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drawings/drawing9.xml" ContentType="application/vnd.openxmlformats-officedocument.drawing+xml"/>
  <Override PartName="/xl/ctrlProps/ctrlProp2.xml" ContentType="application/vnd.ms-excel.controlproperties+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updateLinks="never" codeName="ThisWorkbook" defaultThemeVersion="124226"/>
  <mc:AlternateContent xmlns:mc="http://schemas.openxmlformats.org/markup-compatibility/2006">
    <mc:Choice Requires="x15">
      <x15ac:absPath xmlns:x15ac="http://schemas.microsoft.com/office/spreadsheetml/2010/11/ac" url="https://powergrid1989-my.sharepoint.com/personal/kiran_powergrid_in/Documents/WORK (01.08.2023)/NIT- 2025/OPEN/14. Package C_Augmentation of Transformation capacity - Retendered/Bidding Document/"/>
    </mc:Choice>
  </mc:AlternateContent>
  <xr:revisionPtr revIDLastSave="100" documentId="13_ncr:1_{B836E4A6-9B02-4CC0-84F3-9636DCE403AA}" xr6:coauthVersionLast="47" xr6:coauthVersionMax="47" xr10:uidLastSave="{038B0485-573E-4F2E-83B9-7BB0FDBEBE4B}"/>
  <workbookProtection workbookAlgorithmName="SHA-512" workbookHashValue="EZKPpObn44mJKoozWWVF3XPDEVm3UJWywBc83Y/VrfF65aS+IfMJ8CI59dly4dlYCqqZsz87t8ruqx7Ux1DyOA==" workbookSaltValue="yPWXrhFn1OQ09xBieQ2jFA==" workbookSpinCount="100000" lockStructure="1"/>
  <bookViews>
    <workbookView xWindow="-120" yWindow="-120" windowWidth="29040" windowHeight="15720" tabRatio="871" activeTab="5" xr2:uid="{00000000-000D-0000-FFFF-FFFF00000000}"/>
  </bookViews>
  <sheets>
    <sheet name="Basic" sheetId="1" r:id="rId1"/>
    <sheet name="Cover" sheetId="2" r:id="rId2"/>
    <sheet name="Names of Bidder" sheetId="3" r:id="rId3"/>
    <sheet name="Attach 3(JV)" sheetId="4" r:id="rId4"/>
    <sheet name="Attach 3(QR)" sheetId="5" r:id="rId5"/>
    <sheet name="Attach 4" sheetId="6" r:id="rId6"/>
    <sheet name="Attach 4 (A)" sheetId="7" r:id="rId7"/>
    <sheet name="Attach 4 (B)" sheetId="8" r:id="rId8"/>
    <sheet name="Attach 5" sheetId="9" r:id="rId9"/>
    <sheet name="Attach 5A" sheetId="10" r:id="rId10"/>
    <sheet name="Attach 6" sheetId="11" r:id="rId11"/>
    <sheet name="Attach 7" sheetId="12" r:id="rId12"/>
    <sheet name="Attach 9" sheetId="13" r:id="rId13"/>
    <sheet name="Attach 10" sheetId="14" r:id="rId14"/>
    <sheet name="Attach 11" sheetId="15" r:id="rId15"/>
    <sheet name="Attach 12" sheetId="16" r:id="rId16"/>
    <sheet name="Attach 13" sheetId="17" r:id="rId17"/>
    <sheet name="Attach 14" sheetId="18" r:id="rId18"/>
    <sheet name="Attach 14-IP" sheetId="19" r:id="rId19"/>
    <sheet name="Attach 15" sheetId="20" r:id="rId20"/>
    <sheet name="Attach 16" sheetId="21" r:id="rId21"/>
    <sheet name="Attach 17" sheetId="22" r:id="rId22"/>
    <sheet name="Attach 18" sheetId="23" r:id="rId23"/>
    <sheet name="Attach 18 SP" sheetId="24" r:id="rId24"/>
    <sheet name="Attach 19" sheetId="25" r:id="rId25"/>
    <sheet name="Bid Form 1st Envelope " sheetId="26" r:id="rId26"/>
    <sheet name="Sheet2" sheetId="29" state="hidden" r:id="rId27"/>
    <sheet name="N to W" sheetId="27" state="hidden" r:id="rId28"/>
    <sheet name="Sheet1" sheetId="28"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A" localSheetId="15">#REF!</definedName>
    <definedName name="\A" localSheetId="21">#REF!</definedName>
    <definedName name="\A" localSheetId="22">#REF!</definedName>
    <definedName name="\A" localSheetId="9">#REF!</definedName>
    <definedName name="\A" localSheetId="2">#REF!</definedName>
    <definedName name="\A">#REF!</definedName>
    <definedName name="\aa" localSheetId="15">#REF!</definedName>
    <definedName name="\aa" localSheetId="23">#REF!</definedName>
    <definedName name="\aa" localSheetId="9">#REF!</definedName>
    <definedName name="\aa" localSheetId="2">#REF!</definedName>
    <definedName name="\aa">#REF!</definedName>
    <definedName name="\B" localSheetId="15">#REF!</definedName>
    <definedName name="\B" localSheetId="21">#REF!</definedName>
    <definedName name="\B" localSheetId="22">#REF!</definedName>
    <definedName name="\B" localSheetId="9">#REF!</definedName>
    <definedName name="\B" localSheetId="2">#REF!</definedName>
    <definedName name="\B">#REF!</definedName>
    <definedName name="\C" localSheetId="15">#REF!</definedName>
    <definedName name="\C" localSheetId="21">#REF!</definedName>
    <definedName name="\C" localSheetId="22">#REF!</definedName>
    <definedName name="\C" localSheetId="9">#REF!</definedName>
    <definedName name="\C" localSheetId="2">#REF!</definedName>
    <definedName name="\C">#REF!</definedName>
    <definedName name="\M" localSheetId="15">#REF!</definedName>
    <definedName name="\M" localSheetId="22">#REF!</definedName>
    <definedName name="\M" localSheetId="9">#REF!</definedName>
    <definedName name="\M" localSheetId="2">#REF!</definedName>
    <definedName name="\M">#REF!</definedName>
    <definedName name="\N" localSheetId="15">#REF!</definedName>
    <definedName name="\N" localSheetId="22">#REF!</definedName>
    <definedName name="\N" localSheetId="9">#REF!</definedName>
    <definedName name="\N" localSheetId="2">#REF!</definedName>
    <definedName name="\N">#REF!</definedName>
    <definedName name="\P" localSheetId="15">#REF!</definedName>
    <definedName name="\P" localSheetId="22">#REF!</definedName>
    <definedName name="\P" localSheetId="9">#REF!</definedName>
    <definedName name="\P" localSheetId="2">#REF!</definedName>
    <definedName name="\P">#REF!</definedName>
    <definedName name="\R" localSheetId="15">#REF!</definedName>
    <definedName name="\R" localSheetId="22">#REF!</definedName>
    <definedName name="\R" localSheetId="9">#REF!</definedName>
    <definedName name="\R" localSheetId="2">#REF!</definedName>
    <definedName name="\R">#REF!</definedName>
    <definedName name="\U" localSheetId="15">#REF!</definedName>
    <definedName name="\U" localSheetId="22">#REF!</definedName>
    <definedName name="\U" localSheetId="9">#REF!</definedName>
    <definedName name="\U" localSheetId="2">#REF!</definedName>
    <definedName name="\U">#REF!</definedName>
    <definedName name="\V" localSheetId="15">#REF!</definedName>
    <definedName name="\V" localSheetId="22">#REF!</definedName>
    <definedName name="\V" localSheetId="9">#REF!</definedName>
    <definedName name="\V" localSheetId="2">#REF!</definedName>
    <definedName name="\V">#REF!</definedName>
    <definedName name="\x" localSheetId="15">#REF!</definedName>
    <definedName name="\x" localSheetId="23">#REF!</definedName>
    <definedName name="\x" localSheetId="9">#REF!</definedName>
    <definedName name="\x" localSheetId="2">#REF!</definedName>
    <definedName name="\x">#REF!</definedName>
    <definedName name="_xlnm._FilterDatabase" localSheetId="2" hidden="1">'Names of Bidder'!$B$6:$G$11</definedName>
    <definedName name="ab" localSheetId="15">#REF!</definedName>
    <definedName name="ab" localSheetId="22">#REF!</definedName>
    <definedName name="ab" localSheetId="9">#REF!</definedName>
    <definedName name="ab" localSheetId="2">#REF!</definedName>
    <definedName name="ab">#REF!</definedName>
    <definedName name="abc" localSheetId="2">#REF!</definedName>
    <definedName name="abc">#REF!</definedName>
    <definedName name="biddername" localSheetId="15">#REF!</definedName>
    <definedName name="biddername" localSheetId="23">#REF!</definedName>
    <definedName name="biddername" localSheetId="9">#REF!</definedName>
    <definedName name="biddername" localSheetId="2">#REF!</definedName>
    <definedName name="biddername">#REF!</definedName>
    <definedName name="BL2A" localSheetId="15">'[1]Attach-3 (QR)'!#REF!</definedName>
    <definedName name="BL2A" localSheetId="9">'[2]Attach-3 (QR)'!#REF!</definedName>
    <definedName name="BL2A">#REF!</definedName>
    <definedName name="BL2A2" localSheetId="15">'[1]Attach-3 (QR)'!#REF!</definedName>
    <definedName name="BL2A2" localSheetId="23">'[3]Attach-3 (QR)'!#REF!</definedName>
    <definedName name="BL2A2" localSheetId="9">'[4]Attach-3 (QR)'!#REF!</definedName>
    <definedName name="BL2A2" localSheetId="2">'[5]Attach-3 (QR)'!#REF!</definedName>
    <definedName name="BL2A2">#REF!</definedName>
    <definedName name="BL2AA" localSheetId="15">'[1]Attach-3 (QR)'!#REF!</definedName>
    <definedName name="BL2AA" localSheetId="9">'[2]Attach-3 (QR)'!#REF!</definedName>
    <definedName name="BL2AA">#REF!</definedName>
    <definedName name="BL2AAA" localSheetId="15">'[1]Attach-3 (QR)'!#REF!</definedName>
    <definedName name="BL2AAA" localSheetId="21">'[6]Attach QR'!$J$785</definedName>
    <definedName name="BL2AAA" localSheetId="23">'[3]Attach-3 (QR)'!#REF!</definedName>
    <definedName name="BL2AAA" localSheetId="9">'[4]Attach-3 (QR)'!#REF!</definedName>
    <definedName name="BL2AAA" localSheetId="2">'[5]Attach-3 (QR)'!#REF!</definedName>
    <definedName name="BL2AAA">#REF!</definedName>
    <definedName name="BL2B" localSheetId="15">'[1]Attach-3 (QR)'!#REF!</definedName>
    <definedName name="BL2B" localSheetId="9">'[2]Attach-3 (QR)'!#REF!</definedName>
    <definedName name="BL2B">#REF!</definedName>
    <definedName name="BL2BB" localSheetId="15">'[1]Attach-3 (QR)'!#REF!</definedName>
    <definedName name="BL2BB" localSheetId="23">'[3]Attach-3 (QR)'!#REF!</definedName>
    <definedName name="BL2BB" localSheetId="9">'[4]Attach-3 (QR)'!#REF!</definedName>
    <definedName name="BL2BB" localSheetId="2">'[5]Attach-3 (QR)'!#REF!</definedName>
    <definedName name="BL2BB">#REF!</definedName>
    <definedName name="BL2BBB" localSheetId="15">'[1]Attach-3 (QR)'!#REF!</definedName>
    <definedName name="BL2BBB" localSheetId="21">'[6]Attach QR'!$K$785</definedName>
    <definedName name="BL2BBB" localSheetId="23">'[3]Attach-3 (QR)'!#REF!</definedName>
    <definedName name="BL2BBB" localSheetId="9">'[4]Attach-3 (QR)'!#REF!</definedName>
    <definedName name="BL2BBB" localSheetId="2">'[5]Attach-3 (QR)'!#REF!</definedName>
    <definedName name="BL2BBB">#REF!</definedName>
    <definedName name="BL2C" localSheetId="15">'[1]Attach-3 (QR)'!#REF!</definedName>
    <definedName name="BL2C" localSheetId="9">'[2]Attach-3 (QR)'!#REF!</definedName>
    <definedName name="BL2C">#REF!</definedName>
    <definedName name="BL2CC" localSheetId="15">'[1]Attach-3 (QR)'!#REF!</definedName>
    <definedName name="BL2CC" localSheetId="23">'[3]Attach-3 (QR)'!#REF!</definedName>
    <definedName name="BL2CC" localSheetId="9">'[4]Attach-3 (QR)'!#REF!</definedName>
    <definedName name="BL2CC" localSheetId="2">'[5]Attach-3 (QR)'!#REF!</definedName>
    <definedName name="BL2CC">#REF!</definedName>
    <definedName name="BL2CCC" localSheetId="15">'[1]Attach-3 (QR)'!#REF!</definedName>
    <definedName name="BL2CCC" localSheetId="21">'[6]Attach QR'!$L$785</definedName>
    <definedName name="BL2CCC" localSheetId="23">'[3]Attach-3 (QR)'!#REF!</definedName>
    <definedName name="BL2CCC" localSheetId="9">'[4]Attach-3 (QR)'!#REF!</definedName>
    <definedName name="BL2CCC" localSheetId="2">'[5]Attach-3 (QR)'!#REF!</definedName>
    <definedName name="BL2CCC">#REF!</definedName>
    <definedName name="BL3A" localSheetId="15">'[1]Attach-3 (QR)'!#REF!</definedName>
    <definedName name="BL3A" localSheetId="9">'[2]Attach-3 (QR)'!#REF!</definedName>
    <definedName name="BL3A">#REF!</definedName>
    <definedName name="BL3AA" localSheetId="15">'[1]Attach-3 (QR)'!#REF!</definedName>
    <definedName name="BL3AA" localSheetId="23">'[3]Attach-3 (QR)'!#REF!</definedName>
    <definedName name="BL3AA" localSheetId="9">'[4]Attach-3 (QR)'!#REF!</definedName>
    <definedName name="BL3AA" localSheetId="2">'[5]Attach-3 (QR)'!#REF!</definedName>
    <definedName name="BL3AA">#REF!</definedName>
    <definedName name="BL3AAA" localSheetId="15">'[1]Attach-3 (QR)'!#REF!</definedName>
    <definedName name="BL3AAA" localSheetId="21">'[6]Attach QR'!$J$788</definedName>
    <definedName name="BL3AAA" localSheetId="23">'[3]Attach-3 (QR)'!#REF!</definedName>
    <definedName name="BL3AAA" localSheetId="9">'[4]Attach-3 (QR)'!#REF!</definedName>
    <definedName name="BL3AAA" localSheetId="2">'[5]Attach-3 (QR)'!#REF!</definedName>
    <definedName name="BL3AAA">#REF!</definedName>
    <definedName name="BL3B" localSheetId="15">'[1]Attach-3 (QR)'!#REF!</definedName>
    <definedName name="BL3B" localSheetId="9">'[2]Attach-3 (QR)'!#REF!</definedName>
    <definedName name="BL3B">#REF!</definedName>
    <definedName name="BL3BB" localSheetId="15">'[1]Attach-3 (QR)'!#REF!</definedName>
    <definedName name="BL3BB" localSheetId="23">'[3]Attach-3 (QR)'!#REF!</definedName>
    <definedName name="BL3BB" localSheetId="9">'[4]Attach-3 (QR)'!#REF!</definedName>
    <definedName name="BL3BB" localSheetId="2">'[5]Attach-3 (QR)'!#REF!</definedName>
    <definedName name="BL3BB">#REF!</definedName>
    <definedName name="BL3BBB" localSheetId="15">'[1]Attach-3 (QR)'!#REF!</definedName>
    <definedName name="BL3BBB" localSheetId="21">'[6]Attach QR'!$K$788</definedName>
    <definedName name="BL3BBB" localSheetId="23">'[3]Attach-3 (QR)'!#REF!</definedName>
    <definedName name="BL3BBB" localSheetId="9">'[4]Attach-3 (QR)'!#REF!</definedName>
    <definedName name="BL3BBB" localSheetId="2">'[5]Attach-3 (QR)'!#REF!</definedName>
    <definedName name="BL3BBB">#REF!</definedName>
    <definedName name="BL3C" localSheetId="15">'[1]Attach-3 (QR)'!#REF!</definedName>
    <definedName name="BL3C" localSheetId="9">'[2]Attach-3 (QR)'!#REF!</definedName>
    <definedName name="BL3C">#REF!</definedName>
    <definedName name="BL3CC" localSheetId="15">'[1]Attach-3 (QR)'!#REF!</definedName>
    <definedName name="BL3CC" localSheetId="23">'[3]Attach-3 (QR)'!#REF!</definedName>
    <definedName name="BL3CC" localSheetId="9">'[4]Attach-3 (QR)'!#REF!</definedName>
    <definedName name="BL3CC" localSheetId="2">'[5]Attach-3 (QR)'!#REF!</definedName>
    <definedName name="BL3CC">#REF!</definedName>
    <definedName name="BL3CCC" localSheetId="15">'[1]Attach-3 (QR)'!#REF!</definedName>
    <definedName name="BL3CCC" localSheetId="21">'[6]Attach QR'!$L$788</definedName>
    <definedName name="BL3CCC" localSheetId="23">'[3]Attach-3 (QR)'!#REF!</definedName>
    <definedName name="BL3CCC" localSheetId="9">'[4]Attach-3 (QR)'!#REF!</definedName>
    <definedName name="BL3CCC" localSheetId="2">'[5]Attach-3 (QR)'!#REF!</definedName>
    <definedName name="BL3CCC">#REF!</definedName>
    <definedName name="BL4A" localSheetId="15">'[1]Attach-3 (QR)'!#REF!</definedName>
    <definedName name="BL4A" localSheetId="9">'[2]Attach-3 (QR)'!#REF!</definedName>
    <definedName name="BL4A">#REF!</definedName>
    <definedName name="BL4AA" localSheetId="15">'[1]Attach-3 (QR)'!#REF!</definedName>
    <definedName name="BL4AA" localSheetId="23">'[3]Attach-3 (QR)'!#REF!</definedName>
    <definedName name="BL4AA" localSheetId="9">'[4]Attach-3 (QR)'!#REF!</definedName>
    <definedName name="BL4AA" localSheetId="2">'[5]Attach-3 (QR)'!#REF!</definedName>
    <definedName name="BL4AA">#REF!</definedName>
    <definedName name="BL4AAA" localSheetId="15">'[1]Attach-3 (QR)'!#REF!</definedName>
    <definedName name="BL4AAA" localSheetId="21">'[6]Attach QR'!$J$791</definedName>
    <definedName name="BL4AAA" localSheetId="23">'[3]Attach-3 (QR)'!#REF!</definedName>
    <definedName name="BL4AAA" localSheetId="9">'[4]Attach-3 (QR)'!#REF!</definedName>
    <definedName name="BL4AAA" localSheetId="2">'[5]Attach-3 (QR)'!#REF!</definedName>
    <definedName name="BL4AAA">#REF!</definedName>
    <definedName name="BL4B" localSheetId="15">'[1]Attach-3 (QR)'!#REF!</definedName>
    <definedName name="BL4B" localSheetId="9">'[2]Attach-3 (QR)'!#REF!</definedName>
    <definedName name="BL4B">#REF!</definedName>
    <definedName name="BL4BB" localSheetId="15">'[1]Attach-3 (QR)'!#REF!</definedName>
    <definedName name="BL4BB" localSheetId="23">'[3]Attach-3 (QR)'!#REF!</definedName>
    <definedName name="BL4BB" localSheetId="9">'[4]Attach-3 (QR)'!#REF!</definedName>
    <definedName name="BL4BB" localSheetId="2">'[5]Attach-3 (QR)'!#REF!</definedName>
    <definedName name="BL4BB">#REF!</definedName>
    <definedName name="BL4BBB" localSheetId="15">'[1]Attach-3 (QR)'!#REF!</definedName>
    <definedName name="BL4BBB" localSheetId="21">'[6]Attach QR'!$K$791</definedName>
    <definedName name="BL4BBB" localSheetId="23">'[3]Attach-3 (QR)'!#REF!</definedName>
    <definedName name="BL4BBB" localSheetId="9">'[4]Attach-3 (QR)'!#REF!</definedName>
    <definedName name="BL4BBB" localSheetId="2">'[5]Attach-3 (QR)'!#REF!</definedName>
    <definedName name="BL4BBB">#REF!</definedName>
    <definedName name="BL4C" localSheetId="15">'[1]Attach-3 (QR)'!#REF!</definedName>
    <definedName name="BL4C" localSheetId="9">'[2]Attach-3 (QR)'!#REF!</definedName>
    <definedName name="BL4C">#REF!</definedName>
    <definedName name="BL4CC" localSheetId="15">'[1]Attach-3 (QR)'!#REF!</definedName>
    <definedName name="BL4CC" localSheetId="23">'[3]Attach-3 (QR)'!#REF!</definedName>
    <definedName name="BL4CC" localSheetId="9">'[4]Attach-3 (QR)'!#REF!</definedName>
    <definedName name="BL4CC" localSheetId="2">'[5]Attach-3 (QR)'!#REF!</definedName>
    <definedName name="BL4CC">#REF!</definedName>
    <definedName name="BL4CCC" localSheetId="15">'[1]Attach-3 (QR)'!#REF!</definedName>
    <definedName name="BL4CCC" localSheetId="21">'[6]Attach QR'!$L$791</definedName>
    <definedName name="BL4CCC" localSheetId="23">'[3]Attach-3 (QR)'!#REF!</definedName>
    <definedName name="BL4CCC" localSheetId="9">'[4]Attach-3 (QR)'!#REF!</definedName>
    <definedName name="BL4CCC" localSheetId="2">'[5]Attach-3 (QR)'!#REF!</definedName>
    <definedName name="BL4CCC">#REF!</definedName>
    <definedName name="BL5A" localSheetId="15">'[1]Attach-3 (QR)'!#REF!</definedName>
    <definedName name="BL5A" localSheetId="9">'[2]Attach-3 (QR)'!#REF!</definedName>
    <definedName name="BL5A">#REF!</definedName>
    <definedName name="BL5AA" localSheetId="15">'[1]Attach-3 (QR)'!#REF!</definedName>
    <definedName name="BL5AA" localSheetId="23">'[3]Attach-3 (QR)'!#REF!</definedName>
    <definedName name="BL5AA" localSheetId="9">'[4]Attach-3 (QR)'!#REF!</definedName>
    <definedName name="BL5AA" localSheetId="2">'[5]Attach-3 (QR)'!#REF!</definedName>
    <definedName name="BL5AA">#REF!</definedName>
    <definedName name="BL5AAA" localSheetId="15">'[1]Attach-3 (QR)'!#REF!</definedName>
    <definedName name="BL5AAA" localSheetId="21">'[6]Attach QR'!$J$794</definedName>
    <definedName name="BL5AAA" localSheetId="23">'[3]Attach-3 (QR)'!#REF!</definedName>
    <definedName name="BL5AAA" localSheetId="9">'[4]Attach-3 (QR)'!#REF!</definedName>
    <definedName name="BL5AAA" localSheetId="2">'[5]Attach-3 (QR)'!#REF!</definedName>
    <definedName name="BL5AAA">#REF!</definedName>
    <definedName name="BL5B" localSheetId="15">'[1]Attach-3 (QR)'!#REF!</definedName>
    <definedName name="BL5B" localSheetId="9">'[2]Attach-3 (QR)'!#REF!</definedName>
    <definedName name="BL5B">#REF!</definedName>
    <definedName name="BL5BB" localSheetId="15">'[1]Attach-3 (QR)'!#REF!</definedName>
    <definedName name="BL5BB" localSheetId="23">'[3]Attach-3 (QR)'!#REF!</definedName>
    <definedName name="BL5BB" localSheetId="9">'[4]Attach-3 (QR)'!#REF!</definedName>
    <definedName name="BL5BB" localSheetId="2">'[5]Attach-3 (QR)'!#REF!</definedName>
    <definedName name="BL5BB">#REF!</definedName>
    <definedName name="BL5BBB" localSheetId="15">'[1]Attach-3 (QR)'!#REF!</definedName>
    <definedName name="BL5BBB" localSheetId="21">'[6]Attach QR'!$K$794</definedName>
    <definedName name="BL5BBB" localSheetId="23">'[3]Attach-3 (QR)'!#REF!</definedName>
    <definedName name="BL5BBB" localSheetId="9">'[4]Attach-3 (QR)'!#REF!</definedName>
    <definedName name="BL5BBB" localSheetId="2">'[5]Attach-3 (QR)'!#REF!</definedName>
    <definedName name="BL5BBB">#REF!</definedName>
    <definedName name="BL5C" localSheetId="15">'[1]Attach-3 (QR)'!#REF!</definedName>
    <definedName name="BL5C" localSheetId="9">'[2]Attach-3 (QR)'!#REF!</definedName>
    <definedName name="BL5C">#REF!</definedName>
    <definedName name="BL5CC" localSheetId="15">'[1]Attach-3 (QR)'!#REF!</definedName>
    <definedName name="BL5CC" localSheetId="23">'[3]Attach-3 (QR)'!#REF!</definedName>
    <definedName name="BL5CC" localSheetId="9">'[4]Attach-3 (QR)'!#REF!</definedName>
    <definedName name="BL5CC" localSheetId="2">'[5]Attach-3 (QR)'!#REF!</definedName>
    <definedName name="BL5CC">#REF!</definedName>
    <definedName name="BL5CCC" localSheetId="15">'[1]Attach-3 (QR)'!#REF!</definedName>
    <definedName name="BL5CCC" localSheetId="21">'[6]Attach QR'!$L$794</definedName>
    <definedName name="BL5CCC" localSheetId="23">'[3]Attach-3 (QR)'!#REF!</definedName>
    <definedName name="BL5CCC" localSheetId="9">'[4]Attach-3 (QR)'!#REF!</definedName>
    <definedName name="BL5CCC" localSheetId="2">'[5]Attach-3 (QR)'!#REF!</definedName>
    <definedName name="BL5CCC">#REF!</definedName>
    <definedName name="CAPA1" localSheetId="15">'[1]Attach-3 (QR)'!#REF!</definedName>
    <definedName name="CAPA1" localSheetId="23">'[3]Attach-3 (QR)'!#REF!</definedName>
    <definedName name="CAPA1" localSheetId="9">'[4]Attach-3 (QR)'!#REF!</definedName>
    <definedName name="CAPA1" localSheetId="2">'[5]Attach-3 (QR)'!#REF!</definedName>
    <definedName name="CAPA1">#REF!</definedName>
    <definedName name="CAPA11" localSheetId="15">'[1]Attach-3 (QR)'!#REF!</definedName>
    <definedName name="CAPA11" localSheetId="23">'[3]Attach-3 (QR)'!#REF!</definedName>
    <definedName name="CAPA11" localSheetId="9">'[4]Attach-3 (QR)'!#REF!</definedName>
    <definedName name="CAPA11" localSheetId="2">'[5]Attach-3 (QR)'!#REF!</definedName>
    <definedName name="CAPA11">#REF!</definedName>
    <definedName name="CAPA111" localSheetId="15">'[1]Attach-3 (QR)'!#REF!</definedName>
    <definedName name="CAPA111" localSheetId="21">'[6]Attach QR'!$F$505</definedName>
    <definedName name="CAPA111" localSheetId="23">'[3]Attach-3 (QR)'!#REF!</definedName>
    <definedName name="CAPA111" localSheetId="9">'[4]Attach-3 (QR)'!#REF!</definedName>
    <definedName name="CAPA111" localSheetId="2">'[5]Attach-3 (QR)'!#REF!</definedName>
    <definedName name="CAPA111">#REF!</definedName>
    <definedName name="CAPA2" localSheetId="15">'[1]Attach-3 (QR)'!#REF!</definedName>
    <definedName name="CAPA2" localSheetId="23">'[3]Attach-3 (QR)'!#REF!</definedName>
    <definedName name="CAPA2" localSheetId="9">'[4]Attach-3 (QR)'!#REF!</definedName>
    <definedName name="CAPA2" localSheetId="2">'[5]Attach-3 (QR)'!#REF!</definedName>
    <definedName name="CAPA2">#REF!</definedName>
    <definedName name="CAPA22" localSheetId="15">'[1]Attach-3 (QR)'!#REF!</definedName>
    <definedName name="CAPA22" localSheetId="23">'[3]Attach-3 (QR)'!#REF!</definedName>
    <definedName name="CAPA22" localSheetId="9">'[4]Attach-3 (QR)'!#REF!</definedName>
    <definedName name="CAPA22" localSheetId="2">'[5]Attach-3 (QR)'!#REF!</definedName>
    <definedName name="CAPA22">#REF!</definedName>
    <definedName name="CAPA222" localSheetId="15">'[1]Attach-3 (QR)'!#REF!</definedName>
    <definedName name="CAPA222" localSheetId="21">'[6]Attach QR'!$I$505</definedName>
    <definedName name="CAPA222" localSheetId="23">'[3]Attach-3 (QR)'!#REF!</definedName>
    <definedName name="CAPA222" localSheetId="9">'[4]Attach-3 (QR)'!#REF!</definedName>
    <definedName name="CAPA222" localSheetId="2">'[5]Attach-3 (QR)'!#REF!</definedName>
    <definedName name="CAPA222">#REF!</definedName>
    <definedName name="CAPA3" localSheetId="15">'[1]Attach-3 (QR)'!#REF!</definedName>
    <definedName name="CAPA3" localSheetId="23">'[3]Attach-3 (QR)'!#REF!</definedName>
    <definedName name="CAPA3" localSheetId="9">'[4]Attach-3 (QR)'!#REF!</definedName>
    <definedName name="CAPA3" localSheetId="2">'[5]Attach-3 (QR)'!#REF!</definedName>
    <definedName name="CAPA3">#REF!</definedName>
    <definedName name="CAPA33" localSheetId="15">'[1]Attach-3 (QR)'!#REF!</definedName>
    <definedName name="CAPA33" localSheetId="23">'[3]Attach-3 (QR)'!#REF!</definedName>
    <definedName name="CAPA33" localSheetId="9">'[4]Attach-3 (QR)'!#REF!</definedName>
    <definedName name="CAPA33" localSheetId="2">'[5]Attach-3 (QR)'!#REF!</definedName>
    <definedName name="CAPA33">#REF!</definedName>
    <definedName name="CAPA333" localSheetId="15">'[1]Attach-3 (QR)'!#REF!</definedName>
    <definedName name="CAPA333" localSheetId="21">'[6]Attach QR'!$G$651</definedName>
    <definedName name="CAPA333" localSheetId="23">'[3]Attach-3 (QR)'!#REF!</definedName>
    <definedName name="CAPA333" localSheetId="9">'[4]Attach-3 (QR)'!#REF!</definedName>
    <definedName name="CAPA333" localSheetId="2">'[5]Attach-3 (QR)'!#REF!</definedName>
    <definedName name="CAPA333">#REF!</definedName>
    <definedName name="CAPA4" localSheetId="15">'[1]Attach-3 (QR)'!#REF!</definedName>
    <definedName name="CAPA4" localSheetId="23">'[3]Attach-3 (QR)'!#REF!</definedName>
    <definedName name="CAPA4" localSheetId="9">'[4]Attach-3 (QR)'!#REF!</definedName>
    <definedName name="CAPA4" localSheetId="2">'[5]Attach-3 (QR)'!#REF!</definedName>
    <definedName name="CAPA4">#REF!</definedName>
    <definedName name="CAPA44" localSheetId="15">'[1]Attach-3 (QR)'!#REF!</definedName>
    <definedName name="CAPA44" localSheetId="23">'[3]Attach-3 (QR)'!#REF!</definedName>
    <definedName name="CAPA44" localSheetId="9">'[4]Attach-3 (QR)'!#REF!</definedName>
    <definedName name="CAPA44" localSheetId="2">'[5]Attach-3 (QR)'!#REF!</definedName>
    <definedName name="CAPA44">#REF!</definedName>
    <definedName name="CAPA444" localSheetId="15">'[1]Attach-3 (QR)'!#REF!</definedName>
    <definedName name="CAPA444" localSheetId="21">'[6]Attach QR'!$I$651</definedName>
    <definedName name="CAPA444" localSheetId="23">'[3]Attach-3 (QR)'!#REF!</definedName>
    <definedName name="CAPA444" localSheetId="9">'[4]Attach-3 (QR)'!#REF!</definedName>
    <definedName name="CAPA444" localSheetId="2">'[5]Attach-3 (QR)'!#REF!</definedName>
    <definedName name="CAPA444">#REF!</definedName>
    <definedName name="CAPA7" localSheetId="15">'[1]Attach-3 (QR)'!#REF!</definedName>
    <definedName name="CAPA7" localSheetId="23">'[3]Attach-3 (QR)'!#REF!</definedName>
    <definedName name="CAPA7" localSheetId="9">'[4]Attach-3 (QR)'!#REF!</definedName>
    <definedName name="CAPA7" localSheetId="2">'[5]Attach-3 (QR)'!#REF!</definedName>
    <definedName name="CAPA7">#REF!</definedName>
    <definedName name="CAPA77" localSheetId="15">'[1]Attach-3 (QR)'!#REF!</definedName>
    <definedName name="CAPA77" localSheetId="23">'[3]Attach-3 (QR)'!#REF!</definedName>
    <definedName name="CAPA77" localSheetId="9">'[4]Attach-3 (QR)'!#REF!</definedName>
    <definedName name="CAPA77" localSheetId="2">'[5]Attach-3 (QR)'!#REF!</definedName>
    <definedName name="CAPA77">#REF!</definedName>
    <definedName name="CAPA777" localSheetId="15">'[1]Attach-3 (QR)'!#REF!</definedName>
    <definedName name="CAPA777" localSheetId="21">'[6]Attach QR'!$D$505</definedName>
    <definedName name="CAPA777" localSheetId="23">'[3]Attach-3 (QR)'!#REF!</definedName>
    <definedName name="CAPA777" localSheetId="9">'[4]Attach-3 (QR)'!#REF!</definedName>
    <definedName name="CAPA777" localSheetId="2">'[5]Attach-3 (QR)'!#REF!</definedName>
    <definedName name="CAPA777">#REF!</definedName>
    <definedName name="COO" localSheetId="15">'[7]Sch-1a'!#REF!</definedName>
    <definedName name="COO" localSheetId="9">'[8]Sch-1a'!#REF!</definedName>
    <definedName name="COO" localSheetId="2">'[9]Sch-1a'!#REF!</definedName>
    <definedName name="COO">'[8]Sch-1a'!#REF!</definedName>
    <definedName name="date" localSheetId="15">#REF!</definedName>
    <definedName name="date" localSheetId="23">#REF!</definedName>
    <definedName name="date" localSheetId="9">#REF!</definedName>
    <definedName name="date" localSheetId="2">#REF!</definedName>
    <definedName name="date">#REF!</definedName>
    <definedName name="iii" localSheetId="15">#REF!</definedName>
    <definedName name="iii" localSheetId="23">#REF!</definedName>
    <definedName name="iii" localSheetId="9">#REF!</definedName>
    <definedName name="iii" localSheetId="2">#REF!</definedName>
    <definedName name="iii">#REF!</definedName>
    <definedName name="LA">#REF!</definedName>
    <definedName name="logo1">"Picture 7"</definedName>
    <definedName name="MANU1" localSheetId="15">'[1]Attach-3 (QR)'!#REF!</definedName>
    <definedName name="MANU1" localSheetId="23">'[3]Attach-3 (QR)'!#REF!</definedName>
    <definedName name="MANU1" localSheetId="9">'[4]Attach-3 (QR)'!#REF!</definedName>
    <definedName name="MANU1" localSheetId="2">'[5]Attach-3 (QR)'!#REF!</definedName>
    <definedName name="MANU1">#REF!</definedName>
    <definedName name="MANU11" localSheetId="15">'[1]Attach-3 (QR)'!#REF!</definedName>
    <definedName name="MANU11" localSheetId="23">'[3]Attach-3 (QR)'!#REF!</definedName>
    <definedName name="MANU11" localSheetId="9">'[4]Attach-3 (QR)'!#REF!</definedName>
    <definedName name="MANU11" localSheetId="2">'[5]Attach-3 (QR)'!#REF!</definedName>
    <definedName name="MANU11">#REF!</definedName>
    <definedName name="MANU111" localSheetId="15">'[1]Attach-3 (QR)'!#REF!</definedName>
    <definedName name="MANU111" localSheetId="21">'[6]Attach QR'!$H$350</definedName>
    <definedName name="MANU111" localSheetId="23">'[3]Attach-3 (QR)'!#REF!</definedName>
    <definedName name="MANU111" localSheetId="9">'[4]Attach-3 (QR)'!#REF!</definedName>
    <definedName name="MANU111" localSheetId="2">'[5]Attach-3 (QR)'!#REF!</definedName>
    <definedName name="MANU111">#REF!</definedName>
    <definedName name="MANU2" localSheetId="15">'[1]Attach-3 (QR)'!#REF!</definedName>
    <definedName name="MANU2" localSheetId="23">'[3]Attach-3 (QR)'!#REF!</definedName>
    <definedName name="MANU2" localSheetId="9">'[4]Attach-3 (QR)'!#REF!</definedName>
    <definedName name="MANU2" localSheetId="2">'[5]Attach-3 (QR)'!#REF!</definedName>
    <definedName name="MANU2">#REF!</definedName>
    <definedName name="MANU22" localSheetId="15">'[1]Attach-3 (QR)'!#REF!</definedName>
    <definedName name="MANU22" localSheetId="23">'[3]Attach-3 (QR)'!#REF!</definedName>
    <definedName name="MANU22" localSheetId="9">'[4]Attach-3 (QR)'!#REF!</definedName>
    <definedName name="MANU22" localSheetId="2">'[5]Attach-3 (QR)'!#REF!</definedName>
    <definedName name="MANU22">#REF!</definedName>
    <definedName name="MANU222" localSheetId="15">'[1]Attach-3 (QR)'!#REF!</definedName>
    <definedName name="MANU222" localSheetId="21">'[6]Attach QR'!$H$419</definedName>
    <definedName name="MANU222" localSheetId="23">'[3]Attach-3 (QR)'!#REF!</definedName>
    <definedName name="MANU222" localSheetId="9">'[4]Attach-3 (QR)'!#REF!</definedName>
    <definedName name="MANU222" localSheetId="2">'[5]Attach-3 (QR)'!#REF!</definedName>
    <definedName name="MANU222">#REF!</definedName>
    <definedName name="MANU3" localSheetId="15">'[1]Attach-3 (QR)'!#REF!</definedName>
    <definedName name="MANU3" localSheetId="23">'[3]Attach-3 (QR)'!#REF!</definedName>
    <definedName name="MANU3" localSheetId="9">'[4]Attach-3 (QR)'!#REF!</definedName>
    <definedName name="MANU3" localSheetId="2">'[5]Attach-3 (QR)'!#REF!</definedName>
    <definedName name="MANU3">#REF!</definedName>
    <definedName name="MANU33" localSheetId="15">'[1]Attach-3 (QR)'!#REF!</definedName>
    <definedName name="MANU33" localSheetId="23">'[3]Attach-3 (QR)'!#REF!</definedName>
    <definedName name="MANU33" localSheetId="9">'[4]Attach-3 (QR)'!#REF!</definedName>
    <definedName name="MANU33" localSheetId="2">'[5]Attach-3 (QR)'!#REF!</definedName>
    <definedName name="MANU33">#REF!</definedName>
    <definedName name="MANU333" localSheetId="15">'[1]Attach-3 (QR)'!#REF!</definedName>
    <definedName name="MANU333" localSheetId="21">'[6]Attach QR'!$G$560</definedName>
    <definedName name="MANU333" localSheetId="23">'[3]Attach-3 (QR)'!#REF!</definedName>
    <definedName name="MANU333" localSheetId="9">'[4]Attach-3 (QR)'!#REF!</definedName>
    <definedName name="MANU333" localSheetId="2">'[5]Attach-3 (QR)'!#REF!</definedName>
    <definedName name="MANU333">#REF!</definedName>
    <definedName name="MANU4" localSheetId="15">'[1]Attach-3 (QR)'!#REF!</definedName>
    <definedName name="MANU4" localSheetId="23">'[3]Attach-3 (QR)'!#REF!</definedName>
    <definedName name="MANU4" localSheetId="9">'[4]Attach-3 (QR)'!#REF!</definedName>
    <definedName name="MANU4" localSheetId="2">'[5]Attach-3 (QR)'!#REF!</definedName>
    <definedName name="MANU4">#REF!</definedName>
    <definedName name="MANU44" localSheetId="15">'[1]Attach-3 (QR)'!#REF!</definedName>
    <definedName name="MANU44" localSheetId="23">'[3]Attach-3 (QR)'!#REF!</definedName>
    <definedName name="MANU44" localSheetId="9">'[4]Attach-3 (QR)'!#REF!</definedName>
    <definedName name="MANU44" localSheetId="2">'[5]Attach-3 (QR)'!#REF!</definedName>
    <definedName name="MANU44">#REF!</definedName>
    <definedName name="MANU444" localSheetId="15">'[1]Attach-3 (QR)'!#REF!</definedName>
    <definedName name="MANU444" localSheetId="21">'[6]Attach QR'!$I$560</definedName>
    <definedName name="MANU444" localSheetId="23">'[3]Attach-3 (QR)'!#REF!</definedName>
    <definedName name="MANU444" localSheetId="9">'[4]Attach-3 (QR)'!#REF!</definedName>
    <definedName name="MANU444" localSheetId="2">'[5]Attach-3 (QR)'!#REF!</definedName>
    <definedName name="MANU444">#REF!</definedName>
    <definedName name="MANU5" localSheetId="15">'[1]Attach-3 (QR)'!#REF!</definedName>
    <definedName name="MANU5" localSheetId="23">'[3]Attach-3 (QR)'!#REF!</definedName>
    <definedName name="MANU5" localSheetId="9">'[4]Attach-3 (QR)'!#REF!</definedName>
    <definedName name="MANU5" localSheetId="2">'[5]Attach-3 (QR)'!#REF!</definedName>
    <definedName name="MANU5">#REF!</definedName>
    <definedName name="MANU55" localSheetId="15">'[1]Attach-3 (QR)'!#REF!</definedName>
    <definedName name="MANU55" localSheetId="23">'[3]Attach-3 (QR)'!#REF!</definedName>
    <definedName name="MANU55" localSheetId="9">'[4]Attach-3 (QR)'!#REF!</definedName>
    <definedName name="MANU55" localSheetId="2">'[5]Attach-3 (QR)'!#REF!</definedName>
    <definedName name="MANU55">#REF!</definedName>
    <definedName name="MANU555" localSheetId="15">'[1]Attach-3 (QR)'!#REF!</definedName>
    <definedName name="MANU555" localSheetId="21">'[6]Attach QR'!$E$560</definedName>
    <definedName name="MANU555" localSheetId="23">'[3]Attach-3 (QR)'!#REF!</definedName>
    <definedName name="MANU555" localSheetId="9">'[4]Attach-3 (QR)'!#REF!</definedName>
    <definedName name="MANU555" localSheetId="2">'[5]Attach-3 (QR)'!#REF!</definedName>
    <definedName name="MANU555">#REF!</definedName>
    <definedName name="PATH1" localSheetId="15">'[1]Attach-3 (QR)'!#REF!</definedName>
    <definedName name="PATH1" localSheetId="23">'[3]Attach-3 (QR)'!#REF!</definedName>
    <definedName name="PATH1" localSheetId="9">'[4]Attach-3 (QR)'!#REF!</definedName>
    <definedName name="PATH1" localSheetId="2">'[5]Attach-3 (QR)'!#REF!</definedName>
    <definedName name="PATH1">#REF!</definedName>
    <definedName name="PATH11" localSheetId="15">'[1]Attach-3 (QR)'!#REF!</definedName>
    <definedName name="PATH11" localSheetId="23">'[3]Attach-3 (QR)'!#REF!</definedName>
    <definedName name="PATH11" localSheetId="9">'[4]Attach-3 (QR)'!#REF!</definedName>
    <definedName name="PATH11" localSheetId="2">'[5]Attach-3 (QR)'!#REF!</definedName>
    <definedName name="PATH11">#REF!</definedName>
    <definedName name="PATH111" localSheetId="15">'[1]Attach-3 (QR)'!#REF!</definedName>
    <definedName name="PATH111" localSheetId="21">'[6]Attach QR'!$G$170</definedName>
    <definedName name="PATH111" localSheetId="23">'[3]Attach-3 (QR)'!#REF!</definedName>
    <definedName name="PATH111" localSheetId="9">'[4]Attach-3 (QR)'!#REF!</definedName>
    <definedName name="PATH111" localSheetId="2">'[5]Attach-3 (QR)'!#REF!</definedName>
    <definedName name="PATH111">#REF!</definedName>
    <definedName name="PATH2" localSheetId="15">'[1]Attach-3 (QR)'!#REF!</definedName>
    <definedName name="PATH2" localSheetId="23">'[3]Attach-3 (QR)'!#REF!</definedName>
    <definedName name="PATH2" localSheetId="9">'[4]Attach-3 (QR)'!#REF!</definedName>
    <definedName name="PATH2" localSheetId="2">'[5]Attach-3 (QR)'!#REF!</definedName>
    <definedName name="PATH2">#REF!</definedName>
    <definedName name="PATH22" localSheetId="15">'[1]Attach-3 (QR)'!#REF!</definedName>
    <definedName name="PATH22" localSheetId="23">'[3]Attach-3 (QR)'!#REF!</definedName>
    <definedName name="PATH22" localSheetId="9">'[4]Attach-3 (QR)'!#REF!</definedName>
    <definedName name="PATH22" localSheetId="2">'[5]Attach-3 (QR)'!#REF!</definedName>
    <definedName name="PATH22">#REF!</definedName>
    <definedName name="PATH222" localSheetId="15">'[1]Attach-3 (QR)'!#REF!</definedName>
    <definedName name="PATH222" localSheetId="21">'[6]Attach QR'!$I$170</definedName>
    <definedName name="PATH222" localSheetId="23">'[3]Attach-3 (QR)'!#REF!</definedName>
    <definedName name="PATH222" localSheetId="9">'[4]Attach-3 (QR)'!#REF!</definedName>
    <definedName name="PATH222" localSheetId="2">'[5]Attach-3 (QR)'!#REF!</definedName>
    <definedName name="PATH222">#REF!</definedName>
    <definedName name="PATH3" localSheetId="15">'[1]Attach-3 (QR)'!#REF!</definedName>
    <definedName name="PATH3" localSheetId="23">'[3]Attach-3 (QR)'!#REF!</definedName>
    <definedName name="PATH3" localSheetId="9">'[4]Attach-3 (QR)'!#REF!</definedName>
    <definedName name="PATH3" localSheetId="2">'[5]Attach-3 (QR)'!#REF!</definedName>
    <definedName name="PATH3">#REF!</definedName>
    <definedName name="PATH33" localSheetId="15">'[1]Attach-3 (QR)'!#REF!</definedName>
    <definedName name="PATH33" localSheetId="23">'[3]Attach-3 (QR)'!#REF!</definedName>
    <definedName name="PATH33" localSheetId="9">'[4]Attach-3 (QR)'!#REF!</definedName>
    <definedName name="PATH33" localSheetId="2">'[5]Attach-3 (QR)'!#REF!</definedName>
    <definedName name="PATH33">#REF!</definedName>
    <definedName name="PATH333" localSheetId="15">'[1]Attach-3 (QR)'!#REF!</definedName>
    <definedName name="PATH333" localSheetId="21">'[6]Attach QR'!$G$246</definedName>
    <definedName name="PATH333" localSheetId="23">'[3]Attach-3 (QR)'!#REF!</definedName>
    <definedName name="PATH333" localSheetId="9">'[4]Attach-3 (QR)'!#REF!</definedName>
    <definedName name="PATH333" localSheetId="2">'[5]Attach-3 (QR)'!#REF!</definedName>
    <definedName name="PATH333">#REF!</definedName>
    <definedName name="PATH4" localSheetId="15">'[1]Attach-3 (QR)'!#REF!</definedName>
    <definedName name="PATH4" localSheetId="23">'[3]Attach-3 (QR)'!#REF!</definedName>
    <definedName name="PATH4" localSheetId="9">'[4]Attach-3 (QR)'!#REF!</definedName>
    <definedName name="PATH4" localSheetId="2">'[5]Attach-3 (QR)'!#REF!</definedName>
    <definedName name="PATH4">#REF!</definedName>
    <definedName name="PATH44" localSheetId="15">'[1]Attach-3 (QR)'!#REF!</definedName>
    <definedName name="PATH44" localSheetId="23">'[3]Attach-3 (QR)'!#REF!</definedName>
    <definedName name="PATH44" localSheetId="9">'[4]Attach-3 (QR)'!#REF!</definedName>
    <definedName name="PATH44" localSheetId="2">'[5]Attach-3 (QR)'!#REF!</definedName>
    <definedName name="PATH44">#REF!</definedName>
    <definedName name="PATH444" localSheetId="15">'[1]Attach-3 (QR)'!#REF!</definedName>
    <definedName name="PATH444" localSheetId="21">'[6]Attach QR'!$I$246</definedName>
    <definedName name="PATH444" localSheetId="23">'[3]Attach-3 (QR)'!#REF!</definedName>
    <definedName name="PATH444" localSheetId="9">'[4]Attach-3 (QR)'!#REF!</definedName>
    <definedName name="PATH444" localSheetId="2">'[5]Attach-3 (QR)'!#REF!</definedName>
    <definedName name="PATH444">#REF!</definedName>
    <definedName name="PATH5" localSheetId="15">'[1]Attach-3 (QR)'!#REF!</definedName>
    <definedName name="PATH5" localSheetId="23">'[3]Attach-3 (QR)'!#REF!</definedName>
    <definedName name="PATH5" localSheetId="9">'[4]Attach-3 (QR)'!#REF!</definedName>
    <definedName name="PATH5" localSheetId="2">'[5]Attach-3 (QR)'!#REF!</definedName>
    <definedName name="PATH5">#REF!</definedName>
    <definedName name="PATH55" localSheetId="15">'[1]Attach-3 (QR)'!#REF!</definedName>
    <definedName name="PATH55" localSheetId="23">'[3]Attach-3 (QR)'!#REF!</definedName>
    <definedName name="PATH55" localSheetId="9">'[4]Attach-3 (QR)'!#REF!</definedName>
    <definedName name="PATH55" localSheetId="2">'[5]Attach-3 (QR)'!#REF!</definedName>
    <definedName name="PATH55">#REF!</definedName>
    <definedName name="PATH555" localSheetId="15">'[1]Attach-3 (QR)'!#REF!</definedName>
    <definedName name="PATH555" localSheetId="23">'[3]Attach-3 (QR)'!#REF!</definedName>
    <definedName name="PATH555" localSheetId="9">'[4]Attach-3 (QR)'!#REF!</definedName>
    <definedName name="PATH555" localSheetId="2">'[5]Attach-3 (QR)'!#REF!</definedName>
    <definedName name="PATH555">#REF!</definedName>
    <definedName name="PATHAR1" localSheetId="15">'[1]Attach-3 (QR)'!#REF!</definedName>
    <definedName name="PATHAR1" localSheetId="9">'[2]Attach-3 (QR)'!#REF!</definedName>
    <definedName name="PATHAR1">#REF!</definedName>
    <definedName name="PATHAR2" localSheetId="15">'[1]Attach-3 (QR)'!#REF!</definedName>
    <definedName name="PATHAR2" localSheetId="9">'[2]Attach-3 (QR)'!#REF!</definedName>
    <definedName name="PATHAR2">#REF!</definedName>
    <definedName name="PATHAR3" localSheetId="15">'[1]Attach-3 (QR)'!#REF!</definedName>
    <definedName name="PATHAR3" localSheetId="21">'[6]Attach QR'!$AO$750</definedName>
    <definedName name="PATHAR3" localSheetId="9">'[2]Attach-3 (QR)'!#REF!</definedName>
    <definedName name="PATHAR3">#REF!</definedName>
    <definedName name="PATHJV1" localSheetId="15">'[1]Attach-3 (QR)'!#REF!</definedName>
    <definedName name="PATHJV1" localSheetId="23">'[3]Attach-3 (QR)'!#REF!</definedName>
    <definedName name="PATHJV1" localSheetId="9">'[4]Attach-3 (QR)'!#REF!</definedName>
    <definedName name="PATHJV1" localSheetId="2">'[5]Attach-3 (QR)'!#REF!</definedName>
    <definedName name="PATHJV1">#REF!</definedName>
    <definedName name="PATHJV11" localSheetId="15">'[1]Attach-3 (QR)'!#REF!</definedName>
    <definedName name="PATHJV11" localSheetId="23">'[3]Attach-3 (QR)'!#REF!</definedName>
    <definedName name="PATHJV11" localSheetId="9">'[4]Attach-3 (QR)'!#REF!</definedName>
    <definedName name="PATHJV11" localSheetId="2">'[5]Attach-3 (QR)'!#REF!</definedName>
    <definedName name="PATHJV11">#REF!</definedName>
    <definedName name="PATHJV111" localSheetId="15">'[1]Attach-3 (QR)'!#REF!</definedName>
    <definedName name="PATHJV111" localSheetId="23">'[3]Attach-3 (QR)'!#REF!</definedName>
    <definedName name="PATHJV111" localSheetId="9">'[4]Attach-3 (QR)'!#REF!</definedName>
    <definedName name="PATHJV111" localSheetId="2">'[5]Attach-3 (QR)'!#REF!</definedName>
    <definedName name="PATHJV111">#REF!</definedName>
    <definedName name="PATHJV2" localSheetId="15">'[1]Attach-3 (QR)'!#REF!</definedName>
    <definedName name="PATHJV2" localSheetId="23">'[3]Attach-3 (QR)'!#REF!</definedName>
    <definedName name="PATHJV2" localSheetId="9">'[4]Attach-3 (QR)'!#REF!</definedName>
    <definedName name="PATHJV2" localSheetId="2">'[5]Attach-3 (QR)'!#REF!</definedName>
    <definedName name="PATHJV2">#REF!</definedName>
    <definedName name="PATHJV22" localSheetId="15">'[1]Attach-3 (QR)'!#REF!</definedName>
    <definedName name="PATHJV22" localSheetId="23">'[3]Attach-3 (QR)'!#REF!</definedName>
    <definedName name="PATHJV22" localSheetId="9">'[4]Attach-3 (QR)'!#REF!</definedName>
    <definedName name="PATHJV22" localSheetId="2">'[5]Attach-3 (QR)'!#REF!</definedName>
    <definedName name="PATHJV22">#REF!</definedName>
    <definedName name="PATHJV222" localSheetId="15">'[1]Attach-3 (QR)'!#REF!</definedName>
    <definedName name="PATHJV222" localSheetId="23">'[3]Attach-3 (QR)'!#REF!</definedName>
    <definedName name="PATHJV222" localSheetId="9">'[4]Attach-3 (QR)'!#REF!</definedName>
    <definedName name="PATHJV222" localSheetId="2">'[5]Attach-3 (QR)'!#REF!</definedName>
    <definedName name="PATHJV222">#REF!</definedName>
    <definedName name="PATHJV3" localSheetId="15">'[1]Attach-3 (QR)'!#REF!</definedName>
    <definedName name="PATHJV3" localSheetId="21">'[6]Attach QR'!$I$61</definedName>
    <definedName name="PATHJV3" localSheetId="23">'[3]Attach-3 (QR)'!#REF!</definedName>
    <definedName name="PATHJV3" localSheetId="9">'[4]Attach-3 (QR)'!#REF!</definedName>
    <definedName name="PATHJV3" localSheetId="2">'[5]Attach-3 (QR)'!#REF!</definedName>
    <definedName name="PATHJV3">#REF!</definedName>
    <definedName name="PATHJV33" localSheetId="15">'[1]Attach-3 (QR)'!#REF!</definedName>
    <definedName name="PATHJV33" localSheetId="21">'[6]Attach QR'!$G$61</definedName>
    <definedName name="PATHJV33" localSheetId="23">'[3]Attach-3 (QR)'!#REF!</definedName>
    <definedName name="PATHJV33" localSheetId="9">'[4]Attach-3 (QR)'!#REF!</definedName>
    <definedName name="PATHJV33" localSheetId="2">'[5]Attach-3 (QR)'!#REF!</definedName>
    <definedName name="PATHJV33">#REF!</definedName>
    <definedName name="PATHJV333" localSheetId="15">'[1]Attach-3 (QR)'!#REF!</definedName>
    <definedName name="PATHJV333" localSheetId="21">'[6]Attach QR'!$E$61</definedName>
    <definedName name="PATHJV333" localSheetId="23">'[3]Attach-3 (QR)'!#REF!</definedName>
    <definedName name="PATHJV333" localSheetId="9">'[4]Attach-3 (QR)'!#REF!</definedName>
    <definedName name="PATHJV333" localSheetId="2">'[5]Attach-3 (QR)'!#REF!</definedName>
    <definedName name="PATHJV333">#REF!</definedName>
    <definedName name="PATHJVPR1" localSheetId="15">'[1]Attach-3 (QR)'!#REF!</definedName>
    <definedName name="PATHJVPR1" localSheetId="9">'[2]Attach-3 (QR)'!#REF!</definedName>
    <definedName name="PATHJVPR1">#REF!</definedName>
    <definedName name="PATHJVPR11" localSheetId="15">'[1]Attach-3 (QR)'!#REF!</definedName>
    <definedName name="PATHJVPR11" localSheetId="23">'[3]Attach-3 (QR)'!#REF!</definedName>
    <definedName name="PATHJVPR11" localSheetId="9">'[4]Attach-3 (QR)'!#REF!</definedName>
    <definedName name="PATHJVPR11" localSheetId="2">'[5]Attach-3 (QR)'!#REF!</definedName>
    <definedName name="PATHJVPR11">#REF!</definedName>
    <definedName name="PATHJVPR111" localSheetId="15">'[1]Attach-3 (QR)'!#REF!</definedName>
    <definedName name="PATHJVPR111" localSheetId="21">'[6]Attach QR'!$K$782</definedName>
    <definedName name="PATHJVPR111" localSheetId="23">'[3]Attach-3 (QR)'!#REF!</definedName>
    <definedName name="PATHJVPR111" localSheetId="9">'[4]Attach-3 (QR)'!#REF!</definedName>
    <definedName name="PATHJVPR111" localSheetId="2">'[5]Attach-3 (QR)'!#REF!</definedName>
    <definedName name="PATHJVPR111">#REF!</definedName>
    <definedName name="PATHJVPR2" localSheetId="15">'[1]Attach-3 (QR)'!#REF!</definedName>
    <definedName name="PATHJVPR2" localSheetId="9">'[2]Attach-3 (QR)'!#REF!</definedName>
    <definedName name="PATHJVPR2">#REF!</definedName>
    <definedName name="PATHJVPR22" localSheetId="15">'[1]Attach-3 (QR)'!#REF!</definedName>
    <definedName name="PATHJVPR22" localSheetId="23">'[3]Attach-3 (QR)'!#REF!</definedName>
    <definedName name="PATHJVPR22" localSheetId="9">'[4]Attach-3 (QR)'!#REF!</definedName>
    <definedName name="PATHJVPR22" localSheetId="2">'[5]Attach-3 (QR)'!#REF!</definedName>
    <definedName name="PATHJVPR22">#REF!</definedName>
    <definedName name="PATHJVPR222" localSheetId="15">'[1]Attach-3 (QR)'!#REF!</definedName>
    <definedName name="PATHJVPR222" localSheetId="21">'[6]Attach QR'!$L$782</definedName>
    <definedName name="PATHJVPR222" localSheetId="23">'[3]Attach-3 (QR)'!#REF!</definedName>
    <definedName name="PATHJVPR222" localSheetId="9">'[4]Attach-3 (QR)'!#REF!</definedName>
    <definedName name="PATHJVPR222" localSheetId="2">'[5]Attach-3 (QR)'!#REF!</definedName>
    <definedName name="PATHJVPR222">#REF!</definedName>
    <definedName name="PATHLA1" localSheetId="15">'[1]Attach-3 (QR)'!#REF!</definedName>
    <definedName name="PATHLA1" localSheetId="23">'[3]Attach-3 (QR)'!#REF!</definedName>
    <definedName name="PATHLA1" localSheetId="9">'[4]Attach-3 (QR)'!#REF!</definedName>
    <definedName name="PATHLA1" localSheetId="2">'[5]Attach-3 (QR)'!#REF!</definedName>
    <definedName name="PATHLA1">#REF!</definedName>
    <definedName name="PATHLA2" localSheetId="15">'[1]Attach-3 (QR)'!#REF!</definedName>
    <definedName name="PATHLA2" localSheetId="23">'[3]Attach-3 (QR)'!#REF!</definedName>
    <definedName name="PATHLA2" localSheetId="9">'[4]Attach-3 (QR)'!#REF!</definedName>
    <definedName name="PATHLA2" localSheetId="2">'[5]Attach-3 (QR)'!#REF!</definedName>
    <definedName name="PATHLA2">#REF!</definedName>
    <definedName name="PATHLA3" localSheetId="15">'[1]Attach-3 (QR)'!#REF!</definedName>
    <definedName name="PATHLA3" localSheetId="21">'[6]Attach QR'!$D$651</definedName>
    <definedName name="PATHLA3" localSheetId="23">'[3]Attach-3 (QR)'!#REF!</definedName>
    <definedName name="PATHLA3" localSheetId="9">'[4]Attach-3 (QR)'!#REF!</definedName>
    <definedName name="PATHLA3" localSheetId="2">'[5]Attach-3 (QR)'!#REF!</definedName>
    <definedName name="PATHLA3">#REF!</definedName>
    <definedName name="PATHLP1" localSheetId="15">'[1]Attach-3 (QR)'!#REF!</definedName>
    <definedName name="PATHLP1" localSheetId="9">'[2]Attach-3 (QR)'!#REF!</definedName>
    <definedName name="PATHLP1">#REF!</definedName>
    <definedName name="PATHLP2" localSheetId="15">'[1]Attach-3 (QR)'!#REF!</definedName>
    <definedName name="PATHLP2" localSheetId="23">'[3]Attach-3 (QR)'!#REF!</definedName>
    <definedName name="PATHLP2" localSheetId="9">'[4]Attach-3 (QR)'!#REF!</definedName>
    <definedName name="PATHLP2" localSheetId="2">'[5]Attach-3 (QR)'!#REF!</definedName>
    <definedName name="PATHLP2">#REF!</definedName>
    <definedName name="PATHLP3" localSheetId="15">'[1]Attach-3 (QR)'!#REF!</definedName>
    <definedName name="PATHLP3" localSheetId="21">'[6]Attach QR'!$J$782</definedName>
    <definedName name="PATHLP3" localSheetId="23">'[3]Attach-3 (QR)'!#REF!</definedName>
    <definedName name="PATHLP3" localSheetId="9">'[4]Attach-3 (QR)'!#REF!</definedName>
    <definedName name="PATHLP3" localSheetId="2">'[5]Attach-3 (QR)'!#REF!</definedName>
    <definedName name="PATHLP3">#REF!</definedName>
    <definedName name="PATHPR1" localSheetId="15">'[1]Attach-3 (QR)'!#REF!</definedName>
    <definedName name="PATHPR1" localSheetId="9">'[2]Attach-3 (QR)'!#REF!</definedName>
    <definedName name="PATHPR1">#REF!</definedName>
    <definedName name="PATHPR2" localSheetId="15">'[1]Attach-3 (QR)'!#REF!</definedName>
    <definedName name="PATHPR2" localSheetId="23">'[3]Attach-3 (QR)'!#REF!</definedName>
    <definedName name="PATHPR2" localSheetId="9">'[4]Attach-3 (QR)'!#REF!</definedName>
    <definedName name="PATHPR2" localSheetId="2">'[5]Attach-3 (QR)'!#REF!</definedName>
    <definedName name="PATHPR2">#REF!</definedName>
    <definedName name="_xlnm.Print_Area" localSheetId="13">'Attach 10'!$A$1:$F$18</definedName>
    <definedName name="_xlnm.Print_Area" localSheetId="14">'Attach 11'!$A$1:$E$29</definedName>
    <definedName name="_xlnm.Print_Area" localSheetId="15">'Attach 12'!$A$1:$F$119</definedName>
    <definedName name="_xlnm.Print_Area" localSheetId="16">'Attach 13'!$A$1:$E$27</definedName>
    <definedName name="_xlnm.Print_Area" localSheetId="17">'Attach 14'!$A$1:$E$29</definedName>
    <definedName name="_xlnm.Print_Area" localSheetId="18">'Attach 14-IP'!$A$8:$I$220</definedName>
    <definedName name="_xlnm.Print_Area" localSheetId="19">'Attach 15'!$A$1:$E$93</definedName>
    <definedName name="_xlnm.Print_Area" localSheetId="20">'Attach 16'!$A$1:$L$90</definedName>
    <definedName name="_xlnm.Print_Area" localSheetId="21">'Attach 17'!$A$1:$E$33</definedName>
    <definedName name="_xlnm.Print_Area" localSheetId="22">'Attach 18'!$A$1:$E$24</definedName>
    <definedName name="_xlnm.Print_Area" localSheetId="23">'Attach 18 SP'!$A$7:$I$157</definedName>
    <definedName name="_xlnm.Print_Area" localSheetId="24">'Attach 19'!$A$1:$E$31</definedName>
    <definedName name="_xlnm.Print_Area" localSheetId="3">'Attach 3(JV)'!$A$1:$E$22</definedName>
    <definedName name="_xlnm.Print_Area" localSheetId="4">'Attach 3(QR)'!$A$1:$E$28</definedName>
    <definedName name="_xlnm.Print_Area" localSheetId="5">'Attach 4'!$A$1:$G$25</definedName>
    <definedName name="_xlnm.Print_Area" localSheetId="6">'Attach 4 (A)'!$A$1:$E$27</definedName>
    <definedName name="_xlnm.Print_Area" localSheetId="7">'Attach 4 (B)'!$A$1:$E$26</definedName>
    <definedName name="_xlnm.Print_Area" localSheetId="8">'Attach 5'!$A$1:$E$34</definedName>
    <definedName name="_xlnm.Print_Area" localSheetId="9">'Attach 5A'!$A$1:$E$35</definedName>
    <definedName name="_xlnm.Print_Area" localSheetId="10">'Attach 6'!$A$1:$E$28</definedName>
    <definedName name="_xlnm.Print_Area" localSheetId="11">'Attach 7'!$A$1:$E$18</definedName>
    <definedName name="_xlnm.Print_Area" localSheetId="12">'Attach 9'!$A$1:$J$53</definedName>
    <definedName name="_xlnm.Print_Area" localSheetId="25">'Bid Form 1st Envelope '!$A$1:$F$118</definedName>
    <definedName name="_xlnm.Print_Area" localSheetId="1">Cover!$A$1:$F$20</definedName>
    <definedName name="_xlnm.Print_Area" localSheetId="2">'Names of Bidder'!$B$1:$G$29</definedName>
    <definedName name="_xlnm.Print_Titles" localSheetId="12">'Attach 9'!$17:$17</definedName>
    <definedName name="printedname" localSheetId="15">#REF!</definedName>
    <definedName name="printedname" localSheetId="23">#REF!</definedName>
    <definedName name="printedname" localSheetId="9">#REF!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5">#REF!</definedName>
    <definedName name="_xlnm.Recorder" localSheetId="21">#REF!</definedName>
    <definedName name="_xlnm.Recorder" localSheetId="22">#REF!</definedName>
    <definedName name="_xlnm.Recorder" localSheetId="9">#REF!</definedName>
    <definedName name="_xlnm.Recorder" localSheetId="2">#REF!</definedName>
    <definedName name="_xlnm.Recorder">#REF!</definedName>
    <definedName name="sss" localSheetId="15">'[10]Attach-3 (QR)'!#REF!</definedName>
    <definedName name="sss" localSheetId="2">'[10]Attach-3 (QR)'!#REF!</definedName>
    <definedName name="sss">'[11]Attach-3 (QR)'!#REF!</definedName>
    <definedName name="TEST" localSheetId="15">#REF!</definedName>
    <definedName name="TEST" localSheetId="21">#REF!</definedName>
    <definedName name="TEST" localSheetId="22">#REF!</definedName>
    <definedName name="TEST" localSheetId="9">#REF!</definedName>
    <definedName name="TEST" localSheetId="2">#REF!</definedName>
    <definedName name="TEST">#REF!</definedName>
    <definedName name="TO">#REF!</definedName>
    <definedName name="ttt" localSheetId="15">#REF!</definedName>
    <definedName name="ttt" localSheetId="23">#REF!</definedName>
    <definedName name="ttt" localSheetId="9">#REF!</definedName>
    <definedName name="ttt" localSheetId="2">#REF!</definedName>
    <definedName name="ttt">#REF!</definedName>
    <definedName name="typeofbidder" localSheetId="15">#REF!</definedName>
    <definedName name="typeofbidder" localSheetId="23">#REF!</definedName>
    <definedName name="typeofbidder" localSheetId="9">#REF!</definedName>
    <definedName name="typeofbidder" localSheetId="2">#REF!</definedName>
    <definedName name="typeofbidder">#REF!</definedName>
    <definedName name="uuu" localSheetId="15">#REF!</definedName>
    <definedName name="uuu" localSheetId="23">#REF!</definedName>
    <definedName name="uuu" localSheetId="9">#REF!</definedName>
    <definedName name="uuu" localSheetId="2">#REF!</definedName>
    <definedName name="uuu">#REF!</definedName>
    <definedName name="yyy" localSheetId="15">#REF!</definedName>
    <definedName name="yyy" localSheetId="23">#REF!</definedName>
    <definedName name="yyy" localSheetId="9">#REF!</definedName>
    <definedName name="yyy" localSheetId="2">#REF!</definedName>
    <definedName name="yyy">#REF!</definedName>
    <definedName name="Z_01ACF2E1_8E61_4459_ABC1_B6C183DEED61_.wvu.PrintArea" localSheetId="2" hidden="1">'Names of Bidder'!$B$1:$E$27</definedName>
    <definedName name="Z_05855B4F_D61E_4C97_B759_B2F96767F6F8_.wvu.Cols" localSheetId="19" hidden="1">'Attach 15'!$H:$H</definedName>
    <definedName name="Z_05855B4F_D61E_4C97_B759_B2F96767F6F8_.wvu.Cols" localSheetId="23" hidden="1">'Attach 18 SP'!$J:$P</definedName>
    <definedName name="Z_05855B4F_D61E_4C97_B759_B2F96767F6F8_.wvu.Cols" localSheetId="3" hidden="1">'Attach 3(JV)'!$G:$H</definedName>
    <definedName name="Z_05855B4F_D61E_4C97_B759_B2F96767F6F8_.wvu.Cols" localSheetId="5" hidden="1">'Attach 4'!$H:$O</definedName>
    <definedName name="Z_05855B4F_D61E_4C97_B759_B2F96767F6F8_.wvu.Cols" localSheetId="8" hidden="1">'Attach 5'!$H:$H</definedName>
    <definedName name="Z_05855B4F_D61E_4C97_B759_B2F96767F6F8_.wvu.Cols" localSheetId="9" hidden="1">'Attach 5A'!$H:$H</definedName>
    <definedName name="Z_05855B4F_D61E_4C97_B759_B2F96767F6F8_.wvu.Cols" localSheetId="10" hidden="1">'Attach 6'!$H:$H</definedName>
    <definedName name="Z_05855B4F_D61E_4C97_B759_B2F96767F6F8_.wvu.Cols" localSheetId="25"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Bidder'!$B$6:$G$11</definedName>
    <definedName name="Z_05855B4F_D61E_4C97_B759_B2F96767F6F8_.wvu.PrintArea" localSheetId="13" hidden="1">'Attach 10'!$A$1:$F$18</definedName>
    <definedName name="Z_05855B4F_D61E_4C97_B759_B2F96767F6F8_.wvu.PrintArea" localSheetId="14" hidden="1">'Attach 11'!$A$1:$E$29</definedName>
    <definedName name="Z_05855B4F_D61E_4C97_B759_B2F96767F6F8_.wvu.PrintArea" localSheetId="16" hidden="1">'Attach 13'!$A$1:$E$27</definedName>
    <definedName name="Z_05855B4F_D61E_4C97_B759_B2F96767F6F8_.wvu.PrintArea" localSheetId="17" hidden="1">'Attach 14'!$A$1:$E$29</definedName>
    <definedName name="Z_05855B4F_D61E_4C97_B759_B2F96767F6F8_.wvu.PrintArea" localSheetId="18" hidden="1">'Attach 14-IP'!$A$8:$I$220</definedName>
    <definedName name="Z_05855B4F_D61E_4C97_B759_B2F96767F6F8_.wvu.PrintArea" localSheetId="19" hidden="1">'Attach 15'!$A$1:$E$93</definedName>
    <definedName name="Z_05855B4F_D61E_4C97_B759_B2F96767F6F8_.wvu.PrintArea" localSheetId="20" hidden="1">'Attach 16'!$A$1:$L$90</definedName>
    <definedName name="Z_05855B4F_D61E_4C97_B759_B2F96767F6F8_.wvu.PrintArea" localSheetId="21" hidden="1">'Attach 17'!$A$1:$E$33</definedName>
    <definedName name="Z_05855B4F_D61E_4C97_B759_B2F96767F6F8_.wvu.PrintArea" localSheetId="22" hidden="1">'Attach 18'!$A$1:$E$24</definedName>
    <definedName name="Z_05855B4F_D61E_4C97_B759_B2F96767F6F8_.wvu.PrintArea" localSheetId="23" hidden="1">'Attach 18 SP'!$A$7:$I$157</definedName>
    <definedName name="Z_05855B4F_D61E_4C97_B759_B2F96767F6F8_.wvu.PrintArea" localSheetId="24" hidden="1">'Attach 19'!$A$1:$E$31</definedName>
    <definedName name="Z_05855B4F_D61E_4C97_B759_B2F96767F6F8_.wvu.PrintArea" localSheetId="3" hidden="1">'Attach 3(JV)'!$A$1:$E$22</definedName>
    <definedName name="Z_05855B4F_D61E_4C97_B759_B2F96767F6F8_.wvu.PrintArea" localSheetId="4" hidden="1">'Attach 3(QR)'!$A$1:$E$28</definedName>
    <definedName name="Z_05855B4F_D61E_4C97_B759_B2F96767F6F8_.wvu.PrintArea" localSheetId="5" hidden="1">'Attach 4'!$A$1:$G$25</definedName>
    <definedName name="Z_05855B4F_D61E_4C97_B759_B2F96767F6F8_.wvu.PrintArea" localSheetId="6" hidden="1">'Attach 4 (A)'!$A$1:$E$27</definedName>
    <definedName name="Z_05855B4F_D61E_4C97_B759_B2F96767F6F8_.wvu.PrintArea" localSheetId="7" hidden="1">'Attach 4 (B)'!$A$1:$E$26</definedName>
    <definedName name="Z_05855B4F_D61E_4C97_B759_B2F96767F6F8_.wvu.PrintArea" localSheetId="8" hidden="1">'Attach 5'!$A$1:$E$34</definedName>
    <definedName name="Z_05855B4F_D61E_4C97_B759_B2F96767F6F8_.wvu.PrintArea" localSheetId="9" hidden="1">'Attach 5A'!$A$1:$E$73</definedName>
    <definedName name="Z_05855B4F_D61E_4C97_B759_B2F96767F6F8_.wvu.PrintArea" localSheetId="10" hidden="1">'Attach 6'!$A$1:$E$28</definedName>
    <definedName name="Z_05855B4F_D61E_4C97_B759_B2F96767F6F8_.wvu.PrintArea" localSheetId="11" hidden="1">'Attach 7'!$A$1:$E$18</definedName>
    <definedName name="Z_05855B4F_D61E_4C97_B759_B2F96767F6F8_.wvu.PrintArea" localSheetId="12" hidden="1">'Attach 9'!$A$1:$G$53</definedName>
    <definedName name="Z_05855B4F_D61E_4C97_B759_B2F96767F6F8_.wvu.PrintArea" localSheetId="25" hidden="1">'Bid Form 1st Envelope '!$A$1:$F$118</definedName>
    <definedName name="Z_05855B4F_D61E_4C97_B759_B2F96767F6F8_.wvu.PrintArea" localSheetId="1" hidden="1">Cover!$A$1:$F$20</definedName>
    <definedName name="Z_05855B4F_D61E_4C97_B759_B2F96767F6F8_.wvu.PrintArea" localSheetId="2" hidden="1">'Names of Bidder'!$B$1:$G$30</definedName>
    <definedName name="Z_05855B4F_D61E_4C97_B759_B2F96767F6F8_.wvu.PrintTitles" localSheetId="12" hidden="1">'Attach 9'!$17:$17</definedName>
    <definedName name="Z_05855B4F_D61E_4C97_B759_B2F96767F6F8_.wvu.Rows" localSheetId="19" hidden="1">'Attach 15'!$16:$16</definedName>
    <definedName name="Z_05855B4F_D61E_4C97_B759_B2F96767F6F8_.wvu.Rows" localSheetId="21" hidden="1">'Attach 17'!$26:$26,'Attach 17'!$32:$209</definedName>
    <definedName name="Z_05855B4F_D61E_4C97_B759_B2F96767F6F8_.wvu.Rows" localSheetId="23" hidden="1">'Attach 18 SP'!$149:$153</definedName>
    <definedName name="Z_05855B4F_D61E_4C97_B759_B2F96767F6F8_.wvu.Rows" localSheetId="24" hidden="1">'Attach 19'!$13:$13,'Attach 19'!$20:$28</definedName>
    <definedName name="Z_05855B4F_D61E_4C97_B759_B2F96767F6F8_.wvu.Rows" localSheetId="8" hidden="1">'Attach 5'!$4:$4</definedName>
    <definedName name="Z_05855B4F_D61E_4C97_B759_B2F96767F6F8_.wvu.Rows" localSheetId="9" hidden="1">'Attach 5A'!$25:$30</definedName>
    <definedName name="Z_05855B4F_D61E_4C97_B759_B2F96767F6F8_.wvu.Rows" localSheetId="25" hidden="1">'Bid Form 1st Envelope '!$26:$27,'Bid Form 1st Envelope '!$101:$101,'Bid Form 1st Envelope '!$104:$105</definedName>
    <definedName name="Z_0664780A_E8AC_4BA6_9C3B_53B9085473D3_.wvu.Cols" localSheetId="23" hidden="1">'Attach 18 SP'!$J:$P</definedName>
    <definedName name="Z_0664780A_E8AC_4BA6_9C3B_53B9085473D3_.wvu.PrintArea" localSheetId="23" hidden="1">'Attach 18 SP'!$A$8:$I$157</definedName>
    <definedName name="Z_0664780A_E8AC_4BA6_9C3B_53B9085473D3_.wvu.Rows" localSheetId="23" hidden="1">'Attach 18 SP'!#REF!,'Attach 18 SP'!#REF!,'Attach 18 SP'!#REF!,'Attach 18 SP'!#REF!,'Attach 18 SP'!#REF!,'Attach 18 SP'!$149:$153</definedName>
    <definedName name="Z_091A6405_72DB_46E0_B81A_EC53A5C58396_.wvu.Cols" localSheetId="2" hidden="1">'Names of Bidder'!$L:$L</definedName>
    <definedName name="Z_091A6405_72DB_46E0_B81A_EC53A5C58396_.wvu.PrintArea" localSheetId="2" hidden="1">'Names of Bidder'!$B$1:$E$27</definedName>
    <definedName name="Z_10C5F276_B641_4058_B015_CD9DBF21498B_.wvu.Cols" localSheetId="15" hidden="1">'Attach 12'!$G:$G,'Attach 12'!$I:$I</definedName>
    <definedName name="Z_10C5F276_B641_4058_B015_CD9DBF21498B_.wvu.PrintArea" localSheetId="15" hidden="1">'Attach 12'!$A$1:$F$29</definedName>
    <definedName name="Z_10C5F276_B641_4058_B015_CD9DBF21498B_.wvu.Rows" localSheetId="15" hidden="1">'Attach 12'!#REF!,'Attach 12'!#REF!,'Attach 12'!#REF!,'Attach 12'!#REF!,'Attach 12'!#REF!,'Attach 12'!#REF!,'Attach 12'!#REF!,'Attach 12'!#REF!,'Attach 12'!#REF!,'Attach 12'!#REF!,'Attach 12'!$116:$203</definedName>
    <definedName name="Z_14D7F02E_BCCA_4517_ABC7_537FF4AEB67A_.wvu.PrintArea" localSheetId="2" hidden="1">'Names of Bidder'!$B$1:$E$27</definedName>
    <definedName name="Z_15A19D23_A9FD_4FC1_B7B0_F2D16BDFC729_.wvu.Cols" localSheetId="19" hidden="1">'Attach 15'!$H:$H</definedName>
    <definedName name="Z_15A19D23_A9FD_4FC1_B7B0_F2D16BDFC729_.wvu.Cols" localSheetId="8" hidden="1">'Attach 5'!$H:$H</definedName>
    <definedName name="Z_15A19D23_A9FD_4FC1_B7B0_F2D16BDFC729_.wvu.Cols" localSheetId="10" hidden="1">'Attach 6'!$H:$H</definedName>
    <definedName name="Z_15A19D23_A9FD_4FC1_B7B0_F2D16BDFC729_.wvu.PrintArea" localSheetId="13" hidden="1">'Attach 10'!$A$1:$E$18</definedName>
    <definedName name="Z_15A19D23_A9FD_4FC1_B7B0_F2D16BDFC729_.wvu.PrintArea" localSheetId="14" hidden="1">'Attach 11'!$A$1:$E$29</definedName>
    <definedName name="Z_15A19D23_A9FD_4FC1_B7B0_F2D16BDFC729_.wvu.PrintArea" localSheetId="16" hidden="1">'Attach 13'!$A$1:$E$27</definedName>
    <definedName name="Z_15A19D23_A9FD_4FC1_B7B0_F2D16BDFC729_.wvu.PrintArea" localSheetId="17" hidden="1">'Attach 14'!$A$1:$E$29</definedName>
    <definedName name="Z_15A19D23_A9FD_4FC1_B7B0_F2D16BDFC729_.wvu.PrintArea" localSheetId="18" hidden="1">'Attach 14-IP'!$A$8:$I$220</definedName>
    <definedName name="Z_15A19D23_A9FD_4FC1_B7B0_F2D16BDFC729_.wvu.PrintArea" localSheetId="19" hidden="1">'Attach 15'!$A$1:$E$93</definedName>
    <definedName name="Z_15A19D23_A9FD_4FC1_B7B0_F2D16BDFC729_.wvu.PrintArea" localSheetId="20" hidden="1">'Attach 16'!$A$1:$L$90</definedName>
    <definedName name="Z_15A19D23_A9FD_4FC1_B7B0_F2D16BDFC729_.wvu.PrintArea" localSheetId="21" hidden="1">'Attach 17'!$A$1:$E$33</definedName>
    <definedName name="Z_15A19D23_A9FD_4FC1_B7B0_F2D16BDFC729_.wvu.PrintArea" localSheetId="22" hidden="1">'Attach 18'!$A$1:$E$24</definedName>
    <definedName name="Z_15A19D23_A9FD_4FC1_B7B0_F2D16BDFC729_.wvu.PrintArea" localSheetId="24" hidden="1">'Attach 19'!$A$1:$E$31</definedName>
    <definedName name="Z_15A19D23_A9FD_4FC1_B7B0_F2D16BDFC729_.wvu.PrintArea" localSheetId="3" hidden="1">'Attach 3(JV)'!$A$1:$E$22</definedName>
    <definedName name="Z_15A19D23_A9FD_4FC1_B7B0_F2D16BDFC729_.wvu.PrintArea" localSheetId="4" hidden="1">'Attach 3(QR)'!$A$1:$E$28</definedName>
    <definedName name="Z_15A19D23_A9FD_4FC1_B7B0_F2D16BDFC729_.wvu.PrintArea" localSheetId="5" hidden="1">'Attach 4'!$A$1:$G$25</definedName>
    <definedName name="Z_15A19D23_A9FD_4FC1_B7B0_F2D16BDFC729_.wvu.PrintArea" localSheetId="6" hidden="1">'Attach 4 (A)'!$A$1:$E$27</definedName>
    <definedName name="Z_15A19D23_A9FD_4FC1_B7B0_F2D16BDFC729_.wvu.PrintArea" localSheetId="7" hidden="1">'Attach 4 (B)'!$A$1:$E$26</definedName>
    <definedName name="Z_15A19D23_A9FD_4FC1_B7B0_F2D16BDFC729_.wvu.PrintArea" localSheetId="8" hidden="1">'Attach 5'!$A$1:$E$34</definedName>
    <definedName name="Z_15A19D23_A9FD_4FC1_B7B0_F2D16BDFC729_.wvu.PrintArea" localSheetId="10" hidden="1">'Attach 6'!$A$1:$E$28</definedName>
    <definedName name="Z_15A19D23_A9FD_4FC1_B7B0_F2D16BDFC729_.wvu.PrintArea" localSheetId="11" hidden="1">'Attach 7'!$A$1:$E$18</definedName>
    <definedName name="Z_15A19D23_A9FD_4FC1_B7B0_F2D16BDFC729_.wvu.PrintArea" localSheetId="12" hidden="1">'Attach 9'!$A$1:$G$54</definedName>
    <definedName name="Z_15A19D23_A9FD_4FC1_B7B0_F2D16BDFC729_.wvu.PrintArea" localSheetId="25" hidden="1">'Bid Form 1st Envelope '!$A$1:$F$118</definedName>
    <definedName name="Z_15A19D23_A9FD_4FC1_B7B0_F2D16BDFC729_.wvu.PrintTitles" localSheetId="12" hidden="1">'Attach 9'!$17:$17</definedName>
    <definedName name="Z_15A19D23_A9FD_4FC1_B7B0_F2D16BDFC729_.wvu.Rows" localSheetId="19" hidden="1">'Attach 15'!$16:$16</definedName>
    <definedName name="Z_15A19D23_A9FD_4FC1_B7B0_F2D16BDFC729_.wvu.Rows" localSheetId="21" hidden="1">'Attach 17'!$26:$26,'Attach 17'!$32:$209</definedName>
    <definedName name="Z_15A19D23_A9FD_4FC1_B7B0_F2D16BDFC729_.wvu.Rows" localSheetId="24" hidden="1">'Attach 19'!$13:$13,'Attach 19'!$20:$28</definedName>
    <definedName name="Z_15A19D23_A9FD_4FC1_B7B0_F2D16BDFC729_.wvu.Rows" localSheetId="8" hidden="1">'Attach 5'!$4:$4</definedName>
    <definedName name="Z_1C70608C_646A_4043_A222_6253B5006A93_.wvu.Cols" localSheetId="15" hidden="1">'Attach 12'!$I:$J</definedName>
    <definedName name="Z_1C70608C_646A_4043_A222_6253B5006A93_.wvu.Cols" localSheetId="9" hidden="1">'Attach 5A'!$H:$H</definedName>
    <definedName name="Z_1C70608C_646A_4043_A222_6253B5006A93_.wvu.PrintArea" localSheetId="15" hidden="1">'Attach 12'!$B$1:$G$29</definedName>
    <definedName name="Z_1C70608C_646A_4043_A222_6253B5006A93_.wvu.PrintArea" localSheetId="23" hidden="1">'Attach 18 SP'!$A$8:$I$170</definedName>
    <definedName name="Z_1C70608C_646A_4043_A222_6253B5006A93_.wvu.PrintArea" localSheetId="9" hidden="1">'Attach 5A'!$A$1:$E$73</definedName>
    <definedName name="Z_1C70608C_646A_4043_A222_6253B5006A93_.wvu.PrintTitles" localSheetId="15" hidden="1">'Attach 12'!#REF!</definedName>
    <definedName name="Z_1C70608C_646A_4043_A222_6253B5006A93_.wvu.Rows" localSheetId="15" hidden="1">'Attach 12'!#REF!</definedName>
    <definedName name="Z_1C70608C_646A_4043_A222_6253B5006A93_.wvu.Rows" localSheetId="23" hidden="1">'Attach 18 SP'!$41:$41</definedName>
    <definedName name="Z_1C70608C_646A_4043_A222_6253B5006A93_.wvu.Rows" localSheetId="9" hidden="1">'Attach 5A'!$25:$30</definedName>
    <definedName name="Z_1FD9ACA5_802E_4240_ABEA_3FAA854014ED_.wvu.PrintArea" localSheetId="21" hidden="1">'Attach 17'!$A$1:$E$33</definedName>
    <definedName name="Z_1FD9ACA5_802E_4240_ABEA_3FAA854014ED_.wvu.Rows" localSheetId="21" hidden="1">'Attach 17'!$26:$26,'Attach 17'!$32:$209</definedName>
    <definedName name="Z_20D926F7_8B81_49E9_8147_6E74B4884E5B_.wvu.Cols" localSheetId="2" hidden="1">'Names of Bidder'!$H:$N</definedName>
    <definedName name="Z_20D926F7_8B81_49E9_8147_6E74B4884E5B_.wvu.FilterData" localSheetId="2" hidden="1">'Names of Bidder'!$B$6:$G$11</definedName>
    <definedName name="Z_20D926F7_8B81_49E9_8147_6E74B4884E5B_.wvu.PrintArea" localSheetId="2" hidden="1">'Names of Bidder'!$B$1:$G$30</definedName>
    <definedName name="Z_237D8718_39ED_4FFE_B3B2_D1192F8D2E87_.wvu.Cols" localSheetId="15" hidden="1">'Attach 12'!$I:$J</definedName>
    <definedName name="Z_237D8718_39ED_4FFE_B3B2_D1192F8D2E87_.wvu.Cols" localSheetId="9" hidden="1">'Attach 5A'!$H:$H</definedName>
    <definedName name="Z_237D8718_39ED_4FFE_B3B2_D1192F8D2E87_.wvu.PrintArea" localSheetId="15" hidden="1">'Attach 12'!$B$1:$G$29</definedName>
    <definedName name="Z_237D8718_39ED_4FFE_B3B2_D1192F8D2E87_.wvu.PrintArea" localSheetId="23" hidden="1">'Attach 18 SP'!$A$8:$I$170</definedName>
    <definedName name="Z_237D8718_39ED_4FFE_B3B2_D1192F8D2E87_.wvu.PrintArea" localSheetId="9" hidden="1">'Attach 5A'!$A$1:$E$73</definedName>
    <definedName name="Z_237D8718_39ED_4FFE_B3B2_D1192F8D2E87_.wvu.PrintTitles" localSheetId="15" hidden="1">'Attach 12'!#REF!</definedName>
    <definedName name="Z_237D8718_39ED_4FFE_B3B2_D1192F8D2E87_.wvu.Rows" localSheetId="23" hidden="1">'Attach 18 SP'!$41:$41</definedName>
    <definedName name="Z_237D8718_39ED_4FFE_B3B2_D1192F8D2E87_.wvu.Rows" localSheetId="9" hidden="1">'Attach 5A'!$25:$30</definedName>
    <definedName name="Z_240327DD_375F_45D4_BA52_89AFD79FE6A1_.wvu.Cols" localSheetId="19" hidden="1">'Attach 15'!$H:$H</definedName>
    <definedName name="Z_240327DD_375F_45D4_BA52_89AFD79FE6A1_.wvu.Cols" localSheetId="8" hidden="1">'Attach 5'!$H:$H</definedName>
    <definedName name="Z_240327DD_375F_45D4_BA52_89AFD79FE6A1_.wvu.Cols" localSheetId="10" hidden="1">'Attach 6'!$H:$H</definedName>
    <definedName name="Z_240327DD_375F_45D4_BA52_89AFD79FE6A1_.wvu.PrintArea" localSheetId="13" hidden="1">'Attach 10'!$A$1:$E$18</definedName>
    <definedName name="Z_240327DD_375F_45D4_BA52_89AFD79FE6A1_.wvu.PrintArea" localSheetId="14" hidden="1">'Attach 11'!$A$1:$E$29</definedName>
    <definedName name="Z_240327DD_375F_45D4_BA52_89AFD79FE6A1_.wvu.PrintArea" localSheetId="16" hidden="1">'Attach 13'!$A$1:$E$29</definedName>
    <definedName name="Z_240327DD_375F_45D4_BA52_89AFD79FE6A1_.wvu.PrintArea" localSheetId="17" hidden="1">'Attach 14'!$A$1:$E$29</definedName>
    <definedName name="Z_240327DD_375F_45D4_BA52_89AFD79FE6A1_.wvu.PrintArea" localSheetId="18" hidden="1">'Attach 14-IP'!$A$8:$I$220</definedName>
    <definedName name="Z_240327DD_375F_45D4_BA52_89AFD79FE6A1_.wvu.PrintArea" localSheetId="19" hidden="1">'Attach 15'!$A$1:$E$93</definedName>
    <definedName name="Z_240327DD_375F_45D4_BA52_89AFD79FE6A1_.wvu.PrintArea" localSheetId="20" hidden="1">'Attach 16'!$A$1:$L$90</definedName>
    <definedName name="Z_240327DD_375F_45D4_BA52_89AFD79FE6A1_.wvu.PrintArea" localSheetId="21" hidden="1">'Attach 17'!$A$1:$E$33</definedName>
    <definedName name="Z_240327DD_375F_45D4_BA52_89AFD79FE6A1_.wvu.PrintArea" localSheetId="22" hidden="1">'Attach 18'!$A$1:$E$24</definedName>
    <definedName name="Z_240327DD_375F_45D4_BA52_89AFD79FE6A1_.wvu.PrintArea" localSheetId="24" hidden="1">'Attach 19'!$A$1:$E$31</definedName>
    <definedName name="Z_240327DD_375F_45D4_BA52_89AFD79FE6A1_.wvu.PrintArea" localSheetId="3" hidden="1">'Attach 3(JV)'!$A$1:$E$22</definedName>
    <definedName name="Z_240327DD_375F_45D4_BA52_89AFD79FE6A1_.wvu.PrintArea" localSheetId="4" hidden="1">'Attach 3(QR)'!$A$1:$E$28</definedName>
    <definedName name="Z_240327DD_375F_45D4_BA52_89AFD79FE6A1_.wvu.PrintArea" localSheetId="5" hidden="1">'Attach 4'!$A$1:$E$25</definedName>
    <definedName name="Z_240327DD_375F_45D4_BA52_89AFD79FE6A1_.wvu.PrintArea" localSheetId="6" hidden="1">'Attach 4 (A)'!$A$1:$E$27</definedName>
    <definedName name="Z_240327DD_375F_45D4_BA52_89AFD79FE6A1_.wvu.PrintArea" localSheetId="7" hidden="1">'Attach 4 (B)'!$A$1:$E$26</definedName>
    <definedName name="Z_240327DD_375F_45D4_BA52_89AFD79FE6A1_.wvu.PrintArea" localSheetId="8" hidden="1">'Attach 5'!$A$1:$E$34</definedName>
    <definedName name="Z_240327DD_375F_45D4_BA52_89AFD79FE6A1_.wvu.PrintArea" localSheetId="10" hidden="1">'Attach 6'!$A$1:$E$28</definedName>
    <definedName name="Z_240327DD_375F_45D4_BA52_89AFD79FE6A1_.wvu.PrintArea" localSheetId="11" hidden="1">'Attach 7'!$A$1:$E$18</definedName>
    <definedName name="Z_240327DD_375F_45D4_BA52_89AFD79FE6A1_.wvu.PrintArea" localSheetId="12" hidden="1">'Attach 9'!$A$1:$G$54</definedName>
    <definedName name="Z_240327DD_375F_45D4_BA52_89AFD79FE6A1_.wvu.PrintArea" localSheetId="25" hidden="1">'Bid Form 1st Envelope '!$A$1:$F$118</definedName>
    <definedName name="Z_240327DD_375F_45D4_BA52_89AFD79FE6A1_.wvu.PrintTitles" localSheetId="12" hidden="1">'Attach 9'!$17:$17</definedName>
    <definedName name="Z_240327DD_375F_45D4_BA52_89AFD79FE6A1_.wvu.Rows" localSheetId="19" hidden="1">'Attach 15'!$16:$16</definedName>
    <definedName name="Z_240327DD_375F_45D4_BA52_89AFD79FE6A1_.wvu.Rows" localSheetId="21" hidden="1">'Attach 17'!$26:$26,'Attach 17'!$32:$209</definedName>
    <definedName name="Z_240327DD_375F_45D4_BA52_89AFD79FE6A1_.wvu.Rows" localSheetId="24" hidden="1">'Attach 19'!$13:$13,'Attach 19'!$20:$28</definedName>
    <definedName name="Z_240327DD_375F_45D4_BA52_89AFD79FE6A1_.wvu.Rows" localSheetId="8" hidden="1">'Attach 5'!$4:$4</definedName>
    <definedName name="Z_2648A02A_7B8C_446F_A14E_7410EA5360FE_.wvu.Cols" localSheetId="23" hidden="1">'Attach 18 SP'!$J:$P</definedName>
    <definedName name="Z_2648A02A_7B8C_446F_A14E_7410EA5360FE_.wvu.Cols" localSheetId="2" hidden="1">'Names of Bidder'!$L:$L</definedName>
    <definedName name="Z_2648A02A_7B8C_446F_A14E_7410EA5360FE_.wvu.PrintArea" localSheetId="23" hidden="1">'Attach 18 SP'!$A$8:$I$157</definedName>
    <definedName name="Z_2648A02A_7B8C_446F_A14E_7410EA5360FE_.wvu.PrintArea" localSheetId="2" hidden="1">'Names of Bidder'!$B$1:$G$30</definedName>
    <definedName name="Z_265106DA_0305_46BE_8A98_0935A189448A_.wvu.Cols" localSheetId="15" hidden="1">'Attach 12'!$G:$I</definedName>
    <definedName name="Z_265106DA_0305_46BE_8A98_0935A189448A_.wvu.PrintArea" localSheetId="15" hidden="1">'Attach 12'!$A$1:$F$119</definedName>
    <definedName name="Z_265106DA_0305_46BE_8A98_0935A189448A_.wvu.Rows" localSheetId="15" hidden="1">'Attach 12'!#REF!</definedName>
    <definedName name="Z_26C9F440_2701_423F_9FDB_7DFF079DC7F8_.wvu.Cols" localSheetId="15" hidden="1">'Attach 12'!$G:$I</definedName>
    <definedName name="Z_26C9F440_2701_423F_9FDB_7DFF079DC7F8_.wvu.PrintArea" localSheetId="15" hidden="1">'Attach 12'!$A$1:$F$119</definedName>
    <definedName name="Z_26C9F440_2701_423F_9FDB_7DFF079DC7F8_.wvu.Rows" localSheetId="15" hidden="1">'Attach 12'!#REF!</definedName>
    <definedName name="Z_27A45B7A_04F2_4516_B80B_5ED0825D4ED3_.wvu.Cols" localSheetId="2" hidden="1">'Names of Bidder'!$L:$L</definedName>
    <definedName name="Z_27A45B7A_04F2_4516_B80B_5ED0825D4ED3_.wvu.PrintArea" localSheetId="2" hidden="1">'Names of Bidder'!$B$1:$E$27</definedName>
    <definedName name="Z_28358ADF_83C9_480A_8EF5_E9DA8FAE77A0_.wvu.Cols" localSheetId="23" hidden="1">'Attach 18 SP'!$J:$P</definedName>
    <definedName name="Z_28358ADF_83C9_480A_8EF5_E9DA8FAE77A0_.wvu.PrintArea" localSheetId="23" hidden="1">'Attach 18 SP'!$A$8:$I$157</definedName>
    <definedName name="Z_28358ADF_83C9_480A_8EF5_E9DA8FAE77A0_.wvu.Rows" localSheetId="23" hidden="1">'Attach 18 SP'!#REF!,'Attach 18 SP'!#REF!,'Attach 18 SP'!#REF!,'Attach 18 SP'!#REF!,'Attach 18 SP'!#REF!,'Attach 18 SP'!$149:$153</definedName>
    <definedName name="Z_2A2FB930_C663_4A04_A0CA_73AD259C762E_.wvu.Cols" localSheetId="9" hidden="1">'Attach 5A'!$H:$H</definedName>
    <definedName name="Z_2A2FB930_C663_4A04_A0CA_73AD259C762E_.wvu.PrintArea" localSheetId="9" hidden="1">'Attach 5A'!$A$1:$E$73</definedName>
    <definedName name="Z_2A2FB930_C663_4A04_A0CA_73AD259C762E_.wvu.Rows" localSheetId="9" hidden="1">'Attach 5A'!$25:$30</definedName>
    <definedName name="Z_308F00E9_5A71_4486_BCFD_DF8513C1906D_.wvu.Cols" localSheetId="15" hidden="1">'Attach 12'!$I:$I</definedName>
    <definedName name="Z_308F00E9_5A71_4486_BCFD_DF8513C1906D_.wvu.PrintArea" localSheetId="15" hidden="1">'Attach 12'!$A$1:$F$29</definedName>
    <definedName name="Z_308F00E9_5A71_4486_BCFD_DF8513C1906D_.wvu.Rows" localSheetId="15" hidden="1">'Attach 12'!$17:$19,'Attach 12'!#REF!,'Attach 12'!#REF!,'Attach 12'!#REF!,'Attach 12'!#REF!,'Attach 12'!#REF!,'Attach 12'!#REF!,'Attach 12'!#REF!,'Attach 12'!#REF!,'Attach 12'!$116:$203</definedName>
    <definedName name="Z_30E57F47_2338_458C_930A_44F048960490_.wvu.Cols" localSheetId="15" hidden="1">'Attach 12'!$G:$G,'Attach 12'!$I:$I</definedName>
    <definedName name="Z_30E57F47_2338_458C_930A_44F048960490_.wvu.PrintArea" localSheetId="15" hidden="1">'Attach 12'!$A$1:$F$29</definedName>
    <definedName name="Z_30E57F47_2338_458C_930A_44F048960490_.wvu.Rows" localSheetId="15" hidden="1">'Attach 12'!#REF!,'Attach 12'!#REF!,'Attach 12'!#REF!,'Attach 12'!#REF!,'Attach 12'!#REF!,'Attach 12'!#REF!,'Attach 12'!#REF!,'Attach 12'!#REF!,'Attach 12'!#REF!,'Attach 12'!#REF!,'Attach 12'!#REF!,'Attach 12'!#REF!,'Attach 12'!#REF!,'Attach 12'!$116:$203</definedName>
    <definedName name="Z_310C668A_8F32_46E5_8798_717B86834286_.wvu.Cols" localSheetId="15" hidden="1">'Attach 12'!$I:$I</definedName>
    <definedName name="Z_310C668A_8F32_46E5_8798_717B86834286_.wvu.PrintArea" localSheetId="15" hidden="1">'Attach 12'!$A$1:$F$29</definedName>
    <definedName name="Z_310C668A_8F32_46E5_8798_717B86834286_.wvu.Rows" localSheetId="15" hidden="1">'Attach 12'!#REF!,'Attach 12'!#REF!,'Attach 12'!#REF!,'Attach 12'!#REF!,'Attach 12'!$116:$203</definedName>
    <definedName name="Z_3365131F_6BE7_432A_859B_F41B794BB9E6_.wvu.Cols" localSheetId="15" hidden="1">'Attach 12'!$I:$I</definedName>
    <definedName name="Z_3365131F_6BE7_432A_859B_F41B794BB9E6_.wvu.PrintArea" localSheetId="15" hidden="1">'Attach 12'!$A$1:$F$29</definedName>
    <definedName name="Z_3365131F_6BE7_432A_859B_F41B794BB9E6_.wvu.Rows" localSheetId="15" hidden="1">'Attach 12'!#REF!,'Attach 12'!#REF!,'Attach 12'!#REF!,'Attach 12'!#REF!,'Attach 12'!#REF!,'Attach 12'!#REF!,'Attach 12'!#REF!,'Attach 12'!$116:$203</definedName>
    <definedName name="Z_340562B9_6CEE_4962_8D7D_CA1C6778F52C_.wvu.Cols" localSheetId="19" hidden="1">'Attach 15'!$H:$H</definedName>
    <definedName name="Z_340562B9_6CEE_4962_8D7D_CA1C6778F52C_.wvu.Cols" localSheetId="8" hidden="1">'Attach 5'!$H:$H</definedName>
    <definedName name="Z_340562B9_6CEE_4962_8D7D_CA1C6778F52C_.wvu.Cols" localSheetId="10" hidden="1">'Attach 6'!$H:$H</definedName>
    <definedName name="Z_340562B9_6CEE_4962_8D7D_CA1C6778F52C_.wvu.PrintArea" localSheetId="13" hidden="1">'Attach 10'!$A$1:$E$18</definedName>
    <definedName name="Z_340562B9_6CEE_4962_8D7D_CA1C6778F52C_.wvu.PrintArea" localSheetId="14" hidden="1">'Attach 11'!$A$1:$E$29</definedName>
    <definedName name="Z_340562B9_6CEE_4962_8D7D_CA1C6778F52C_.wvu.PrintArea" localSheetId="16" hidden="1">'Attach 13'!$A$1:$E$27</definedName>
    <definedName name="Z_340562B9_6CEE_4962_8D7D_CA1C6778F52C_.wvu.PrintArea" localSheetId="17" hidden="1">'Attach 14'!$A$1:$E$29</definedName>
    <definedName name="Z_340562B9_6CEE_4962_8D7D_CA1C6778F52C_.wvu.PrintArea" localSheetId="18" hidden="1">'Attach 14-IP'!$A$8:$I$220</definedName>
    <definedName name="Z_340562B9_6CEE_4962_8D7D_CA1C6778F52C_.wvu.PrintArea" localSheetId="19" hidden="1">'Attach 15'!$A$1:$E$93</definedName>
    <definedName name="Z_340562B9_6CEE_4962_8D7D_CA1C6778F52C_.wvu.PrintArea" localSheetId="20" hidden="1">'Attach 16'!$A$1:$L$90</definedName>
    <definedName name="Z_340562B9_6CEE_4962_8D7D_CA1C6778F52C_.wvu.PrintArea" localSheetId="21" hidden="1">'Attach 17'!$A$1:$E$33</definedName>
    <definedName name="Z_340562B9_6CEE_4962_8D7D_CA1C6778F52C_.wvu.PrintArea" localSheetId="22" hidden="1">'Attach 18'!$A$1:$E$24</definedName>
    <definedName name="Z_340562B9_6CEE_4962_8D7D_CA1C6778F52C_.wvu.PrintArea" localSheetId="24" hidden="1">'Attach 19'!$A$1:$E$31</definedName>
    <definedName name="Z_340562B9_6CEE_4962_8D7D_CA1C6778F52C_.wvu.PrintArea" localSheetId="3" hidden="1">'Attach 3(JV)'!$A$1:$E$22</definedName>
    <definedName name="Z_340562B9_6CEE_4962_8D7D_CA1C6778F52C_.wvu.PrintArea" localSheetId="4" hidden="1">'Attach 3(QR)'!$A$1:$E$28</definedName>
    <definedName name="Z_340562B9_6CEE_4962_8D7D_CA1C6778F52C_.wvu.PrintArea" localSheetId="5" hidden="1">'Attach 4'!$A$1:$G$25</definedName>
    <definedName name="Z_340562B9_6CEE_4962_8D7D_CA1C6778F52C_.wvu.PrintArea" localSheetId="6" hidden="1">'Attach 4 (A)'!$A$1:$E$27</definedName>
    <definedName name="Z_340562B9_6CEE_4962_8D7D_CA1C6778F52C_.wvu.PrintArea" localSheetId="7" hidden="1">'Attach 4 (B)'!$A$1:$E$26</definedName>
    <definedName name="Z_340562B9_6CEE_4962_8D7D_CA1C6778F52C_.wvu.PrintArea" localSheetId="8" hidden="1">'Attach 5'!$A$1:$E$34</definedName>
    <definedName name="Z_340562B9_6CEE_4962_8D7D_CA1C6778F52C_.wvu.PrintArea" localSheetId="10" hidden="1">'Attach 6'!$A$1:$E$28</definedName>
    <definedName name="Z_340562B9_6CEE_4962_8D7D_CA1C6778F52C_.wvu.PrintArea" localSheetId="11" hidden="1">'Attach 7'!$A$1:$E$18</definedName>
    <definedName name="Z_340562B9_6CEE_4962_8D7D_CA1C6778F52C_.wvu.PrintArea" localSheetId="12" hidden="1">'Attach 9'!$A$1:$G$54</definedName>
    <definedName name="Z_340562B9_6CEE_4962_8D7D_CA1C6778F52C_.wvu.PrintArea" localSheetId="25" hidden="1">'Bid Form 1st Envelope '!$A$1:$F$118</definedName>
    <definedName name="Z_340562B9_6CEE_4962_8D7D_CA1C6778F52C_.wvu.PrintTitles" localSheetId="12" hidden="1">'Attach 9'!$17:$17</definedName>
    <definedName name="Z_340562B9_6CEE_4962_8D7D_CA1C6778F52C_.wvu.Rows" localSheetId="19" hidden="1">'Attach 15'!$16:$16</definedName>
    <definedName name="Z_340562B9_6CEE_4962_8D7D_CA1C6778F52C_.wvu.Rows" localSheetId="21" hidden="1">'Attach 17'!$26:$26,'Attach 17'!$32:$209</definedName>
    <definedName name="Z_340562B9_6CEE_4962_8D7D_CA1C6778F52C_.wvu.Rows" localSheetId="24" hidden="1">'Attach 19'!$13:$13,'Attach 19'!$20:$28</definedName>
    <definedName name="Z_340562B9_6CEE_4962_8D7D_CA1C6778F52C_.wvu.Rows" localSheetId="8" hidden="1">'Attach 5'!$4:$4</definedName>
    <definedName name="Z_347D9A5E_5167_4CD7_A121_BEAF211F64E4_.wvu.Cols" localSheetId="19" hidden="1">'Attach 15'!$H:$H,'Attach 15'!$J:$J</definedName>
    <definedName name="Z_347D9A5E_5167_4CD7_A121_BEAF211F64E4_.wvu.Cols" localSheetId="23" hidden="1">'Attach 18 SP'!$J:$P</definedName>
    <definedName name="Z_347D9A5E_5167_4CD7_A121_BEAF211F64E4_.wvu.Cols" localSheetId="3" hidden="1">'Attach 3(JV)'!$G:$H</definedName>
    <definedName name="Z_347D9A5E_5167_4CD7_A121_BEAF211F64E4_.wvu.Cols" localSheetId="5" hidden="1">'Attach 4'!$H:$O</definedName>
    <definedName name="Z_347D9A5E_5167_4CD7_A121_BEAF211F64E4_.wvu.Cols" localSheetId="8" hidden="1">'Attach 5'!$H:$H</definedName>
    <definedName name="Z_347D9A5E_5167_4CD7_A121_BEAF211F64E4_.wvu.Cols" localSheetId="9" hidden="1">'Attach 5A'!$G:$H</definedName>
    <definedName name="Z_347D9A5E_5167_4CD7_A121_BEAF211F64E4_.wvu.Cols" localSheetId="10" hidden="1">'Attach 6'!$H:$H</definedName>
    <definedName name="Z_347D9A5E_5167_4CD7_A121_BEAF211F64E4_.wvu.Cols" localSheetId="25" hidden="1">'Bid Form 1st Envelope '!$L:$L,'Bid Form 1st Envelope '!$AA:$AI</definedName>
    <definedName name="Z_347D9A5E_5167_4CD7_A121_BEAF211F64E4_.wvu.Cols" localSheetId="2" hidden="1">'Names of Bidder'!$H:$AC</definedName>
    <definedName name="Z_347D9A5E_5167_4CD7_A121_BEAF211F64E4_.wvu.FilterData" localSheetId="2" hidden="1">'Names of Bidder'!$B$6:$G$11</definedName>
    <definedName name="Z_347D9A5E_5167_4CD7_A121_BEAF211F64E4_.wvu.PrintArea" localSheetId="13" hidden="1">'Attach 10'!$A$1:$F$18</definedName>
    <definedName name="Z_347D9A5E_5167_4CD7_A121_BEAF211F64E4_.wvu.PrintArea" localSheetId="14" hidden="1">'Attach 11'!$A$1:$E$29</definedName>
    <definedName name="Z_347D9A5E_5167_4CD7_A121_BEAF211F64E4_.wvu.PrintArea" localSheetId="16" hidden="1">'Attach 13'!$A$1:$E$27</definedName>
    <definedName name="Z_347D9A5E_5167_4CD7_A121_BEAF211F64E4_.wvu.PrintArea" localSheetId="17" hidden="1">'Attach 14'!$A$1:$E$29</definedName>
    <definedName name="Z_347D9A5E_5167_4CD7_A121_BEAF211F64E4_.wvu.PrintArea" localSheetId="18" hidden="1">'Attach 14-IP'!$A$8:$I$220</definedName>
    <definedName name="Z_347D9A5E_5167_4CD7_A121_BEAF211F64E4_.wvu.PrintArea" localSheetId="19" hidden="1">'Attach 15'!$A$1:$E$93</definedName>
    <definedName name="Z_347D9A5E_5167_4CD7_A121_BEAF211F64E4_.wvu.PrintArea" localSheetId="20" hidden="1">'Attach 16'!$A$1:$L$90</definedName>
    <definedName name="Z_347D9A5E_5167_4CD7_A121_BEAF211F64E4_.wvu.PrintArea" localSheetId="21" hidden="1">'Attach 17'!$A$1:$E$33</definedName>
    <definedName name="Z_347D9A5E_5167_4CD7_A121_BEAF211F64E4_.wvu.PrintArea" localSheetId="22" hidden="1">'Attach 18'!$A$1:$E$24</definedName>
    <definedName name="Z_347D9A5E_5167_4CD7_A121_BEAF211F64E4_.wvu.PrintArea" localSheetId="23" hidden="1">'Attach 18 SP'!$A$7:$I$157</definedName>
    <definedName name="Z_347D9A5E_5167_4CD7_A121_BEAF211F64E4_.wvu.PrintArea" localSheetId="24" hidden="1">'Attach 19'!$A$1:$E$31</definedName>
    <definedName name="Z_347D9A5E_5167_4CD7_A121_BEAF211F64E4_.wvu.PrintArea" localSheetId="3" hidden="1">'Attach 3(JV)'!$A$1:$E$22</definedName>
    <definedName name="Z_347D9A5E_5167_4CD7_A121_BEAF211F64E4_.wvu.PrintArea" localSheetId="4" hidden="1">'Attach 3(QR)'!$A$1:$E$28</definedName>
    <definedName name="Z_347D9A5E_5167_4CD7_A121_BEAF211F64E4_.wvu.PrintArea" localSheetId="5" hidden="1">'Attach 4'!$A$1:$G$25</definedName>
    <definedName name="Z_347D9A5E_5167_4CD7_A121_BEAF211F64E4_.wvu.PrintArea" localSheetId="6" hidden="1">'Attach 4 (A)'!$A$1:$E$27</definedName>
    <definedName name="Z_347D9A5E_5167_4CD7_A121_BEAF211F64E4_.wvu.PrintArea" localSheetId="7" hidden="1">'Attach 4 (B)'!$A$1:$E$26</definedName>
    <definedName name="Z_347D9A5E_5167_4CD7_A121_BEAF211F64E4_.wvu.PrintArea" localSheetId="8" hidden="1">'Attach 5'!$A$1:$E$110</definedName>
    <definedName name="Z_347D9A5E_5167_4CD7_A121_BEAF211F64E4_.wvu.PrintArea" localSheetId="9" hidden="1">'Attach 5A'!$A$1:$E$73</definedName>
    <definedName name="Z_347D9A5E_5167_4CD7_A121_BEAF211F64E4_.wvu.PrintArea" localSheetId="10" hidden="1">'Attach 6'!$A$1:$E$28</definedName>
    <definedName name="Z_347D9A5E_5167_4CD7_A121_BEAF211F64E4_.wvu.PrintArea" localSheetId="11" hidden="1">'Attach 7'!$A$1:$E$18</definedName>
    <definedName name="Z_347D9A5E_5167_4CD7_A121_BEAF211F64E4_.wvu.PrintArea" localSheetId="12" hidden="1">'Attach 9'!$A$1:$G$53</definedName>
    <definedName name="Z_347D9A5E_5167_4CD7_A121_BEAF211F64E4_.wvu.PrintArea" localSheetId="25" hidden="1">'Bid Form 1st Envelope '!$A$1:$J$118</definedName>
    <definedName name="Z_347D9A5E_5167_4CD7_A121_BEAF211F64E4_.wvu.PrintArea" localSheetId="1" hidden="1">Cover!$A$1:$F$20</definedName>
    <definedName name="Z_347D9A5E_5167_4CD7_A121_BEAF211F64E4_.wvu.PrintArea" localSheetId="2" hidden="1">'Names of Bidder'!$B$1:$G$30</definedName>
    <definedName name="Z_347D9A5E_5167_4CD7_A121_BEAF211F64E4_.wvu.PrintTitles" localSheetId="12" hidden="1">'Attach 9'!$17:$17</definedName>
    <definedName name="Z_347D9A5E_5167_4CD7_A121_BEAF211F64E4_.wvu.Rows" localSheetId="19" hidden="1">'Attach 15'!$16:$16</definedName>
    <definedName name="Z_347D9A5E_5167_4CD7_A121_BEAF211F64E4_.wvu.Rows" localSheetId="21" hidden="1">'Attach 17'!$26:$26,'Attach 17'!$32:$209</definedName>
    <definedName name="Z_347D9A5E_5167_4CD7_A121_BEAF211F64E4_.wvu.Rows" localSheetId="23" hidden="1">'Attach 18 SP'!$149:$153</definedName>
    <definedName name="Z_347D9A5E_5167_4CD7_A121_BEAF211F64E4_.wvu.Rows" localSheetId="24" hidden="1">'Attach 19'!$13:$13,'Attach 19'!$20:$28</definedName>
    <definedName name="Z_347D9A5E_5167_4CD7_A121_BEAF211F64E4_.wvu.Rows" localSheetId="8" hidden="1">'Attach 5'!$4:$4</definedName>
    <definedName name="Z_347D9A5E_5167_4CD7_A121_BEAF211F64E4_.wvu.Rows" localSheetId="9" hidden="1">'Attach 5A'!$25:$30</definedName>
    <definedName name="Z_347D9A5E_5167_4CD7_A121_BEAF211F64E4_.wvu.Rows" localSheetId="25" hidden="1">'Bid Form 1st Envelope '!$26:$27,'Bid Form 1st Envelope '!$101:$101,'Bid Form 1st Envelope '!$104:$105</definedName>
    <definedName name="Z_38BECF6E_1A53_4F98_87B9_44F2C5F77E08_.wvu.Cols" localSheetId="19" hidden="1">'Attach 15'!$H:$H</definedName>
    <definedName name="Z_38BECF6E_1A53_4F98_87B9_44F2C5F77E08_.wvu.Cols" localSheetId="8" hidden="1">'Attach 5'!$H:$H</definedName>
    <definedName name="Z_38BECF6E_1A53_4F98_87B9_44F2C5F77E08_.wvu.Cols" localSheetId="10" hidden="1">'Attach 6'!$H:$H</definedName>
    <definedName name="Z_38BECF6E_1A53_4F98_87B9_44F2C5F77E08_.wvu.PrintArea" localSheetId="13" hidden="1">'Attach 10'!$A$1:$E$18</definedName>
    <definedName name="Z_38BECF6E_1A53_4F98_87B9_44F2C5F77E08_.wvu.PrintArea" localSheetId="14" hidden="1">'Attach 11'!$A$1:$E$29</definedName>
    <definedName name="Z_38BECF6E_1A53_4F98_87B9_44F2C5F77E08_.wvu.PrintArea" localSheetId="16" hidden="1">'Attach 13'!$A$1:$E$27</definedName>
    <definedName name="Z_38BECF6E_1A53_4F98_87B9_44F2C5F77E08_.wvu.PrintArea" localSheetId="17" hidden="1">'Attach 14'!$A$1:$E$29</definedName>
    <definedName name="Z_38BECF6E_1A53_4F98_87B9_44F2C5F77E08_.wvu.PrintArea" localSheetId="18" hidden="1">'Attach 14-IP'!$A$8:$I$220</definedName>
    <definedName name="Z_38BECF6E_1A53_4F98_87B9_44F2C5F77E08_.wvu.PrintArea" localSheetId="19" hidden="1">'Attach 15'!$A$1:$E$93</definedName>
    <definedName name="Z_38BECF6E_1A53_4F98_87B9_44F2C5F77E08_.wvu.PrintArea" localSheetId="20" hidden="1">'Attach 16'!$A$1:$L$90</definedName>
    <definedName name="Z_38BECF6E_1A53_4F98_87B9_44F2C5F77E08_.wvu.PrintArea" localSheetId="21" hidden="1">'Attach 17'!$A$1:$E$33</definedName>
    <definedName name="Z_38BECF6E_1A53_4F98_87B9_44F2C5F77E08_.wvu.PrintArea" localSheetId="22" hidden="1">'Attach 18'!$A$1:$E$24</definedName>
    <definedName name="Z_38BECF6E_1A53_4F98_87B9_44F2C5F77E08_.wvu.PrintArea" localSheetId="24" hidden="1">'Attach 19'!$A$1:$E$31</definedName>
    <definedName name="Z_38BECF6E_1A53_4F98_87B9_44F2C5F77E08_.wvu.PrintArea" localSheetId="3" hidden="1">'Attach 3(JV)'!$A$1:$E$22</definedName>
    <definedName name="Z_38BECF6E_1A53_4F98_87B9_44F2C5F77E08_.wvu.PrintArea" localSheetId="4" hidden="1">'Attach 3(QR)'!$A$1:$E$28</definedName>
    <definedName name="Z_38BECF6E_1A53_4F98_87B9_44F2C5F77E08_.wvu.PrintArea" localSheetId="5" hidden="1">'Attach 4'!$A$1:$G$25</definedName>
    <definedName name="Z_38BECF6E_1A53_4F98_87B9_44F2C5F77E08_.wvu.PrintArea" localSheetId="6" hidden="1">'Attach 4 (A)'!$A$1:$E$27</definedName>
    <definedName name="Z_38BECF6E_1A53_4F98_87B9_44F2C5F77E08_.wvu.PrintArea" localSheetId="7" hidden="1">'Attach 4 (B)'!$A$1:$E$26</definedName>
    <definedName name="Z_38BECF6E_1A53_4F98_87B9_44F2C5F77E08_.wvu.PrintArea" localSheetId="8" hidden="1">'Attach 5'!$A$1:$E$34</definedName>
    <definedName name="Z_38BECF6E_1A53_4F98_87B9_44F2C5F77E08_.wvu.PrintArea" localSheetId="10" hidden="1">'Attach 6'!$A$1:$E$28</definedName>
    <definedName name="Z_38BECF6E_1A53_4F98_87B9_44F2C5F77E08_.wvu.PrintArea" localSheetId="11" hidden="1">'Attach 7'!$A$1:$E$18</definedName>
    <definedName name="Z_38BECF6E_1A53_4F98_87B9_44F2C5F77E08_.wvu.PrintArea" localSheetId="12" hidden="1">'Attach 9'!$A$1:$G$54</definedName>
    <definedName name="Z_38BECF6E_1A53_4F98_87B9_44F2C5F77E08_.wvu.PrintArea" localSheetId="25" hidden="1">'Bid Form 1st Envelope '!$A$1:$F$118</definedName>
    <definedName name="Z_38BECF6E_1A53_4F98_87B9_44F2C5F77E08_.wvu.PrintTitles" localSheetId="12" hidden="1">'Attach 9'!$17:$17</definedName>
    <definedName name="Z_38BECF6E_1A53_4F98_87B9_44F2C5F77E08_.wvu.Rows" localSheetId="19" hidden="1">'Attach 15'!$16:$16</definedName>
    <definedName name="Z_38BECF6E_1A53_4F98_87B9_44F2C5F77E08_.wvu.Rows" localSheetId="21" hidden="1">'Attach 17'!$26:$26,'Attach 17'!$32:$209</definedName>
    <definedName name="Z_38BECF6E_1A53_4F98_87B9_44F2C5F77E08_.wvu.Rows" localSheetId="24" hidden="1">'Attach 19'!$13:$13,'Attach 19'!$20:$28</definedName>
    <definedName name="Z_38BECF6E_1A53_4F98_87B9_44F2C5F77E08_.wvu.Rows" localSheetId="8" hidden="1">'Attach 5'!$4:$4</definedName>
    <definedName name="Z_3AF5D368_0F40_4903_B06B_A4E8DE0BBD2F_.wvu.Cols" localSheetId="2" hidden="1">'Names of Bidder'!$L:$L</definedName>
    <definedName name="Z_3AF5D368_0F40_4903_B06B_A4E8DE0BBD2F_.wvu.PrintArea" localSheetId="2" hidden="1">'Names of Bidder'!$B$1:$E$27</definedName>
    <definedName name="Z_42E95D05_5FE4_4BDE_99D8_8A5175191762_.wvu.Cols" localSheetId="15" hidden="1">'Attach 12'!$G:$G,'Attach 12'!$I:$I</definedName>
    <definedName name="Z_42E95D05_5FE4_4BDE_99D8_8A5175191762_.wvu.PrintArea" localSheetId="15" hidden="1">'Attach 12'!$A$1:$F$29</definedName>
    <definedName name="Z_42E95D05_5FE4_4BDE_99D8_8A5175191762_.wvu.Rows" localSheetId="15" hidden="1">'Attach 12'!$17:$29,'Attach 12'!#REF!,'Attach 12'!#REF!,'Attach 12'!$116:$203</definedName>
    <definedName name="Z_43BCBF1E_CDCF_4541_8D79_87EDCECBC1FD_.wvu.Cols" localSheetId="19" hidden="1">'Attach 15'!$H:$H</definedName>
    <definedName name="Z_43BCBF1E_CDCF_4541_8D79_87EDCECBC1FD_.wvu.Cols" localSheetId="8" hidden="1">'Attach 5'!$H:$H</definedName>
    <definedName name="Z_43BCBF1E_CDCF_4541_8D79_87EDCECBC1FD_.wvu.Cols" localSheetId="10" hidden="1">'Attach 6'!$H:$H</definedName>
    <definedName name="Z_43BCBF1E_CDCF_4541_8D79_87EDCECBC1FD_.wvu.PrintArea" localSheetId="13" hidden="1">'Attach 10'!$A$1:$E$18</definedName>
    <definedName name="Z_43BCBF1E_CDCF_4541_8D79_87EDCECBC1FD_.wvu.PrintArea" localSheetId="14" hidden="1">'Attach 11'!$A$1:$E$29</definedName>
    <definedName name="Z_43BCBF1E_CDCF_4541_8D79_87EDCECBC1FD_.wvu.PrintArea" localSheetId="16" hidden="1">'Attach 13'!$A$1:$E$29</definedName>
    <definedName name="Z_43BCBF1E_CDCF_4541_8D79_87EDCECBC1FD_.wvu.PrintArea" localSheetId="17" hidden="1">'Attach 14'!$A$1:$E$29</definedName>
    <definedName name="Z_43BCBF1E_CDCF_4541_8D79_87EDCECBC1FD_.wvu.PrintArea" localSheetId="19" hidden="1">'Attach 15'!$A$1:$E$94</definedName>
    <definedName name="Z_43BCBF1E_CDCF_4541_8D79_87EDCECBC1FD_.wvu.PrintArea" localSheetId="20" hidden="1">'Attach 16'!$A$1:$L$90</definedName>
    <definedName name="Z_43BCBF1E_CDCF_4541_8D79_87EDCECBC1FD_.wvu.PrintArea" localSheetId="22" hidden="1">'Attach 18'!$A$1:$E$24</definedName>
    <definedName name="Z_43BCBF1E_CDCF_4541_8D79_87EDCECBC1FD_.wvu.PrintArea" localSheetId="24" hidden="1">'Attach 19'!$A$1:$E$35</definedName>
    <definedName name="Z_43BCBF1E_CDCF_4541_8D79_87EDCECBC1FD_.wvu.PrintArea" localSheetId="3" hidden="1">'Attach 3(JV)'!$A$1:$E$22</definedName>
    <definedName name="Z_43BCBF1E_CDCF_4541_8D79_87EDCECBC1FD_.wvu.PrintArea" localSheetId="4" hidden="1">'Attach 3(QR)'!$A$1:$E$28</definedName>
    <definedName name="Z_43BCBF1E_CDCF_4541_8D79_87EDCECBC1FD_.wvu.PrintArea" localSheetId="5" hidden="1">'Attach 4'!$A$1:$E$25</definedName>
    <definedName name="Z_43BCBF1E_CDCF_4541_8D79_87EDCECBC1FD_.wvu.PrintArea" localSheetId="6" hidden="1">'Attach 4 (A)'!$A$1:$E$27</definedName>
    <definedName name="Z_43BCBF1E_CDCF_4541_8D79_87EDCECBC1FD_.wvu.PrintArea" localSheetId="7" hidden="1">'Attach 4 (B)'!$A$1:$E$26</definedName>
    <definedName name="Z_43BCBF1E_CDCF_4541_8D79_87EDCECBC1FD_.wvu.PrintArea" localSheetId="8" hidden="1">'Attach 5'!$A$1:$E$109</definedName>
    <definedName name="Z_43BCBF1E_CDCF_4541_8D79_87EDCECBC1FD_.wvu.PrintArea" localSheetId="10" hidden="1">'Attach 6'!$A$1:$E$51</definedName>
    <definedName name="Z_43BCBF1E_CDCF_4541_8D79_87EDCECBC1FD_.wvu.PrintArea" localSheetId="11" hidden="1">'Attach 7'!$A$1:$E$18</definedName>
    <definedName name="Z_43BCBF1E_CDCF_4541_8D79_87EDCECBC1FD_.wvu.PrintArea" localSheetId="12" hidden="1">'Attach 9'!$A$1:$G$60</definedName>
    <definedName name="Z_43BCBF1E_CDCF_4541_8D79_87EDCECBC1FD_.wvu.PrintArea" localSheetId="25" hidden="1">'Bid Form 1st Envelope '!$A$1:$F$118</definedName>
    <definedName name="Z_43BCBF1E_CDCF_4541_8D79_87EDCECBC1FD_.wvu.PrintTitles" localSheetId="12" hidden="1">'Attach 9'!$17:$17</definedName>
    <definedName name="Z_43BCBF1E_CDCF_4541_8D79_87EDCECBC1FD_.wvu.Rows" localSheetId="19" hidden="1">'Attach 15'!$13:$14,'Attach 15'!$16:$16</definedName>
    <definedName name="Z_477F7E43_D393_45BA_B99B_D838E4629B5D_.wvu.Cols" localSheetId="19" hidden="1">'Attach 15'!$H:$H</definedName>
    <definedName name="Z_477F7E43_D393_45BA_B99B_D838E4629B5D_.wvu.Cols" localSheetId="8" hidden="1">'Attach 5'!$H:$H</definedName>
    <definedName name="Z_477F7E43_D393_45BA_B99B_D838E4629B5D_.wvu.Cols" localSheetId="10" hidden="1">'Attach 6'!$H:$H</definedName>
    <definedName name="Z_477F7E43_D393_45BA_B99B_D838E4629B5D_.wvu.PrintArea" localSheetId="13" hidden="1">'Attach 10'!$A$1:$E$18</definedName>
    <definedName name="Z_477F7E43_D393_45BA_B99B_D838E4629B5D_.wvu.PrintArea" localSheetId="14" hidden="1">'Attach 11'!$A$1:$E$29</definedName>
    <definedName name="Z_477F7E43_D393_45BA_B99B_D838E4629B5D_.wvu.PrintArea" localSheetId="16" hidden="1">'Attach 13'!$A$1:$E$27</definedName>
    <definedName name="Z_477F7E43_D393_45BA_B99B_D838E4629B5D_.wvu.PrintArea" localSheetId="17" hidden="1">'Attach 14'!$A$1:$E$29</definedName>
    <definedName name="Z_477F7E43_D393_45BA_B99B_D838E4629B5D_.wvu.PrintArea" localSheetId="18" hidden="1">'Attach 14-IP'!$A$8:$I$220</definedName>
    <definedName name="Z_477F7E43_D393_45BA_B99B_D838E4629B5D_.wvu.PrintArea" localSheetId="19" hidden="1">'Attach 15'!$A$1:$E$93</definedName>
    <definedName name="Z_477F7E43_D393_45BA_B99B_D838E4629B5D_.wvu.PrintArea" localSheetId="20" hidden="1">'Attach 16'!$A$1:$L$90</definedName>
    <definedName name="Z_477F7E43_D393_45BA_B99B_D838E4629B5D_.wvu.PrintArea" localSheetId="21" hidden="1">'Attach 17'!$A$1:$E$33</definedName>
    <definedName name="Z_477F7E43_D393_45BA_B99B_D838E4629B5D_.wvu.PrintArea" localSheetId="22" hidden="1">'Attach 18'!$A$1:$E$24</definedName>
    <definedName name="Z_477F7E43_D393_45BA_B99B_D838E4629B5D_.wvu.PrintArea" localSheetId="24" hidden="1">'Attach 19'!$A$1:$E$31</definedName>
    <definedName name="Z_477F7E43_D393_45BA_B99B_D838E4629B5D_.wvu.PrintArea" localSheetId="3" hidden="1">'Attach 3(JV)'!$A$1:$E$22</definedName>
    <definedName name="Z_477F7E43_D393_45BA_B99B_D838E4629B5D_.wvu.PrintArea" localSheetId="4" hidden="1">'Attach 3(QR)'!$A$1:$E$28</definedName>
    <definedName name="Z_477F7E43_D393_45BA_B99B_D838E4629B5D_.wvu.PrintArea" localSheetId="5" hidden="1">'Attach 4'!$A$1:$G$25</definedName>
    <definedName name="Z_477F7E43_D393_45BA_B99B_D838E4629B5D_.wvu.PrintArea" localSheetId="6" hidden="1">'Attach 4 (A)'!$A$1:$E$27</definedName>
    <definedName name="Z_477F7E43_D393_45BA_B99B_D838E4629B5D_.wvu.PrintArea" localSheetId="7" hidden="1">'Attach 4 (B)'!$A$1:$E$26</definedName>
    <definedName name="Z_477F7E43_D393_45BA_B99B_D838E4629B5D_.wvu.PrintArea" localSheetId="8" hidden="1">'Attach 5'!$A$1:$E$34</definedName>
    <definedName name="Z_477F7E43_D393_45BA_B99B_D838E4629B5D_.wvu.PrintArea" localSheetId="10" hidden="1">'Attach 6'!$A$1:$E$28</definedName>
    <definedName name="Z_477F7E43_D393_45BA_B99B_D838E4629B5D_.wvu.PrintArea" localSheetId="11" hidden="1">'Attach 7'!$A$1:$E$18</definedName>
    <definedName name="Z_477F7E43_D393_45BA_B99B_D838E4629B5D_.wvu.PrintArea" localSheetId="12" hidden="1">'Attach 9'!$A$1:$G$54</definedName>
    <definedName name="Z_477F7E43_D393_45BA_B99B_D838E4629B5D_.wvu.PrintArea" localSheetId="25" hidden="1">'Bid Form 1st Envelope '!$A$1:$F$118</definedName>
    <definedName name="Z_477F7E43_D393_45BA_B99B_D838E4629B5D_.wvu.PrintTitles" localSheetId="12" hidden="1">'Attach 9'!$17:$17</definedName>
    <definedName name="Z_477F7E43_D393_45BA_B99B_D838E4629B5D_.wvu.Rows" localSheetId="19" hidden="1">'Attach 15'!$16:$16</definedName>
    <definedName name="Z_477F7E43_D393_45BA_B99B_D838E4629B5D_.wvu.Rows" localSheetId="21" hidden="1">'Attach 17'!$26:$26,'Attach 17'!$32:$209</definedName>
    <definedName name="Z_477F7E43_D393_45BA_B99B_D838E4629B5D_.wvu.Rows" localSheetId="24" hidden="1">'Attach 19'!$13:$13,'Attach 19'!$20:$28</definedName>
    <definedName name="Z_477F7E43_D393_45BA_B99B_D838E4629B5D_.wvu.Rows" localSheetId="8" hidden="1">'Attach 5'!$4:$4</definedName>
    <definedName name="Z_47D52ECC_373D_4A7A_838F_7112A4A0A94F_.wvu.Cols" localSheetId="19" hidden="1">'Attach 15'!$H:$H,'Attach 15'!$J:$J</definedName>
    <definedName name="Z_47D52ECC_373D_4A7A_838F_7112A4A0A94F_.wvu.Cols" localSheetId="23" hidden="1">'Attach 18 SP'!$J:$P</definedName>
    <definedName name="Z_47D52ECC_373D_4A7A_838F_7112A4A0A94F_.wvu.Cols" localSheetId="3" hidden="1">'Attach 3(JV)'!$G:$H</definedName>
    <definedName name="Z_47D52ECC_373D_4A7A_838F_7112A4A0A94F_.wvu.Cols" localSheetId="5" hidden="1">'Attach 4'!$H:$O</definedName>
    <definedName name="Z_47D52ECC_373D_4A7A_838F_7112A4A0A94F_.wvu.Cols" localSheetId="8" hidden="1">'Attach 5'!$H:$H</definedName>
    <definedName name="Z_47D52ECC_373D_4A7A_838F_7112A4A0A94F_.wvu.Cols" localSheetId="9" hidden="1">'Attach 5A'!$G:$H</definedName>
    <definedName name="Z_47D52ECC_373D_4A7A_838F_7112A4A0A94F_.wvu.Cols" localSheetId="10" hidden="1">'Attach 6'!$H:$H</definedName>
    <definedName name="Z_47D52ECC_373D_4A7A_838F_7112A4A0A94F_.wvu.Cols" localSheetId="25" hidden="1">'Bid Form 1st Envelope '!$L:$L,'Bid Form 1st Envelope '!$AA:$AI</definedName>
    <definedName name="Z_47D52ECC_373D_4A7A_838F_7112A4A0A94F_.wvu.Cols" localSheetId="2" hidden="1">'Names of Bidder'!$H:$AC</definedName>
    <definedName name="Z_47D52ECC_373D_4A7A_838F_7112A4A0A94F_.wvu.FilterData" localSheetId="2" hidden="1">'Names of Bidder'!$B$6:$G$11</definedName>
    <definedName name="Z_47D52ECC_373D_4A7A_838F_7112A4A0A94F_.wvu.PrintArea" localSheetId="13" hidden="1">'Attach 10'!$A$1:$F$18</definedName>
    <definedName name="Z_47D52ECC_373D_4A7A_838F_7112A4A0A94F_.wvu.PrintArea" localSheetId="14" hidden="1">'Attach 11'!$A$1:$E$29</definedName>
    <definedName name="Z_47D52ECC_373D_4A7A_838F_7112A4A0A94F_.wvu.PrintArea" localSheetId="16" hidden="1">'Attach 13'!$A$1:$E$27</definedName>
    <definedName name="Z_47D52ECC_373D_4A7A_838F_7112A4A0A94F_.wvu.PrintArea" localSheetId="17" hidden="1">'Attach 14'!$A$1:$E$29</definedName>
    <definedName name="Z_47D52ECC_373D_4A7A_838F_7112A4A0A94F_.wvu.PrintArea" localSheetId="18" hidden="1">'Attach 14-IP'!$A$8:$I$220</definedName>
    <definedName name="Z_47D52ECC_373D_4A7A_838F_7112A4A0A94F_.wvu.PrintArea" localSheetId="19" hidden="1">'Attach 15'!$A$1:$E$93</definedName>
    <definedName name="Z_47D52ECC_373D_4A7A_838F_7112A4A0A94F_.wvu.PrintArea" localSheetId="20" hidden="1">'Attach 16'!$A$1:$L$90</definedName>
    <definedName name="Z_47D52ECC_373D_4A7A_838F_7112A4A0A94F_.wvu.PrintArea" localSheetId="21" hidden="1">'Attach 17'!$A$1:$E$33</definedName>
    <definedName name="Z_47D52ECC_373D_4A7A_838F_7112A4A0A94F_.wvu.PrintArea" localSheetId="22" hidden="1">'Attach 18'!$A$1:$E$24</definedName>
    <definedName name="Z_47D52ECC_373D_4A7A_838F_7112A4A0A94F_.wvu.PrintArea" localSheetId="23" hidden="1">'Attach 18 SP'!$A$7:$I$157</definedName>
    <definedName name="Z_47D52ECC_373D_4A7A_838F_7112A4A0A94F_.wvu.PrintArea" localSheetId="24" hidden="1">'Attach 19'!$A$1:$E$31</definedName>
    <definedName name="Z_47D52ECC_373D_4A7A_838F_7112A4A0A94F_.wvu.PrintArea" localSheetId="3" hidden="1">'Attach 3(JV)'!$A$1:$E$22</definedName>
    <definedName name="Z_47D52ECC_373D_4A7A_838F_7112A4A0A94F_.wvu.PrintArea" localSheetId="4" hidden="1">'Attach 3(QR)'!$A$1:$E$28</definedName>
    <definedName name="Z_47D52ECC_373D_4A7A_838F_7112A4A0A94F_.wvu.PrintArea" localSheetId="5" hidden="1">'Attach 4'!$A$1:$G$25</definedName>
    <definedName name="Z_47D52ECC_373D_4A7A_838F_7112A4A0A94F_.wvu.PrintArea" localSheetId="6" hidden="1">'Attach 4 (A)'!$A$1:$E$27</definedName>
    <definedName name="Z_47D52ECC_373D_4A7A_838F_7112A4A0A94F_.wvu.PrintArea" localSheetId="7" hidden="1">'Attach 4 (B)'!$A$1:$E$26</definedName>
    <definedName name="Z_47D52ECC_373D_4A7A_838F_7112A4A0A94F_.wvu.PrintArea" localSheetId="8" hidden="1">'Attach 5'!$A$1:$E$110</definedName>
    <definedName name="Z_47D52ECC_373D_4A7A_838F_7112A4A0A94F_.wvu.PrintArea" localSheetId="9" hidden="1">'Attach 5A'!$A$1:$E$73</definedName>
    <definedName name="Z_47D52ECC_373D_4A7A_838F_7112A4A0A94F_.wvu.PrintArea" localSheetId="10" hidden="1">'Attach 6'!$A$1:$E$28</definedName>
    <definedName name="Z_47D52ECC_373D_4A7A_838F_7112A4A0A94F_.wvu.PrintArea" localSheetId="11" hidden="1">'Attach 7'!$A$1:$E$18</definedName>
    <definedName name="Z_47D52ECC_373D_4A7A_838F_7112A4A0A94F_.wvu.PrintArea" localSheetId="12" hidden="1">'Attach 9'!$A$1:$G$53</definedName>
    <definedName name="Z_47D52ECC_373D_4A7A_838F_7112A4A0A94F_.wvu.PrintArea" localSheetId="25" hidden="1">'Bid Form 1st Envelope '!$A$1:$J$118</definedName>
    <definedName name="Z_47D52ECC_373D_4A7A_838F_7112A4A0A94F_.wvu.PrintArea" localSheetId="1" hidden="1">Cover!$A$1:$F$20</definedName>
    <definedName name="Z_47D52ECC_373D_4A7A_838F_7112A4A0A94F_.wvu.PrintArea" localSheetId="2" hidden="1">'Names of Bidder'!$B$1:$G$30</definedName>
    <definedName name="Z_47D52ECC_373D_4A7A_838F_7112A4A0A94F_.wvu.PrintTitles" localSheetId="12" hidden="1">'Attach 9'!$17:$17</definedName>
    <definedName name="Z_47D52ECC_373D_4A7A_838F_7112A4A0A94F_.wvu.Rows" localSheetId="19" hidden="1">'Attach 15'!$16:$16</definedName>
    <definedName name="Z_47D52ECC_373D_4A7A_838F_7112A4A0A94F_.wvu.Rows" localSheetId="21" hidden="1">'Attach 17'!$26:$26,'Attach 17'!$32:$209</definedName>
    <definedName name="Z_47D52ECC_373D_4A7A_838F_7112A4A0A94F_.wvu.Rows" localSheetId="23" hidden="1">'Attach 18 SP'!$149:$153</definedName>
    <definedName name="Z_47D52ECC_373D_4A7A_838F_7112A4A0A94F_.wvu.Rows" localSheetId="24" hidden="1">'Attach 19'!$13:$13,'Attach 19'!$20:$28</definedName>
    <definedName name="Z_47D52ECC_373D_4A7A_838F_7112A4A0A94F_.wvu.Rows" localSheetId="8" hidden="1">'Attach 5'!$4:$4</definedName>
    <definedName name="Z_47D52ECC_373D_4A7A_838F_7112A4A0A94F_.wvu.Rows" localSheetId="9" hidden="1">'Attach 5A'!$25:$30</definedName>
    <definedName name="Z_47D52ECC_373D_4A7A_838F_7112A4A0A94F_.wvu.Rows" localSheetId="25" hidden="1">'Bid Form 1st Envelope '!$26:$27,'Bid Form 1st Envelope '!$101:$101,'Bid Form 1st Envelope '!$104:$105</definedName>
    <definedName name="Z_494F6778_23FE_4AAC_B37D_6C7543FC13B9_.wvu.Cols" localSheetId="19" hidden="1">'Attach 15'!$H:$H</definedName>
    <definedName name="Z_494F6778_23FE_4AAC_B37D_6C7543FC13B9_.wvu.Cols" localSheetId="8" hidden="1">'Attach 5'!$H:$H</definedName>
    <definedName name="Z_494F6778_23FE_4AAC_B37D_6C7543FC13B9_.wvu.Cols" localSheetId="10" hidden="1">'Attach 6'!$H:$H</definedName>
    <definedName name="Z_494F6778_23FE_4AAC_B37D_6C7543FC13B9_.wvu.PrintArea" localSheetId="13" hidden="1">'Attach 10'!$A$1:$E$18</definedName>
    <definedName name="Z_494F6778_23FE_4AAC_B37D_6C7543FC13B9_.wvu.PrintArea" localSheetId="14" hidden="1">'Attach 11'!$A$1:$E$29</definedName>
    <definedName name="Z_494F6778_23FE_4AAC_B37D_6C7543FC13B9_.wvu.PrintArea" localSheetId="16" hidden="1">'Attach 13'!$A$1:$E$29</definedName>
    <definedName name="Z_494F6778_23FE_4AAC_B37D_6C7543FC13B9_.wvu.PrintArea" localSheetId="17" hidden="1">'Attach 14'!$A$1:$E$29</definedName>
    <definedName name="Z_494F6778_23FE_4AAC_B37D_6C7543FC13B9_.wvu.PrintArea" localSheetId="18" hidden="1">'Attach 14-IP'!$A$8:$I$220</definedName>
    <definedName name="Z_494F6778_23FE_4AAC_B37D_6C7543FC13B9_.wvu.PrintArea" localSheetId="19" hidden="1">'Attach 15'!$A$1:$E$93</definedName>
    <definedName name="Z_494F6778_23FE_4AAC_B37D_6C7543FC13B9_.wvu.PrintArea" localSheetId="20" hidden="1">'Attach 16'!$A$1:$L$90</definedName>
    <definedName name="Z_494F6778_23FE_4AAC_B37D_6C7543FC13B9_.wvu.PrintArea" localSheetId="22" hidden="1">'Attach 18'!$A$1:$E$24</definedName>
    <definedName name="Z_494F6778_23FE_4AAC_B37D_6C7543FC13B9_.wvu.PrintArea" localSheetId="24" hidden="1">'Attach 19'!$A$1:$E$35</definedName>
    <definedName name="Z_494F6778_23FE_4AAC_B37D_6C7543FC13B9_.wvu.PrintArea" localSheetId="3" hidden="1">'Attach 3(JV)'!$A$1:$E$22</definedName>
    <definedName name="Z_494F6778_23FE_4AAC_B37D_6C7543FC13B9_.wvu.PrintArea" localSheetId="4" hidden="1">'Attach 3(QR)'!$A$1:$E$28</definedName>
    <definedName name="Z_494F6778_23FE_4AAC_B37D_6C7543FC13B9_.wvu.PrintArea" localSheetId="5" hidden="1">'Attach 4'!$A$1:$E$25</definedName>
    <definedName name="Z_494F6778_23FE_4AAC_B37D_6C7543FC13B9_.wvu.PrintArea" localSheetId="6" hidden="1">'Attach 4 (A)'!$A$1:$E$27</definedName>
    <definedName name="Z_494F6778_23FE_4AAC_B37D_6C7543FC13B9_.wvu.PrintArea" localSheetId="7" hidden="1">'Attach 4 (B)'!$A$1:$E$26</definedName>
    <definedName name="Z_494F6778_23FE_4AAC_B37D_6C7543FC13B9_.wvu.PrintArea" localSheetId="8" hidden="1">'Attach 5'!$A$1:$E$109</definedName>
    <definedName name="Z_494F6778_23FE_4AAC_B37D_6C7543FC13B9_.wvu.PrintArea" localSheetId="10" hidden="1">'Attach 6'!$A$1:$E$51</definedName>
    <definedName name="Z_494F6778_23FE_4AAC_B37D_6C7543FC13B9_.wvu.PrintArea" localSheetId="11" hidden="1">'Attach 7'!$A$1:$E$18</definedName>
    <definedName name="Z_494F6778_23FE_4AAC_B37D_6C7543FC13B9_.wvu.PrintArea" localSheetId="12" hidden="1">'Attach 9'!$A$1:$G$60</definedName>
    <definedName name="Z_494F6778_23FE_4AAC_B37D_6C7543FC13B9_.wvu.PrintArea" localSheetId="25" hidden="1">'Bid Form 1st Envelope '!$A$1:$F$118</definedName>
    <definedName name="Z_494F6778_23FE_4AAC_B37D_6C7543FC13B9_.wvu.PrintTitles" localSheetId="12" hidden="1">'Attach 9'!$17:$17</definedName>
    <definedName name="Z_494F6778_23FE_4AAC_B37D_6C7543FC13B9_.wvu.Rows" localSheetId="19" hidden="1">'Attach 15'!$16:$16</definedName>
    <definedName name="Z_4A248946_722A_4651_AEA1_DE3476F52461_.wvu.Cols" localSheetId="9" hidden="1">'Attach 5A'!$H:$H</definedName>
    <definedName name="Z_4A248946_722A_4651_AEA1_DE3476F52461_.wvu.PrintArea" localSheetId="9" hidden="1">'Attach 5A'!$A$1:$E$73</definedName>
    <definedName name="Z_4A248946_722A_4651_AEA1_DE3476F52461_.wvu.Rows" localSheetId="9" hidden="1">'Attach 5A'!$25:$30</definedName>
    <definedName name="Z_4F65FF32_EC61_4022_A399_2986D7B6B8B3_.wvu.PrintArea" localSheetId="2" hidden="1">'Names of Bidder'!$B$1:$E$27</definedName>
    <definedName name="Z_4FC0AD0E_817E_4CA2_8399_B627A39139DF_.wvu.Cols" localSheetId="23" hidden="1">'Attach 18 SP'!$J:$P</definedName>
    <definedName name="Z_4FC0AD0E_817E_4CA2_8399_B627A39139DF_.wvu.PrintArea" localSheetId="23" hidden="1">'Attach 18 SP'!$A$8:$I$157</definedName>
    <definedName name="Z_564AA8DD_E850_4E6F_BA1D_8F79D1361145_.wvu.Cols" localSheetId="15" hidden="1">'Attach 12'!$I:$I</definedName>
    <definedName name="Z_564AA8DD_E850_4E6F_BA1D_8F79D1361145_.wvu.PrintArea" localSheetId="15" hidden="1">'Attach 12'!$A$1:$F$29</definedName>
    <definedName name="Z_564AA8DD_E850_4E6F_BA1D_8F79D1361145_.wvu.Rows" localSheetId="15" hidden="1">'Attach 12'!$18:$19,'Attach 12'!#REF!,'Attach 12'!#REF!,'Attach 12'!#REF!,'Attach 12'!#REF!,'Attach 12'!#REF!,'Attach 12'!#REF!,'Attach 12'!$116:$203</definedName>
    <definedName name="Z_57A1126F_C815_44AF_BD70_07C9EB2E1554_.wvu.Cols" localSheetId="9" hidden="1">'Attach 5A'!$H:$H</definedName>
    <definedName name="Z_57A1126F_C815_44AF_BD70_07C9EB2E1554_.wvu.PrintArea" localSheetId="9" hidden="1">'Attach 5A'!$A$1:$E$73</definedName>
    <definedName name="Z_57A1126F_C815_44AF_BD70_07C9EB2E1554_.wvu.Rows" localSheetId="9" hidden="1">'Attach 5A'!$25:$30</definedName>
    <definedName name="Z_57EC2AB3_459C_475C_AFE6_EBB6882FA67E_.wvu.Cols" localSheetId="15" hidden="1">'Attach 12'!$H:$I</definedName>
    <definedName name="Z_57EC2AB3_459C_475C_AFE6_EBB6882FA67E_.wvu.PrintArea" localSheetId="15" hidden="1">'Attach 12'!$A$1:$G$29</definedName>
    <definedName name="Z_57EC2AB3_459C_475C_AFE6_EBB6882FA67E_.wvu.Rows" localSheetId="15" hidden="1">'Attach 12'!$4:$4,'Attach 12'!#REF!,'Attach 12'!$116:$203</definedName>
    <definedName name="Z_582CF44B_0703_4CA2_AB84_00685031CD39_.wvu.Cols" localSheetId="15" hidden="1">'Attach 12'!$I:$I</definedName>
    <definedName name="Z_582CF44B_0703_4CA2_AB84_00685031CD39_.wvu.PrintArea" localSheetId="15" hidden="1">'Attach 12'!$A$1:$F$29</definedName>
    <definedName name="Z_582CF44B_0703_4CA2_AB84_00685031CD39_.wvu.Rows" localSheetId="15" hidden="1">'Attach 12'!$17:$19,'Attach 12'!#REF!,'Attach 12'!#REF!,'Attach 12'!#REF!,'Attach 12'!#REF!,'Attach 12'!#REF!,'Attach 12'!#REF!,'Attach 12'!#REF!,'Attach 12'!#REF!,'Attach 12'!#REF!,'Attach 12'!$116:$203</definedName>
    <definedName name="Z_58E3016B_91DE_45B1_ADEB_496391BDEDAF_.wvu.Cols" localSheetId="23" hidden="1">'Attach 18 SP'!$J:$P</definedName>
    <definedName name="Z_58E3016B_91DE_45B1_ADEB_496391BDEDAF_.wvu.PrintArea" localSheetId="23" hidden="1">'Attach 18 SP'!$A$8:$I$157</definedName>
    <definedName name="Z_58E3016B_91DE_45B1_ADEB_496391BDEDAF_.wvu.Rows" localSheetId="23" hidden="1">'Attach 18 SP'!#REF!,'Attach 18 SP'!#REF!,'Attach 18 SP'!#REF!,'Attach 18 SP'!#REF!,'Attach 18 SP'!#REF!,'Attach 18 SP'!$149:$153</definedName>
    <definedName name="Z_5B8D5D4A_E3F3_4270_9E8A_31566626E806_.wvu.Cols" localSheetId="2" hidden="1">'Names of Bidder'!$L:$L</definedName>
    <definedName name="Z_5B8D5D4A_E3F3_4270_9E8A_31566626E806_.wvu.PrintArea" localSheetId="2" hidden="1">'Names of Bidder'!$B$1:$G$30</definedName>
    <definedName name="Z_5DC8802C_6CD8_4623_90B5_A2B66DEC93B5_.wvu.Cols" localSheetId="23" hidden="1">'Attach 18 SP'!$J:$P</definedName>
    <definedName name="Z_5DC8802C_6CD8_4623_90B5_A2B66DEC93B5_.wvu.PrintArea" localSheetId="23" hidden="1">'Attach 18 SP'!$A$8:$I$157</definedName>
    <definedName name="Z_5DC8802C_6CD8_4623_90B5_A2B66DEC93B5_.wvu.Rows" localSheetId="23" hidden="1">'Attach 18 SP'!#REF!,'Attach 18 SP'!#REF!,'Attach 18 SP'!#REF!,'Attach 18 SP'!#REF!,'Attach 18 SP'!#REF!,'Attach 18 SP'!$149:$153</definedName>
    <definedName name="Z_5FD74E67_DB24_44D3_983B_19D633AA18A1_.wvu.Cols" localSheetId="2" hidden="1">'Names of Bidder'!$L:$L</definedName>
    <definedName name="Z_5FD74E67_DB24_44D3_983B_19D633AA18A1_.wvu.PrintArea" localSheetId="2" hidden="1">'Names of Bidder'!$B$1:$G$30</definedName>
    <definedName name="Z_611D8B62_9C40_451B_ABB4_92F111B2BF43_.wvu.Cols" localSheetId="23" hidden="1">'Attach 18 SP'!$J:$P</definedName>
    <definedName name="Z_611D8B62_9C40_451B_ABB4_92F111B2BF43_.wvu.Cols" localSheetId="2" hidden="1">'Names of Bidder'!$L:$L</definedName>
    <definedName name="Z_611D8B62_9C40_451B_ABB4_92F111B2BF43_.wvu.PrintArea" localSheetId="23" hidden="1">'Attach 18 SP'!$A$8:$I$157</definedName>
    <definedName name="Z_611D8B62_9C40_451B_ABB4_92F111B2BF43_.wvu.PrintArea" localSheetId="2" hidden="1">'Names of Bidder'!$B$1:$E$27</definedName>
    <definedName name="Z_611D8B62_9C40_451B_ABB4_92F111B2BF43_.wvu.Rows" localSheetId="23" hidden="1">'Attach 18 SP'!#REF!,'Attach 18 SP'!#REF!,'Attach 18 SP'!#REF!,'Attach 18 SP'!#REF!,'Attach 18 SP'!#REF!,'Attach 18 SP'!$149:$153</definedName>
    <definedName name="Z_6B2C1320_5106_401D_86E8_03FFC7419150_.wvu.Cols" localSheetId="15" hidden="1">'Attach 12'!$I:$I</definedName>
    <definedName name="Z_6B2C1320_5106_401D_86E8_03FFC7419150_.wvu.Cols" localSheetId="23" hidden="1">'Attach 18 SP'!$K:$P</definedName>
    <definedName name="Z_6B2C1320_5106_401D_86E8_03FFC7419150_.wvu.PrintArea" localSheetId="15" hidden="1">'Attach 12'!$A$1:$F$29</definedName>
    <definedName name="Z_6B2C1320_5106_401D_86E8_03FFC7419150_.wvu.PrintArea" localSheetId="23" hidden="1">'Attach 18 SP'!$A$8:$I$157</definedName>
    <definedName name="Z_6B2C1320_5106_401D_86E8_03FFC7419150_.wvu.Rows" localSheetId="15" hidden="1">'Attach 12'!#REF!,'Attach 12'!#REF!,'Attach 12'!#REF!,'Attach 12'!#REF!,'Attach 12'!$116:$203</definedName>
    <definedName name="Z_6B2C1320_5106_401D_86E8_03FFC7419150_.wvu.Rows" localSheetId="23" hidden="1">'Attach 18 SP'!$41:$41</definedName>
    <definedName name="Z_6FD3A41D_DEEE_48F5_96DB_6021F0BEBAF6_.wvu.Cols" localSheetId="15" hidden="1">'Attach 12'!$I:$I</definedName>
    <definedName name="Z_6FD3A41D_DEEE_48F5_96DB_6021F0BEBAF6_.wvu.PrintArea" localSheetId="15" hidden="1">'Attach 12'!$A$1:$F$29</definedName>
    <definedName name="Z_6FD3A41D_DEEE_48F5_96DB_6021F0BEBAF6_.wvu.Rows" localSheetId="15" hidden="1">'Attach 12'!$18:$19,'Attach 12'!#REF!,'Attach 12'!#REF!,'Attach 12'!#REF!,'Attach 12'!#REF!,'Attach 12'!#REF!,'Attach 12'!#REF!,'Attach 12'!$116:$203</definedName>
    <definedName name="Z_70A80C84_CC07_4E4D_A598_BF928357D74F_.wvu.Cols" localSheetId="9" hidden="1">'Attach 5A'!$H:$H</definedName>
    <definedName name="Z_70A80C84_CC07_4E4D_A598_BF928357D74F_.wvu.PrintArea" localSheetId="9" hidden="1">'Attach 5A'!$A$1:$E$73</definedName>
    <definedName name="Z_70A80C84_CC07_4E4D_A598_BF928357D74F_.wvu.Rows" localSheetId="9" hidden="1">'Attach 5A'!$25:$30</definedName>
    <definedName name="Z_71CED947_16BC_4420_B977_41F665B59AFF_.wvu.Cols" localSheetId="2" hidden="1">'Names of Bidder'!$L:$L</definedName>
    <definedName name="Z_71CED947_16BC_4420_B977_41F665B59AFF_.wvu.PrintArea" localSheetId="2" hidden="1">'Names of Bidder'!$B$1:$G$30</definedName>
    <definedName name="Z_728AEB16_F9CD_4198_B4E9_2E28A5E42262_.wvu.Cols" localSheetId="15" hidden="1">'Attach 12'!$I:$I</definedName>
    <definedName name="Z_728AEB16_F9CD_4198_B4E9_2E28A5E42262_.wvu.PrintArea" localSheetId="15" hidden="1">'Attach 12'!$A$1:$F$29</definedName>
    <definedName name="Z_728AEB16_F9CD_4198_B4E9_2E28A5E42262_.wvu.Rows" localSheetId="15" hidden="1">'Attach 12'!$18:$19,'Attach 12'!#REF!,'Attach 12'!#REF!,'Attach 12'!#REF!,'Attach 12'!#REF!,'Attach 12'!#REF!,'Attach 12'!#REF!,'Attach 12'!$116:$203</definedName>
    <definedName name="Z_72B383D4_8341_48BE_BBCC_63C6785ABF81_.wvu.Cols" localSheetId="19" hidden="1">'Attach 15'!$H:$H,'Attach 15'!$J:$J</definedName>
    <definedName name="Z_72B383D4_8341_48BE_BBCC_63C6785ABF81_.wvu.Cols" localSheetId="23" hidden="1">'Attach 18 SP'!$J:$AO</definedName>
    <definedName name="Z_72B383D4_8341_48BE_BBCC_63C6785ABF81_.wvu.Cols" localSheetId="3" hidden="1">'Attach 3(JV)'!$G:$H</definedName>
    <definedName name="Z_72B383D4_8341_48BE_BBCC_63C6785ABF81_.wvu.Cols" localSheetId="5" hidden="1">'Attach 4'!$H:$O</definedName>
    <definedName name="Z_72B383D4_8341_48BE_BBCC_63C6785ABF81_.wvu.Cols" localSheetId="8" hidden="1">'Attach 5'!$H:$H</definedName>
    <definedName name="Z_72B383D4_8341_48BE_BBCC_63C6785ABF81_.wvu.Cols" localSheetId="9" hidden="1">'Attach 5A'!$G:$H</definedName>
    <definedName name="Z_72B383D4_8341_48BE_BBCC_63C6785ABF81_.wvu.Cols" localSheetId="10" hidden="1">'Attach 6'!$H:$H</definedName>
    <definedName name="Z_72B383D4_8341_48BE_BBCC_63C6785ABF81_.wvu.Cols" localSheetId="25" hidden="1">'Bid Form 1st Envelope '!$L:$L,'Bid Form 1st Envelope '!$AA:$AI</definedName>
    <definedName name="Z_72B383D4_8341_48BE_BBCC_63C6785ABF81_.wvu.Cols" localSheetId="2" hidden="1">'Names of Bidder'!$I:$AB</definedName>
    <definedName name="Z_72B383D4_8341_48BE_BBCC_63C6785ABF81_.wvu.FilterData" localSheetId="2" hidden="1">'Names of Bidder'!$B$6:$G$11</definedName>
    <definedName name="Z_72B383D4_8341_48BE_BBCC_63C6785ABF81_.wvu.PrintArea" localSheetId="13" hidden="1">'Attach 10'!$A$1:$F$18</definedName>
    <definedName name="Z_72B383D4_8341_48BE_BBCC_63C6785ABF81_.wvu.PrintArea" localSheetId="14" hidden="1">'Attach 11'!$A$1:$E$29</definedName>
    <definedName name="Z_72B383D4_8341_48BE_BBCC_63C6785ABF81_.wvu.PrintArea" localSheetId="16" hidden="1">'Attach 13'!$A$1:$E$27</definedName>
    <definedName name="Z_72B383D4_8341_48BE_BBCC_63C6785ABF81_.wvu.PrintArea" localSheetId="17" hidden="1">'Attach 14'!$A$1:$E$29</definedName>
    <definedName name="Z_72B383D4_8341_48BE_BBCC_63C6785ABF81_.wvu.PrintArea" localSheetId="18" hidden="1">'Attach 14-IP'!$A$8:$I$220</definedName>
    <definedName name="Z_72B383D4_8341_48BE_BBCC_63C6785ABF81_.wvu.PrintArea" localSheetId="19" hidden="1">'Attach 15'!$A$1:$E$93</definedName>
    <definedName name="Z_72B383D4_8341_48BE_BBCC_63C6785ABF81_.wvu.PrintArea" localSheetId="20" hidden="1">'Attach 16'!$A$1:$L$90</definedName>
    <definedName name="Z_72B383D4_8341_48BE_BBCC_63C6785ABF81_.wvu.PrintArea" localSheetId="21" hidden="1">'Attach 17'!$A$1:$E$33</definedName>
    <definedName name="Z_72B383D4_8341_48BE_BBCC_63C6785ABF81_.wvu.PrintArea" localSheetId="22" hidden="1">'Attach 18'!$A$1:$E$24</definedName>
    <definedName name="Z_72B383D4_8341_48BE_BBCC_63C6785ABF81_.wvu.PrintArea" localSheetId="23" hidden="1">'Attach 18 SP'!$A$7:$I$157</definedName>
    <definedName name="Z_72B383D4_8341_48BE_BBCC_63C6785ABF81_.wvu.PrintArea" localSheetId="24" hidden="1">'Attach 19'!$A$1:$E$31</definedName>
    <definedName name="Z_72B383D4_8341_48BE_BBCC_63C6785ABF81_.wvu.PrintArea" localSheetId="3" hidden="1">'Attach 3(JV)'!$A$1:$E$22</definedName>
    <definedName name="Z_72B383D4_8341_48BE_BBCC_63C6785ABF81_.wvu.PrintArea" localSheetId="4" hidden="1">'Attach 3(QR)'!$A$1:$E$28</definedName>
    <definedName name="Z_72B383D4_8341_48BE_BBCC_63C6785ABF81_.wvu.PrintArea" localSheetId="5" hidden="1">'Attach 4'!$A$1:$G$25</definedName>
    <definedName name="Z_72B383D4_8341_48BE_BBCC_63C6785ABF81_.wvu.PrintArea" localSheetId="6" hidden="1">'Attach 4 (A)'!$A$1:$E$27</definedName>
    <definedName name="Z_72B383D4_8341_48BE_BBCC_63C6785ABF81_.wvu.PrintArea" localSheetId="7" hidden="1">'Attach 4 (B)'!$A$1:$E$26</definedName>
    <definedName name="Z_72B383D4_8341_48BE_BBCC_63C6785ABF81_.wvu.PrintArea" localSheetId="8" hidden="1">'Attach 5'!$A$1:$E$110</definedName>
    <definedName name="Z_72B383D4_8341_48BE_BBCC_63C6785ABF81_.wvu.PrintArea" localSheetId="9" hidden="1">'Attach 5A'!$A$1:$E$73</definedName>
    <definedName name="Z_72B383D4_8341_48BE_BBCC_63C6785ABF81_.wvu.PrintArea" localSheetId="10" hidden="1">'Attach 6'!$A$1:$E$28</definedName>
    <definedName name="Z_72B383D4_8341_48BE_BBCC_63C6785ABF81_.wvu.PrintArea" localSheetId="11" hidden="1">'Attach 7'!$A$1:$E$18</definedName>
    <definedName name="Z_72B383D4_8341_48BE_BBCC_63C6785ABF81_.wvu.PrintArea" localSheetId="12" hidden="1">'Attach 9'!$A$1:$G$53</definedName>
    <definedName name="Z_72B383D4_8341_48BE_BBCC_63C6785ABF81_.wvu.PrintArea" localSheetId="25" hidden="1">'Bid Form 1st Envelope '!$A$1:$J$118</definedName>
    <definedName name="Z_72B383D4_8341_48BE_BBCC_63C6785ABF81_.wvu.PrintArea" localSheetId="1" hidden="1">Cover!$A$1:$F$20</definedName>
    <definedName name="Z_72B383D4_8341_48BE_BBCC_63C6785ABF81_.wvu.PrintArea" localSheetId="2" hidden="1">'Names of Bidder'!$B$1:$G$30</definedName>
    <definedName name="Z_72B383D4_8341_48BE_BBCC_63C6785ABF81_.wvu.PrintTitles" localSheetId="12" hidden="1">'Attach 9'!$17:$17</definedName>
    <definedName name="Z_72B383D4_8341_48BE_BBCC_63C6785ABF81_.wvu.Rows" localSheetId="19" hidden="1">'Attach 15'!$16:$16</definedName>
    <definedName name="Z_72B383D4_8341_48BE_BBCC_63C6785ABF81_.wvu.Rows" localSheetId="21" hidden="1">'Attach 17'!$26:$26,'Attach 17'!$32:$209</definedName>
    <definedName name="Z_72B383D4_8341_48BE_BBCC_63C6785ABF81_.wvu.Rows" localSheetId="23" hidden="1">'Attach 18 SP'!$149:$153</definedName>
    <definedName name="Z_72B383D4_8341_48BE_BBCC_63C6785ABF81_.wvu.Rows" localSheetId="24" hidden="1">'Attach 19'!$13:$13,'Attach 19'!$20:$28</definedName>
    <definedName name="Z_72B383D4_8341_48BE_BBCC_63C6785ABF81_.wvu.Rows" localSheetId="8" hidden="1">'Attach 5'!$4:$4</definedName>
    <definedName name="Z_72B383D4_8341_48BE_BBCC_63C6785ABF81_.wvu.Rows" localSheetId="9" hidden="1">'Attach 5A'!$25:$30</definedName>
    <definedName name="Z_72B383D4_8341_48BE_BBCC_63C6785ABF81_.wvu.Rows" localSheetId="12" hidden="1">'Attach 9'!$46:$47</definedName>
    <definedName name="Z_72B383D4_8341_48BE_BBCC_63C6785ABF81_.wvu.Rows" localSheetId="25" hidden="1">'Bid Form 1st Envelope '!$26:$27,'Bid Form 1st Envelope '!$101:$101,'Bid Form 1st Envelope '!$104:$105</definedName>
    <definedName name="Z_72E27F64_009C_4321_B742_209DBE340E6D_.wvu.Cols" localSheetId="15" hidden="1">'Attach 12'!$G:$I</definedName>
    <definedName name="Z_72E27F64_009C_4321_B742_209DBE340E6D_.wvu.PrintArea" localSheetId="15" hidden="1">'Attach 12'!$A$1:$F$119</definedName>
    <definedName name="Z_72E27F64_009C_4321_B742_209DBE340E6D_.wvu.Rows" localSheetId="15" hidden="1">'Attach 12'!#REF!,'Attach 12'!#REF!</definedName>
    <definedName name="Z_7450D003_2D71_4937_8099_C282E69FF570_.wvu.Cols" localSheetId="23" hidden="1">'Attach 18 SP'!$J:$P</definedName>
    <definedName name="Z_7450D003_2D71_4937_8099_C282E69FF570_.wvu.Cols" localSheetId="9" hidden="1">'Attach 5A'!$H:$H</definedName>
    <definedName name="Z_7450D003_2D71_4937_8099_C282E69FF570_.wvu.PrintArea" localSheetId="23" hidden="1">'Attach 18 SP'!$A$8:$I$157</definedName>
    <definedName name="Z_7450D003_2D71_4937_8099_C282E69FF570_.wvu.PrintArea" localSheetId="9" hidden="1">'Attach 5A'!$A$1:$E$73</definedName>
    <definedName name="Z_7450D003_2D71_4937_8099_C282E69FF570_.wvu.Rows" localSheetId="23" hidden="1">'Attach 18 SP'!#REF!,'Attach 18 SP'!#REF!,'Attach 18 SP'!#REF!,'Attach 18 SP'!#REF!,'Attach 18 SP'!#REF!,'Attach 18 SP'!$149:$153</definedName>
    <definedName name="Z_7450D003_2D71_4937_8099_C282E69FF570_.wvu.Rows" localSheetId="9" hidden="1">'Attach 5A'!$25:$30</definedName>
    <definedName name="Z_7706378E_40E2_4583_90AF_E6E1DCB3696C_.wvu.Cols" localSheetId="15" hidden="1">'Attach 12'!$G:$I</definedName>
    <definedName name="Z_7706378E_40E2_4583_90AF_E6E1DCB3696C_.wvu.Cols" localSheetId="19" hidden="1">'Attach 15'!$H:$H,'Attach 15'!$J:$J</definedName>
    <definedName name="Z_7706378E_40E2_4583_90AF_E6E1DCB3696C_.wvu.Cols" localSheetId="23" hidden="1">'Attach 18 SP'!$J:$AO</definedName>
    <definedName name="Z_7706378E_40E2_4583_90AF_E6E1DCB3696C_.wvu.Cols" localSheetId="3" hidden="1">'Attach 3(JV)'!$G:$H</definedName>
    <definedName name="Z_7706378E_40E2_4583_90AF_E6E1DCB3696C_.wvu.Cols" localSheetId="5" hidden="1">'Attach 4'!$H:$O</definedName>
    <definedName name="Z_7706378E_40E2_4583_90AF_E6E1DCB3696C_.wvu.Cols" localSheetId="8" hidden="1">'Attach 5'!$H:$H</definedName>
    <definedName name="Z_7706378E_40E2_4583_90AF_E6E1DCB3696C_.wvu.Cols" localSheetId="9" hidden="1">'Attach 5A'!$G:$H</definedName>
    <definedName name="Z_7706378E_40E2_4583_90AF_E6E1DCB3696C_.wvu.Cols" localSheetId="10" hidden="1">'Attach 6'!$H:$H</definedName>
    <definedName name="Z_7706378E_40E2_4583_90AF_E6E1DCB3696C_.wvu.Cols" localSheetId="25" hidden="1">'Bid Form 1st Envelope '!$L:$L,'Bid Form 1st Envelope '!$AA:$AI</definedName>
    <definedName name="Z_7706378E_40E2_4583_90AF_E6E1DCB3696C_.wvu.Cols" localSheetId="2" hidden="1">'Names of Bidder'!$I:$AB</definedName>
    <definedName name="Z_7706378E_40E2_4583_90AF_E6E1DCB3696C_.wvu.FilterData" localSheetId="2" hidden="1">'Names of Bidder'!$B$6:$G$11</definedName>
    <definedName name="Z_7706378E_40E2_4583_90AF_E6E1DCB3696C_.wvu.PrintArea" localSheetId="13" hidden="1">'Attach 10'!$A$1:$F$18</definedName>
    <definedName name="Z_7706378E_40E2_4583_90AF_E6E1DCB3696C_.wvu.PrintArea" localSheetId="14" hidden="1">'Attach 11'!$A$1:$E$29</definedName>
    <definedName name="Z_7706378E_40E2_4583_90AF_E6E1DCB3696C_.wvu.PrintArea" localSheetId="15" hidden="1">'Attach 12'!$A$1:$F$119</definedName>
    <definedName name="Z_7706378E_40E2_4583_90AF_E6E1DCB3696C_.wvu.PrintArea" localSheetId="16" hidden="1">'Attach 13'!$A$1:$E$27</definedName>
    <definedName name="Z_7706378E_40E2_4583_90AF_E6E1DCB3696C_.wvu.PrintArea" localSheetId="17" hidden="1">'Attach 14'!$A$1:$E$29</definedName>
    <definedName name="Z_7706378E_40E2_4583_90AF_E6E1DCB3696C_.wvu.PrintArea" localSheetId="18" hidden="1">'Attach 14-IP'!$A$8:$I$220</definedName>
    <definedName name="Z_7706378E_40E2_4583_90AF_E6E1DCB3696C_.wvu.PrintArea" localSheetId="19" hidden="1">'Attach 15'!$A$1:$E$93</definedName>
    <definedName name="Z_7706378E_40E2_4583_90AF_E6E1DCB3696C_.wvu.PrintArea" localSheetId="20" hidden="1">'Attach 16'!$A$1:$L$90</definedName>
    <definedName name="Z_7706378E_40E2_4583_90AF_E6E1DCB3696C_.wvu.PrintArea" localSheetId="21" hidden="1">'Attach 17'!$A$1:$E$33</definedName>
    <definedName name="Z_7706378E_40E2_4583_90AF_E6E1DCB3696C_.wvu.PrintArea" localSheetId="22" hidden="1">'Attach 18'!$A$1:$E$24</definedName>
    <definedName name="Z_7706378E_40E2_4583_90AF_E6E1DCB3696C_.wvu.PrintArea" localSheetId="23" hidden="1">'Attach 18 SP'!$A$7:$I$157</definedName>
    <definedName name="Z_7706378E_40E2_4583_90AF_E6E1DCB3696C_.wvu.PrintArea" localSheetId="24" hidden="1">'Attach 19'!$A$1:$E$31</definedName>
    <definedName name="Z_7706378E_40E2_4583_90AF_E6E1DCB3696C_.wvu.PrintArea" localSheetId="3" hidden="1">'Attach 3(JV)'!$A$1:$E$22</definedName>
    <definedName name="Z_7706378E_40E2_4583_90AF_E6E1DCB3696C_.wvu.PrintArea" localSheetId="4" hidden="1">'Attach 3(QR)'!$A$1:$E$28</definedName>
    <definedName name="Z_7706378E_40E2_4583_90AF_E6E1DCB3696C_.wvu.PrintArea" localSheetId="5" hidden="1">'Attach 4'!$A$1:$G$25</definedName>
    <definedName name="Z_7706378E_40E2_4583_90AF_E6E1DCB3696C_.wvu.PrintArea" localSheetId="6" hidden="1">'Attach 4 (A)'!$A$1:$E$27</definedName>
    <definedName name="Z_7706378E_40E2_4583_90AF_E6E1DCB3696C_.wvu.PrintArea" localSheetId="7" hidden="1">'Attach 4 (B)'!$A$1:$E$26</definedName>
    <definedName name="Z_7706378E_40E2_4583_90AF_E6E1DCB3696C_.wvu.PrintArea" localSheetId="8" hidden="1">'Attach 5'!$A$1:$E$34</definedName>
    <definedName name="Z_7706378E_40E2_4583_90AF_E6E1DCB3696C_.wvu.PrintArea" localSheetId="9" hidden="1">'Attach 5A'!$A$1:$E$35</definedName>
    <definedName name="Z_7706378E_40E2_4583_90AF_E6E1DCB3696C_.wvu.PrintArea" localSheetId="10" hidden="1">'Attach 6'!$A$1:$E$28</definedName>
    <definedName name="Z_7706378E_40E2_4583_90AF_E6E1DCB3696C_.wvu.PrintArea" localSheetId="11" hidden="1">'Attach 7'!$A$1:$E$18</definedName>
    <definedName name="Z_7706378E_40E2_4583_90AF_E6E1DCB3696C_.wvu.PrintArea" localSheetId="12" hidden="1">'Attach 9'!$A$1:$G$53</definedName>
    <definedName name="Z_7706378E_40E2_4583_90AF_E6E1DCB3696C_.wvu.PrintArea" localSheetId="25" hidden="1">'Bid Form 1st Envelope '!$A$1:$F$118</definedName>
    <definedName name="Z_7706378E_40E2_4583_90AF_E6E1DCB3696C_.wvu.PrintArea" localSheetId="1" hidden="1">Cover!$A$1:$F$20</definedName>
    <definedName name="Z_7706378E_40E2_4583_90AF_E6E1DCB3696C_.wvu.PrintArea" localSheetId="2" hidden="1">'Names of Bidder'!$B$1:$G$29</definedName>
    <definedName name="Z_7706378E_40E2_4583_90AF_E6E1DCB3696C_.wvu.PrintTitles" localSheetId="12" hidden="1">'Attach 9'!$17:$17</definedName>
    <definedName name="Z_7706378E_40E2_4583_90AF_E6E1DCB3696C_.wvu.Rows" localSheetId="15" hidden="1">'Attach 12'!$38:$45,'Attach 12'!$96:$102</definedName>
    <definedName name="Z_7706378E_40E2_4583_90AF_E6E1DCB3696C_.wvu.Rows" localSheetId="19" hidden="1">'Attach 15'!$16:$16</definedName>
    <definedName name="Z_7706378E_40E2_4583_90AF_E6E1DCB3696C_.wvu.Rows" localSheetId="21" hidden="1">'Attach 17'!$26:$26,'Attach 17'!$32:$209</definedName>
    <definedName name="Z_7706378E_40E2_4583_90AF_E6E1DCB3696C_.wvu.Rows" localSheetId="23" hidden="1">'Attach 18 SP'!$149:$153</definedName>
    <definedName name="Z_7706378E_40E2_4583_90AF_E6E1DCB3696C_.wvu.Rows" localSheetId="24" hidden="1">'Attach 19'!$13:$13,'Attach 19'!$20:$28</definedName>
    <definedName name="Z_7706378E_40E2_4583_90AF_E6E1DCB3696C_.wvu.Rows" localSheetId="8" hidden="1">'Attach 5'!$4:$4</definedName>
    <definedName name="Z_7706378E_40E2_4583_90AF_E6E1DCB3696C_.wvu.Rows" localSheetId="9" hidden="1">'Attach 5A'!$25:$30</definedName>
    <definedName name="Z_7706378E_40E2_4583_90AF_E6E1DCB3696C_.wvu.Rows" localSheetId="12" hidden="1">'Attach 9'!$46:$47</definedName>
    <definedName name="Z_7706378E_40E2_4583_90AF_E6E1DCB3696C_.wvu.Rows" localSheetId="25" hidden="1">'Bid Form 1st Envelope '!$26:$27,'Bid Form 1st Envelope '!$101:$101,'Bid Form 1st Envelope '!$104:$105</definedName>
    <definedName name="Z_77F6FFF9_F41A_43A9_8242_690DB1C4DD1E_.wvu.Cols" localSheetId="23" hidden="1">'Attach 18 SP'!$J:$P</definedName>
    <definedName name="Z_77F6FFF9_F41A_43A9_8242_690DB1C4DD1E_.wvu.PrintArea" localSheetId="23" hidden="1">'Attach 18 SP'!$A$8:$I$157</definedName>
    <definedName name="Z_77F6FFF9_F41A_43A9_8242_690DB1C4DD1E_.wvu.Rows" localSheetId="23" hidden="1">'Attach 18 SP'!#REF!,'Attach 18 SP'!#REF!,'Attach 18 SP'!#REF!,'Attach 18 SP'!#REF!,'Attach 18 SP'!#REF!,'Attach 18 SP'!$149:$153</definedName>
    <definedName name="Z_7951453C_4A9A_41E1_B5EB_C9032A630325_.wvu.Cols" localSheetId="23" hidden="1">'Attach 18 SP'!$J:$P</definedName>
    <definedName name="Z_7951453C_4A9A_41E1_B5EB_C9032A630325_.wvu.Cols" localSheetId="9" hidden="1">'Attach 5A'!$H:$H</definedName>
    <definedName name="Z_7951453C_4A9A_41E1_B5EB_C9032A630325_.wvu.PrintArea" localSheetId="23" hidden="1">'Attach 18 SP'!$A$8:$I$157</definedName>
    <definedName name="Z_7951453C_4A9A_41E1_B5EB_C9032A630325_.wvu.PrintArea" localSheetId="9" hidden="1">'Attach 5A'!$A$1:$E$73</definedName>
    <definedName name="Z_7951453C_4A9A_41E1_B5EB_C9032A630325_.wvu.Rows" localSheetId="23" hidden="1">'Attach 18 SP'!#REF!,'Attach 18 SP'!#REF!,'Attach 18 SP'!#REF!,'Attach 18 SP'!#REF!,'Attach 18 SP'!#REF!,'Attach 18 SP'!$149:$153</definedName>
    <definedName name="Z_7951453C_4A9A_41E1_B5EB_C9032A630325_.wvu.Rows" localSheetId="9" hidden="1">'Attach 5A'!$25:$30</definedName>
    <definedName name="Z_7A9EA6D6_4DDF_43D9_92E6_C6AFAD14E266_.wvu.Cols" localSheetId="19" hidden="1">'Attach 15'!$H:$H</definedName>
    <definedName name="Z_7A9EA6D6_4DDF_43D9_92E6_C6AFAD14E266_.wvu.Cols" localSheetId="8" hidden="1">'Attach 5'!$H:$H</definedName>
    <definedName name="Z_7A9EA6D6_4DDF_43D9_92E6_C6AFAD14E266_.wvu.Cols" localSheetId="10" hidden="1">'Attach 6'!$H:$H</definedName>
    <definedName name="Z_7A9EA6D6_4DDF_43D9_92E6_C6AFAD14E266_.wvu.PrintArea" localSheetId="13" hidden="1">'Attach 10'!$A$1:$E$18</definedName>
    <definedName name="Z_7A9EA6D6_4DDF_43D9_92E6_C6AFAD14E266_.wvu.PrintArea" localSheetId="14" hidden="1">'Attach 11'!$A$1:$E$29</definedName>
    <definedName name="Z_7A9EA6D6_4DDF_43D9_92E6_C6AFAD14E266_.wvu.PrintArea" localSheetId="16" hidden="1">'Attach 13'!$A$1:$E$29</definedName>
    <definedName name="Z_7A9EA6D6_4DDF_43D9_92E6_C6AFAD14E266_.wvu.PrintArea" localSheetId="17" hidden="1">'Attach 14'!$A$1:$E$29</definedName>
    <definedName name="Z_7A9EA6D6_4DDF_43D9_92E6_C6AFAD14E266_.wvu.PrintArea" localSheetId="18" hidden="1">'Attach 14-IP'!$A$8:$I$220</definedName>
    <definedName name="Z_7A9EA6D6_4DDF_43D9_92E6_C6AFAD14E266_.wvu.PrintArea" localSheetId="19" hidden="1">'Attach 15'!$A$1:$E$93</definedName>
    <definedName name="Z_7A9EA6D6_4DDF_43D9_92E6_C6AFAD14E266_.wvu.PrintArea" localSheetId="20" hidden="1">'Attach 16'!$A$1:$L$90</definedName>
    <definedName name="Z_7A9EA6D6_4DDF_43D9_92E6_C6AFAD14E266_.wvu.PrintArea" localSheetId="21" hidden="1">'Attach 17'!$A$1:$E$33</definedName>
    <definedName name="Z_7A9EA6D6_4DDF_43D9_92E6_C6AFAD14E266_.wvu.PrintArea" localSheetId="22" hidden="1">'Attach 18'!$A$1:$E$24</definedName>
    <definedName name="Z_7A9EA6D6_4DDF_43D9_92E6_C6AFAD14E266_.wvu.PrintArea" localSheetId="24" hidden="1">'Attach 19'!$A$1:$E$31</definedName>
    <definedName name="Z_7A9EA6D6_4DDF_43D9_92E6_C6AFAD14E266_.wvu.PrintArea" localSheetId="3" hidden="1">'Attach 3(JV)'!$A$1:$E$22</definedName>
    <definedName name="Z_7A9EA6D6_4DDF_43D9_92E6_C6AFAD14E266_.wvu.PrintArea" localSheetId="4" hidden="1">'Attach 3(QR)'!$A$1:$E$28</definedName>
    <definedName name="Z_7A9EA6D6_4DDF_43D9_92E6_C6AFAD14E266_.wvu.PrintArea" localSheetId="5" hidden="1">'Attach 4'!$A$1:$E$25</definedName>
    <definedName name="Z_7A9EA6D6_4DDF_43D9_92E6_C6AFAD14E266_.wvu.PrintArea" localSheetId="6" hidden="1">'Attach 4 (A)'!$A$1:$E$27</definedName>
    <definedName name="Z_7A9EA6D6_4DDF_43D9_92E6_C6AFAD14E266_.wvu.PrintArea" localSheetId="7" hidden="1">'Attach 4 (B)'!$A$1:$E$26</definedName>
    <definedName name="Z_7A9EA6D6_4DDF_43D9_92E6_C6AFAD14E266_.wvu.PrintArea" localSheetId="8" hidden="1">'Attach 5'!$A$1:$E$34</definedName>
    <definedName name="Z_7A9EA6D6_4DDF_43D9_92E6_C6AFAD14E266_.wvu.PrintArea" localSheetId="10" hidden="1">'Attach 6'!$A$1:$E$28</definedName>
    <definedName name="Z_7A9EA6D6_4DDF_43D9_92E6_C6AFAD14E266_.wvu.PrintArea" localSheetId="11" hidden="1">'Attach 7'!$A$1:$E$18</definedName>
    <definedName name="Z_7A9EA6D6_4DDF_43D9_92E6_C6AFAD14E266_.wvu.PrintArea" localSheetId="12" hidden="1">'Attach 9'!$A$1:$G$60</definedName>
    <definedName name="Z_7A9EA6D6_4DDF_43D9_92E6_C6AFAD14E266_.wvu.PrintArea" localSheetId="25" hidden="1">'Bid Form 1st Envelope '!$A$1:$F$118</definedName>
    <definedName name="Z_7A9EA6D6_4DDF_43D9_92E6_C6AFAD14E266_.wvu.PrintTitles" localSheetId="12" hidden="1">'Attach 9'!$17:$17</definedName>
    <definedName name="Z_7A9EA6D6_4DDF_43D9_92E6_C6AFAD14E266_.wvu.Rows" localSheetId="19" hidden="1">'Attach 15'!$16:$16</definedName>
    <definedName name="Z_7A9EA6D6_4DDF_43D9_92E6_C6AFAD14E266_.wvu.Rows" localSheetId="21" hidden="1">'Attach 17'!$26:$26,'Attach 17'!$32:$209</definedName>
    <definedName name="Z_7A9EA6D6_4DDF_43D9_92E6_C6AFAD14E266_.wvu.Rows" localSheetId="24" hidden="1">'Attach 19'!$13:$13,'Attach 19'!$20:$28</definedName>
    <definedName name="Z_7A9EA6D6_4DDF_43D9_92E6_C6AFAD14E266_.wvu.Rows" localSheetId="8" hidden="1">'Attach 5'!$4:$4</definedName>
    <definedName name="Z_7AB19D08_66F0_4286_83C5_279B475AE3A4_.wvu.Cols" localSheetId="9" hidden="1">'Attach 5A'!$H:$H</definedName>
    <definedName name="Z_7AB19D08_66F0_4286_83C5_279B475AE3A4_.wvu.PrintArea" localSheetId="9" hidden="1">'Attach 5A'!$A$1:$E$73</definedName>
    <definedName name="Z_7AB19D08_66F0_4286_83C5_279B475AE3A4_.wvu.Rows" localSheetId="9" hidden="1">'Attach 5A'!$25:$30</definedName>
    <definedName name="Z_7DC13EB1_5F25_4667_BD87_340DAD4F0E72_.wvu.Cols" localSheetId="15" hidden="1">'Attach 12'!$I:$I</definedName>
    <definedName name="Z_7DC13EB1_5F25_4667_BD87_340DAD4F0E72_.wvu.PrintArea" localSheetId="15" hidden="1">'Attach 12'!$A$1:$F$29</definedName>
    <definedName name="Z_7DC13EB1_5F25_4667_BD87_340DAD4F0E72_.wvu.Rows" localSheetId="15" hidden="1">'Attach 12'!#REF!,'Attach 12'!#REF!,'Attach 12'!#REF!,'Attach 12'!#REF!,'Attach 12'!#REF!,'Attach 12'!#REF!,'Attach 12'!#REF!,'Attach 12'!#REF!,'Attach 12'!#REF!,'Attach 12'!#REF!,'Attach 12'!$116:$203</definedName>
    <definedName name="Z_82E8A0F5_0020_4355_95CF_28601763A783_.wvu.Cols" localSheetId="19" hidden="1">'Attach 15'!$H:$H</definedName>
    <definedName name="Z_82E8A0F5_0020_4355_95CF_28601763A783_.wvu.Cols" localSheetId="8" hidden="1">'Attach 5'!$H:$H</definedName>
    <definedName name="Z_82E8A0F5_0020_4355_95CF_28601763A783_.wvu.Cols" localSheetId="10" hidden="1">'Attach 6'!$H:$H</definedName>
    <definedName name="Z_82E8A0F5_0020_4355_95CF_28601763A783_.wvu.Cols" localSheetId="12" hidden="1">'Attach 9'!#REF!</definedName>
    <definedName name="Z_82E8A0F5_0020_4355_95CF_28601763A783_.wvu.PrintArea" localSheetId="13" hidden="1">'Attach 10'!$A$1:$E$18</definedName>
    <definedName name="Z_82E8A0F5_0020_4355_95CF_28601763A783_.wvu.PrintArea" localSheetId="14" hidden="1">'Attach 11'!$A$1:$E$29</definedName>
    <definedName name="Z_82E8A0F5_0020_4355_95CF_28601763A783_.wvu.PrintArea" localSheetId="16" hidden="1">'Attach 13'!$A$1:$E$27</definedName>
    <definedName name="Z_82E8A0F5_0020_4355_95CF_28601763A783_.wvu.PrintArea" localSheetId="17" hidden="1">'Attach 14'!$A$1:$E$29</definedName>
    <definedName name="Z_82E8A0F5_0020_4355_95CF_28601763A783_.wvu.PrintArea" localSheetId="18" hidden="1">'Attach 14-IP'!$A$8:$I$220</definedName>
    <definedName name="Z_82E8A0F5_0020_4355_95CF_28601763A783_.wvu.PrintArea" localSheetId="19" hidden="1">'Attach 15'!$A$1:$E$93</definedName>
    <definedName name="Z_82E8A0F5_0020_4355_95CF_28601763A783_.wvu.PrintArea" localSheetId="20" hidden="1">'Attach 16'!$A$1:$L$90</definedName>
    <definedName name="Z_82E8A0F5_0020_4355_95CF_28601763A783_.wvu.PrintArea" localSheetId="21" hidden="1">'Attach 17'!$A$1:$E$33</definedName>
    <definedName name="Z_82E8A0F5_0020_4355_95CF_28601763A783_.wvu.PrintArea" localSheetId="22" hidden="1">'Attach 18'!$A$1:$E$24</definedName>
    <definedName name="Z_82E8A0F5_0020_4355_95CF_28601763A783_.wvu.PrintArea" localSheetId="24" hidden="1">'Attach 19'!$A$1:$E$31</definedName>
    <definedName name="Z_82E8A0F5_0020_4355_95CF_28601763A783_.wvu.PrintArea" localSheetId="3" hidden="1">'Attach 3(JV)'!$A$1:$E$22</definedName>
    <definedName name="Z_82E8A0F5_0020_4355_95CF_28601763A783_.wvu.PrintArea" localSheetId="4" hidden="1">'Attach 3(QR)'!$A$1:$E$28</definedName>
    <definedName name="Z_82E8A0F5_0020_4355_95CF_28601763A783_.wvu.PrintArea" localSheetId="5" hidden="1">'Attach 4'!$A$1:$G$25</definedName>
    <definedName name="Z_82E8A0F5_0020_4355_95CF_28601763A783_.wvu.PrintArea" localSheetId="6" hidden="1">'Attach 4 (A)'!$A$1:$E$27</definedName>
    <definedName name="Z_82E8A0F5_0020_4355_95CF_28601763A783_.wvu.PrintArea" localSheetId="7" hidden="1">'Attach 4 (B)'!$A$1:$E$26</definedName>
    <definedName name="Z_82E8A0F5_0020_4355_95CF_28601763A783_.wvu.PrintArea" localSheetId="8" hidden="1">'Attach 5'!$A$1:$E$34</definedName>
    <definedName name="Z_82E8A0F5_0020_4355_95CF_28601763A783_.wvu.PrintArea" localSheetId="10" hidden="1">'Attach 6'!$A$1:$E$28</definedName>
    <definedName name="Z_82E8A0F5_0020_4355_95CF_28601763A783_.wvu.PrintArea" localSheetId="11" hidden="1">'Attach 7'!$A$1:$E$18</definedName>
    <definedName name="Z_82E8A0F5_0020_4355_95CF_28601763A783_.wvu.PrintArea" localSheetId="12" hidden="1">'Attach 9'!$A$1:$G$53</definedName>
    <definedName name="Z_82E8A0F5_0020_4355_95CF_28601763A783_.wvu.PrintArea" localSheetId="25" hidden="1">'Bid Form 1st Envelope '!$A$1:$F$118</definedName>
    <definedName name="Z_82E8A0F5_0020_4355_95CF_28601763A783_.wvu.PrintTitles" localSheetId="12" hidden="1">'Attach 9'!$17:$17</definedName>
    <definedName name="Z_82E8A0F5_0020_4355_95CF_28601763A783_.wvu.Rows" localSheetId="19" hidden="1">'Attach 15'!$16:$16</definedName>
    <definedName name="Z_82E8A0F5_0020_4355_95CF_28601763A783_.wvu.Rows" localSheetId="21" hidden="1">'Attach 17'!$26:$26,'Attach 17'!$32:$209</definedName>
    <definedName name="Z_82E8A0F5_0020_4355_95CF_28601763A783_.wvu.Rows" localSheetId="24" hidden="1">'Attach 19'!$13:$13,'Attach 19'!$20:$28</definedName>
    <definedName name="Z_82E8A0F5_0020_4355_95CF_28601763A783_.wvu.Rows" localSheetId="8" hidden="1">'Attach 5'!$4:$4</definedName>
    <definedName name="Z_83E639F0_925C_438D_A777_FD99BFFD55B2_.wvu.Cols" localSheetId="2" hidden="1">'Names of Bidder'!$L:$L</definedName>
    <definedName name="Z_83E639F0_925C_438D_A777_FD99BFFD55B2_.wvu.PrintArea" localSheetId="2" hidden="1">'Names of Bidder'!$B$1:$G$30</definedName>
    <definedName name="Z_8E3ED18F_7B8F_4A1C_969D_A70DC3B696C3_.wvu.Cols" localSheetId="19" hidden="1">'Attach 15'!$H:$H</definedName>
    <definedName name="Z_8E3ED18F_7B8F_4A1C_969D_A70DC3B696C3_.wvu.Cols" localSheetId="8" hidden="1">'Attach 5'!$H:$H</definedName>
    <definedName name="Z_8E3ED18F_7B8F_4A1C_969D_A70DC3B696C3_.wvu.Cols" localSheetId="10" hidden="1">'Attach 6'!$H:$H</definedName>
    <definedName name="Z_8E3ED18F_7B8F_4A1C_969D_A70DC3B696C3_.wvu.PrintArea" localSheetId="13" hidden="1">'Attach 10'!$A$1:$E$18</definedName>
    <definedName name="Z_8E3ED18F_7B8F_4A1C_969D_A70DC3B696C3_.wvu.PrintArea" localSheetId="14" hidden="1">'Attach 11'!$A$1:$E$29</definedName>
    <definedName name="Z_8E3ED18F_7B8F_4A1C_969D_A70DC3B696C3_.wvu.PrintArea" localSheetId="16" hidden="1">'Attach 13'!$A$1:$E$27</definedName>
    <definedName name="Z_8E3ED18F_7B8F_4A1C_969D_A70DC3B696C3_.wvu.PrintArea" localSheetId="17" hidden="1">'Attach 14'!$A$1:$E$29</definedName>
    <definedName name="Z_8E3ED18F_7B8F_4A1C_969D_A70DC3B696C3_.wvu.PrintArea" localSheetId="18" hidden="1">'Attach 14-IP'!$A$8:$I$220</definedName>
    <definedName name="Z_8E3ED18F_7B8F_4A1C_969D_A70DC3B696C3_.wvu.PrintArea" localSheetId="19" hidden="1">'Attach 15'!$A$1:$E$93</definedName>
    <definedName name="Z_8E3ED18F_7B8F_4A1C_969D_A70DC3B696C3_.wvu.PrintArea" localSheetId="20" hidden="1">'Attach 16'!$A$1:$L$90</definedName>
    <definedName name="Z_8E3ED18F_7B8F_4A1C_969D_A70DC3B696C3_.wvu.PrintArea" localSheetId="21" hidden="1">'Attach 17'!$A$1:$E$33</definedName>
    <definedName name="Z_8E3ED18F_7B8F_4A1C_969D_A70DC3B696C3_.wvu.PrintArea" localSheetId="22" hidden="1">'Attach 18'!$A$1:$E$24</definedName>
    <definedName name="Z_8E3ED18F_7B8F_4A1C_969D_A70DC3B696C3_.wvu.PrintArea" localSheetId="24" hidden="1">'Attach 19'!$A$1:$E$31</definedName>
    <definedName name="Z_8E3ED18F_7B8F_4A1C_969D_A70DC3B696C3_.wvu.PrintArea" localSheetId="3" hidden="1">'Attach 3(JV)'!$A$1:$E$22</definedName>
    <definedName name="Z_8E3ED18F_7B8F_4A1C_969D_A70DC3B696C3_.wvu.PrintArea" localSheetId="4" hidden="1">'Attach 3(QR)'!$A$1:$E$28</definedName>
    <definedName name="Z_8E3ED18F_7B8F_4A1C_969D_A70DC3B696C3_.wvu.PrintArea" localSheetId="5" hidden="1">'Attach 4'!$A$1:$G$25</definedName>
    <definedName name="Z_8E3ED18F_7B8F_4A1C_969D_A70DC3B696C3_.wvu.PrintArea" localSheetId="6" hidden="1">'Attach 4 (A)'!$A$1:$E$27</definedName>
    <definedName name="Z_8E3ED18F_7B8F_4A1C_969D_A70DC3B696C3_.wvu.PrintArea" localSheetId="7" hidden="1">'Attach 4 (B)'!$A$1:$E$26</definedName>
    <definedName name="Z_8E3ED18F_7B8F_4A1C_969D_A70DC3B696C3_.wvu.PrintArea" localSheetId="8" hidden="1">'Attach 5'!$A$1:$E$34</definedName>
    <definedName name="Z_8E3ED18F_7B8F_4A1C_969D_A70DC3B696C3_.wvu.PrintArea" localSheetId="10" hidden="1">'Attach 6'!$A$1:$E$28</definedName>
    <definedName name="Z_8E3ED18F_7B8F_4A1C_969D_A70DC3B696C3_.wvu.PrintArea" localSheetId="11" hidden="1">'Attach 7'!$A$1:$E$18</definedName>
    <definedName name="Z_8E3ED18F_7B8F_4A1C_969D_A70DC3B696C3_.wvu.PrintArea" localSheetId="12" hidden="1">'Attach 9'!$A$1:$G$54</definedName>
    <definedName name="Z_8E3ED18F_7B8F_4A1C_969D_A70DC3B696C3_.wvu.PrintArea" localSheetId="25" hidden="1">'Bid Form 1st Envelope '!$A$1:$F$118</definedName>
    <definedName name="Z_8E3ED18F_7B8F_4A1C_969D_A70DC3B696C3_.wvu.PrintTitles" localSheetId="12" hidden="1">'Attach 9'!$17:$17</definedName>
    <definedName name="Z_8E3ED18F_7B8F_4A1C_969D_A70DC3B696C3_.wvu.Rows" localSheetId="19" hidden="1">'Attach 15'!$16:$16</definedName>
    <definedName name="Z_8E3ED18F_7B8F_4A1C_969D_A70DC3B696C3_.wvu.Rows" localSheetId="21" hidden="1">'Attach 17'!$26:$26,'Attach 17'!$32:$209</definedName>
    <definedName name="Z_8E3ED18F_7B8F_4A1C_969D_A70DC3B696C3_.wvu.Rows" localSheetId="24" hidden="1">'Attach 19'!$13:$13,'Attach 19'!$20:$28</definedName>
    <definedName name="Z_8E3ED18F_7B8F_4A1C_969D_A70DC3B696C3_.wvu.Rows" localSheetId="8" hidden="1">'Attach 5'!$4:$4</definedName>
    <definedName name="Z_8E7B022F_1113_4BA2_B2BA_8EDBE02A2557_.wvu.PrintArea" localSheetId="13" hidden="1">'Attach 10'!$A$1:$E$18</definedName>
    <definedName name="Z_8E7B022F_1113_4BA2_B2BA_8EDBE02A2557_.wvu.PrintArea" localSheetId="14" hidden="1">'Attach 11'!$A$1:$E$29</definedName>
    <definedName name="Z_8E7B022F_1113_4BA2_B2BA_8EDBE02A2557_.wvu.PrintArea" localSheetId="15" hidden="1">'Attach 12'!$B$1:$G$29</definedName>
    <definedName name="Z_8E7B022F_1113_4BA2_B2BA_8EDBE02A2557_.wvu.PrintArea" localSheetId="16" hidden="1">'Attach 13'!$A$1:$E$29</definedName>
    <definedName name="Z_8E7B022F_1113_4BA2_B2BA_8EDBE02A2557_.wvu.PrintArea" localSheetId="17" hidden="1">'Attach 14'!$A$1:$E$29</definedName>
    <definedName name="Z_8E7B022F_1113_4BA2_B2BA_8EDBE02A2557_.wvu.PrintArea" localSheetId="19" hidden="1">'Attach 15'!$A$1:$E$94</definedName>
    <definedName name="Z_8E7B022F_1113_4BA2_B2BA_8EDBE02A2557_.wvu.PrintArea" localSheetId="20" hidden="1">'Attach 16'!$A$1:$L$90</definedName>
    <definedName name="Z_8E7B022F_1113_4BA2_B2BA_8EDBE02A2557_.wvu.PrintArea" localSheetId="22" hidden="1">'Attach 18'!$A$1:$E$24</definedName>
    <definedName name="Z_8E7B022F_1113_4BA2_B2BA_8EDBE02A2557_.wvu.PrintArea" localSheetId="24" hidden="1">'Attach 19'!$A$1:$E$35</definedName>
    <definedName name="Z_8E7B022F_1113_4BA2_B2BA_8EDBE02A2557_.wvu.PrintArea" localSheetId="3" hidden="1">'Attach 3(JV)'!$A$1:$E$22</definedName>
    <definedName name="Z_8E7B022F_1113_4BA2_B2BA_8EDBE02A2557_.wvu.PrintArea" localSheetId="4" hidden="1">'Attach 3(QR)'!$A$1:$E$28</definedName>
    <definedName name="Z_8E7B022F_1113_4BA2_B2BA_8EDBE02A2557_.wvu.PrintArea" localSheetId="5" hidden="1">'Attach 4'!$A$1:$E$25</definedName>
    <definedName name="Z_8E7B022F_1113_4BA2_B2BA_8EDBE02A2557_.wvu.PrintArea" localSheetId="6" hidden="1">'Attach 4 (A)'!$A$1:$E$27</definedName>
    <definedName name="Z_8E7B022F_1113_4BA2_B2BA_8EDBE02A2557_.wvu.PrintArea" localSheetId="7" hidden="1">'Attach 4 (B)'!$A$1:$E$26</definedName>
    <definedName name="Z_8E7B022F_1113_4BA2_B2BA_8EDBE02A2557_.wvu.PrintArea" localSheetId="8" hidden="1">'Attach 5'!$A$1:$E$109</definedName>
    <definedName name="Z_8E7B022F_1113_4BA2_B2BA_8EDBE02A2557_.wvu.PrintArea" localSheetId="9" hidden="1">'Attach 5A'!$A$1:$E$73</definedName>
    <definedName name="Z_8E7B022F_1113_4BA2_B2BA_8EDBE02A2557_.wvu.PrintArea" localSheetId="10" hidden="1">'Attach 6'!$A$1:$E$51</definedName>
    <definedName name="Z_8E7B022F_1113_4BA2_B2BA_8EDBE02A2557_.wvu.PrintArea" localSheetId="11" hidden="1">'Attach 7'!$A$1:$E$18</definedName>
    <definedName name="Z_8E7B022F_1113_4BA2_B2BA_8EDBE02A2557_.wvu.PrintArea" localSheetId="12" hidden="1">'Attach 9'!$A$1:$G$60</definedName>
    <definedName name="Z_8E7B022F_1113_4BA2_B2BA_8EDBE02A2557_.wvu.PrintArea" localSheetId="25" hidden="1">'Bid Form 1st Envelope '!$A$1:$F$118</definedName>
    <definedName name="Z_8E7B022F_1113_4BA2_B2BA_8EDBE02A2557_.wvu.PrintTitles" localSheetId="15" hidden="1">'Attach 12'!#REF!</definedName>
    <definedName name="Z_8E7B022F_1113_4BA2_B2BA_8EDBE02A2557_.wvu.PrintTitles" localSheetId="12" hidden="1">'Attach 9'!$17:$17</definedName>
    <definedName name="Z_8FC0B3D6_A78E_4DDC_99E8_A5E9B8E73FA3_.wvu.Cols" localSheetId="23" hidden="1">'Attach 18 SP'!$J:$P</definedName>
    <definedName name="Z_8FC0B3D6_A78E_4DDC_99E8_A5E9B8E73FA3_.wvu.PrintArea" localSheetId="23" hidden="1">'Attach 18 SP'!$A$8:$I$157</definedName>
    <definedName name="Z_8FC0B3D6_A78E_4DDC_99E8_A5E9B8E73FA3_.wvu.Rows" localSheetId="23" hidden="1">'Attach 18 SP'!#REF!,'Attach 18 SP'!#REF!,'Attach 18 SP'!#REF!,'Attach 18 SP'!#REF!,'Attach 18 SP'!#REF!,'Attach 18 SP'!$149:$153</definedName>
    <definedName name="Z_906C1F80_87B7_4777_98E9_010D55358499_.wvu.Cols" localSheetId="15" hidden="1">'Attach 12'!$G:$G,'Attach 12'!$I:$I</definedName>
    <definedName name="Z_906C1F80_87B7_4777_98E9_010D55358499_.wvu.PrintArea" localSheetId="15" hidden="1">'Attach 12'!$A$1:$F$29</definedName>
    <definedName name="Z_906C1F80_87B7_4777_98E9_010D55358499_.wvu.Rows" localSheetId="15" hidden="1">'Attach 12'!$17:$29,'Attach 12'!#REF!,'Attach 12'!#REF!,'Attach 12'!$116:$203</definedName>
    <definedName name="Z_97C0FC0E_800C_45C9_895E_E91A3F1ADBA4_.wvu.Cols" localSheetId="19" hidden="1">'Attach 15'!$H:$H</definedName>
    <definedName name="Z_97C0FC0E_800C_45C9_895E_E91A3F1ADBA4_.wvu.Cols" localSheetId="8" hidden="1">'Attach 5'!$H:$H</definedName>
    <definedName name="Z_97C0FC0E_800C_45C9_895E_E91A3F1ADBA4_.wvu.Cols" localSheetId="10" hidden="1">'Attach 6'!$H:$H</definedName>
    <definedName name="Z_97C0FC0E_800C_45C9_895E_E91A3F1ADBA4_.wvu.PrintArea" localSheetId="13" hidden="1">'Attach 10'!$A$1:$E$18</definedName>
    <definedName name="Z_97C0FC0E_800C_45C9_895E_E91A3F1ADBA4_.wvu.PrintArea" localSheetId="14" hidden="1">'Attach 11'!$A$1:$E$29</definedName>
    <definedName name="Z_97C0FC0E_800C_45C9_895E_E91A3F1ADBA4_.wvu.PrintArea" localSheetId="16" hidden="1">'Attach 13'!$A$1:$E$27</definedName>
    <definedName name="Z_97C0FC0E_800C_45C9_895E_E91A3F1ADBA4_.wvu.PrintArea" localSheetId="17" hidden="1">'Attach 14'!$A$1:$E$29</definedName>
    <definedName name="Z_97C0FC0E_800C_45C9_895E_E91A3F1ADBA4_.wvu.PrintArea" localSheetId="18" hidden="1">'Attach 14-IP'!$A$8:$I$220</definedName>
    <definedName name="Z_97C0FC0E_800C_45C9_895E_E91A3F1ADBA4_.wvu.PrintArea" localSheetId="19" hidden="1">'Attach 15'!$A$1:$E$93</definedName>
    <definedName name="Z_97C0FC0E_800C_45C9_895E_E91A3F1ADBA4_.wvu.PrintArea" localSheetId="20" hidden="1">'Attach 16'!$A$1:$L$90</definedName>
    <definedName name="Z_97C0FC0E_800C_45C9_895E_E91A3F1ADBA4_.wvu.PrintArea" localSheetId="21" hidden="1">'Attach 17'!$A$1:$E$33</definedName>
    <definedName name="Z_97C0FC0E_800C_45C9_895E_E91A3F1ADBA4_.wvu.PrintArea" localSheetId="22" hidden="1">'Attach 18'!$A$1:$E$24</definedName>
    <definedName name="Z_97C0FC0E_800C_45C9_895E_E91A3F1ADBA4_.wvu.PrintArea" localSheetId="24" hidden="1">'Attach 19'!$A$1:$E$31</definedName>
    <definedName name="Z_97C0FC0E_800C_45C9_895E_E91A3F1ADBA4_.wvu.PrintArea" localSheetId="3" hidden="1">'Attach 3(JV)'!$A$1:$E$22</definedName>
    <definedName name="Z_97C0FC0E_800C_45C9_895E_E91A3F1ADBA4_.wvu.PrintArea" localSheetId="4" hidden="1">'Attach 3(QR)'!$A$1:$E$28</definedName>
    <definedName name="Z_97C0FC0E_800C_45C9_895E_E91A3F1ADBA4_.wvu.PrintArea" localSheetId="5" hidden="1">'Attach 4'!$A$1:$G$25</definedName>
    <definedName name="Z_97C0FC0E_800C_45C9_895E_E91A3F1ADBA4_.wvu.PrintArea" localSheetId="6" hidden="1">'Attach 4 (A)'!$A$1:$E$27</definedName>
    <definedName name="Z_97C0FC0E_800C_45C9_895E_E91A3F1ADBA4_.wvu.PrintArea" localSheetId="7" hidden="1">'Attach 4 (B)'!$A$1:$E$26</definedName>
    <definedName name="Z_97C0FC0E_800C_45C9_895E_E91A3F1ADBA4_.wvu.PrintArea" localSheetId="8" hidden="1">'Attach 5'!$A$1:$E$34</definedName>
    <definedName name="Z_97C0FC0E_800C_45C9_895E_E91A3F1ADBA4_.wvu.PrintArea" localSheetId="10" hidden="1">'Attach 6'!$A$1:$E$28</definedName>
    <definedName name="Z_97C0FC0E_800C_45C9_895E_E91A3F1ADBA4_.wvu.PrintArea" localSheetId="11" hidden="1">'Attach 7'!$A$1:$E$18</definedName>
    <definedName name="Z_97C0FC0E_800C_45C9_895E_E91A3F1ADBA4_.wvu.PrintArea" localSheetId="12" hidden="1">'Attach 9'!$A$1:$G$54</definedName>
    <definedName name="Z_97C0FC0E_800C_45C9_895E_E91A3F1ADBA4_.wvu.PrintArea" localSheetId="25" hidden="1">'Bid Form 1st Envelope '!$A$1:$F$118</definedName>
    <definedName name="Z_97C0FC0E_800C_45C9_895E_E91A3F1ADBA4_.wvu.PrintTitles" localSheetId="12" hidden="1">'Attach 9'!$17:$17</definedName>
    <definedName name="Z_97C0FC0E_800C_45C9_895E_E91A3F1ADBA4_.wvu.Rows" localSheetId="19" hidden="1">'Attach 15'!$16:$16</definedName>
    <definedName name="Z_97C0FC0E_800C_45C9_895E_E91A3F1ADBA4_.wvu.Rows" localSheetId="21" hidden="1">'Attach 17'!$26:$26,'Attach 17'!$32:$209</definedName>
    <definedName name="Z_97C0FC0E_800C_45C9_895E_E91A3F1ADBA4_.wvu.Rows" localSheetId="24" hidden="1">'Attach 19'!$13:$13,'Attach 19'!$20:$28</definedName>
    <definedName name="Z_97C0FC0E_800C_45C9_895E_E91A3F1ADBA4_.wvu.Rows" localSheetId="8" hidden="1">'Attach 5'!$4:$4</definedName>
    <definedName name="Z_9E668EC9_7875_454E_BDE6_15A2D20AC8D2_.wvu.Cols" localSheetId="15" hidden="1">'Attach 12'!$G:$I</definedName>
    <definedName name="Z_9E668EC9_7875_454E_BDE6_15A2D20AC8D2_.wvu.PrintArea" localSheetId="15" hidden="1">'Attach 12'!$A$1:$F$119</definedName>
    <definedName name="Z_9E668EC9_7875_454E_BDE6_15A2D20AC8D2_.wvu.Rows" localSheetId="15" hidden="1">'Attach 12'!#REF!,'Attach 12'!#REF!</definedName>
    <definedName name="Z_9EDBA9B2_46ED_415A_B10B_329571C4D4AF_.wvu.Cols" localSheetId="15" hidden="1">'Attach 12'!$G:$G,'Attach 12'!$I:$I</definedName>
    <definedName name="Z_9EDBA9B2_46ED_415A_B10B_329571C4D4AF_.wvu.PrintArea" localSheetId="15" hidden="1">'Attach 12'!$A$1:$F$29</definedName>
    <definedName name="Z_9EDBA9B2_46ED_415A_B10B_329571C4D4AF_.wvu.Rows" localSheetId="15" hidden="1">'Attach 12'!#REF!,'Attach 12'!#REF!,'Attach 12'!#REF!,'Attach 12'!#REF!,'Attach 12'!#REF!,'Attach 12'!#REF!,'Attach 12'!#REF!,'Attach 12'!#REF!,'Attach 12'!#REF!,'Attach 12'!#REF!,'Attach 12'!#REF!,'Attach 12'!#REF!,'Attach 12'!$116:$203</definedName>
    <definedName name="Z_9F8CD454_46B1_47B9_9F5F_73ED69AC40D4_.wvu.Cols" localSheetId="15" hidden="1">'Attach 12'!$I:$I</definedName>
    <definedName name="Z_9F8CD454_46B1_47B9_9F5F_73ED69AC40D4_.wvu.PrintArea" localSheetId="15" hidden="1">'Attach 12'!$A$1:$F$29</definedName>
    <definedName name="Z_9F8CD454_46B1_47B9_9F5F_73ED69AC40D4_.wvu.Rows" localSheetId="15" hidden="1">'Attach 12'!$17:$19,'Attach 12'!#REF!,'Attach 12'!#REF!,'Attach 12'!#REF!,'Attach 12'!#REF!,'Attach 12'!#REF!,'Attach 12'!#REF!,'Attach 12'!#REF!,'Attach 12'!#REF!,'Attach 12'!$116:$203</definedName>
    <definedName name="Z_A3F641DF_CF1D_48E3_AFDC_E52726A449CB_.wvu.PrintArea" localSheetId="13" hidden="1">'Attach 10'!$A$1:$E$19</definedName>
    <definedName name="Z_A3F641DF_CF1D_48E3_AFDC_E52726A449CB_.wvu.PrintArea" localSheetId="14" hidden="1">'Attach 11'!$A$1:$E$29</definedName>
    <definedName name="Z_A3F641DF_CF1D_48E3_AFDC_E52726A449CB_.wvu.PrintArea" localSheetId="15" hidden="1">'Attach 12'!$B$1:$G$29</definedName>
    <definedName name="Z_A3F641DF_CF1D_48E3_AFDC_E52726A449CB_.wvu.PrintArea" localSheetId="16" hidden="1">'Attach 13'!$A$1:$E$30</definedName>
    <definedName name="Z_A3F641DF_CF1D_48E3_AFDC_E52726A449CB_.wvu.PrintArea" localSheetId="17" hidden="1">'Attach 14'!$A$1:$E$30</definedName>
    <definedName name="Z_A3F641DF_CF1D_48E3_AFDC_E52726A449CB_.wvu.PrintArea" localSheetId="19" hidden="1">'Attach 15'!$A$1:$E$95</definedName>
    <definedName name="Z_A3F641DF_CF1D_48E3_AFDC_E52726A449CB_.wvu.PrintArea" localSheetId="20" hidden="1">'Attach 16'!$A$1:$L$90</definedName>
    <definedName name="Z_A3F641DF_CF1D_48E3_AFDC_E52726A449CB_.wvu.PrintArea" localSheetId="22" hidden="1">'Attach 18'!$A$1:$E$25</definedName>
    <definedName name="Z_A3F641DF_CF1D_48E3_AFDC_E52726A449CB_.wvu.PrintArea" localSheetId="24" hidden="1">'Attach 19'!$A$1:$E$35</definedName>
    <definedName name="Z_A3F641DF_CF1D_48E3_AFDC_E52726A449CB_.wvu.PrintArea" localSheetId="3" hidden="1">'Attach 3(JV)'!$A$1:$E$22</definedName>
    <definedName name="Z_A3F641DF_CF1D_48E3_AFDC_E52726A449CB_.wvu.PrintArea" localSheetId="4" hidden="1">'Attach 3(QR)'!$A$1:$E$28</definedName>
    <definedName name="Z_A3F641DF_CF1D_48E3_AFDC_E52726A449CB_.wvu.PrintArea" localSheetId="5" hidden="1">'Attach 4'!$A$1:$E$24</definedName>
    <definedName name="Z_A3F641DF_CF1D_48E3_AFDC_E52726A449CB_.wvu.PrintArea" localSheetId="6" hidden="1">'Attach 4 (A)'!$A$1:$E$27</definedName>
    <definedName name="Z_A3F641DF_CF1D_48E3_AFDC_E52726A449CB_.wvu.PrintArea" localSheetId="7" hidden="1">'Attach 4 (B)'!$A$1:$E$26</definedName>
    <definedName name="Z_A3F641DF_CF1D_48E3_AFDC_E52726A449CB_.wvu.PrintArea" localSheetId="8" hidden="1">'Attach 5'!$A$1:$E$34</definedName>
    <definedName name="Z_A3F641DF_CF1D_48E3_AFDC_E52726A449CB_.wvu.PrintArea" localSheetId="9" hidden="1">'Attach 5A'!$A$1:$E$34</definedName>
    <definedName name="Z_A3F641DF_CF1D_48E3_AFDC_E52726A449CB_.wvu.PrintArea" localSheetId="10" hidden="1">'Attach 6'!$A$1:$E$52</definedName>
    <definedName name="Z_A3F641DF_CF1D_48E3_AFDC_E52726A449CB_.wvu.PrintArea" localSheetId="11" hidden="1">'Attach 7'!$A$1:$E$18</definedName>
    <definedName name="Z_A3F641DF_CF1D_48E3_AFDC_E52726A449CB_.wvu.PrintArea" localSheetId="12" hidden="1">'Attach 9'!$A$1:$G$60</definedName>
    <definedName name="Z_A3F641DF_CF1D_48E3_AFDC_E52726A449CB_.wvu.PrintArea" localSheetId="25" hidden="1">'Bid Form 1st Envelope '!$A$1:$F$118</definedName>
    <definedName name="Z_A3F641DF_CF1D_48E3_AFDC_E52726A449CB_.wvu.PrintTitles" localSheetId="15" hidden="1">'Attach 12'!#REF!</definedName>
    <definedName name="Z_A3F641DF_CF1D_48E3_AFDC_E52726A449CB_.wvu.PrintTitles" localSheetId="12" hidden="1">'Attach 9'!$17:$17</definedName>
    <definedName name="Z_B07A37BF_D9F4_4586_9D27_CDE2FA2D1222_.wvu.Cols" localSheetId="15" hidden="1">'Attach 12'!$G:$I</definedName>
    <definedName name="Z_B07A37BF_D9F4_4586_9D27_CDE2FA2D1222_.wvu.PrintArea" localSheetId="15" hidden="1">'Attach 12'!$A$1:$F$119</definedName>
    <definedName name="Z_B07A37BF_D9F4_4586_9D27_CDE2FA2D1222_.wvu.Rows" localSheetId="15" hidden="1">'Attach 12'!#REF!</definedName>
    <definedName name="Z_B7A16C2F_5026_4C0C_BBB1_23B0149C8FB9_.wvu.Cols" localSheetId="2" hidden="1">'Names of Bidder'!$L:$L</definedName>
    <definedName name="Z_B7A16C2F_5026_4C0C_BBB1_23B0149C8FB9_.wvu.PrintArea" localSheetId="2" hidden="1">'Names of Bidder'!$B$1:$G$30</definedName>
    <definedName name="Z_B91EC26D_75AC_424B_8A9A_6507DA2B48E7_.wvu.PrintArea" localSheetId="21" hidden="1">'Attach 17'!$A$1:$E$33</definedName>
    <definedName name="Z_B91EC26D_75AC_424B_8A9A_6507DA2B48E7_.wvu.Rows" localSheetId="21" hidden="1">'Attach 17'!$26:$26,'Attach 17'!$32:$209</definedName>
    <definedName name="Z_BA86FE7A_199D_4ABD_A444_AE6BFDF4BCC9_.wvu.Cols" localSheetId="19" hidden="1">'Attach 15'!$H:$H,'Attach 15'!$J:$J</definedName>
    <definedName name="Z_BA86FE7A_199D_4ABD_A444_AE6BFDF4BCC9_.wvu.Cols" localSheetId="23" hidden="1">'Attach 18 SP'!$J:$P</definedName>
    <definedName name="Z_BA86FE7A_199D_4ABD_A444_AE6BFDF4BCC9_.wvu.Cols" localSheetId="3" hidden="1">'Attach 3(JV)'!$G:$H</definedName>
    <definedName name="Z_BA86FE7A_199D_4ABD_A444_AE6BFDF4BCC9_.wvu.Cols" localSheetId="5" hidden="1">'Attach 4'!$H:$O</definedName>
    <definedName name="Z_BA86FE7A_199D_4ABD_A444_AE6BFDF4BCC9_.wvu.Cols" localSheetId="8" hidden="1">'Attach 5'!$H:$H</definedName>
    <definedName name="Z_BA86FE7A_199D_4ABD_A444_AE6BFDF4BCC9_.wvu.Cols" localSheetId="9" hidden="1">'Attach 5A'!$H:$H</definedName>
    <definedName name="Z_BA86FE7A_199D_4ABD_A444_AE6BFDF4BCC9_.wvu.Cols" localSheetId="10" hidden="1">'Attach 6'!$H:$H</definedName>
    <definedName name="Z_BA86FE7A_199D_4ABD_A444_AE6BFDF4BCC9_.wvu.Cols" localSheetId="25" hidden="1">'Bid Form 1st Envelope '!$L:$L,'Bid Form 1st Envelope '!$AA:$AI</definedName>
    <definedName name="Z_BA86FE7A_199D_4ABD_A444_AE6BFDF4BCC9_.wvu.Cols" localSheetId="2" hidden="1">'Names of Bidder'!$H:$AC</definedName>
    <definedName name="Z_BA86FE7A_199D_4ABD_A444_AE6BFDF4BCC9_.wvu.FilterData" localSheetId="2" hidden="1">'Names of Bidder'!$B$6:$G$11</definedName>
    <definedName name="Z_BA86FE7A_199D_4ABD_A444_AE6BFDF4BCC9_.wvu.PrintArea" localSheetId="13" hidden="1">'Attach 10'!$A$1:$F$18</definedName>
    <definedName name="Z_BA86FE7A_199D_4ABD_A444_AE6BFDF4BCC9_.wvu.PrintArea" localSheetId="14" hidden="1">'Attach 11'!$A$1:$E$29</definedName>
    <definedName name="Z_BA86FE7A_199D_4ABD_A444_AE6BFDF4BCC9_.wvu.PrintArea" localSheetId="16" hidden="1">'Attach 13'!$A$1:$E$27</definedName>
    <definedName name="Z_BA86FE7A_199D_4ABD_A444_AE6BFDF4BCC9_.wvu.PrintArea" localSheetId="17" hidden="1">'Attach 14'!$A$1:$E$29</definedName>
    <definedName name="Z_BA86FE7A_199D_4ABD_A444_AE6BFDF4BCC9_.wvu.PrintArea" localSheetId="18" hidden="1">'Attach 14-IP'!$A$8:$I$220</definedName>
    <definedName name="Z_BA86FE7A_199D_4ABD_A444_AE6BFDF4BCC9_.wvu.PrintArea" localSheetId="19" hidden="1">'Attach 15'!$A$1:$E$93</definedName>
    <definedName name="Z_BA86FE7A_199D_4ABD_A444_AE6BFDF4BCC9_.wvu.PrintArea" localSheetId="20" hidden="1">'Attach 16'!$A$1:$L$90</definedName>
    <definedName name="Z_BA86FE7A_199D_4ABD_A444_AE6BFDF4BCC9_.wvu.PrintArea" localSheetId="21" hidden="1">'Attach 17'!$A$1:$E$33</definedName>
    <definedName name="Z_BA86FE7A_199D_4ABD_A444_AE6BFDF4BCC9_.wvu.PrintArea" localSheetId="22" hidden="1">'Attach 18'!$A$1:$E$24</definedName>
    <definedName name="Z_BA86FE7A_199D_4ABD_A444_AE6BFDF4BCC9_.wvu.PrintArea" localSheetId="23" hidden="1">'Attach 18 SP'!$A$7:$I$157</definedName>
    <definedName name="Z_BA86FE7A_199D_4ABD_A444_AE6BFDF4BCC9_.wvu.PrintArea" localSheetId="24" hidden="1">'Attach 19'!$A$1:$E$31</definedName>
    <definedName name="Z_BA86FE7A_199D_4ABD_A444_AE6BFDF4BCC9_.wvu.PrintArea" localSheetId="3" hidden="1">'Attach 3(JV)'!$A$1:$E$22</definedName>
    <definedName name="Z_BA86FE7A_199D_4ABD_A444_AE6BFDF4BCC9_.wvu.PrintArea" localSheetId="4" hidden="1">'Attach 3(QR)'!$A$1:$E$28</definedName>
    <definedName name="Z_BA86FE7A_199D_4ABD_A444_AE6BFDF4BCC9_.wvu.PrintArea" localSheetId="5" hidden="1">'Attach 4'!$A$1:$G$25</definedName>
    <definedName name="Z_BA86FE7A_199D_4ABD_A444_AE6BFDF4BCC9_.wvu.PrintArea" localSheetId="6" hidden="1">'Attach 4 (A)'!$A$1:$E$27</definedName>
    <definedName name="Z_BA86FE7A_199D_4ABD_A444_AE6BFDF4BCC9_.wvu.PrintArea" localSheetId="7" hidden="1">'Attach 4 (B)'!$A$1:$E$26</definedName>
    <definedName name="Z_BA86FE7A_199D_4ABD_A444_AE6BFDF4BCC9_.wvu.PrintArea" localSheetId="8" hidden="1">'Attach 5'!$A$1:$E$34</definedName>
    <definedName name="Z_BA86FE7A_199D_4ABD_A444_AE6BFDF4BCC9_.wvu.PrintArea" localSheetId="9" hidden="1">'Attach 5A'!$A$1:$E$73</definedName>
    <definedName name="Z_BA86FE7A_199D_4ABD_A444_AE6BFDF4BCC9_.wvu.PrintArea" localSheetId="10" hidden="1">'Attach 6'!$A$1:$E$28</definedName>
    <definedName name="Z_BA86FE7A_199D_4ABD_A444_AE6BFDF4BCC9_.wvu.PrintArea" localSheetId="11" hidden="1">'Attach 7'!$A$1:$E$18</definedName>
    <definedName name="Z_BA86FE7A_199D_4ABD_A444_AE6BFDF4BCC9_.wvu.PrintArea" localSheetId="12" hidden="1">'Attach 9'!$A$1:$G$53</definedName>
    <definedName name="Z_BA86FE7A_199D_4ABD_A444_AE6BFDF4BCC9_.wvu.PrintArea" localSheetId="25" hidden="1">'Bid Form 1st Envelope '!$A$1:$J$118</definedName>
    <definedName name="Z_BA86FE7A_199D_4ABD_A444_AE6BFDF4BCC9_.wvu.PrintArea" localSheetId="1" hidden="1">Cover!$A$1:$F$20</definedName>
    <definedName name="Z_BA86FE7A_199D_4ABD_A444_AE6BFDF4BCC9_.wvu.PrintArea" localSheetId="2" hidden="1">'Names of Bidder'!$B$1:$G$30</definedName>
    <definedName name="Z_BA86FE7A_199D_4ABD_A444_AE6BFDF4BCC9_.wvu.PrintTitles" localSheetId="12" hidden="1">'Attach 9'!$17:$17</definedName>
    <definedName name="Z_BA86FE7A_199D_4ABD_A444_AE6BFDF4BCC9_.wvu.Rows" localSheetId="19" hidden="1">'Attach 15'!$16:$16</definedName>
    <definedName name="Z_BA86FE7A_199D_4ABD_A444_AE6BFDF4BCC9_.wvu.Rows" localSheetId="21" hidden="1">'Attach 17'!$26:$26,'Attach 17'!$32:$209</definedName>
    <definedName name="Z_BA86FE7A_199D_4ABD_A444_AE6BFDF4BCC9_.wvu.Rows" localSheetId="23" hidden="1">'Attach 18 SP'!$149:$153</definedName>
    <definedName name="Z_BA86FE7A_199D_4ABD_A444_AE6BFDF4BCC9_.wvu.Rows" localSheetId="24" hidden="1">'Attach 19'!$13:$13,'Attach 19'!$20:$28</definedName>
    <definedName name="Z_BA86FE7A_199D_4ABD_A444_AE6BFDF4BCC9_.wvu.Rows" localSheetId="8" hidden="1">'Attach 5'!$4:$4</definedName>
    <definedName name="Z_BA86FE7A_199D_4ABD_A444_AE6BFDF4BCC9_.wvu.Rows" localSheetId="9" hidden="1">'Attach 5A'!$25:$30</definedName>
    <definedName name="Z_BA86FE7A_199D_4ABD_A444_AE6BFDF4BCC9_.wvu.Rows" localSheetId="25" hidden="1">'Bid Form 1st Envelope '!$26:$27,'Bid Form 1st Envelope '!$101:$101,'Bid Form 1st Envelope '!$104:$105</definedName>
    <definedName name="Z_BEBC2BCF_3C2E_482B_92A6_F191EBEA5DE6_.wvu.Cols" localSheetId="2" hidden="1">'Names of Bidder'!$H:$N</definedName>
    <definedName name="Z_BEBC2BCF_3C2E_482B_92A6_F191EBEA5DE6_.wvu.FilterData" localSheetId="2" hidden="1">'Names of Bidder'!$B$6:$G$11</definedName>
    <definedName name="Z_BEBC2BCF_3C2E_482B_92A6_F191EBEA5DE6_.wvu.PrintArea" localSheetId="2" hidden="1">'Names of Bidder'!$B$1:$G$30</definedName>
    <definedName name="Z_BF8F2B92_C48E_4FD4_B912_C25042B180F9_.wvu.Cols" localSheetId="9" hidden="1">'Attach 5A'!$H:$H</definedName>
    <definedName name="Z_BF8F2B92_C48E_4FD4_B912_C25042B180F9_.wvu.PrintArea" localSheetId="9" hidden="1">'Attach 5A'!$A$1:$E$73</definedName>
    <definedName name="Z_BF8F2B92_C48E_4FD4_B912_C25042B180F9_.wvu.Rows" localSheetId="9" hidden="1">'Attach 5A'!$25:$30</definedName>
    <definedName name="Z_C5EDD9E3_0801_4479_8600_A80B0FCFDF0B_.wvu.Cols" localSheetId="19" hidden="1">'Attach 15'!$H:$H</definedName>
    <definedName name="Z_C5EDD9E3_0801_4479_8600_A80B0FCFDF0B_.wvu.Cols" localSheetId="8" hidden="1">'Attach 5'!$H:$H</definedName>
    <definedName name="Z_C5EDD9E3_0801_4479_8600_A80B0FCFDF0B_.wvu.Cols" localSheetId="10" hidden="1">'Attach 6'!$H:$H</definedName>
    <definedName name="Z_C5EDD9E3_0801_4479_8600_A80B0FCFDF0B_.wvu.PrintArea" localSheetId="13" hidden="1">'Attach 10'!$A$1:$E$18</definedName>
    <definedName name="Z_C5EDD9E3_0801_4479_8600_A80B0FCFDF0B_.wvu.PrintArea" localSheetId="14" hidden="1">'Attach 11'!$A$1:$E$29</definedName>
    <definedName name="Z_C5EDD9E3_0801_4479_8600_A80B0FCFDF0B_.wvu.PrintArea" localSheetId="16" hidden="1">'Attach 13'!$A$1:$E$27</definedName>
    <definedName name="Z_C5EDD9E3_0801_4479_8600_A80B0FCFDF0B_.wvu.PrintArea" localSheetId="17" hidden="1">'Attach 14'!$A$1:$E$29</definedName>
    <definedName name="Z_C5EDD9E3_0801_4479_8600_A80B0FCFDF0B_.wvu.PrintArea" localSheetId="18" hidden="1">'Attach 14-IP'!$A$8:$I$220</definedName>
    <definedName name="Z_C5EDD9E3_0801_4479_8600_A80B0FCFDF0B_.wvu.PrintArea" localSheetId="19" hidden="1">'Attach 15'!$A$1:$E$93</definedName>
    <definedName name="Z_C5EDD9E3_0801_4479_8600_A80B0FCFDF0B_.wvu.PrintArea" localSheetId="20" hidden="1">'Attach 16'!$A$1:$L$90</definedName>
    <definedName name="Z_C5EDD9E3_0801_4479_8600_A80B0FCFDF0B_.wvu.PrintArea" localSheetId="21" hidden="1">'Attach 17'!$A$1:$E$33</definedName>
    <definedName name="Z_C5EDD9E3_0801_4479_8600_A80B0FCFDF0B_.wvu.PrintArea" localSheetId="22" hidden="1">'Attach 18'!$A$1:$E$24</definedName>
    <definedName name="Z_C5EDD9E3_0801_4479_8600_A80B0FCFDF0B_.wvu.PrintArea" localSheetId="24" hidden="1">'Attach 19'!$A$1:$E$31</definedName>
    <definedName name="Z_C5EDD9E3_0801_4479_8600_A80B0FCFDF0B_.wvu.PrintArea" localSheetId="3" hidden="1">'Attach 3(JV)'!$A$1:$E$22</definedName>
    <definedName name="Z_C5EDD9E3_0801_4479_8600_A80B0FCFDF0B_.wvu.PrintArea" localSheetId="4" hidden="1">'Attach 3(QR)'!$A$1:$E$28</definedName>
    <definedName name="Z_C5EDD9E3_0801_4479_8600_A80B0FCFDF0B_.wvu.PrintArea" localSheetId="5" hidden="1">'Attach 4'!$A$1:$G$25</definedName>
    <definedName name="Z_C5EDD9E3_0801_4479_8600_A80B0FCFDF0B_.wvu.PrintArea" localSheetId="6" hidden="1">'Attach 4 (A)'!$A$1:$E$27</definedName>
    <definedName name="Z_C5EDD9E3_0801_4479_8600_A80B0FCFDF0B_.wvu.PrintArea" localSheetId="7" hidden="1">'Attach 4 (B)'!$A$1:$E$26</definedName>
    <definedName name="Z_C5EDD9E3_0801_4479_8600_A80B0FCFDF0B_.wvu.PrintArea" localSheetId="8" hidden="1">'Attach 5'!$A$1:$E$34</definedName>
    <definedName name="Z_C5EDD9E3_0801_4479_8600_A80B0FCFDF0B_.wvu.PrintArea" localSheetId="10" hidden="1">'Attach 6'!$A$1:$E$28</definedName>
    <definedName name="Z_C5EDD9E3_0801_4479_8600_A80B0FCFDF0B_.wvu.PrintArea" localSheetId="11" hidden="1">'Attach 7'!$A$1:$E$18</definedName>
    <definedName name="Z_C5EDD9E3_0801_4479_8600_A80B0FCFDF0B_.wvu.PrintArea" localSheetId="12" hidden="1">'Attach 9'!$A$1:$G$54</definedName>
    <definedName name="Z_C5EDD9E3_0801_4479_8600_A80B0FCFDF0B_.wvu.PrintArea" localSheetId="25" hidden="1">'Bid Form 1st Envelope '!$A$1:$F$118</definedName>
    <definedName name="Z_C5EDD9E3_0801_4479_8600_A80B0FCFDF0B_.wvu.PrintTitles" localSheetId="12" hidden="1">'Attach 9'!$17:$17</definedName>
    <definedName name="Z_C5EDD9E3_0801_4479_8600_A80B0FCFDF0B_.wvu.Rows" localSheetId="19" hidden="1">'Attach 15'!$16:$16</definedName>
    <definedName name="Z_C5EDD9E3_0801_4479_8600_A80B0FCFDF0B_.wvu.Rows" localSheetId="21" hidden="1">'Attach 17'!$26:$26,'Attach 17'!$32:$209</definedName>
    <definedName name="Z_C5EDD9E3_0801_4479_8600_A80B0FCFDF0B_.wvu.Rows" localSheetId="24" hidden="1">'Attach 19'!$13:$13,'Attach 19'!$20:$28</definedName>
    <definedName name="Z_C5EDD9E3_0801_4479_8600_A80B0FCFDF0B_.wvu.Rows" localSheetId="8" hidden="1">'Attach 5'!$4:$4</definedName>
    <definedName name="Z_C67BDB47_88AF_4F4C_B4D8_CA6175AD6D46_.wvu.Cols" localSheetId="23" hidden="1">'Attach 18 SP'!$J:$P</definedName>
    <definedName name="Z_C67BDB47_88AF_4F4C_B4D8_CA6175AD6D46_.wvu.Cols" localSheetId="9" hidden="1">'Attach 5A'!$H:$H</definedName>
    <definedName name="Z_C67BDB47_88AF_4F4C_B4D8_CA6175AD6D46_.wvu.PrintArea" localSheetId="23" hidden="1">'Attach 18 SP'!$A$8:$I$157</definedName>
    <definedName name="Z_C67BDB47_88AF_4F4C_B4D8_CA6175AD6D46_.wvu.PrintArea" localSheetId="9" hidden="1">'Attach 5A'!$A$1:$E$73</definedName>
    <definedName name="Z_C67BDB47_88AF_4F4C_B4D8_CA6175AD6D46_.wvu.Rows" localSheetId="23" hidden="1">'Attach 18 SP'!#REF!,'Attach 18 SP'!#REF!,'Attach 18 SP'!#REF!,'Attach 18 SP'!#REF!,'Attach 18 SP'!#REF!,'Attach 18 SP'!$149:$153</definedName>
    <definedName name="Z_C67BDB47_88AF_4F4C_B4D8_CA6175AD6D46_.wvu.Rows" localSheetId="9" hidden="1">'Attach 5A'!$25:$30</definedName>
    <definedName name="Z_C7FCA09A_C3E0_4408_81A0_5CFFEB0C6237_.wvu.PrintArea" localSheetId="21" hidden="1">'Attach 17'!$A$1:$F$30</definedName>
    <definedName name="Z_C7FCA09A_C3E0_4408_81A0_5CFFEB0C6237_.wvu.Rows" localSheetId="21" hidden="1">'Attach 17'!$32:$209</definedName>
    <definedName name="Z_C8CCAA5D_CB26_4EC5_ABA8_6FDF0DF0183E_.wvu.Cols" localSheetId="23" hidden="1">'Attach 18 SP'!$J:$P</definedName>
    <definedName name="Z_C8CCAA5D_CB26_4EC5_ABA8_6FDF0DF0183E_.wvu.Cols" localSheetId="9" hidden="1">'Attach 5A'!$H:$H</definedName>
    <definedName name="Z_C8CCAA5D_CB26_4EC5_ABA8_6FDF0DF0183E_.wvu.PrintArea" localSheetId="23" hidden="1">'Attach 18 SP'!$A$8:$I$157</definedName>
    <definedName name="Z_C8CCAA5D_CB26_4EC5_ABA8_6FDF0DF0183E_.wvu.PrintArea" localSheetId="9" hidden="1">'Attach 5A'!$A$1:$E$73</definedName>
    <definedName name="Z_C8CCAA5D_CB26_4EC5_ABA8_6FDF0DF0183E_.wvu.Rows" localSheetId="23" hidden="1">'Attach 18 SP'!#REF!,'Attach 18 SP'!#REF!,'Attach 18 SP'!#REF!,'Attach 18 SP'!#REF!,'Attach 18 SP'!#REF!,'Attach 18 SP'!$149:$153</definedName>
    <definedName name="Z_C8CCAA5D_CB26_4EC5_ABA8_6FDF0DF0183E_.wvu.Rows" localSheetId="9" hidden="1">'Attach 5A'!$25:$30</definedName>
    <definedName name="Z_C993A10D_E804_443C_86F1_89E4BB0439EA_.wvu.Cols" localSheetId="9" hidden="1">'Attach 5A'!$H:$H</definedName>
    <definedName name="Z_C993A10D_E804_443C_86F1_89E4BB0439EA_.wvu.PrintArea" localSheetId="9" hidden="1">'Attach 5A'!$A$1:$E$73</definedName>
    <definedName name="Z_C993A10D_E804_443C_86F1_89E4BB0439EA_.wvu.Rows" localSheetId="9" hidden="1">'Attach 5A'!$25:$30</definedName>
    <definedName name="Z_CB7992C9_ABA5_4C7D_8C49_1E1D8E8875C7_.wvu.Cols" localSheetId="19" hidden="1">'Attach 15'!$H:$H</definedName>
    <definedName name="Z_CB7992C9_ABA5_4C7D_8C49_1E1D8E8875C7_.wvu.Cols" localSheetId="8" hidden="1">'Attach 5'!$H:$H</definedName>
    <definedName name="Z_CB7992C9_ABA5_4C7D_8C49_1E1D8E8875C7_.wvu.Cols" localSheetId="10" hidden="1">'Attach 6'!$H:$H</definedName>
    <definedName name="Z_CB7992C9_ABA5_4C7D_8C49_1E1D8E8875C7_.wvu.PrintArea" localSheetId="13" hidden="1">'Attach 10'!$A$1:$E$18</definedName>
    <definedName name="Z_CB7992C9_ABA5_4C7D_8C49_1E1D8E8875C7_.wvu.PrintArea" localSheetId="14" hidden="1">'Attach 11'!$A$1:$E$29</definedName>
    <definedName name="Z_CB7992C9_ABA5_4C7D_8C49_1E1D8E8875C7_.wvu.PrintArea" localSheetId="16" hidden="1">'Attach 13'!$A$1:$E$27</definedName>
    <definedName name="Z_CB7992C9_ABA5_4C7D_8C49_1E1D8E8875C7_.wvu.PrintArea" localSheetId="17" hidden="1">'Attach 14'!$A$1:$E$29</definedName>
    <definedName name="Z_CB7992C9_ABA5_4C7D_8C49_1E1D8E8875C7_.wvu.PrintArea" localSheetId="18" hidden="1">'Attach 14-IP'!$A$8:$I$220</definedName>
    <definedName name="Z_CB7992C9_ABA5_4C7D_8C49_1E1D8E8875C7_.wvu.PrintArea" localSheetId="19" hidden="1">'Attach 15'!$A$1:$E$93</definedName>
    <definedName name="Z_CB7992C9_ABA5_4C7D_8C49_1E1D8E8875C7_.wvu.PrintArea" localSheetId="20" hidden="1">'Attach 16'!$A$1:$L$90</definedName>
    <definedName name="Z_CB7992C9_ABA5_4C7D_8C49_1E1D8E8875C7_.wvu.PrintArea" localSheetId="21" hidden="1">'Attach 17'!$A$1:$E$33</definedName>
    <definedName name="Z_CB7992C9_ABA5_4C7D_8C49_1E1D8E8875C7_.wvu.PrintArea" localSheetId="22" hidden="1">'Attach 18'!$A$1:$E$24</definedName>
    <definedName name="Z_CB7992C9_ABA5_4C7D_8C49_1E1D8E8875C7_.wvu.PrintArea" localSheetId="24" hidden="1">'Attach 19'!$A$1:$E$31</definedName>
    <definedName name="Z_CB7992C9_ABA5_4C7D_8C49_1E1D8E8875C7_.wvu.PrintArea" localSheetId="3" hidden="1">'Attach 3(JV)'!$A$1:$E$22</definedName>
    <definedName name="Z_CB7992C9_ABA5_4C7D_8C49_1E1D8E8875C7_.wvu.PrintArea" localSheetId="4" hidden="1">'Attach 3(QR)'!$A$1:$E$28</definedName>
    <definedName name="Z_CB7992C9_ABA5_4C7D_8C49_1E1D8E8875C7_.wvu.PrintArea" localSheetId="5" hidden="1">'Attach 4'!$A$1:$G$25</definedName>
    <definedName name="Z_CB7992C9_ABA5_4C7D_8C49_1E1D8E8875C7_.wvu.PrintArea" localSheetId="6" hidden="1">'Attach 4 (A)'!$A$1:$E$27</definedName>
    <definedName name="Z_CB7992C9_ABA5_4C7D_8C49_1E1D8E8875C7_.wvu.PrintArea" localSheetId="7" hidden="1">'Attach 4 (B)'!$A$1:$E$26</definedName>
    <definedName name="Z_CB7992C9_ABA5_4C7D_8C49_1E1D8E8875C7_.wvu.PrintArea" localSheetId="8" hidden="1">'Attach 5'!$A$1:$E$34</definedName>
    <definedName name="Z_CB7992C9_ABA5_4C7D_8C49_1E1D8E8875C7_.wvu.PrintArea" localSheetId="10" hidden="1">'Attach 6'!$A$1:$E$28</definedName>
    <definedName name="Z_CB7992C9_ABA5_4C7D_8C49_1E1D8E8875C7_.wvu.PrintArea" localSheetId="11" hidden="1">'Attach 7'!$A$1:$E$18</definedName>
    <definedName name="Z_CB7992C9_ABA5_4C7D_8C49_1E1D8E8875C7_.wvu.PrintArea" localSheetId="12" hidden="1">'Attach 9'!$A$1:$G$53</definedName>
    <definedName name="Z_CB7992C9_ABA5_4C7D_8C49_1E1D8E8875C7_.wvu.PrintArea" localSheetId="25" hidden="1">'Bid Form 1st Envelope '!$A$1:$F$118</definedName>
    <definedName name="Z_CB7992C9_ABA5_4C7D_8C49_1E1D8E8875C7_.wvu.PrintTitles" localSheetId="12" hidden="1">'Attach 9'!$17:$17</definedName>
    <definedName name="Z_CB7992C9_ABA5_4C7D_8C49_1E1D8E8875C7_.wvu.Rows" localSheetId="19" hidden="1">'Attach 15'!$16:$16</definedName>
    <definedName name="Z_CB7992C9_ABA5_4C7D_8C49_1E1D8E8875C7_.wvu.Rows" localSheetId="21" hidden="1">'Attach 17'!$26:$26,'Attach 17'!$32:$209</definedName>
    <definedName name="Z_CB7992C9_ABA5_4C7D_8C49_1E1D8E8875C7_.wvu.Rows" localSheetId="24" hidden="1">'Attach 19'!$13:$13,'Attach 19'!$20:$28</definedName>
    <definedName name="Z_CB7992C9_ABA5_4C7D_8C49_1E1D8E8875C7_.wvu.Rows" localSheetId="8" hidden="1">'Attach 5'!$4:$4</definedName>
    <definedName name="Z_CD4CA1A8_824A_452F_BDBA_32A47C1B3013_.wvu.Cols" localSheetId="15" hidden="1">'Attach 12'!$I:$J</definedName>
    <definedName name="Z_CD4CA1A8_824A_452F_BDBA_32A47C1B3013_.wvu.Cols" localSheetId="19" hidden="1">'Attach 15'!$H:$H</definedName>
    <definedName name="Z_CD4CA1A8_824A_452F_BDBA_32A47C1B3013_.wvu.Cols" localSheetId="8" hidden="1">'Attach 5'!$H:$H</definedName>
    <definedName name="Z_CD4CA1A8_824A_452F_BDBA_32A47C1B3013_.wvu.Cols" localSheetId="9" hidden="1">'Attach 5A'!$H:$H</definedName>
    <definedName name="Z_CD4CA1A8_824A_452F_BDBA_32A47C1B3013_.wvu.Cols" localSheetId="10" hidden="1">'Attach 6'!$H:$H</definedName>
    <definedName name="Z_CD4CA1A8_824A_452F_BDBA_32A47C1B3013_.wvu.PrintArea" localSheetId="13" hidden="1">'Attach 10'!$A$1:$E$18</definedName>
    <definedName name="Z_CD4CA1A8_824A_452F_BDBA_32A47C1B3013_.wvu.PrintArea" localSheetId="14" hidden="1">'Attach 11'!$A$1:$E$29</definedName>
    <definedName name="Z_CD4CA1A8_824A_452F_BDBA_32A47C1B3013_.wvu.PrintArea" localSheetId="15" hidden="1">'Attach 12'!$B$1:$G$29</definedName>
    <definedName name="Z_CD4CA1A8_824A_452F_BDBA_32A47C1B3013_.wvu.PrintArea" localSheetId="16" hidden="1">'Attach 13'!$A$1:$E$29</definedName>
    <definedName name="Z_CD4CA1A8_824A_452F_BDBA_32A47C1B3013_.wvu.PrintArea" localSheetId="17" hidden="1">'Attach 14'!$A$1:$E$29</definedName>
    <definedName name="Z_CD4CA1A8_824A_452F_BDBA_32A47C1B3013_.wvu.PrintArea" localSheetId="19" hidden="1">'Attach 15'!$A$1:$E$94</definedName>
    <definedName name="Z_CD4CA1A8_824A_452F_BDBA_32A47C1B3013_.wvu.PrintArea" localSheetId="20" hidden="1">'Attach 16'!$A$1:$L$90</definedName>
    <definedName name="Z_CD4CA1A8_824A_452F_BDBA_32A47C1B3013_.wvu.PrintArea" localSheetId="22" hidden="1">'Attach 18'!$A$1:$E$24</definedName>
    <definedName name="Z_CD4CA1A8_824A_452F_BDBA_32A47C1B3013_.wvu.PrintArea" localSheetId="23" hidden="1">'Attach 18 SP'!$A$8:$I$170</definedName>
    <definedName name="Z_CD4CA1A8_824A_452F_BDBA_32A47C1B3013_.wvu.PrintArea" localSheetId="24" hidden="1">'Attach 19'!$A$1:$E$35</definedName>
    <definedName name="Z_CD4CA1A8_824A_452F_BDBA_32A47C1B3013_.wvu.PrintArea" localSheetId="3" hidden="1">'Attach 3(JV)'!$A$1:$E$22</definedName>
    <definedName name="Z_CD4CA1A8_824A_452F_BDBA_32A47C1B3013_.wvu.PrintArea" localSheetId="4" hidden="1">'Attach 3(QR)'!$A$1:$E$28</definedName>
    <definedName name="Z_CD4CA1A8_824A_452F_BDBA_32A47C1B3013_.wvu.PrintArea" localSheetId="5" hidden="1">'Attach 4'!$A$1:$E$25</definedName>
    <definedName name="Z_CD4CA1A8_824A_452F_BDBA_32A47C1B3013_.wvu.PrintArea" localSheetId="6" hidden="1">'Attach 4 (A)'!$A$1:$E$27</definedName>
    <definedName name="Z_CD4CA1A8_824A_452F_BDBA_32A47C1B3013_.wvu.PrintArea" localSheetId="7" hidden="1">'Attach 4 (B)'!$A$1:$E$26</definedName>
    <definedName name="Z_CD4CA1A8_824A_452F_BDBA_32A47C1B3013_.wvu.PrintArea" localSheetId="8" hidden="1">'Attach 5'!$A$1:$E$109</definedName>
    <definedName name="Z_CD4CA1A8_824A_452F_BDBA_32A47C1B3013_.wvu.PrintArea" localSheetId="9" hidden="1">'Attach 5A'!$A$1:$E$73</definedName>
    <definedName name="Z_CD4CA1A8_824A_452F_BDBA_32A47C1B3013_.wvu.PrintArea" localSheetId="10" hidden="1">'Attach 6'!$A$1:$E$51</definedName>
    <definedName name="Z_CD4CA1A8_824A_452F_BDBA_32A47C1B3013_.wvu.PrintArea" localSheetId="11" hidden="1">'Attach 7'!$A$1:$E$18</definedName>
    <definedName name="Z_CD4CA1A8_824A_452F_BDBA_32A47C1B3013_.wvu.PrintArea" localSheetId="12" hidden="1">'Attach 9'!$A$1:$G$60</definedName>
    <definedName name="Z_CD4CA1A8_824A_452F_BDBA_32A47C1B3013_.wvu.PrintTitles" localSheetId="15" hidden="1">'Attach 12'!#REF!</definedName>
    <definedName name="Z_CD4CA1A8_824A_452F_BDBA_32A47C1B3013_.wvu.PrintTitles" localSheetId="12" hidden="1">'Attach 9'!$17:$17</definedName>
    <definedName name="Z_CD4CA1A8_824A_452F_BDBA_32A47C1B3013_.wvu.Rows" localSheetId="19" hidden="1">'Attach 15'!$13:$14,'Attach 15'!$16:$16</definedName>
    <definedName name="Z_CD4CA1A8_824A_452F_BDBA_32A47C1B3013_.wvu.Rows" localSheetId="23" hidden="1">'Attach 18 SP'!$41:$41</definedName>
    <definedName name="Z_CD4CA1A8_824A_452F_BDBA_32A47C1B3013_.wvu.Rows" localSheetId="9" hidden="1">'Attach 5A'!$25:$30</definedName>
    <definedName name="Z_CF17E9CE_6256_454A_8F64_F1E1D655931E_.wvu.Cols" localSheetId="2" hidden="1">'Names of Bidder'!$H:$N</definedName>
    <definedName name="Z_CF17E9CE_6256_454A_8F64_F1E1D655931E_.wvu.FilterData" localSheetId="2" hidden="1">'Names of Bidder'!$B$6:$G$11</definedName>
    <definedName name="Z_CF17E9CE_6256_454A_8F64_F1E1D655931E_.wvu.PrintArea" localSheetId="2" hidden="1">'Names of Bidder'!$B$1:$G$30</definedName>
    <definedName name="Z_D69D2B09_6F35_4678_B712_8272F13318EF_.wvu.Cols" localSheetId="23" hidden="1">'Attach 18 SP'!$J:$P</definedName>
    <definedName name="Z_D69D2B09_6F35_4678_B712_8272F13318EF_.wvu.PrintArea" localSheetId="23" hidden="1">'Attach 18 SP'!$A$8:$I$157</definedName>
    <definedName name="Z_D69D2B09_6F35_4678_B712_8272F13318EF_.wvu.Rows" localSheetId="23" hidden="1">'Attach 18 SP'!#REF!,'Attach 18 SP'!#REF!,'Attach 18 SP'!#REF!,'Attach 18 SP'!#REF!,'Attach 18 SP'!#REF!,'Attach 18 SP'!$149:$153</definedName>
    <definedName name="Z_DC28ED1E_3E35_4094_9C2B_5C0A1C1D459C_.wvu.Cols" localSheetId="19" hidden="1">'Attach 15'!$H:$H</definedName>
    <definedName name="Z_DC28ED1E_3E35_4094_9C2B_5C0A1C1D459C_.wvu.Cols" localSheetId="8" hidden="1">'Attach 5'!$H:$H</definedName>
    <definedName name="Z_DC28ED1E_3E35_4094_9C2B_5C0A1C1D459C_.wvu.Cols" localSheetId="10" hidden="1">'Attach 6'!$H:$H</definedName>
    <definedName name="Z_DC28ED1E_3E35_4094_9C2B_5C0A1C1D459C_.wvu.PrintArea" localSheetId="13" hidden="1">'Attach 10'!$A$1:$E$18</definedName>
    <definedName name="Z_DC28ED1E_3E35_4094_9C2B_5C0A1C1D459C_.wvu.PrintArea" localSheetId="14" hidden="1">'Attach 11'!$A$1:$E$29</definedName>
    <definedName name="Z_DC28ED1E_3E35_4094_9C2B_5C0A1C1D459C_.wvu.PrintArea" localSheetId="16" hidden="1">'Attach 13'!$A$1:$E$29</definedName>
    <definedName name="Z_DC28ED1E_3E35_4094_9C2B_5C0A1C1D459C_.wvu.PrintArea" localSheetId="17" hidden="1">'Attach 14'!$A$1:$E$29</definedName>
    <definedName name="Z_DC28ED1E_3E35_4094_9C2B_5C0A1C1D459C_.wvu.PrintArea" localSheetId="18" hidden="1">'Attach 14-IP'!$A$8:$I$220</definedName>
    <definedName name="Z_DC28ED1E_3E35_4094_9C2B_5C0A1C1D459C_.wvu.PrintArea" localSheetId="19" hidden="1">'Attach 15'!$A$1:$E$93</definedName>
    <definedName name="Z_DC28ED1E_3E35_4094_9C2B_5C0A1C1D459C_.wvu.PrintArea" localSheetId="20" hidden="1">'Attach 16'!$A$1:$L$90</definedName>
    <definedName name="Z_DC28ED1E_3E35_4094_9C2B_5C0A1C1D459C_.wvu.PrintArea" localSheetId="21" hidden="1">'Attach 17'!$A$1:$E$33</definedName>
    <definedName name="Z_DC28ED1E_3E35_4094_9C2B_5C0A1C1D459C_.wvu.PrintArea" localSheetId="22" hidden="1">'Attach 18'!$A$1:$E$24</definedName>
    <definedName name="Z_DC28ED1E_3E35_4094_9C2B_5C0A1C1D459C_.wvu.PrintArea" localSheetId="24" hidden="1">'Attach 19'!$A$1:$E$31</definedName>
    <definedName name="Z_DC28ED1E_3E35_4094_9C2B_5C0A1C1D459C_.wvu.PrintArea" localSheetId="3" hidden="1">'Attach 3(JV)'!$A$1:$E$22</definedName>
    <definedName name="Z_DC28ED1E_3E35_4094_9C2B_5C0A1C1D459C_.wvu.PrintArea" localSheetId="4" hidden="1">'Attach 3(QR)'!$A$1:$E$28</definedName>
    <definedName name="Z_DC28ED1E_3E35_4094_9C2B_5C0A1C1D459C_.wvu.PrintArea" localSheetId="5" hidden="1">'Attach 4'!$A$1:$E$25</definedName>
    <definedName name="Z_DC28ED1E_3E35_4094_9C2B_5C0A1C1D459C_.wvu.PrintArea" localSheetId="6" hidden="1">'Attach 4 (A)'!$A$1:$E$27</definedName>
    <definedName name="Z_DC28ED1E_3E35_4094_9C2B_5C0A1C1D459C_.wvu.PrintArea" localSheetId="7" hidden="1">'Attach 4 (B)'!$A$1:$E$26</definedName>
    <definedName name="Z_DC28ED1E_3E35_4094_9C2B_5C0A1C1D459C_.wvu.PrintArea" localSheetId="8" hidden="1">'Attach 5'!$A$1:$E$34</definedName>
    <definedName name="Z_DC28ED1E_3E35_4094_9C2B_5C0A1C1D459C_.wvu.PrintArea" localSheetId="10" hidden="1">'Attach 6'!$A$1:$E$28</definedName>
    <definedName name="Z_DC28ED1E_3E35_4094_9C2B_5C0A1C1D459C_.wvu.PrintArea" localSheetId="11" hidden="1">'Attach 7'!$A$1:$E$18</definedName>
    <definedName name="Z_DC28ED1E_3E35_4094_9C2B_5C0A1C1D459C_.wvu.PrintArea" localSheetId="12" hidden="1">'Attach 9'!$A$1:$G$60</definedName>
    <definedName name="Z_DC28ED1E_3E35_4094_9C2B_5C0A1C1D459C_.wvu.PrintArea" localSheetId="25" hidden="1">'Bid Form 1st Envelope '!$A$1:$F$118</definedName>
    <definedName name="Z_DC28ED1E_3E35_4094_9C2B_5C0A1C1D459C_.wvu.PrintTitles" localSheetId="12" hidden="1">'Attach 9'!$17:$17</definedName>
    <definedName name="Z_DC28ED1E_3E35_4094_9C2B_5C0A1C1D459C_.wvu.Rows" localSheetId="19" hidden="1">'Attach 15'!$16:$16</definedName>
    <definedName name="Z_DC28ED1E_3E35_4094_9C2B_5C0A1C1D459C_.wvu.Rows" localSheetId="21" hidden="1">'Attach 17'!$26:$26,'Attach 17'!$32:$209</definedName>
    <definedName name="Z_DC28ED1E_3E35_4094_9C2B_5C0A1C1D459C_.wvu.Rows" localSheetId="24" hidden="1">'Attach 19'!$13:$13,'Attach 19'!$20:$28</definedName>
    <definedName name="Z_DC28ED1E_3E35_4094_9C2B_5C0A1C1D459C_.wvu.Rows" localSheetId="8" hidden="1">'Attach 5'!$4:$4</definedName>
    <definedName name="Z_E0F296A4_A978_4686_BFBB_37CA7822B74C_.wvu.PrintArea" localSheetId="21" hidden="1">'Attach 17'!$A$1:$E$33</definedName>
    <definedName name="Z_E0F296A4_A978_4686_BFBB_37CA7822B74C_.wvu.Rows" localSheetId="21" hidden="1">'Attach 17'!$26:$26,'Attach 17'!$32:$209</definedName>
    <definedName name="Z_E51D3662_FFCE_4FD6_A590_7DDC9E38C41F_.wvu.Cols" localSheetId="19" hidden="1">'Attach 15'!$H:$H</definedName>
    <definedName name="Z_E51D3662_FFCE_4FD6_A590_7DDC9E38C41F_.wvu.Cols" localSheetId="8" hidden="1">'Attach 5'!$H:$H</definedName>
    <definedName name="Z_E51D3662_FFCE_4FD6_A590_7DDC9E38C41F_.wvu.Cols" localSheetId="10" hidden="1">'Attach 6'!$H:$H</definedName>
    <definedName name="Z_E51D3662_FFCE_4FD6_A590_7DDC9E38C41F_.wvu.Cols" localSheetId="12" hidden="1">'Attach 9'!#REF!</definedName>
    <definedName name="Z_E51D3662_FFCE_4FD6_A590_7DDC9E38C41F_.wvu.PrintArea" localSheetId="13" hidden="1">'Attach 10'!$A$1:$E$18</definedName>
    <definedName name="Z_E51D3662_FFCE_4FD6_A590_7DDC9E38C41F_.wvu.PrintArea" localSheetId="14" hidden="1">'Attach 11'!$A$1:$E$29</definedName>
    <definedName name="Z_E51D3662_FFCE_4FD6_A590_7DDC9E38C41F_.wvu.PrintArea" localSheetId="16" hidden="1">'Attach 13'!$A$1:$E$27</definedName>
    <definedName name="Z_E51D3662_FFCE_4FD6_A590_7DDC9E38C41F_.wvu.PrintArea" localSheetId="17" hidden="1">'Attach 14'!$A$1:$E$29</definedName>
    <definedName name="Z_E51D3662_FFCE_4FD6_A590_7DDC9E38C41F_.wvu.PrintArea" localSheetId="18" hidden="1">'Attach 14-IP'!$A$8:$I$220</definedName>
    <definedName name="Z_E51D3662_FFCE_4FD6_A590_7DDC9E38C41F_.wvu.PrintArea" localSheetId="19" hidden="1">'Attach 15'!$A$1:$E$93</definedName>
    <definedName name="Z_E51D3662_FFCE_4FD6_A590_7DDC9E38C41F_.wvu.PrintArea" localSheetId="20" hidden="1">'Attach 16'!$A$1:$L$90</definedName>
    <definedName name="Z_E51D3662_FFCE_4FD6_A590_7DDC9E38C41F_.wvu.PrintArea" localSheetId="21" hidden="1">'Attach 17'!$A$1:$E$33</definedName>
    <definedName name="Z_E51D3662_FFCE_4FD6_A590_7DDC9E38C41F_.wvu.PrintArea" localSheetId="22" hidden="1">'Attach 18'!$A$1:$E$24</definedName>
    <definedName name="Z_E51D3662_FFCE_4FD6_A590_7DDC9E38C41F_.wvu.PrintArea" localSheetId="24" hidden="1">'Attach 19'!$A$1:$E$31</definedName>
    <definedName name="Z_E51D3662_FFCE_4FD6_A590_7DDC9E38C41F_.wvu.PrintArea" localSheetId="3" hidden="1">'Attach 3(JV)'!$A$1:$E$22</definedName>
    <definedName name="Z_E51D3662_FFCE_4FD6_A590_7DDC9E38C41F_.wvu.PrintArea" localSheetId="4" hidden="1">'Attach 3(QR)'!$A$1:$E$28</definedName>
    <definedName name="Z_E51D3662_FFCE_4FD6_A590_7DDC9E38C41F_.wvu.PrintArea" localSheetId="5" hidden="1">'Attach 4'!$A$1:$G$25</definedName>
    <definedName name="Z_E51D3662_FFCE_4FD6_A590_7DDC9E38C41F_.wvu.PrintArea" localSheetId="6" hidden="1">'Attach 4 (A)'!$A$1:$E$27</definedName>
    <definedName name="Z_E51D3662_FFCE_4FD6_A590_7DDC9E38C41F_.wvu.PrintArea" localSheetId="7" hidden="1">'Attach 4 (B)'!$A$1:$E$26</definedName>
    <definedName name="Z_E51D3662_FFCE_4FD6_A590_7DDC9E38C41F_.wvu.PrintArea" localSheetId="8" hidden="1">'Attach 5'!$A$1:$E$34</definedName>
    <definedName name="Z_E51D3662_FFCE_4FD6_A590_7DDC9E38C41F_.wvu.PrintArea" localSheetId="10" hidden="1">'Attach 6'!$A$1:$E$28</definedName>
    <definedName name="Z_E51D3662_FFCE_4FD6_A590_7DDC9E38C41F_.wvu.PrintArea" localSheetId="11" hidden="1">'Attach 7'!$A$1:$E$18</definedName>
    <definedName name="Z_E51D3662_FFCE_4FD6_A590_7DDC9E38C41F_.wvu.PrintArea" localSheetId="12" hidden="1">'Attach 9'!$A$1:$G$53</definedName>
    <definedName name="Z_E51D3662_FFCE_4FD6_A590_7DDC9E38C41F_.wvu.PrintArea" localSheetId="25" hidden="1">'Bid Form 1st Envelope '!$A$1:$F$118</definedName>
    <definedName name="Z_E51D3662_FFCE_4FD6_A590_7DDC9E38C41F_.wvu.PrintTitles" localSheetId="12" hidden="1">'Attach 9'!$17:$17</definedName>
    <definedName name="Z_E51D3662_FFCE_4FD6_A590_7DDC9E38C41F_.wvu.Rows" localSheetId="19" hidden="1">'Attach 15'!$16:$16</definedName>
    <definedName name="Z_E51D3662_FFCE_4FD6_A590_7DDC9E38C41F_.wvu.Rows" localSheetId="21" hidden="1">'Attach 17'!$26:$26,'Attach 17'!$32:$209</definedName>
    <definedName name="Z_E51D3662_FFCE_4FD6_A590_7DDC9E38C41F_.wvu.Rows" localSheetId="24" hidden="1">'Attach 19'!$13:$13,'Attach 19'!$20:$28</definedName>
    <definedName name="Z_E51D3662_FFCE_4FD6_A590_7DDC9E38C41F_.wvu.Rows" localSheetId="8" hidden="1">'Attach 5'!$4:$4</definedName>
    <definedName name="Z_E8F77A2D_E40A_4668_A8F2_3CE31C4AC520_.wvu.Cols" localSheetId="15" hidden="1">'Attach 12'!$G:$G,'Attach 12'!$I:$I</definedName>
    <definedName name="Z_E8F77A2D_E40A_4668_A8F2_3CE31C4AC520_.wvu.PrintArea" localSheetId="15" hidden="1">'Attach 12'!$A$1:$F$29</definedName>
    <definedName name="Z_E8F77A2D_E40A_4668_A8F2_3CE31C4AC520_.wvu.Rows" localSheetId="15" hidden="1">'Attach 12'!#REF!,'Attach 12'!#REF!,'Attach 12'!#REF!,'Attach 12'!#REF!,'Attach 12'!#REF!,'Attach 12'!#REF!,'Attach 12'!#REF!,'Attach 12'!#REF!,'Attach 12'!#REF!,'Attach 12'!#REF!,'Attach 12'!$116:$203</definedName>
    <definedName name="Z_EBAEADC8_DFAF_4DD1_92A4_0349F1C8EBDD_.wvu.Cols" localSheetId="15" hidden="1">'Attach 12'!$H:$I</definedName>
    <definedName name="Z_EBAEADC8_DFAF_4DD1_92A4_0349F1C8EBDD_.wvu.PrintArea" localSheetId="15" hidden="1">'Attach 12'!$A$1:$G$29</definedName>
    <definedName name="Z_EBAEADC8_DFAF_4DD1_92A4_0349F1C8EBDD_.wvu.Rows" localSheetId="15" hidden="1">'Attach 12'!$4:$4,'Attach 12'!#REF!,'Attach 12'!$116:$203</definedName>
    <definedName name="Z_ECEBABD0_566A_41C4_AA9A_38EA30EFEDA8_.wvu.PrintArea" localSheetId="13" hidden="1">'Attach 10'!$A$1:$E$18</definedName>
    <definedName name="Z_ECEBABD0_566A_41C4_AA9A_38EA30EFEDA8_.wvu.PrintArea" localSheetId="14" hidden="1">'Attach 11'!$A$1:$E$29</definedName>
    <definedName name="Z_ECEBABD0_566A_41C4_AA9A_38EA30EFEDA8_.wvu.PrintArea" localSheetId="15" hidden="1">'Attach 12'!$B$1:$G$29</definedName>
    <definedName name="Z_ECEBABD0_566A_41C4_AA9A_38EA30EFEDA8_.wvu.PrintArea" localSheetId="16" hidden="1">'Attach 13'!$A$1:$E$29</definedName>
    <definedName name="Z_ECEBABD0_566A_41C4_AA9A_38EA30EFEDA8_.wvu.PrintArea" localSheetId="17" hidden="1">'Attach 14'!$A$1:$E$29</definedName>
    <definedName name="Z_ECEBABD0_566A_41C4_AA9A_38EA30EFEDA8_.wvu.PrintArea" localSheetId="19" hidden="1">'Attach 15'!$A$1:$E$94</definedName>
    <definedName name="Z_ECEBABD0_566A_41C4_AA9A_38EA30EFEDA8_.wvu.PrintArea" localSheetId="20" hidden="1">'Attach 16'!$A$1:$L$90</definedName>
    <definedName name="Z_ECEBABD0_566A_41C4_AA9A_38EA30EFEDA8_.wvu.PrintArea" localSheetId="22" hidden="1">'Attach 18'!$A$1:$E$24</definedName>
    <definedName name="Z_ECEBABD0_566A_41C4_AA9A_38EA30EFEDA8_.wvu.PrintArea" localSheetId="24" hidden="1">'Attach 19'!$A$1:$E$35</definedName>
    <definedName name="Z_ECEBABD0_566A_41C4_AA9A_38EA30EFEDA8_.wvu.PrintArea" localSheetId="3" hidden="1">'Attach 3(JV)'!$A$1:$E$22</definedName>
    <definedName name="Z_ECEBABD0_566A_41C4_AA9A_38EA30EFEDA8_.wvu.PrintArea" localSheetId="4" hidden="1">'Attach 3(QR)'!$A$1:$E$28</definedName>
    <definedName name="Z_ECEBABD0_566A_41C4_AA9A_38EA30EFEDA8_.wvu.PrintArea" localSheetId="5" hidden="1">'Attach 4'!$A$1:$E$25</definedName>
    <definedName name="Z_ECEBABD0_566A_41C4_AA9A_38EA30EFEDA8_.wvu.PrintArea" localSheetId="6" hidden="1">'Attach 4 (A)'!$A$1:$E$27</definedName>
    <definedName name="Z_ECEBABD0_566A_41C4_AA9A_38EA30EFEDA8_.wvu.PrintArea" localSheetId="7" hidden="1">'Attach 4 (B)'!$A$1:$E$26</definedName>
    <definedName name="Z_ECEBABD0_566A_41C4_AA9A_38EA30EFEDA8_.wvu.PrintArea" localSheetId="8" hidden="1">'Attach 5'!$A$1:$E$110</definedName>
    <definedName name="Z_ECEBABD0_566A_41C4_AA9A_38EA30EFEDA8_.wvu.PrintArea" localSheetId="9" hidden="1">'Attach 5A'!$A$1:$E$74</definedName>
    <definedName name="Z_ECEBABD0_566A_41C4_AA9A_38EA30EFEDA8_.wvu.PrintArea" localSheetId="10" hidden="1">'Attach 6'!$A$1:$E$52</definedName>
    <definedName name="Z_ECEBABD0_566A_41C4_AA9A_38EA30EFEDA8_.wvu.PrintArea" localSheetId="11" hidden="1">'Attach 7'!$A$1:$E$18</definedName>
    <definedName name="Z_ECEBABD0_566A_41C4_AA9A_38EA30EFEDA8_.wvu.PrintArea" localSheetId="12" hidden="1">'Attach 9'!$A$1:$G$60</definedName>
    <definedName name="Z_ECEBABD0_566A_41C4_AA9A_38EA30EFEDA8_.wvu.PrintArea" localSheetId="25" hidden="1">'Bid Form 1st Envelope '!$A$1:$F$118</definedName>
    <definedName name="Z_ECEBABD0_566A_41C4_AA9A_38EA30EFEDA8_.wvu.PrintTitles" localSheetId="15" hidden="1">'Attach 12'!#REF!</definedName>
    <definedName name="Z_ECEBABD0_566A_41C4_AA9A_38EA30EFEDA8_.wvu.PrintTitles" localSheetId="12" hidden="1">'Attach 9'!$17:$17</definedName>
    <definedName name="Z_F34FCE55_6D7A_4595_AE80_79F81F8010EA_.wvu.Cols" localSheetId="15" hidden="1">'Attach 12'!$G:$I</definedName>
    <definedName name="Z_F34FCE55_6D7A_4595_AE80_79F81F8010EA_.wvu.PrintArea" localSheetId="15" hidden="1">'Attach 12'!$A$1:$F$119</definedName>
    <definedName name="Z_F34FCE55_6D7A_4595_AE80_79F81F8010EA_.wvu.Rows" localSheetId="15" hidden="1">'Attach 12'!#REF!,'Attach 12'!#REF!</definedName>
    <definedName name="Z_F9FE2C60_2849_4C32_B532_2B1A89FFA9CD_.wvu.Cols" localSheetId="19" hidden="1">'Attach 15'!$H:$H</definedName>
    <definedName name="Z_F9FE2C60_2849_4C32_B532_2B1A89FFA9CD_.wvu.Cols" localSheetId="8" hidden="1">'Attach 5'!$H:$H</definedName>
    <definedName name="Z_F9FE2C60_2849_4C32_B532_2B1A89FFA9CD_.wvu.Cols" localSheetId="10" hidden="1">'Attach 6'!$H:$H</definedName>
    <definedName name="Z_F9FE2C60_2849_4C32_B532_2B1A89FFA9CD_.wvu.PrintArea" localSheetId="13" hidden="1">'Attach 10'!$A$1:$E$18</definedName>
    <definedName name="Z_F9FE2C60_2849_4C32_B532_2B1A89FFA9CD_.wvu.PrintArea" localSheetId="14" hidden="1">'Attach 11'!$A$1:$E$29</definedName>
    <definedName name="Z_F9FE2C60_2849_4C32_B532_2B1A89FFA9CD_.wvu.PrintArea" localSheetId="16" hidden="1">'Attach 13'!$A$1:$E$29</definedName>
    <definedName name="Z_F9FE2C60_2849_4C32_B532_2B1A89FFA9CD_.wvu.PrintArea" localSheetId="17" hidden="1">'Attach 14'!$A$1:$E$29</definedName>
    <definedName name="Z_F9FE2C60_2849_4C32_B532_2B1A89FFA9CD_.wvu.PrintArea" localSheetId="18" hidden="1">'Attach 14-IP'!$A$8:$I$220</definedName>
    <definedName name="Z_F9FE2C60_2849_4C32_B532_2B1A89FFA9CD_.wvu.PrintArea" localSheetId="19" hidden="1">'Attach 15'!$A$1:$E$93</definedName>
    <definedName name="Z_F9FE2C60_2849_4C32_B532_2B1A89FFA9CD_.wvu.PrintArea" localSheetId="20" hidden="1">'Attach 16'!$A$1:$L$90</definedName>
    <definedName name="Z_F9FE2C60_2849_4C32_B532_2B1A89FFA9CD_.wvu.PrintArea" localSheetId="21" hidden="1">'Attach 17'!$A$1:$E$33</definedName>
    <definedName name="Z_F9FE2C60_2849_4C32_B532_2B1A89FFA9CD_.wvu.PrintArea" localSheetId="22" hidden="1">'Attach 18'!$A$1:$E$24</definedName>
    <definedName name="Z_F9FE2C60_2849_4C32_B532_2B1A89FFA9CD_.wvu.PrintArea" localSheetId="24" hidden="1">'Attach 19'!$A$1:$E$31</definedName>
    <definedName name="Z_F9FE2C60_2849_4C32_B532_2B1A89FFA9CD_.wvu.PrintArea" localSheetId="3" hidden="1">'Attach 3(JV)'!$A$1:$E$22</definedName>
    <definedName name="Z_F9FE2C60_2849_4C32_B532_2B1A89FFA9CD_.wvu.PrintArea" localSheetId="4" hidden="1">'Attach 3(QR)'!$A$1:$E$28</definedName>
    <definedName name="Z_F9FE2C60_2849_4C32_B532_2B1A89FFA9CD_.wvu.PrintArea" localSheetId="5" hidden="1">'Attach 4'!$A$1:$E$25</definedName>
    <definedName name="Z_F9FE2C60_2849_4C32_B532_2B1A89FFA9CD_.wvu.PrintArea" localSheetId="6" hidden="1">'Attach 4 (A)'!$A$1:$E$27</definedName>
    <definedName name="Z_F9FE2C60_2849_4C32_B532_2B1A89FFA9CD_.wvu.PrintArea" localSheetId="7" hidden="1">'Attach 4 (B)'!$A$1:$E$26</definedName>
    <definedName name="Z_F9FE2C60_2849_4C32_B532_2B1A89FFA9CD_.wvu.PrintArea" localSheetId="8" hidden="1">'Attach 5'!$A$1:$E$34</definedName>
    <definedName name="Z_F9FE2C60_2849_4C32_B532_2B1A89FFA9CD_.wvu.PrintArea" localSheetId="10" hidden="1">'Attach 6'!$A$1:$E$28</definedName>
    <definedName name="Z_F9FE2C60_2849_4C32_B532_2B1A89FFA9CD_.wvu.PrintArea" localSheetId="11" hidden="1">'Attach 7'!$A$1:$E$18</definedName>
    <definedName name="Z_F9FE2C60_2849_4C32_B532_2B1A89FFA9CD_.wvu.PrintArea" localSheetId="12" hidden="1">'Attach 9'!$A$1:$G$54</definedName>
    <definedName name="Z_F9FE2C60_2849_4C32_B532_2B1A89FFA9CD_.wvu.PrintArea" localSheetId="25" hidden="1">'Bid Form 1st Envelope '!$A$1:$F$118</definedName>
    <definedName name="Z_F9FE2C60_2849_4C32_B532_2B1A89FFA9CD_.wvu.PrintTitles" localSheetId="12" hidden="1">'Attach 9'!$17:$17</definedName>
    <definedName name="Z_F9FE2C60_2849_4C32_B532_2B1A89FFA9CD_.wvu.Rows" localSheetId="19" hidden="1">'Attach 15'!$16:$16</definedName>
    <definedName name="Z_F9FE2C60_2849_4C32_B532_2B1A89FFA9CD_.wvu.Rows" localSheetId="21" hidden="1">'Attach 17'!$26:$26,'Attach 17'!$32:$209</definedName>
    <definedName name="Z_F9FE2C60_2849_4C32_B532_2B1A89FFA9CD_.wvu.Rows" localSheetId="24" hidden="1">'Attach 19'!$13:$13,'Attach 19'!$20:$28</definedName>
    <definedName name="Z_F9FE2C60_2849_4C32_B532_2B1A89FFA9CD_.wvu.Rows" localSheetId="8" hidden="1">'Attach 5'!$4:$4</definedName>
    <definedName name="Z_FB41F969_87BE_4AD1_A99C_A5F9EA1C8FCB_.wvu.Cols" localSheetId="15" hidden="1">'Attach 12'!$G:$I</definedName>
    <definedName name="Z_FB41F969_87BE_4AD1_A99C_A5F9EA1C8FCB_.wvu.Cols" localSheetId="19" hidden="1">'Attach 15'!$H:$H,'Attach 15'!$J:$J</definedName>
    <definedName name="Z_FB41F969_87BE_4AD1_A99C_A5F9EA1C8FCB_.wvu.Cols" localSheetId="23" hidden="1">'Attach 18 SP'!$J:$AO</definedName>
    <definedName name="Z_FB41F969_87BE_4AD1_A99C_A5F9EA1C8FCB_.wvu.Cols" localSheetId="3" hidden="1">'Attach 3(JV)'!$G:$H</definedName>
    <definedName name="Z_FB41F969_87BE_4AD1_A99C_A5F9EA1C8FCB_.wvu.Cols" localSheetId="5" hidden="1">'Attach 4'!$H:$O</definedName>
    <definedName name="Z_FB41F969_87BE_4AD1_A99C_A5F9EA1C8FCB_.wvu.Cols" localSheetId="8" hidden="1">'Attach 5'!$H:$H</definedName>
    <definedName name="Z_FB41F969_87BE_4AD1_A99C_A5F9EA1C8FCB_.wvu.Cols" localSheetId="9" hidden="1">'Attach 5A'!$G:$H</definedName>
    <definedName name="Z_FB41F969_87BE_4AD1_A99C_A5F9EA1C8FCB_.wvu.Cols" localSheetId="10" hidden="1">'Attach 6'!$H:$H</definedName>
    <definedName name="Z_FB41F969_87BE_4AD1_A99C_A5F9EA1C8FCB_.wvu.Cols" localSheetId="25" hidden="1">'Bid Form 1st Envelope '!$L:$L,'Bid Form 1st Envelope '!$AA:$AI</definedName>
    <definedName name="Z_FB41F969_87BE_4AD1_A99C_A5F9EA1C8FCB_.wvu.Cols" localSheetId="2" hidden="1">'Names of Bidder'!$I:$AB</definedName>
    <definedName name="Z_FB41F969_87BE_4AD1_A99C_A5F9EA1C8FCB_.wvu.FilterData" localSheetId="2" hidden="1">'Names of Bidder'!$B$6:$G$11</definedName>
    <definedName name="Z_FB41F969_87BE_4AD1_A99C_A5F9EA1C8FCB_.wvu.PrintArea" localSheetId="13" hidden="1">'Attach 10'!$A$1:$F$18</definedName>
    <definedName name="Z_FB41F969_87BE_4AD1_A99C_A5F9EA1C8FCB_.wvu.PrintArea" localSheetId="14" hidden="1">'Attach 11'!$A$1:$E$29</definedName>
    <definedName name="Z_FB41F969_87BE_4AD1_A99C_A5F9EA1C8FCB_.wvu.PrintArea" localSheetId="15" hidden="1">'Attach 12'!$A$1:$F$119</definedName>
    <definedName name="Z_FB41F969_87BE_4AD1_A99C_A5F9EA1C8FCB_.wvu.PrintArea" localSheetId="16" hidden="1">'Attach 13'!$A$1:$E$27</definedName>
    <definedName name="Z_FB41F969_87BE_4AD1_A99C_A5F9EA1C8FCB_.wvu.PrintArea" localSheetId="17" hidden="1">'Attach 14'!$A$1:$E$29</definedName>
    <definedName name="Z_FB41F969_87BE_4AD1_A99C_A5F9EA1C8FCB_.wvu.PrintArea" localSheetId="18" hidden="1">'Attach 14-IP'!$A$8:$I$220</definedName>
    <definedName name="Z_FB41F969_87BE_4AD1_A99C_A5F9EA1C8FCB_.wvu.PrintArea" localSheetId="19" hidden="1">'Attach 15'!$A$1:$E$93</definedName>
    <definedName name="Z_FB41F969_87BE_4AD1_A99C_A5F9EA1C8FCB_.wvu.PrintArea" localSheetId="20" hidden="1">'Attach 16'!$A$1:$L$90</definedName>
    <definedName name="Z_FB41F969_87BE_4AD1_A99C_A5F9EA1C8FCB_.wvu.PrintArea" localSheetId="21" hidden="1">'Attach 17'!$A$1:$E$33</definedName>
    <definedName name="Z_FB41F969_87BE_4AD1_A99C_A5F9EA1C8FCB_.wvu.PrintArea" localSheetId="22" hidden="1">'Attach 18'!$A$1:$E$24</definedName>
    <definedName name="Z_FB41F969_87BE_4AD1_A99C_A5F9EA1C8FCB_.wvu.PrintArea" localSheetId="23" hidden="1">'Attach 18 SP'!$A$7:$I$157</definedName>
    <definedName name="Z_FB41F969_87BE_4AD1_A99C_A5F9EA1C8FCB_.wvu.PrintArea" localSheetId="24" hidden="1">'Attach 19'!$A$1:$E$31</definedName>
    <definedName name="Z_FB41F969_87BE_4AD1_A99C_A5F9EA1C8FCB_.wvu.PrintArea" localSheetId="3" hidden="1">'Attach 3(JV)'!$A$1:$E$22</definedName>
    <definedName name="Z_FB41F969_87BE_4AD1_A99C_A5F9EA1C8FCB_.wvu.PrintArea" localSheetId="4" hidden="1">'Attach 3(QR)'!$A$1:$E$28</definedName>
    <definedName name="Z_FB41F969_87BE_4AD1_A99C_A5F9EA1C8FCB_.wvu.PrintArea" localSheetId="5" hidden="1">'Attach 4'!$A$1:$G$25</definedName>
    <definedName name="Z_FB41F969_87BE_4AD1_A99C_A5F9EA1C8FCB_.wvu.PrintArea" localSheetId="6" hidden="1">'Attach 4 (A)'!$A$1:$E$27</definedName>
    <definedName name="Z_FB41F969_87BE_4AD1_A99C_A5F9EA1C8FCB_.wvu.PrintArea" localSheetId="7" hidden="1">'Attach 4 (B)'!$A$1:$E$26</definedName>
    <definedName name="Z_FB41F969_87BE_4AD1_A99C_A5F9EA1C8FCB_.wvu.PrintArea" localSheetId="8" hidden="1">'Attach 5'!$A$1:$E$110</definedName>
    <definedName name="Z_FB41F969_87BE_4AD1_A99C_A5F9EA1C8FCB_.wvu.PrintArea" localSheetId="9" hidden="1">'Attach 5A'!$A$1:$E$73</definedName>
    <definedName name="Z_FB41F969_87BE_4AD1_A99C_A5F9EA1C8FCB_.wvu.PrintArea" localSheetId="10" hidden="1">'Attach 6'!$A$1:$E$28</definedName>
    <definedName name="Z_FB41F969_87BE_4AD1_A99C_A5F9EA1C8FCB_.wvu.PrintArea" localSheetId="11" hidden="1">'Attach 7'!$A$1:$E$18</definedName>
    <definedName name="Z_FB41F969_87BE_4AD1_A99C_A5F9EA1C8FCB_.wvu.PrintArea" localSheetId="12" hidden="1">'Attach 9'!$A$1:$G$53</definedName>
    <definedName name="Z_FB41F969_87BE_4AD1_A99C_A5F9EA1C8FCB_.wvu.PrintArea" localSheetId="25" hidden="1">'Bid Form 1st Envelope '!$A$1:$F$118</definedName>
    <definedName name="Z_FB41F969_87BE_4AD1_A99C_A5F9EA1C8FCB_.wvu.PrintArea" localSheetId="1" hidden="1">Cover!$A$1:$F$20</definedName>
    <definedName name="Z_FB41F969_87BE_4AD1_A99C_A5F9EA1C8FCB_.wvu.PrintArea" localSheetId="2" hidden="1">'Names of Bidder'!$B$1:$G$29</definedName>
    <definedName name="Z_FB41F969_87BE_4AD1_A99C_A5F9EA1C8FCB_.wvu.PrintTitles" localSheetId="12" hidden="1">'Attach 9'!$17:$17</definedName>
    <definedName name="Z_FB41F969_87BE_4AD1_A99C_A5F9EA1C8FCB_.wvu.Rows" localSheetId="15" hidden="1">'Attach 12'!#REF!,'Attach 12'!#REF!</definedName>
    <definedName name="Z_FB41F969_87BE_4AD1_A99C_A5F9EA1C8FCB_.wvu.Rows" localSheetId="19" hidden="1">'Attach 15'!$16:$16</definedName>
    <definedName name="Z_FB41F969_87BE_4AD1_A99C_A5F9EA1C8FCB_.wvu.Rows" localSheetId="21" hidden="1">'Attach 17'!$26:$26,'Attach 17'!$32:$209</definedName>
    <definedName name="Z_FB41F969_87BE_4AD1_A99C_A5F9EA1C8FCB_.wvu.Rows" localSheetId="23" hidden="1">'Attach 18 SP'!$149:$153</definedName>
    <definedName name="Z_FB41F969_87BE_4AD1_A99C_A5F9EA1C8FCB_.wvu.Rows" localSheetId="24" hidden="1">'Attach 19'!$13:$13,'Attach 19'!$20:$28</definedName>
    <definedName name="Z_FB41F969_87BE_4AD1_A99C_A5F9EA1C8FCB_.wvu.Rows" localSheetId="8" hidden="1">'Attach 5'!$4:$4</definedName>
    <definedName name="Z_FB41F969_87BE_4AD1_A99C_A5F9EA1C8FCB_.wvu.Rows" localSheetId="9" hidden="1">'Attach 5A'!$25:$30</definedName>
    <definedName name="Z_FB41F969_87BE_4AD1_A99C_A5F9EA1C8FCB_.wvu.Rows" localSheetId="12" hidden="1">'Attach 9'!$46:$47</definedName>
    <definedName name="Z_FB41F969_87BE_4AD1_A99C_A5F9EA1C8FCB_.wvu.Rows" localSheetId="25" hidden="1">'Bid Form 1st Envelope '!$26:$27,'Bid Form 1st Envelope '!$101:$101,'Bid Form 1st Envelope '!$104:$105</definedName>
    <definedName name="Z_FE4EC9C4_31B9_4D40_8323_5B16C3BC840F_.wvu.Cols" localSheetId="19" hidden="1">'Attach 15'!$H:$H</definedName>
    <definedName name="Z_FE4EC9C4_31B9_4D40_8323_5B16C3BC840F_.wvu.Cols" localSheetId="8" hidden="1">'Attach 5'!$H:$H</definedName>
    <definedName name="Z_FE4EC9C4_31B9_4D40_8323_5B16C3BC840F_.wvu.Cols" localSheetId="10" hidden="1">'Attach 6'!$H:$H</definedName>
    <definedName name="Z_FE4EC9C4_31B9_4D40_8323_5B16C3BC840F_.wvu.PrintArea" localSheetId="13" hidden="1">'Attach 10'!$A$1:$E$18</definedName>
    <definedName name="Z_FE4EC9C4_31B9_4D40_8323_5B16C3BC840F_.wvu.PrintArea" localSheetId="14" hidden="1">'Attach 11'!$A$1:$E$29</definedName>
    <definedName name="Z_FE4EC9C4_31B9_4D40_8323_5B16C3BC840F_.wvu.PrintArea" localSheetId="16" hidden="1">'Attach 13'!$A$1:$E$29</definedName>
    <definedName name="Z_FE4EC9C4_31B9_4D40_8323_5B16C3BC840F_.wvu.PrintArea" localSheetId="17" hidden="1">'Attach 14'!$A$1:$E$29</definedName>
    <definedName name="Z_FE4EC9C4_31B9_4D40_8323_5B16C3BC840F_.wvu.PrintArea" localSheetId="18" hidden="1">'Attach 14-IP'!$A$8:$I$220</definedName>
    <definedName name="Z_FE4EC9C4_31B9_4D40_8323_5B16C3BC840F_.wvu.PrintArea" localSheetId="19" hidden="1">'Attach 15'!$A$1:$E$93</definedName>
    <definedName name="Z_FE4EC9C4_31B9_4D40_8323_5B16C3BC840F_.wvu.PrintArea" localSheetId="20" hidden="1">'Attach 16'!$A$1:$L$90</definedName>
    <definedName name="Z_FE4EC9C4_31B9_4D40_8323_5B16C3BC840F_.wvu.PrintArea" localSheetId="21" hidden="1">'Attach 17'!$A$1:$E$33</definedName>
    <definedName name="Z_FE4EC9C4_31B9_4D40_8323_5B16C3BC840F_.wvu.PrintArea" localSheetId="22" hidden="1">'Attach 18'!$A$1:$E$24</definedName>
    <definedName name="Z_FE4EC9C4_31B9_4D40_8323_5B16C3BC840F_.wvu.PrintArea" localSheetId="24" hidden="1">'Attach 19'!$A$1:$E$31</definedName>
    <definedName name="Z_FE4EC9C4_31B9_4D40_8323_5B16C3BC840F_.wvu.PrintArea" localSheetId="3" hidden="1">'Attach 3(JV)'!$A$1:$E$22</definedName>
    <definedName name="Z_FE4EC9C4_31B9_4D40_8323_5B16C3BC840F_.wvu.PrintArea" localSheetId="4" hidden="1">'Attach 3(QR)'!$A$1:$E$28</definedName>
    <definedName name="Z_FE4EC9C4_31B9_4D40_8323_5B16C3BC840F_.wvu.PrintArea" localSheetId="5" hidden="1">'Attach 4'!$A$1:$E$25</definedName>
    <definedName name="Z_FE4EC9C4_31B9_4D40_8323_5B16C3BC840F_.wvu.PrintArea" localSheetId="6" hidden="1">'Attach 4 (A)'!$A$1:$E$27</definedName>
    <definedName name="Z_FE4EC9C4_31B9_4D40_8323_5B16C3BC840F_.wvu.PrintArea" localSheetId="7" hidden="1">'Attach 4 (B)'!$A$1:$E$26</definedName>
    <definedName name="Z_FE4EC9C4_31B9_4D40_8323_5B16C3BC840F_.wvu.PrintArea" localSheetId="8" hidden="1">'Attach 5'!$A$1:$E$34</definedName>
    <definedName name="Z_FE4EC9C4_31B9_4D40_8323_5B16C3BC840F_.wvu.PrintArea" localSheetId="10" hidden="1">'Attach 6'!$A$1:$E$28</definedName>
    <definedName name="Z_FE4EC9C4_31B9_4D40_8323_5B16C3BC840F_.wvu.PrintArea" localSheetId="11" hidden="1">'Attach 7'!$A$1:$E$18</definedName>
    <definedName name="Z_FE4EC9C4_31B9_4D40_8323_5B16C3BC840F_.wvu.PrintArea" localSheetId="12" hidden="1">'Attach 9'!$A$1:$G$54</definedName>
    <definedName name="Z_FE4EC9C4_31B9_4D40_8323_5B16C3BC840F_.wvu.PrintArea" localSheetId="25" hidden="1">'Bid Form 1st Envelope '!$A$1:$F$118</definedName>
    <definedName name="Z_FE4EC9C4_31B9_4D40_8323_5B16C3BC840F_.wvu.PrintTitles" localSheetId="12" hidden="1">'Attach 9'!$17:$17</definedName>
    <definedName name="Z_FE4EC9C4_31B9_4D40_8323_5B16C3BC840F_.wvu.Rows" localSheetId="19" hidden="1">'Attach 15'!$16:$16</definedName>
    <definedName name="Z_FE4EC9C4_31B9_4D40_8323_5B16C3BC840F_.wvu.Rows" localSheetId="21" hidden="1">'Attach 17'!$26:$26,'Attach 17'!$32:$209</definedName>
    <definedName name="Z_FE4EC9C4_31B9_4D40_8323_5B16C3BC840F_.wvu.Rows" localSheetId="24" hidden="1">'Attach 19'!$13:$13,'Attach 19'!$20:$28</definedName>
    <definedName name="Z_FE4EC9C4_31B9_4D40_8323_5B16C3BC840F_.wvu.Rows" localSheetId="8" hidden="1">'Attach 5'!$4:$4</definedName>
    <definedName name="Z_FEBF4298_F424_4062_8777_832DAFDB7A61_.wvu.Cols" localSheetId="15" hidden="1">'Attach 12'!$G:$I</definedName>
    <definedName name="Z_FEBF4298_F424_4062_8777_832DAFDB7A61_.wvu.Cols" localSheetId="19" hidden="1">'Attach 15'!$H:$H,'Attach 15'!$J:$J</definedName>
    <definedName name="Z_FEBF4298_F424_4062_8777_832DAFDB7A61_.wvu.Cols" localSheetId="23" hidden="1">'Attach 18 SP'!$J:$AO</definedName>
    <definedName name="Z_FEBF4298_F424_4062_8777_832DAFDB7A61_.wvu.Cols" localSheetId="3" hidden="1">'Attach 3(JV)'!$G:$H</definedName>
    <definedName name="Z_FEBF4298_F424_4062_8777_832DAFDB7A61_.wvu.Cols" localSheetId="5" hidden="1">'Attach 4'!$H:$O</definedName>
    <definedName name="Z_FEBF4298_F424_4062_8777_832DAFDB7A61_.wvu.Cols" localSheetId="8" hidden="1">'Attach 5'!$H:$H</definedName>
    <definedName name="Z_FEBF4298_F424_4062_8777_832DAFDB7A61_.wvu.Cols" localSheetId="9" hidden="1">'Attach 5A'!$G:$H</definedName>
    <definedName name="Z_FEBF4298_F424_4062_8777_832DAFDB7A61_.wvu.Cols" localSheetId="10" hidden="1">'Attach 6'!$H:$H</definedName>
    <definedName name="Z_FEBF4298_F424_4062_8777_832DAFDB7A61_.wvu.Cols" localSheetId="25" hidden="1">'Bid Form 1st Envelope '!$L:$L,'Bid Form 1st Envelope '!$AA:$AI</definedName>
    <definedName name="Z_FEBF4298_F424_4062_8777_832DAFDB7A61_.wvu.Cols" localSheetId="2" hidden="1">'Names of Bidder'!$I:$AB</definedName>
    <definedName name="Z_FEBF4298_F424_4062_8777_832DAFDB7A61_.wvu.FilterData" localSheetId="2" hidden="1">'Names of Bidder'!$B$6:$G$11</definedName>
    <definedName name="Z_FEBF4298_F424_4062_8777_832DAFDB7A61_.wvu.PrintArea" localSheetId="13" hidden="1">'Attach 10'!$A$1:$F$18</definedName>
    <definedName name="Z_FEBF4298_F424_4062_8777_832DAFDB7A61_.wvu.PrintArea" localSheetId="14" hidden="1">'Attach 11'!$A$1:$E$29</definedName>
    <definedName name="Z_FEBF4298_F424_4062_8777_832DAFDB7A61_.wvu.PrintArea" localSheetId="15" hidden="1">'Attach 12'!$A$1:$F$119</definedName>
    <definedName name="Z_FEBF4298_F424_4062_8777_832DAFDB7A61_.wvu.PrintArea" localSheetId="16" hidden="1">'Attach 13'!$A$1:$E$27</definedName>
    <definedName name="Z_FEBF4298_F424_4062_8777_832DAFDB7A61_.wvu.PrintArea" localSheetId="17" hidden="1">'Attach 14'!$A$1:$E$29</definedName>
    <definedName name="Z_FEBF4298_F424_4062_8777_832DAFDB7A61_.wvu.PrintArea" localSheetId="18" hidden="1">'Attach 14-IP'!$A$8:$I$220</definedName>
    <definedName name="Z_FEBF4298_F424_4062_8777_832DAFDB7A61_.wvu.PrintArea" localSheetId="19" hidden="1">'Attach 15'!$A$1:$E$93</definedName>
    <definedName name="Z_FEBF4298_F424_4062_8777_832DAFDB7A61_.wvu.PrintArea" localSheetId="20" hidden="1">'Attach 16'!$A$1:$L$90</definedName>
    <definedName name="Z_FEBF4298_F424_4062_8777_832DAFDB7A61_.wvu.PrintArea" localSheetId="21" hidden="1">'Attach 17'!$A$1:$E$33</definedName>
    <definedName name="Z_FEBF4298_F424_4062_8777_832DAFDB7A61_.wvu.PrintArea" localSheetId="22" hidden="1">'Attach 18'!$A$1:$E$24</definedName>
    <definedName name="Z_FEBF4298_F424_4062_8777_832DAFDB7A61_.wvu.PrintArea" localSheetId="23" hidden="1">'Attach 18 SP'!$A$7:$I$157</definedName>
    <definedName name="Z_FEBF4298_F424_4062_8777_832DAFDB7A61_.wvu.PrintArea" localSheetId="24" hidden="1">'Attach 19'!$A$1:$E$31</definedName>
    <definedName name="Z_FEBF4298_F424_4062_8777_832DAFDB7A61_.wvu.PrintArea" localSheetId="3" hidden="1">'Attach 3(JV)'!$A$1:$E$22</definedName>
    <definedName name="Z_FEBF4298_F424_4062_8777_832DAFDB7A61_.wvu.PrintArea" localSheetId="4" hidden="1">'Attach 3(QR)'!$A$1:$E$28</definedName>
    <definedName name="Z_FEBF4298_F424_4062_8777_832DAFDB7A61_.wvu.PrintArea" localSheetId="5" hidden="1">'Attach 4'!$A$1:$G$25</definedName>
    <definedName name="Z_FEBF4298_F424_4062_8777_832DAFDB7A61_.wvu.PrintArea" localSheetId="6" hidden="1">'Attach 4 (A)'!$A$1:$E$27</definedName>
    <definedName name="Z_FEBF4298_F424_4062_8777_832DAFDB7A61_.wvu.PrintArea" localSheetId="7" hidden="1">'Attach 4 (B)'!$A$1:$E$26</definedName>
    <definedName name="Z_FEBF4298_F424_4062_8777_832DAFDB7A61_.wvu.PrintArea" localSheetId="8" hidden="1">'Attach 5'!$A$1:$E$34</definedName>
    <definedName name="Z_FEBF4298_F424_4062_8777_832DAFDB7A61_.wvu.PrintArea" localSheetId="9" hidden="1">'Attach 5A'!$A$1:$E$35</definedName>
    <definedName name="Z_FEBF4298_F424_4062_8777_832DAFDB7A61_.wvu.PrintArea" localSheetId="10" hidden="1">'Attach 6'!$A$1:$E$28</definedName>
    <definedName name="Z_FEBF4298_F424_4062_8777_832DAFDB7A61_.wvu.PrintArea" localSheetId="11" hidden="1">'Attach 7'!$A$1:$E$18</definedName>
    <definedName name="Z_FEBF4298_F424_4062_8777_832DAFDB7A61_.wvu.PrintArea" localSheetId="12" hidden="1">'Attach 9'!$A$1:$G$53</definedName>
    <definedName name="Z_FEBF4298_F424_4062_8777_832DAFDB7A61_.wvu.PrintArea" localSheetId="25" hidden="1">'Bid Form 1st Envelope '!$A$1:$F$118</definedName>
    <definedName name="Z_FEBF4298_F424_4062_8777_832DAFDB7A61_.wvu.PrintArea" localSheetId="1" hidden="1">Cover!$A$1:$F$20</definedName>
    <definedName name="Z_FEBF4298_F424_4062_8777_832DAFDB7A61_.wvu.PrintArea" localSheetId="2" hidden="1">'Names of Bidder'!$B$1:$G$29</definedName>
    <definedName name="Z_FEBF4298_F424_4062_8777_832DAFDB7A61_.wvu.PrintTitles" localSheetId="12" hidden="1">'Attach 9'!$17:$17</definedName>
    <definedName name="Z_FEBF4298_F424_4062_8777_832DAFDB7A61_.wvu.Rows" localSheetId="15" hidden="1">'Attach 12'!$38:$45,'Attach 12'!$96:$102</definedName>
    <definedName name="Z_FEBF4298_F424_4062_8777_832DAFDB7A61_.wvu.Rows" localSheetId="19" hidden="1">'Attach 15'!$16:$16</definedName>
    <definedName name="Z_FEBF4298_F424_4062_8777_832DAFDB7A61_.wvu.Rows" localSheetId="21" hidden="1">'Attach 17'!$26:$26,'Attach 17'!$32:$209</definedName>
    <definedName name="Z_FEBF4298_F424_4062_8777_832DAFDB7A61_.wvu.Rows" localSheetId="23" hidden="1">'Attach 18 SP'!$149:$153</definedName>
    <definedName name="Z_FEBF4298_F424_4062_8777_832DAFDB7A61_.wvu.Rows" localSheetId="24" hidden="1">'Attach 19'!$13:$13,'Attach 19'!$20:$28</definedName>
    <definedName name="Z_FEBF4298_F424_4062_8777_832DAFDB7A61_.wvu.Rows" localSheetId="8" hidden="1">'Attach 5'!$4:$4</definedName>
    <definedName name="Z_FEBF4298_F424_4062_8777_832DAFDB7A61_.wvu.Rows" localSheetId="9" hidden="1">'Attach 5A'!$25:$30</definedName>
    <definedName name="Z_FEBF4298_F424_4062_8777_832DAFDB7A61_.wvu.Rows" localSheetId="12" hidden="1">'Attach 9'!$46:$47</definedName>
    <definedName name="Z_FEBF4298_F424_4062_8777_832DAFDB7A61_.wvu.Rows" localSheetId="25" hidden="1">'Bid Form 1st Envelope '!$22:$23,'Bid Form 1st Envelope '!$26:$27,'Bid Form 1st Envelope '!$101:$101,'Bid Form 1st Envelope '!$104:$105</definedName>
  </definedNames>
  <calcPr calcId="191029"/>
  <customWorkbookViews>
    <customWorkbookView name="Sandeep Panwar {संदीप पंवार} - Personal View" guid="{FEBF4298-F424-4062-8777-832DAFDB7A61}" mergeInterval="0" personalView="1" maximized="1" xWindow="-8" yWindow="-8" windowWidth="1936" windowHeight="1056" tabRatio="871" activeSheetId="26"/>
    <customWorkbookView name="60003018 - Personal View" guid="{FB41F969-87BE-4AD1-A99C-A5F9EA1C8FCB}" mergeInterval="0" personalView="1" maximized="1" windowWidth="1362" windowHeight="502" tabRatio="982" activeSheetId="2" showComments="commIndAndComment"/>
    <customWorkbookView name="Ram Lal - Personal View" guid="{47D52ECC-373D-4A7A-838F-7112A4A0A94F}" mergeInterval="0" personalView="1" maximized="1" windowWidth="1362" windowHeight="542" tabRatio="982" activeSheetId="26"/>
    <customWorkbookView name="Samrat Jain {Samrat Jain} - Personal View" guid="{BA86FE7A-199D-4ABD-A444-AE6BFDF4BCC9}" mergeInterval="0" personalView="1" maximized="1" windowWidth="1916" windowHeight="774" tabRatio="861" activeSheetId="2"/>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0"/>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Rahul Mendhe {Rahul Mendhe} - Personal View" guid="{347D9A5E-5167-4CD7-A121-BEAF211F64E4}" mergeInterval="0" personalView="1" maximized="1" windowWidth="1916" windowHeight="774" tabRatio="982" activeSheetId="26"/>
    <customWorkbookView name="Ram Lal {Ram Lal} - Personal View" guid="{72B383D4-8341-48BE-BBCC-63C6785ABF81}" mergeInterval="0" personalView="1" maximized="1" windowWidth="1916" windowHeight="854" tabRatio="982" activeSheetId="26"/>
    <customWorkbookView name="Ankit Vaishnav {Ankit Vaishnav} - Personal View" guid="{7706378E-40E2-4583-90AF-E6E1DCB3696C}" mergeInterval="0" personalView="1" maximized="1" xWindow="-8" yWindow="-8" windowWidth="1456" windowHeight="876" tabRatio="982" activeSheetId="2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 i="22" l="1"/>
  <c r="B89" i="26"/>
  <c r="A45" i="13" l="1"/>
  <c r="J1" i="13"/>
  <c r="F1" i="2" l="1"/>
  <c r="AD21" i="26" l="1"/>
  <c r="B21" i="26"/>
  <c r="A26" i="16" l="1"/>
  <c r="E9" i="16" l="1"/>
  <c r="E8" i="16"/>
  <c r="A8" i="16"/>
  <c r="E7" i="16"/>
  <c r="A42" i="24" l="1"/>
  <c r="A43" i="24"/>
  <c r="A40" i="19"/>
  <c r="A41" i="19"/>
  <c r="A47" i="13" l="1"/>
  <c r="A46" i="13"/>
  <c r="E1" i="11"/>
  <c r="F11" i="13" l="1"/>
  <c r="F10" i="13"/>
  <c r="F9" i="13"/>
  <c r="E9" i="11"/>
  <c r="F8" i="13"/>
  <c r="E8" i="11"/>
  <c r="A1" i="27"/>
  <c r="A8" i="26"/>
  <c r="A9" i="26"/>
  <c r="A10" i="26"/>
  <c r="A11" i="26"/>
  <c r="A12" i="26"/>
  <c r="B15" i="26"/>
  <c r="B17" i="26"/>
  <c r="B24" i="26"/>
  <c r="AD24" i="26"/>
  <c r="B25" i="26"/>
  <c r="H26" i="26"/>
  <c r="H27" i="26"/>
  <c r="B28" i="26"/>
  <c r="B29" i="26"/>
  <c r="B31" i="26"/>
  <c r="B32" i="26"/>
  <c r="B33" i="26"/>
  <c r="B34" i="26"/>
  <c r="B35" i="26"/>
  <c r="B36" i="26"/>
  <c r="B37" i="26"/>
  <c r="B38" i="26"/>
  <c r="B39" i="26"/>
  <c r="B40" i="26"/>
  <c r="B41" i="26"/>
  <c r="B42" i="26"/>
  <c r="B43" i="26"/>
  <c r="B44" i="26"/>
  <c r="B45" i="26"/>
  <c r="A118" i="26"/>
  <c r="E1" i="25"/>
  <c r="E7" i="25"/>
  <c r="E8" i="25"/>
  <c r="E9" i="25"/>
  <c r="E10" i="25"/>
  <c r="E11" i="25"/>
  <c r="A39" i="24"/>
  <c r="A40" i="24"/>
  <c r="A48" i="24"/>
  <c r="E1" i="23"/>
  <c r="E7" i="23"/>
  <c r="E8" i="23"/>
  <c r="E9" i="23"/>
  <c r="E10" i="23"/>
  <c r="E11" i="23"/>
  <c r="D1" i="22"/>
  <c r="E32" i="22" s="1"/>
  <c r="E60" i="22" s="1"/>
  <c r="Z2" i="22"/>
  <c r="D7" i="22"/>
  <c r="D38" i="22" s="1"/>
  <c r="D8" i="22"/>
  <c r="D39" i="22" s="1"/>
  <c r="D40" i="22"/>
  <c r="D69" i="22"/>
  <c r="D70" i="22"/>
  <c r="A38" i="22"/>
  <c r="A39" i="22"/>
  <c r="B40" i="22"/>
  <c r="B41" i="22"/>
  <c r="B42" i="22"/>
  <c r="B43" i="22"/>
  <c r="A66" i="22"/>
  <c r="A67" i="22"/>
  <c r="B68" i="22"/>
  <c r="B69" i="22"/>
  <c r="B70" i="22"/>
  <c r="B71" i="22"/>
  <c r="H1" i="21"/>
  <c r="G7" i="21"/>
  <c r="G8" i="21"/>
  <c r="G9" i="21"/>
  <c r="G10" i="21"/>
  <c r="G11" i="21"/>
  <c r="E1" i="20"/>
  <c r="A3" i="20"/>
  <c r="E7" i="20"/>
  <c r="E8" i="20"/>
  <c r="E10" i="20"/>
  <c r="E11" i="20"/>
  <c r="E12" i="20"/>
  <c r="E75" i="20"/>
  <c r="A37" i="19"/>
  <c r="A38" i="19"/>
  <c r="A39" i="19"/>
  <c r="A45" i="19"/>
  <c r="A50" i="19"/>
  <c r="E1" i="18"/>
  <c r="E7" i="18"/>
  <c r="E8" i="18"/>
  <c r="E9" i="18"/>
  <c r="E10" i="18"/>
  <c r="E11" i="18"/>
  <c r="E1" i="17"/>
  <c r="E7" i="17"/>
  <c r="E8" i="17"/>
  <c r="E9" i="17"/>
  <c r="E10" i="17"/>
  <c r="E11" i="17"/>
  <c r="D1" i="15"/>
  <c r="D7" i="15"/>
  <c r="D8" i="15"/>
  <c r="D9" i="15"/>
  <c r="D10" i="15"/>
  <c r="D11" i="15"/>
  <c r="F1" i="14"/>
  <c r="E7" i="14"/>
  <c r="E8" i="14"/>
  <c r="E9" i="14"/>
  <c r="E10" i="14"/>
  <c r="E11" i="14"/>
  <c r="E1" i="12"/>
  <c r="E7" i="12"/>
  <c r="E8" i="12"/>
  <c r="E9" i="12"/>
  <c r="E10" i="12"/>
  <c r="E11" i="12"/>
  <c r="E30" i="11"/>
  <c r="E7" i="11"/>
  <c r="E10" i="11"/>
  <c r="E11" i="11"/>
  <c r="A32" i="11"/>
  <c r="D7" i="10"/>
  <c r="A8" i="10"/>
  <c r="D8" i="10"/>
  <c r="D10" i="10"/>
  <c r="E36" i="10"/>
  <c r="D1" i="9"/>
  <c r="E36" i="9" s="1"/>
  <c r="E73" i="9" s="1"/>
  <c r="D7" i="9"/>
  <c r="D8" i="9"/>
  <c r="D9" i="9"/>
  <c r="D10" i="9"/>
  <c r="D11" i="9"/>
  <c r="E1" i="8"/>
  <c r="E7" i="8"/>
  <c r="E8" i="8"/>
  <c r="E9" i="8"/>
  <c r="E10" i="8"/>
  <c r="E11" i="8"/>
  <c r="E1" i="7"/>
  <c r="D7" i="7"/>
  <c r="D8" i="7"/>
  <c r="D9" i="7"/>
  <c r="D10" i="7"/>
  <c r="D11" i="7"/>
  <c r="G1" i="6"/>
  <c r="F7" i="6"/>
  <c r="F8" i="6"/>
  <c r="F9" i="6"/>
  <c r="F10" i="6"/>
  <c r="F11" i="6"/>
  <c r="H18" i="6"/>
  <c r="I18" i="6"/>
  <c r="H19" i="6"/>
  <c r="I19" i="6"/>
  <c r="H20" i="6"/>
  <c r="I20" i="6"/>
  <c r="H21" i="6"/>
  <c r="I21" i="6"/>
  <c r="H22" i="6"/>
  <c r="I22" i="6"/>
  <c r="H23" i="6"/>
  <c r="I23" i="6"/>
  <c r="H24" i="6"/>
  <c r="I24" i="6"/>
  <c r="H25" i="6"/>
  <c r="I25" i="6"/>
  <c r="F26" i="6"/>
  <c r="G26" i="6"/>
  <c r="E1" i="5"/>
  <c r="E7" i="5"/>
  <c r="E8" i="5"/>
  <c r="E9" i="5"/>
  <c r="E10" i="5"/>
  <c r="E11" i="5"/>
  <c r="A1" i="4"/>
  <c r="A1" i="12" s="1"/>
  <c r="E1" i="4"/>
  <c r="Z1" i="4"/>
  <c r="Z2" i="4"/>
  <c r="Z2" i="21" s="1"/>
  <c r="A3" i="4"/>
  <c r="Z8" i="4"/>
  <c r="A8" i="4" s="1"/>
  <c r="B9" i="4"/>
  <c r="B10" i="4"/>
  <c r="B11" i="4"/>
  <c r="B12" i="4"/>
  <c r="B13" i="4"/>
  <c r="B14" i="4"/>
  <c r="H16" i="4"/>
  <c r="B18" i="4"/>
  <c r="E18" i="4"/>
  <c r="AA18" i="4"/>
  <c r="B19" i="4"/>
  <c r="E19" i="4"/>
  <c r="AA19" i="4"/>
  <c r="B1" i="3"/>
  <c r="B2" i="3"/>
  <c r="I6" i="3"/>
  <c r="AA6" i="3"/>
  <c r="B7" i="3"/>
  <c r="J8" i="3"/>
  <c r="L8" i="3"/>
  <c r="B10" i="3"/>
  <c r="A7" i="4" s="1"/>
  <c r="B11" i="3"/>
  <c r="J13" i="3"/>
  <c r="B15" i="3"/>
  <c r="B16" i="3"/>
  <c r="H28" i="3"/>
  <c r="G28" i="3" s="1"/>
  <c r="B2" i="2"/>
  <c r="B3" i="2"/>
  <c r="B6" i="26" l="1"/>
  <c r="AI7" i="26" s="1"/>
  <c r="AI8" i="26" s="1"/>
  <c r="A1" i="22"/>
  <c r="A32" i="22" s="1"/>
  <c r="A60" i="22" s="1"/>
  <c r="F95" i="26"/>
  <c r="A3" i="21"/>
  <c r="A16" i="13"/>
  <c r="D42" i="22"/>
  <c r="B30" i="22"/>
  <c r="B58" i="22" s="1"/>
  <c r="B86" i="22" s="1"/>
  <c r="D30" i="22"/>
  <c r="D58" i="22" s="1"/>
  <c r="D86" i="22" s="1"/>
  <c r="E22" i="5"/>
  <c r="A8" i="25"/>
  <c r="B12" i="23"/>
  <c r="B11" i="18"/>
  <c r="B10" i="23"/>
  <c r="B20" i="21"/>
  <c r="J6" i="3"/>
  <c r="L88" i="26" s="1"/>
  <c r="E13" i="4"/>
  <c r="D67" i="22"/>
  <c r="D66" i="22"/>
  <c r="D41" i="22"/>
  <c r="E14" i="4"/>
  <c r="B10" i="5"/>
  <c r="I26" i="6"/>
  <c r="A18" i="6" s="1"/>
  <c r="H26" i="6"/>
  <c r="A17" i="6" s="1"/>
  <c r="B11" i="6"/>
  <c r="B11" i="12"/>
  <c r="B11" i="14"/>
  <c r="B10" i="7"/>
  <c r="E27" i="11"/>
  <c r="E50" i="11" s="1"/>
  <c r="B10" i="15"/>
  <c r="B10" i="16" s="1"/>
  <c r="B9" i="8"/>
  <c r="B10" i="9"/>
  <c r="B11" i="10"/>
  <c r="B9" i="13"/>
  <c r="B9" i="17"/>
  <c r="B11" i="20"/>
  <c r="A104" i="26"/>
  <c r="B9" i="6"/>
  <c r="B11" i="8"/>
  <c r="B11" i="11"/>
  <c r="B9" i="12"/>
  <c r="B9" i="14"/>
  <c r="B11" i="17"/>
  <c r="D68" i="22"/>
  <c r="A10" i="27"/>
  <c r="B10" i="27" s="1"/>
  <c r="D10" i="27" s="1"/>
  <c r="A6" i="27"/>
  <c r="B6" i="27" s="1"/>
  <c r="A9" i="27"/>
  <c r="B9" i="27" s="1"/>
  <c r="D9" i="27" s="1"/>
  <c r="A11" i="27"/>
  <c r="B11" i="27" s="1"/>
  <c r="D11" i="27" s="1"/>
  <c r="A8" i="27"/>
  <c r="B8" i="27" s="1"/>
  <c r="D8" i="27" s="1"/>
  <c r="A7" i="27"/>
  <c r="B7" i="27" s="1"/>
  <c r="D7" i="27" s="1"/>
  <c r="K8" i="3"/>
  <c r="L89" i="26"/>
  <c r="B12" i="5"/>
  <c r="B13" i="20"/>
  <c r="B12" i="21"/>
  <c r="B10" i="21"/>
  <c r="A3" i="22"/>
  <c r="A34" i="22" s="1"/>
  <c r="A62" i="22" s="1"/>
  <c r="B11" i="25"/>
  <c r="B9" i="25"/>
  <c r="B12" i="15"/>
  <c r="B12" i="16" s="1"/>
  <c r="E21" i="6"/>
  <c r="B27" i="11"/>
  <c r="B50" i="11" s="1"/>
  <c r="B50" i="13"/>
  <c r="B12" i="13"/>
  <c r="A3" i="13"/>
  <c r="Z2" i="15"/>
  <c r="B12" i="18"/>
  <c r="B10" i="18"/>
  <c r="B11" i="22"/>
  <c r="B9" i="22"/>
  <c r="B11" i="23"/>
  <c r="B9" i="23"/>
  <c r="A105" i="26"/>
  <c r="E26" i="11"/>
  <c r="E49" i="11" s="1"/>
  <c r="B11" i="5"/>
  <c r="B9" i="5"/>
  <c r="B22" i="6"/>
  <c r="B12" i="6"/>
  <c r="B10" i="6"/>
  <c r="B11" i="7"/>
  <c r="B9" i="7"/>
  <c r="B12" i="8"/>
  <c r="B10" i="8"/>
  <c r="B11" i="9"/>
  <c r="B9" i="9"/>
  <c r="B12" i="10"/>
  <c r="B10" i="10"/>
  <c r="B12" i="11"/>
  <c r="B10" i="11"/>
  <c r="B17" i="12"/>
  <c r="B10" i="12"/>
  <c r="B11" i="13"/>
  <c r="B12" i="14"/>
  <c r="B10" i="14"/>
  <c r="B11" i="15"/>
  <c r="B11" i="16" s="1"/>
  <c r="B9" i="15"/>
  <c r="B9" i="16" s="1"/>
  <c r="B12" i="17"/>
  <c r="B10" i="17"/>
  <c r="B12" i="20"/>
  <c r="B10" i="20"/>
  <c r="E27" i="20" s="1"/>
  <c r="B11" i="21"/>
  <c r="B9" i="21"/>
  <c r="H20" i="21" s="1"/>
  <c r="B12" i="25"/>
  <c r="B10" i="25"/>
  <c r="F49" i="13"/>
  <c r="B12" i="7"/>
  <c r="B12" i="9"/>
  <c r="B13" i="10"/>
  <c r="B23" i="5"/>
  <c r="E34" i="9"/>
  <c r="D71" i="9" s="1"/>
  <c r="D108" i="9" s="1"/>
  <c r="D33" i="10"/>
  <c r="D71" i="10" s="1"/>
  <c r="B9" i="11"/>
  <c r="A3" i="12"/>
  <c r="B10" i="13"/>
  <c r="A3" i="17"/>
  <c r="B9" i="18"/>
  <c r="B12" i="22"/>
  <c r="B10" i="22"/>
  <c r="F50" i="13"/>
  <c r="B22" i="5"/>
  <c r="B33" i="10"/>
  <c r="B71" i="10" s="1"/>
  <c r="B26" i="11"/>
  <c r="B49" i="11" s="1"/>
  <c r="B16" i="12"/>
  <c r="B49" i="13"/>
  <c r="B27" i="15"/>
  <c r="B117" i="16" s="1"/>
  <c r="B24" i="8"/>
  <c r="B17" i="14"/>
  <c r="B92" i="20"/>
  <c r="C97" i="26"/>
  <c r="B25" i="7"/>
  <c r="B33" i="9"/>
  <c r="B70" i="9" s="1"/>
  <c r="B107" i="9" s="1"/>
  <c r="B29" i="22"/>
  <c r="B57" i="22" s="1"/>
  <c r="B85" i="22" s="1"/>
  <c r="B21" i="6"/>
  <c r="B24" i="17"/>
  <c r="B24" i="18"/>
  <c r="B89" i="21"/>
  <c r="B19" i="23"/>
  <c r="B30" i="25"/>
  <c r="B90" i="21"/>
  <c r="B20" i="23"/>
  <c r="C98" i="26"/>
  <c r="B34" i="10"/>
  <c r="B72" i="10" s="1"/>
  <c r="B18" i="14"/>
  <c r="B28" i="15"/>
  <c r="B118" i="16" s="1"/>
  <c r="B25" i="17"/>
  <c r="B93" i="20"/>
  <c r="B31" i="25"/>
  <c r="B26" i="7"/>
  <c r="B25" i="8"/>
  <c r="B34" i="9"/>
  <c r="B71" i="9" s="1"/>
  <c r="B108" i="9" s="1"/>
  <c r="B25" i="18"/>
  <c r="E18" i="14"/>
  <c r="E25" i="18"/>
  <c r="E93" i="20"/>
  <c r="H90" i="21"/>
  <c r="E20" i="23"/>
  <c r="E22" i="6"/>
  <c r="D26" i="7"/>
  <c r="E25" i="17"/>
  <c r="E31" i="25"/>
  <c r="F98" i="26"/>
  <c r="E25" i="8"/>
  <c r="E23" i="5"/>
  <c r="D34" i="10"/>
  <c r="D72" i="10" s="1"/>
  <c r="E17" i="12"/>
  <c r="E28" i="15"/>
  <c r="F118" i="16" s="1"/>
  <c r="E16" i="12"/>
  <c r="E17" i="14"/>
  <c r="E24" i="17"/>
  <c r="E92" i="20"/>
  <c r="E30" i="25"/>
  <c r="D25" i="7"/>
  <c r="H89" i="21"/>
  <c r="D29" i="22"/>
  <c r="D57" i="22" s="1"/>
  <c r="D85" i="22" s="1"/>
  <c r="E19" i="23"/>
  <c r="F97" i="26"/>
  <c r="E27" i="15"/>
  <c r="F117" i="16" s="1"/>
  <c r="E24" i="8"/>
  <c r="E33" i="9"/>
  <c r="D70" i="9" s="1"/>
  <c r="D107" i="9" s="1"/>
  <c r="E24" i="18"/>
  <c r="A7" i="22"/>
  <c r="A7" i="11"/>
  <c r="A7" i="8"/>
  <c r="A7" i="7"/>
  <c r="A7" i="6"/>
  <c r="A7" i="25"/>
  <c r="A7" i="21"/>
  <c r="A8" i="20"/>
  <c r="A7" i="18"/>
  <c r="A7" i="12"/>
  <c r="A7" i="23"/>
  <c r="A7" i="17"/>
  <c r="A7" i="9"/>
  <c r="A7" i="5"/>
  <c r="A7" i="15"/>
  <c r="A7" i="16" s="1"/>
  <c r="A7" i="14"/>
  <c r="A7" i="13"/>
  <c r="A8" i="12"/>
  <c r="A8" i="18"/>
  <c r="A8" i="6"/>
  <c r="A8" i="7"/>
  <c r="A8" i="8"/>
  <c r="A8" i="11"/>
  <c r="A8" i="22"/>
  <c r="A8" i="14"/>
  <c r="A8" i="15"/>
  <c r="A8" i="5"/>
  <c r="A8" i="9"/>
  <c r="A9" i="10"/>
  <c r="A8" i="13"/>
  <c r="A8" i="17"/>
  <c r="A8" i="23"/>
  <c r="A9" i="20"/>
  <c r="A8" i="21"/>
  <c r="A1" i="23"/>
  <c r="A1" i="5"/>
  <c r="A1" i="16" s="1"/>
  <c r="A1" i="7"/>
  <c r="A1" i="10"/>
  <c r="A36" i="10" s="1"/>
  <c r="A1" i="11"/>
  <c r="A30" i="11" s="1"/>
  <c r="A1" i="14"/>
  <c r="A1" i="26"/>
  <c r="A1" i="6"/>
  <c r="A1" i="13"/>
  <c r="A1" i="8"/>
  <c r="A1" i="17"/>
  <c r="A1" i="20"/>
  <c r="A1" i="21"/>
  <c r="A1" i="25"/>
  <c r="A1" i="9"/>
  <c r="A1" i="15"/>
  <c r="A1" i="18"/>
  <c r="A3" i="18"/>
  <c r="A3" i="25"/>
  <c r="A3" i="7"/>
  <c r="A3" i="9"/>
  <c r="A3" i="10"/>
  <c r="A3" i="11"/>
  <c r="A3" i="23"/>
  <c r="A3" i="5"/>
  <c r="A3" i="15" s="1"/>
  <c r="A3" i="16" s="1"/>
  <c r="A3" i="6"/>
  <c r="A3" i="8"/>
  <c r="A3" i="14"/>
  <c r="A4" i="27" l="1"/>
  <c r="AI6" i="26"/>
  <c r="AI9" i="26"/>
  <c r="A36" i="9"/>
  <c r="A73" i="9"/>
  <c r="B91" i="26" l="1"/>
</calcChain>
</file>

<file path=xl/sharedStrings.xml><?xml version="1.0" encoding="utf-8"?>
<sst xmlns="http://schemas.openxmlformats.org/spreadsheetml/2006/main" count="1427" uniqueCount="825">
  <si>
    <t>(Declaration regarding Social Accountability)</t>
  </si>
  <si>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</si>
  <si>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</si>
  <si>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</si>
  <si>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</si>
  <si>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</si>
  <si>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</si>
  <si>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</si>
  <si>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</si>
  <si>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Thirty Five</t>
  </si>
  <si>
    <t>In support of the additional information required as per ITB Sub-Clause 9.3 (p) of the Bidding Documents, we furnish herewith our data/details/documents etc., alongwith other information, as follows (the stipulations have been reproduced in italics for ready reference):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</si>
  <si>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</si>
  <si>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</si>
  <si>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</si>
  <si>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</si>
  <si>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</si>
  <si>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</si>
  <si>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</si>
  <si>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</si>
  <si>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</si>
  <si>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</si>
  <si>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</si>
  <si>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</si>
  <si>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</si>
  <si>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</si>
  <si>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</si>
  <si>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</si>
  <si>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</si>
  <si>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</si>
  <si>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</si>
  <si>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</si>
  <si>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</si>
  <si>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</si>
  <si>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</si>
  <si>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</si>
  <si>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</si>
  <si>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</si>
  <si>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</si>
  <si>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</si>
  <si>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</si>
  <si>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</si>
  <si>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</si>
  <si>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</si>
  <si>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</si>
  <si>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</si>
  <si>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</si>
  <si>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</si>
  <si>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</si>
  <si>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</si>
  <si>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</si>
  <si>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</si>
  <si>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</si>
  <si>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</si>
  <si>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</si>
  <si>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</si>
  <si>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</si>
  <si>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</si>
  <si>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</si>
  <si>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</si>
  <si>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</si>
  <si>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</si>
  <si>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</si>
  <si>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</si>
  <si>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</si>
  <si>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</si>
  <si>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</si>
  <si>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</si>
  <si>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</si>
  <si>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</si>
  <si>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</si>
  <si>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</si>
  <si>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</si>
  <si>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</si>
  <si>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</si>
  <si>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</si>
  <si>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</si>
  <si>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</si>
  <si>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</si>
  <si>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</si>
  <si>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</si>
  <si>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</si>
  <si>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</si>
  <si>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</si>
  <si>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</si>
  <si>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</si>
  <si>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</si>
  <si>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</si>
  <si>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</si>
  <si>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</si>
  <si>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</si>
  <si>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</si>
  <si>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</si>
  <si>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</si>
  <si>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</si>
  <si>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</si>
  <si>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</si>
  <si>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</si>
  <si>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</si>
  <si>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</si>
  <si>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</si>
  <si>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</si>
  <si>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</si>
  <si>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</si>
  <si>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</si>
  <si>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</si>
  <si>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</si>
  <si>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</si>
  <si>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</si>
  <si>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</si>
  <si>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</si>
  <si>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</si>
  <si>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</si>
  <si>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</si>
  <si>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</si>
  <si>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</si>
  <si>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</si>
  <si>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</si>
  <si>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</si>
  <si>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</si>
  <si>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</si>
  <si>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</si>
  <si>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</si>
  <si>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</si>
  <si>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</si>
  <si>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</si>
  <si>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</si>
  <si>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</si>
  <si>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</si>
  <si>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</si>
  <si>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</si>
  <si>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</si>
  <si>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</si>
  <si>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</si>
  <si>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</si>
  <si>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</si>
  <si>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</si>
  <si>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</si>
  <si>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</si>
  <si>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</si>
  <si>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</si>
  <si>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</si>
  <si>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</si>
  <si>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</si>
  <si>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</si>
  <si>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</si>
  <si>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</si>
  <si>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</si>
  <si>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</si>
  <si>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</si>
  <si>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</si>
  <si>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</si>
  <si>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</si>
  <si>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</si>
  <si>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</si>
  <si>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</si>
  <si>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10.       </t>
  </si>
  <si>
    <t>11.       </t>
  </si>
  <si>
    <t>12.       </t>
  </si>
  <si>
    <t>We hereby declare that the above information are true and correct and we agree that the payment on account of this Contract, in the event of award, be made in the above account maintained in the above mentioned Bank.</t>
  </si>
  <si>
    <t>Attachment 2 Power of Attorney : No specific format is provided by POWERGRID. Bidder may use their own format.</t>
  </si>
  <si>
    <t xml:space="preserve">Attachment 1 Bid Security : To be submitted as perproforma provided in the bidding document. </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</si>
  <si>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</si>
  <si>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</si>
  <si>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</si>
  <si>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</si>
  <si>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</si>
  <si>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</si>
  <si>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</si>
  <si>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</si>
  <si>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</si>
  <si>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</si>
  <si>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</si>
  <si>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</si>
  <si>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</si>
  <si>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</si>
  <si>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</si>
  <si>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</si>
  <si>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</si>
  <si>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</si>
  <si>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</si>
  <si>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</si>
  <si>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</si>
  <si>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</si>
  <si>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</si>
  <si>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</si>
  <si>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</si>
  <si>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</si>
  <si>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</si>
  <si>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</si>
  <si>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</si>
  <si>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</si>
  <si>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</si>
  <si>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</si>
  <si>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</si>
  <si>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</si>
  <si>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</si>
  <si>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</si>
  <si>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</si>
  <si>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</si>
  <si>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</si>
  <si>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</si>
  <si>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</si>
  <si>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</si>
  <si>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</si>
  <si>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</si>
  <si>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</si>
  <si>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</si>
  <si>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</si>
  <si>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</si>
  <si>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</si>
  <si>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</si>
  <si>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</si>
  <si>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</si>
  <si>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</si>
  <si>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</si>
  <si>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</si>
  <si>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</si>
  <si>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</si>
  <si>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</si>
  <si>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</si>
  <si>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</si>
  <si>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</si>
  <si>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</si>
  <si>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</si>
  <si>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</si>
  <si>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</si>
  <si>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</si>
  <si>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</si>
  <si>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</si>
  <si>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</si>
  <si>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</si>
  <si>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</si>
  <si>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</si>
  <si>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</si>
  <si>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</si>
  <si>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</si>
  <si>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</si>
  <si>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</si>
  <si>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</si>
  <si>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</si>
  <si>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</si>
  <si>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</si>
  <si>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</si>
  <si>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</si>
  <si>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</si>
  <si>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</si>
  <si>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</si>
  <si>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</si>
  <si>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</si>
  <si>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</si>
  <si>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</si>
  <si>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</si>
  <si>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</si>
  <si>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</si>
  <si>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</si>
  <si>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</si>
  <si>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</si>
  <si>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</si>
  <si>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</si>
  <si>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</si>
  <si>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</si>
  <si>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</si>
  <si>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</si>
  <si>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</si>
  <si>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</si>
  <si>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</si>
  <si>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</si>
  <si>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</si>
  <si>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</si>
  <si>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</si>
  <si>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</si>
  <si>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</si>
  <si>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</si>
  <si>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</si>
  <si>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</si>
  <si>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</si>
  <si>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</si>
  <si>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</si>
  <si>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</si>
  <si>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</si>
  <si>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</si>
  <si>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</si>
  <si>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</si>
  <si>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</si>
  <si>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</si>
  <si>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</si>
  <si>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</si>
  <si>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</si>
  <si>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</si>
  <si>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</si>
  <si>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</si>
  <si>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</si>
  <si>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</si>
  <si>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</si>
  <si>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</si>
  <si>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</si>
  <si>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</si>
  <si>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</si>
  <si>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</si>
  <si>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</si>
  <si>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</si>
  <si>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 xml:space="preserve">The documentary evidence that we are eligible to bid in accordance with ITB Clause 2. Further, in terms of ITB Clause 9.3 (c) &amp; (e), the qualification data has been furnished as per your format enclosed with the bidding documents Attachment-3(QR). </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</si>
  <si>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</si>
  <si>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</si>
  <si>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</si>
  <si>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</si>
  <si>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</si>
  <si>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</si>
  <si>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</si>
  <si>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</si>
  <si>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</si>
  <si>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</si>
  <si>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</si>
  <si>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</si>
  <si>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</si>
  <si>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</si>
  <si>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</si>
  <si>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</si>
  <si>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</si>
  <si>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</si>
  <si>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</si>
  <si>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</si>
  <si>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</si>
  <si>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</si>
  <si>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</si>
  <si>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</si>
  <si>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</si>
  <si>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</si>
  <si>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</si>
  <si>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</si>
  <si>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</si>
  <si>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</si>
  <si>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</si>
  <si>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</si>
  <si>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</si>
  <si>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</si>
  <si>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</si>
  <si>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</si>
  <si>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</si>
  <si>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</si>
  <si>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</si>
  <si>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</si>
  <si>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</si>
  <si>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</si>
  <si>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</si>
  <si>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</si>
  <si>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</si>
  <si>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</si>
  <si>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</si>
  <si>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</si>
  <si>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</si>
  <si>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</si>
  <si>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</si>
  <si>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</si>
  <si>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</si>
  <si>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</si>
  <si>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</si>
  <si>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</si>
  <si>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</si>
  <si>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</si>
  <si>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</si>
  <si>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</si>
  <si>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</si>
  <si>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</si>
  <si>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</si>
  <si>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</si>
  <si>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</si>
  <si>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</si>
  <si>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</si>
  <si>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</si>
  <si>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</si>
  <si>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</si>
  <si>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</si>
  <si>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</si>
  <si>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</si>
  <si>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</si>
  <si>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</si>
  <si>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</si>
  <si>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</si>
  <si>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</si>
  <si>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</si>
  <si>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</si>
  <si>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</si>
  <si>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</si>
  <si>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</si>
  <si>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</si>
  <si>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</si>
  <si>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</si>
  <si>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</si>
  <si>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</si>
  <si>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</si>
  <si>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</si>
  <si>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</si>
  <si>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</si>
  <si>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</si>
  <si>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</si>
  <si>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</si>
  <si>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</si>
  <si>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</si>
  <si>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</si>
  <si>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</si>
  <si>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</si>
  <si>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 r:</t>
  </si>
  <si>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</si>
  <si>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</si>
  <si>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</si>
  <si>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</si>
  <si>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</si>
  <si>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</si>
  <si>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</si>
  <si>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</si>
  <si>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</si>
  <si>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</si>
  <si>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</si>
  <si>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</si>
  <si>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</si>
  <si>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</si>
  <si>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</si>
  <si>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</si>
  <si>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</si>
  <si>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</si>
  <si>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</si>
  <si>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</si>
  <si>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</si>
  <si>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</si>
  <si>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</si>
  <si>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</si>
  <si>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</si>
  <si>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</si>
  <si>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</si>
  <si>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</si>
  <si>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</si>
  <si>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</si>
  <si>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</si>
  <si>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</si>
  <si>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</si>
  <si>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</si>
  <si>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</si>
  <si>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</si>
  <si>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</si>
  <si>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</si>
  <si>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</si>
  <si>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</si>
  <si>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</si>
  <si>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</si>
  <si>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</si>
  <si>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</si>
  <si>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</si>
  <si>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</si>
  <si>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</si>
  <si>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</si>
  <si>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</si>
  <si>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</si>
  <si>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</si>
  <si>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</si>
  <si>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</si>
  <si>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</si>
  <si>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Attachment 14 Integrity Pact : To be submitted as per ITB Clause No. 9.3(n) and as per remarks in the Attach 14-IP.</t>
  </si>
  <si>
    <t xml:space="preserve">  </t>
  </si>
  <si>
    <t>(iii)</t>
  </si>
  <si>
    <t>(v)</t>
  </si>
  <si>
    <t>II.</t>
  </si>
  <si>
    <t>...[Enter the Amendment]…</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</si>
  <si>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</si>
  <si>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</si>
  <si>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</si>
  <si>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</si>
  <si>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</si>
  <si>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</si>
  <si>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</si>
  <si>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</si>
  <si>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</si>
  <si>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</si>
  <si>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</si>
  <si>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</si>
  <si>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</si>
  <si>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</si>
  <si>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</si>
  <si>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</si>
  <si>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</si>
  <si>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</si>
  <si>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</si>
  <si>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</si>
  <si>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</si>
  <si>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</si>
  <si>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</si>
  <si>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</si>
  <si>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</si>
  <si>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</si>
  <si>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</si>
  <si>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</si>
  <si>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</si>
  <si>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</si>
  <si>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Period in months from the effective date of contract</t>
  </si>
  <si>
    <t>Safety Pact</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</si>
  <si>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</si>
  <si>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</si>
  <si>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</si>
  <si>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</si>
  <si>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</si>
  <si>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</si>
  <si>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</si>
  <si>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</si>
  <si>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</si>
  <si>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</si>
  <si>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</si>
  <si>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</si>
  <si>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</si>
  <si>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</si>
  <si>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</si>
  <si>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</si>
  <si>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</si>
  <si>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</si>
  <si>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</si>
  <si>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</si>
  <si>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</si>
  <si>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</si>
  <si>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</si>
  <si>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</si>
  <si>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</si>
  <si>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</si>
  <si>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</si>
  <si>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</si>
  <si>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</si>
  <si>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</si>
  <si>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</si>
  <si>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</si>
  <si>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</si>
  <si>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</si>
  <si>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</si>
  <si>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</si>
  <si>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</si>
  <si>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</si>
  <si>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 is attached herewith this Volume</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</si>
  <si>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</si>
  <si>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</si>
  <si>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</si>
  <si>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</si>
  <si>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</si>
  <si>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</si>
  <si>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</si>
  <si>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</si>
  <si>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</si>
  <si>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</si>
  <si>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</si>
  <si>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</si>
  <si>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</si>
  <si>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</si>
  <si>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</si>
  <si>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</si>
  <si>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</si>
  <si>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</si>
  <si>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</si>
  <si>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</si>
  <si>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</si>
  <si>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</si>
  <si>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</si>
  <si>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</si>
  <si>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</si>
  <si>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</si>
  <si>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</si>
  <si>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</si>
  <si>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</si>
  <si>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</si>
  <si>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</si>
  <si>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</si>
  <si>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</si>
  <si>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</si>
  <si>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</si>
  <si>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</si>
  <si>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</si>
  <si>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</si>
  <si>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</si>
  <si>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</si>
  <si>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</si>
  <si>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</si>
  <si>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</si>
  <si>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</si>
  <si>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</si>
  <si>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</si>
  <si>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</si>
  <si>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</si>
  <si>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</si>
  <si>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</si>
  <si>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</si>
  <si>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</si>
  <si>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</si>
  <si>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</si>
  <si>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</si>
  <si>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</si>
  <si>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</si>
  <si>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</si>
  <si>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</si>
  <si>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</si>
  <si>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</si>
  <si>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For further details bidders may please refer ITB Clause 9.3 (o).</t>
  </si>
  <si>
    <t>Yes</t>
  </si>
  <si>
    <t>Name of other Partner - 2 (more, if any)</t>
  </si>
  <si>
    <t>Address of other Partner - 2 (more, if any)</t>
  </si>
  <si>
    <t>Sole Bidder</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</si>
  <si>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</si>
  <si>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</si>
  <si>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</si>
  <si>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</si>
  <si>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</si>
  <si>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MSE</t>
  </si>
  <si>
    <t>having its Registered Office at B-9, Qutab Institutional Area, Katwaria Sarai,New Delhi – 110016 hereinafter referred to as</t>
  </si>
  <si>
    <t>We meet the eligibility requirements and have no conflict of interest in accordance with ITB Clause 2.</t>
  </si>
  <si>
    <t>ORIGINAL</t>
  </si>
  <si>
    <t xml:space="preserve">(v) Attachment 21: </t>
  </si>
  <si>
    <t>(f) Attachment 5A :</t>
  </si>
  <si>
    <t>Items, Components, Raw Material, Services proposed to be sourced from Micro and Small Enterprises</t>
  </si>
  <si>
    <t>2022-2023</t>
  </si>
  <si>
    <t>Name of Materials/Labour</t>
  </si>
  <si>
    <t>Value of co-efficient</t>
  </si>
  <si>
    <t>Name of the published index</t>
  </si>
  <si>
    <t>In accordance with Clause 2, Appendix-2, Form of Contract Agreement, Section-VI; Forms. Volume-I</t>
  </si>
  <si>
    <t>i)</t>
  </si>
  <si>
    <t>Labour I=</t>
  </si>
  <si>
    <t>Route-1 of Annexure-A(BDS)</t>
  </si>
  <si>
    <t>Route-2 of Annexure-A(BDS)</t>
  </si>
  <si>
    <t>Joint venture Route</t>
  </si>
  <si>
    <t>(x) Attachment 23:</t>
  </si>
  <si>
    <t>Raw Material</t>
  </si>
  <si>
    <t>ii)</t>
  </si>
  <si>
    <t>iii)</t>
  </si>
  <si>
    <t>iv)</t>
  </si>
  <si>
    <t>PVC/XLPE Insulated Power and Control Cable</t>
  </si>
  <si>
    <t>a=PVC Compound</t>
  </si>
  <si>
    <t>Published Price of Metal</t>
  </si>
  <si>
    <t>i) Aluminium per MT</t>
  </si>
  <si>
    <t>ii) Copper per MT</t>
  </si>
  <si>
    <t>Weight in MT of Metal per kM
(Size wise)</t>
  </si>
  <si>
    <t>v)</t>
  </si>
  <si>
    <t xml:space="preserve">Indian field labour index – namely All India average consumer price index for Industrial Workers (monthly)  (Base: 2001= 100), as published by Labour Bureau, Shimla, Government of India (www.labourbureau.nic.in).
</t>
  </si>
  <si>
    <t>3 (a).</t>
  </si>
  <si>
    <t>3 (b).</t>
  </si>
  <si>
    <t>Are you a MSE owned by SC/ST* entrepreneurs in line with Public Procurement Policy for Micro and Small Enterprises (MSEs) order 2012 including subsequent amendment /notification/order (Indicate Yes/No)
Note: Documentary evidence is to be attached. Please refer remarks at the end of the Attachment.</t>
  </si>
  <si>
    <t>3 (c).</t>
  </si>
  <si>
    <t>If 3(b) is 'Yes', please mentiom whether you are (Proprietary MSE/ Partnership MSE/Private Limited Company) owned by SC/ST Entrepreneurs.</t>
  </si>
  <si>
    <t>3 (d).</t>
  </si>
  <si>
    <t>Are you a MSE owned by  a women in line with Public Procurment Policy for Micro and Small Enterprises (MSEs) order 2012, Public Procurment Policy for Micro &amp; Small Enterprises (MSEs) Amendment Order 2018 including subsequent amendment / notification/order . (Indicate Yes/No)</t>
  </si>
  <si>
    <t>Details regarding previous transgressions of Integrity Pact</t>
  </si>
  <si>
    <t>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</si>
  <si>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</si>
  <si>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Name of client</t>
  </si>
  <si>
    <t>Details of Transgression of Integrity Pact  by the bidder</t>
  </si>
  <si>
    <r>
      <t xml:space="preserve">POWERGRID will, during the tender process treat all Bidder(s) with equity, fairness </t>
    </r>
    <r>
      <rPr>
        <b/>
        <sz val="12"/>
        <rFont val="Book Antiqua"/>
        <family val="1"/>
      </rPr>
      <t>and reason</t>
    </r>
    <r>
      <rPr>
        <sz val="12"/>
        <rFont val="Book Antiqua"/>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</si>
  <si>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</si>
  <si>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</si>
  <si>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t>The Bidder/Contractor commits itself to take all measures necessary to prevent corruption. The Bidder/Contractor commits itself to observe the following principles during its participation in the tender process and during the contract execution:</t>
  </si>
  <si>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</si>
  <si>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</si>
  <si>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</si>
  <si>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</si>
  <si>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</si>
  <si>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</si>
  <si>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</si>
  <si>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</si>
  <si>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</si>
  <si>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</si>
  <si>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</si>
  <si>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</si>
  <si>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</si>
  <si>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</si>
  <si>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If POWERGRID obtains knowledge of conduct of a Bidder or a Contractor or its subcontractor or of an employee or a representative or an associate of a Bidder or Contractor or his Subcontractor which constitutes corruption, or if POWERGRID has substantive suspicion in this regard, POWERGRID will inform the Chief Vigilance Officer (CVO).</t>
  </si>
  <si>
    <t>POWERGRID has appointed a panel of Independent External Monitors (IEMs) for this Pact with the approval of Central Vigilance Commission (CVC), Government of India. The names of the IEMs have been indicated in the Bidding Documents.</t>
  </si>
  <si>
    <t>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</si>
  <si>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</si>
  <si>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</si>
  <si>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</si>
  <si>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</si>
  <si>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</si>
  <si>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(10)</t>
  </si>
  <si>
    <t>While representing any matter in relation to the Integrity pact inter-alia including its transgression to the panel of IEMs, POWERGRID and Bidder/Contractor shall not approach the court of law and await the decision of the IEM in the matter.</t>
  </si>
  <si>
    <t xml:space="preserve">Changes and supplements as well as termination notices need to be made in writing. Side agreements have not been made. </t>
  </si>
  <si>
    <t>Issues like Warranty/Guarantees etc. shall be outside the purview of IEMs.</t>
  </si>
  <si>
    <t>6.           </t>
  </si>
  <si>
    <t>7.       </t>
  </si>
  <si>
    <t>8.       </t>
  </si>
  <si>
    <t>9.       </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</si>
  <si>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</si>
  <si>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</si>
  <si>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</si>
  <si>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</si>
  <si>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</si>
  <si>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</si>
  <si>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</si>
  <si>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B.</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</si>
  <si>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</si>
  <si>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</si>
  <si>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shall conduct periodical Training to their Employees as well as to that of their Sub-contractors for safety awareness during construction works being executed by them.</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</si>
  <si>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</si>
  <si>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The Bidder / Contractor shall ensure daily before starting the work that their site Supervising Personnel / Safety Officer briefs the workers about the work for the day and the safety measures / precautions required to be taken by them.</t>
  </si>
  <si>
    <t>The Bidder / Contractor shall ensure that in case of any accident, all necessary medical help / support shall be provided to the victims / injured till they are completely fit to return to work.</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</si>
  <si>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</si>
  <si>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(For &amp; On behalf of Bidder/ Contractor)</t>
  </si>
  <si>
    <t>(y) Attachment 24:</t>
  </si>
  <si>
    <t>(w) Attachment 22:</t>
  </si>
  <si>
    <t>(z) Attachment 25:</t>
  </si>
  <si>
    <t>(aa) Attachment 26:</t>
  </si>
  <si>
    <t>Joint Venture</t>
  </si>
  <si>
    <t>JV (Joint Venture)</t>
  </si>
  <si>
    <t xml:space="preserve">A) For Equipment Ex-Works Price Component </t>
  </si>
  <si>
    <t>For Installation Price Component</t>
  </si>
  <si>
    <t>2024-2025</t>
  </si>
  <si>
    <t>IEEMA</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</si>
  <si>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</si>
  <si>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ATTACHMENT-12</t>
  </si>
  <si>
    <t xml:space="preserve">Value of index </t>
  </si>
  <si>
    <t>Attachments 3(JV), 4,  4(A),  4(B),  5, 5(A), 6, 7,  9,  10, 11, 12, 13, 14, 15, 16, 17,18, 19 and Bid Form for 1st Envelope are included here.</t>
  </si>
  <si>
    <t>(bb) Attachment 27:</t>
  </si>
  <si>
    <t>For our Qualifying Requirements Data, please refer Attachment-3(QR) of this volume.</t>
  </si>
  <si>
    <t>2025-2026</t>
  </si>
  <si>
    <t>Reactor (excluding Insulating Oil) (ratings above 10MVAR or voltage above 33kV up to 400kV)</t>
  </si>
  <si>
    <t>Copper a=</t>
  </si>
  <si>
    <t>Electrical Lamination Steel b=</t>
  </si>
  <si>
    <t xml:space="preserve">Price of CRGO Electrical Steel Lamination as published by IEEMA. </t>
  </si>
  <si>
    <t>Construction Steel c=</t>
  </si>
  <si>
    <t>Average price of Steel Plates (10mm thick), as published by IEEMA</t>
  </si>
  <si>
    <t>Insulating Material d=</t>
  </si>
  <si>
    <t>Price of Insulating Materials , as published by IEEMA.</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</si>
  <si>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</si>
  <si>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</si>
  <si>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</si>
  <si>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Insulating oil for  Reactors (ratings above 10MVAR or voltage above 33kV up to 400kV):</t>
  </si>
  <si>
    <t>Insulating Oil e=</t>
  </si>
  <si>
    <t>Transformer Oil (TO):  Transformer oil conforming to IS:335-1993, supplied in drum(Ex-Refinery, Mumbai) as published by IEEMA.</t>
  </si>
  <si>
    <t>III</t>
  </si>
  <si>
    <t>Circuit Breaker</t>
  </si>
  <si>
    <t>a=</t>
  </si>
  <si>
    <t>b=</t>
  </si>
  <si>
    <t>c=</t>
  </si>
  <si>
    <t>d=</t>
  </si>
  <si>
    <t>Labour</t>
  </si>
  <si>
    <t>l=</t>
  </si>
  <si>
    <t xml:space="preserve">Indian field labour index – namely All India average consumer price index for Industrial Workers (monthly)  (Base: 2001= 100), as published by Labour Bureau, Shimla, Government of India (www.labourbureau.nic.in).
</t>
  </si>
  <si>
    <t>The sum of the value of coefficients for raw materials: a+b+c+d=0.55 to 0.65 and sum of all the coefficients including labour shall be a+b+c+d+l=0.85.</t>
  </si>
  <si>
    <t>Isolators</t>
  </si>
  <si>
    <t>IV</t>
  </si>
  <si>
    <t>Capacitive VoltageTransformer</t>
  </si>
  <si>
    <t>V</t>
  </si>
  <si>
    <t>Current Transformer</t>
  </si>
  <si>
    <t>VII</t>
  </si>
  <si>
    <t>Surge Arrester</t>
  </si>
  <si>
    <t xml:space="preserve">Labour </t>
  </si>
  <si>
    <t xml:space="preserve"> I=</t>
  </si>
  <si>
    <t>Substation Structures</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</si>
  <si>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</si>
  <si>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</si>
  <si>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</si>
  <si>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</si>
  <si>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</si>
  <si>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</si>
  <si>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</si>
  <si>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</si>
  <si>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</si>
  <si>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</si>
  <si>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Wholesale Price Index Number for   `Manufacture of Basic Metals’(Group Item) (monthly)  (Base: 2011-12=100), as published by Office of Economic Advisor, Ministry of Commerce &amp; Industry(www.eaindustry.nic.in).</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</si>
  <si>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</si>
  <si>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</si>
  <si>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</si>
  <si>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</si>
  <si>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</si>
  <si>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 xml:space="preserve">Indian field labour index – namely All India average consumer price index for Industrial Workers (monthly)  (Base: 2016= 100), as published by Labour Bureau, Shimla, Government of India (www.labourbureau.nic.in).
</t>
  </si>
  <si>
    <t xml:space="preserve">Indian field labour index – namely All India average consumer price index for Industrial Workers (monthly)  (Base: 2016= 100), as published by Labour Bureau, Shimla, Government of India (www.labourbureau.nic.in).
</t>
  </si>
  <si>
    <t xml:space="preserve">Indian field labour index – namely All India average consumer price index for Industrial Workers (monthly)  (Base: 2016= 100), as published by Labour Bureau, Shimla, Government of India (www.labourbureau.nic.in).
</t>
  </si>
  <si>
    <t>Interest Bearing Engineering Advance:</t>
  </si>
  <si>
    <t>2026-2027</t>
  </si>
  <si>
    <t>INR</t>
  </si>
  <si>
    <t>Option for Interest Bearing Advance(s) (Initial Advance and/or Engineering Advance) and Information for E – payment, PF details and declaration for Micro/Small and Medium Enterprise</t>
  </si>
  <si>
    <t>Price Indices for copper wire rod, as published by IEEMA.</t>
  </si>
  <si>
    <t xml:space="preserve">(cc) Attachment 28: </t>
  </si>
  <si>
    <t>(m)</t>
  </si>
  <si>
    <t>GCC 5</t>
  </si>
  <si>
    <t>Contractor’s Responsibilities</t>
  </si>
  <si>
    <t>2027-2028</t>
  </si>
  <si>
    <t>Attachment 18 Safety Pact : To be submitted as per ITB Clause No. 9.3(r) and as per remarks in the Attach 18 SP.</t>
  </si>
  <si>
    <t>We confirm that the equipments offered shall have minimum performance specified in Technical Specifications. We further guarantee the performance/efficiency of the equipments in response to the Technical Specifications.</t>
  </si>
  <si>
    <r>
      <t>This agreement is subject to Indian Law. Place of performance and jurisdiction is the establishment 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t>
    </r>
  </si>
  <si>
    <r>
      <t xml:space="preserve">Views expressed or suggestions/submissions made by the parties and the recommendations of the </t>
    </r>
    <r>
      <rPr>
        <b/>
        <sz val="12"/>
        <rFont val="Book Antiqua"/>
        <family val="1"/>
      </rPr>
      <t>CVO/IEM#</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</si>
  <si>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r>
      <t>This agreement is subject to Indian Law. Place of performance and jurisdiction is the establishment 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the Safety Pact.</t>
    </r>
  </si>
  <si>
    <t xml:space="preserve">Affidavit of Self certification regarding Minimum Local Content in line with PPP-MII Order and MoP Order, if applicable </t>
  </si>
  <si>
    <t xml:space="preserve">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 </t>
  </si>
  <si>
    <t>Compliance to the process related to the e-RA Terms &amp; Conditions and the Business Rules governing the e-RA.</t>
  </si>
  <si>
    <t>Undertaking by the bidder regarding Compliance of DMI&amp;SP policy</t>
  </si>
  <si>
    <t>Undertaking regarding submission of original/Hard copy part of the bid</t>
  </si>
  <si>
    <t>(n)</t>
  </si>
  <si>
    <t>GCC 40</t>
  </si>
  <si>
    <t>Conciliation</t>
  </si>
  <si>
    <r>
      <t xml:space="preserve">Note:  
1. “Code of Business Conduct and Ethics for Senior Management Personnel” and “Code of Business Conduct and Ethics for Board Members” are available on POWERGRID’s website </t>
    </r>
    <r>
      <rPr>
        <b/>
        <sz val="12"/>
        <rFont val="Book Antiqua"/>
        <family val="1"/>
      </rPr>
      <t xml:space="preserve">https://www.powergrid.in. </t>
    </r>
    <r>
      <rPr>
        <sz val="12"/>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</si>
  <si>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r>
      <t xml:space="preserve">We conform that we stand committed to comply to all requirements of Social Accountability Standards i.e., SA8000 (latest Standard available at </t>
    </r>
    <r>
      <rPr>
        <i/>
        <sz val="12"/>
        <color indexed="12"/>
        <rFont val="Book Antiqua"/>
        <family val="1"/>
      </rPr>
      <t>www.sa-intl.org</t>
    </r>
    <r>
      <rPr>
        <sz val="12"/>
        <rFont val="Book Antiqua"/>
        <family val="1"/>
      </rPr>
      <t xml:space="preserve">) and maintain the necessary records. </t>
    </r>
  </si>
  <si>
    <r>
      <t>IFSC (for RTGS)/NEFT Code (</t>
    </r>
    <r>
      <rPr>
        <i/>
        <sz val="12"/>
        <rFont val="Book Antiqua"/>
        <family val="1"/>
      </rPr>
      <t>to be obtained from the Bank</t>
    </r>
    <r>
      <rPr>
        <sz val="12"/>
        <rFont val="Book Antiqua"/>
        <family val="1"/>
      </rPr>
      <t>) Sample Cancelled Cheque to be enclosed</t>
    </r>
  </si>
  <si>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2"/>
        <rFont val="Book Antiqua"/>
        <family val="1"/>
      </rPr>
      <t xml:space="preserve">  [Reference ITB clause 9.3(p)(i)]</t>
    </r>
  </si>
  <si>
    <r>
      <t xml:space="preserve">Date of certificate (should not be earlier than </t>
    </r>
    <r>
      <rPr>
        <b/>
        <sz val="12"/>
        <rFont val="Book Antiqua"/>
        <family val="1"/>
      </rPr>
      <t>3 months</t>
    </r>
    <r>
      <rPr>
        <sz val="12"/>
        <rFont val="Book Antiqua"/>
        <family val="1"/>
      </rPr>
      <t xml:space="preserve"> prior to date of bid opening)</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</si>
  <si>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2"/>
        <rFont val="Book Antiqua"/>
        <family val="1"/>
      </rPr>
      <t xml:space="preserve"> [Reference ITB clause 9.3(p)(ii)]</t>
    </r>
  </si>
  <si>
    <t>2023-2024</t>
  </si>
  <si>
    <t>2028-2029</t>
  </si>
  <si>
    <r>
      <t>The details of Alternative Bids made by us indicating the complete Technical Specifications and the deviation to contractual and commercial conditions.</t>
    </r>
    <r>
      <rPr>
        <b/>
        <sz val="12"/>
        <rFont val="Book Antiqua"/>
        <family val="1"/>
      </rPr>
      <t xml:space="preserve"> (Not Applicable)</t>
    </r>
  </si>
  <si>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2"/>
        <rFont val="Book Antiqua"/>
        <family val="1"/>
      </rPr>
      <t>Second Envelope</t>
    </r>
    <r>
      <rPr>
        <sz val="12"/>
        <rFont val="Book Antiqua"/>
        <family val="1"/>
      </rPr>
      <t xml:space="preserve">. </t>
    </r>
  </si>
  <si>
    <r>
      <t xml:space="preserve">We declare that as specified in Clause 11.5, Section –II:ITB, Vol.-I of the Bidding Documents, prices quoted by us in the Price Schedules in </t>
    </r>
    <r>
      <rPr>
        <u/>
        <sz val="12"/>
        <rFont val="Book Antiqua"/>
        <family val="1"/>
      </rPr>
      <t>Second Envelope</t>
    </r>
    <r>
      <rPr>
        <sz val="12"/>
        <rFont val="Book Antiqua"/>
        <family val="1"/>
      </rPr>
      <t xml:space="preserve"> shall be subject to Price Adjustment during the execution of Contract in accordance with Appendix-2 (Price Adjustment) to the Contract Agreement. </t>
    </r>
  </si>
  <si>
    <t>SCO Bay 5-10, near Haryana Pollution Control board Office,</t>
  </si>
  <si>
    <t>Sector 16A, Faridabad, Haryana 121002</t>
  </si>
  <si>
    <t>SCO Bay 5-10, near Haryana Pollution Control board Office</t>
  </si>
  <si>
    <t>P</t>
  </si>
  <si>
    <t>Attachment-3(QR), Attachment 20,  Attachment-21,  Attachment-22, Attachment-23, Attachment-24,  Attachment-25, Attachment-26, Attachment-27, Attachment-28, Attachment-29 &amp; Attachment-30: To be submitted as per the provisions of the Bidding Documents ( Formats Attached seperately in Volume-III of Bidding Documents)</t>
  </si>
  <si>
    <t>Safety Pact (Not Applicable)</t>
  </si>
  <si>
    <t xml:space="preserve">Declaration by the Bidder regarding events encountered pursuant to ITB Clause 2.1  Certification by the Bidder as per DoE Order in line with ITB Clause 2.1 </t>
  </si>
  <si>
    <t>Declaration by the bidder for ‘Code of Integrity for Public procurement’</t>
  </si>
  <si>
    <t xml:space="preserve"> Certification by the Bidder as per DoE Order in line with ITB Clause 2.1 </t>
  </si>
  <si>
    <t>Bid Securing Declaration to be submitted by the Bidder</t>
  </si>
  <si>
    <t xml:space="preserve">(dd) Attachment 29: </t>
  </si>
  <si>
    <t xml:space="preserve">(ee) Attachment 30: </t>
  </si>
  <si>
    <t>Declaration for Acknowledgement and Acceptance of Supplier Code of Conduct</t>
  </si>
  <si>
    <t xml:space="preserve">Northern Region-III Headquarter, 2nd Floor, Plot No. – 2A/INS 02,
</t>
  </si>
  <si>
    <t xml:space="preserve">2nd Floor, Plot No. – 2A/INS 02, Avadh Vihar Yojna,Lucknow- 226002 (UP) </t>
  </si>
  <si>
    <t>Lattice steel structures &amp; Pipe structures (including Bolts &amp; nuts, washer &amp; foundation bolts</t>
  </si>
  <si>
    <t>a=structural steel</t>
  </si>
  <si>
    <t>JPC Market price (Retail) for average Price of Steel Angles of size 50 x 50 x 6 mm of all cities in Rs/MT as published by Joint Plant Committee(JPC)</t>
  </si>
  <si>
    <t>VI</t>
  </si>
  <si>
    <t xml:space="preserve">VII.  </t>
  </si>
  <si>
    <t>We hereby furnish the relevant details pertaining to the price adjustment provisions for equipment as specified in your specifications and documents. The necessary documentary evidence is enclosed.</t>
  </si>
  <si>
    <t>Package-C-Augmentation of transformation capacity at 765/400/220kV Agra (PG) S/S by 1x500 MVA, 400/220kV ICT at 400 KV Agra S/S</t>
  </si>
  <si>
    <t>NR3/NT/W-AIS/DOM/K00/25/11859 (RFx No. 5002004747)</t>
  </si>
  <si>
    <t xml:space="preserve">12 Months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</si>
</sst>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69">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0"/>
      <name val="Book Antiqua"/>
      <family val="1"/>
    </font>
    <font>
      <sz val="10"/>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b/>
      <u/>
      <sz val="11"/>
      <name val="Book Antiqua"/>
      <family val="1"/>
    </font>
    <font>
      <b/>
      <sz val="11"/>
      <color indexed="10"/>
      <name val="Book Antiqua"/>
      <family val="1"/>
    </font>
    <font>
      <b/>
      <sz val="12"/>
      <color indexed="10"/>
      <name val="Book Antiqua"/>
      <family val="1"/>
    </font>
    <font>
      <sz val="10"/>
      <name val="Book Antiqua"/>
      <family val="1"/>
    </font>
    <font>
      <i/>
      <sz val="12"/>
      <name val="Book Antiqua"/>
      <family val="1"/>
    </font>
    <font>
      <b/>
      <sz val="12"/>
      <name val="Cambria"/>
      <family val="1"/>
    </font>
    <font>
      <b/>
      <i/>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sz val="11"/>
      <color rgb="FFFF0000"/>
      <name val="Book Antiqua"/>
      <family val="1"/>
    </font>
    <font>
      <b/>
      <sz val="12"/>
      <color rgb="FFFF0000"/>
      <name val="Book Antiqua"/>
      <family val="1"/>
    </font>
    <font>
      <sz val="12"/>
      <color rgb="FFFF0000"/>
      <name val="Arial"/>
      <family val="2"/>
    </font>
    <font>
      <sz val="12"/>
      <color rgb="FF0000FF"/>
      <name val="Book Antiqua"/>
      <family val="1"/>
    </font>
    <font>
      <sz val="8"/>
      <color rgb="FF000000"/>
      <name val="Tahoma"/>
      <family val="2"/>
    </font>
    <font>
      <i/>
      <sz val="12"/>
      <color rgb="FFFF0000"/>
      <name val="Book Antiqua"/>
      <family val="1"/>
    </font>
    <font>
      <sz val="12"/>
      <color theme="0"/>
      <name val="Book Antiqua"/>
      <family val="1"/>
    </font>
    <font>
      <sz val="12"/>
      <name val="Cambria"/>
      <family val="1"/>
    </font>
    <font>
      <sz val="12"/>
      <name val="Calibri"/>
      <family val="2"/>
    </font>
    <font>
      <sz val="12"/>
      <color rgb="FFFF0000"/>
      <name val="Book Antiqua"/>
      <family val="1"/>
    </font>
    <font>
      <i/>
      <sz val="12"/>
      <color indexed="12"/>
      <name val="Book Antiqua"/>
      <family val="1"/>
    </font>
    <font>
      <strike/>
      <sz val="12"/>
      <name val="Book Antiqua"/>
      <family val="1"/>
    </font>
    <font>
      <u/>
      <sz val="12"/>
      <name val="Book Antiqua"/>
      <family val="1"/>
    </font>
    <font>
      <sz val="12"/>
      <color theme="0" tint="-4.9989318521683403E-2"/>
      <name val="Book Antiqua"/>
      <family val="1"/>
    </font>
  </fonts>
  <fills count="1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indexed="1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0070C0"/>
        <bgColor indexed="64"/>
      </patternFill>
    </fill>
  </fills>
  <borders count="3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s>
  <cellStyleXfs count="59">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3"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1"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cellStyleXfs>
  <cellXfs count="788">
    <xf numFmtId="0" fontId="0" fillId="0" borderId="0" xfId="0"/>
    <xf numFmtId="0" fontId="5" fillId="0" borderId="0" xfId="0" applyFont="1" applyAlignment="1">
      <alignment vertical="center"/>
    </xf>
    <xf numFmtId="0" fontId="12" fillId="0" borderId="0" xfId="0" applyFont="1"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47" applyFont="1" applyAlignment="1" applyProtection="1">
      <alignment horizontal="left" vertical="center" indent="1"/>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10" fillId="0" borderId="0" xfId="0" applyFont="1" applyAlignment="1" applyProtection="1">
      <alignment horizontal="left" vertical="top"/>
      <protection hidden="1"/>
    </xf>
    <xf numFmtId="0" fontId="0" fillId="0" borderId="0" xfId="0" applyAlignment="1" applyProtection="1">
      <alignment vertical="top"/>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0" fontId="5" fillId="0" borderId="5" xfId="0" quotePrefix="1" applyFont="1" applyBorder="1" applyAlignment="1" applyProtection="1">
      <alignment horizontal="center" vertical="center"/>
      <protection hidden="1"/>
    </xf>
    <xf numFmtId="0" fontId="25" fillId="0" borderId="0" xfId="52" applyFont="1" applyAlignment="1" applyProtection="1">
      <alignment vertical="center"/>
      <protection hidden="1"/>
    </xf>
    <xf numFmtId="0" fontId="25"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27" fillId="0" borderId="0" xfId="52" applyFont="1" applyAlignment="1" applyProtection="1">
      <alignment vertical="center"/>
      <protection hidden="1"/>
    </xf>
    <xf numFmtId="0" fontId="23" fillId="0" borderId="0" xfId="52" applyFont="1" applyAlignment="1" applyProtection="1">
      <alignment vertical="center"/>
      <protection hidden="1"/>
    </xf>
    <xf numFmtId="0" fontId="28" fillId="0" borderId="0" xfId="52" applyFont="1" applyAlignment="1" applyProtection="1">
      <alignment vertical="center"/>
      <protection hidden="1"/>
    </xf>
    <xf numFmtId="0" fontId="29" fillId="0" borderId="0" xfId="52" applyFont="1"/>
    <xf numFmtId="0" fontId="28" fillId="0" borderId="0" xfId="52" applyFont="1" applyProtection="1">
      <protection hidden="1"/>
    </xf>
    <xf numFmtId="0" fontId="29" fillId="0" borderId="0" xfId="52" applyFont="1" applyProtection="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0" borderId="0" xfId="47"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0" fontId="33" fillId="0" borderId="0" xfId="0" applyFont="1" applyProtection="1">
      <protection hidden="1"/>
    </xf>
    <xf numFmtId="0" fontId="36" fillId="0" borderId="0" xfId="0" applyFont="1" applyAlignment="1" applyProtection="1">
      <alignment vertical="center"/>
      <protection hidden="1"/>
    </xf>
    <xf numFmtId="0" fontId="37" fillId="0" borderId="0" xfId="0" applyFont="1" applyAlignment="1" applyProtection="1">
      <alignment vertical="center"/>
      <protection hidden="1"/>
    </xf>
    <xf numFmtId="0" fontId="30" fillId="0" borderId="0" xfId="47" applyFont="1" applyAlignment="1" applyProtection="1">
      <alignment horizontal="left" vertical="center" indent="1"/>
      <protection hidden="1"/>
    </xf>
    <xf numFmtId="0" fontId="32"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35" fillId="0" borderId="0" xfId="53" applyFont="1" applyAlignment="1" applyProtection="1">
      <alignment vertical="center"/>
      <protection hidden="1"/>
    </xf>
    <xf numFmtId="0" fontId="34" fillId="0" borderId="0" xfId="0" applyFont="1" applyAlignment="1" applyProtection="1">
      <alignment horizontal="center" vertical="center"/>
      <protection hidden="1"/>
    </xf>
    <xf numFmtId="0" fontId="5" fillId="0" borderId="0" xfId="0" applyFont="1" applyProtection="1">
      <protection hidden="1"/>
    </xf>
    <xf numFmtId="0" fontId="7" fillId="2" borderId="6" xfId="0" applyFont="1" applyFill="1" applyBorder="1" applyAlignment="1" applyProtection="1">
      <alignment horizontal="center" vertical="center"/>
      <protection locked="0"/>
    </xf>
    <xf numFmtId="0" fontId="14" fillId="0" borderId="0" xfId="51" applyAlignment="1" applyProtection="1">
      <alignment vertical="center"/>
      <protection hidden="1"/>
    </xf>
    <xf numFmtId="0" fontId="14" fillId="0" borderId="0" xfId="51" applyProtection="1">
      <protection hidden="1"/>
    </xf>
    <xf numFmtId="0" fontId="40" fillId="0" borderId="0" xfId="0" applyFont="1" applyAlignment="1" applyProtection="1">
      <alignment vertical="center"/>
      <protection hidden="1"/>
    </xf>
    <xf numFmtId="0" fontId="5" fillId="0" borderId="0" xfId="0" applyFont="1" applyAlignment="1" applyProtection="1">
      <alignment horizontal="justify" vertical="center"/>
      <protection hidden="1"/>
    </xf>
    <xf numFmtId="0" fontId="8" fillId="0" borderId="0" xfId="0" applyFont="1" applyAlignment="1" applyProtection="1">
      <alignment horizontal="center" vertical="top"/>
      <protection hidden="1"/>
    </xf>
    <xf numFmtId="0" fontId="42" fillId="0" borderId="0" xfId="0" applyFont="1" applyAlignment="1">
      <alignment horizontal="left"/>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43" fillId="0" borderId="0" xfId="0" applyFont="1" applyAlignment="1" applyProtection="1">
      <alignment vertical="center"/>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23" fillId="0" borderId="0" xfId="0" applyFont="1"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2"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0" fontId="45" fillId="0" borderId="0" xfId="52" applyFont="1" applyProtection="1">
      <protection hidden="1"/>
    </xf>
    <xf numFmtId="0" fontId="46" fillId="0" borderId="5" xfId="52" applyFont="1" applyBorder="1" applyAlignment="1" applyProtection="1">
      <alignment horizontal="center" vertical="center"/>
      <protection hidden="1"/>
    </xf>
    <xf numFmtId="0" fontId="46" fillId="0" borderId="5" xfId="52" applyFont="1" applyBorder="1" applyAlignment="1" applyProtection="1">
      <alignment horizontal="center" vertical="top"/>
      <protection hidden="1"/>
    </xf>
    <xf numFmtId="0" fontId="46" fillId="0" borderId="19" xfId="52" applyFont="1" applyBorder="1" applyAlignment="1" applyProtection="1">
      <alignment horizontal="center" vertical="top"/>
      <protection hidden="1"/>
    </xf>
    <xf numFmtId="0" fontId="55" fillId="6"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12" fillId="0" borderId="0" xfId="37" applyFont="1" applyAlignment="1" applyProtection="1">
      <alignment vertical="center"/>
      <protection hidden="1"/>
    </xf>
    <xf numFmtId="0" fontId="5" fillId="0" borderId="0" xfId="37" applyFont="1" applyAlignment="1" applyProtection="1">
      <alignment vertical="center"/>
      <protection hidden="1"/>
    </xf>
    <xf numFmtId="0" fontId="10" fillId="0" borderId="4" xfId="0" applyFont="1" applyBorder="1" applyAlignment="1" applyProtection="1">
      <alignment horizontal="left" vertical="top" wrapText="1"/>
      <protection hidden="1"/>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7" fillId="0" borderId="4" xfId="0" applyFont="1" applyBorder="1" applyAlignment="1" applyProtection="1">
      <alignment horizontal="center" vertical="center"/>
      <protection hidden="1"/>
    </xf>
    <xf numFmtId="0" fontId="8" fillId="0" borderId="4" xfId="35" applyFont="1" applyBorder="1" applyAlignment="1" applyProtection="1">
      <alignment vertical="top"/>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50"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16" xfId="35" applyFont="1" applyBorder="1" applyAlignment="1" applyProtection="1">
      <alignment horizontal="center" vertical="top" wrapText="1"/>
      <protection hidden="1"/>
    </xf>
    <xf numFmtId="0" fontId="5" fillId="2" borderId="16"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2"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2" fillId="0" borderId="0" xfId="35" applyFont="1" applyAlignment="1" applyProtection="1">
      <alignment horizontal="justify" vertical="center"/>
      <protection hidden="1"/>
    </xf>
    <xf numFmtId="0" fontId="42"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16" xfId="35" applyFont="1" applyFill="1" applyBorder="1" applyAlignment="1" applyProtection="1">
      <alignment horizontal="center" vertical="center"/>
      <protection locked="0" hidden="1"/>
    </xf>
    <xf numFmtId="0" fontId="8" fillId="2" borderId="16"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2"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44" fillId="0" borderId="0" xfId="35" applyFont="1" applyAlignment="1" applyProtection="1">
      <alignment vertical="top"/>
      <protection hidden="1"/>
    </xf>
    <xf numFmtId="0" fontId="5" fillId="0" borderId="0" xfId="35" applyFont="1" applyAlignment="1" applyProtection="1">
      <alignment vertical="top"/>
      <protection hidden="1"/>
    </xf>
    <xf numFmtId="0" fontId="52" fillId="0" borderId="0" xfId="38" applyFont="1"/>
    <xf numFmtId="0" fontId="44" fillId="0" borderId="0" xfId="35" applyFont="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5" fillId="0" borderId="4" xfId="35" applyFont="1" applyBorder="1" applyProtection="1">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56"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3"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3"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0"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47" fillId="0" borderId="0" xfId="49" applyFont="1" applyProtection="1">
      <protection hidden="1"/>
    </xf>
    <xf numFmtId="0" fontId="30"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5"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2" xfId="48" applyFont="1" applyBorder="1" applyAlignment="1" applyProtection="1">
      <alignment vertical="center"/>
      <protection hidden="1"/>
    </xf>
    <xf numFmtId="0" fontId="9" fillId="0" borderId="9"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7" xfId="48" applyNumberFormat="1" applyFont="1" applyFill="1" applyBorder="1" applyAlignment="1" applyProtection="1">
      <alignment horizontal="center" vertical="center"/>
      <protection locked="0"/>
    </xf>
    <xf numFmtId="173" fontId="9" fillId="2" borderId="7" xfId="48" applyNumberFormat="1" applyFont="1" applyFill="1" applyBorder="1" applyAlignment="1" applyProtection="1">
      <alignment horizontal="center" vertical="center"/>
      <protection locked="0"/>
    </xf>
    <xf numFmtId="0" fontId="39" fillId="0" borderId="0" xfId="48" applyFont="1" applyAlignment="1" applyProtection="1">
      <alignment horizontal="center" vertical="center"/>
      <protection hidden="1"/>
    </xf>
    <xf numFmtId="0" fontId="54" fillId="0" borderId="0" xfId="48" applyFont="1" applyAlignment="1" applyProtection="1">
      <alignment vertical="center"/>
      <protection hidden="1"/>
    </xf>
    <xf numFmtId="0" fontId="53" fillId="0" borderId="33" xfId="50" applyFont="1" applyBorder="1" applyAlignment="1" applyProtection="1">
      <alignment horizontal="left" vertical="center" wrapText="1"/>
      <protection hidden="1"/>
    </xf>
    <xf numFmtId="0" fontId="53" fillId="0" borderId="34" xfId="50" applyFont="1" applyBorder="1" applyAlignment="1" applyProtection="1">
      <alignment horizontal="left" vertical="center" wrapText="1"/>
      <protection hidden="1"/>
    </xf>
    <xf numFmtId="0" fontId="10" fillId="0" borderId="0" xfId="47" applyFont="1" applyAlignment="1" applyProtection="1">
      <alignment vertical="center"/>
      <protection hidden="1"/>
    </xf>
    <xf numFmtId="0" fontId="9" fillId="0" borderId="6" xfId="48" applyFont="1" applyBorder="1" applyAlignment="1" applyProtection="1">
      <alignment horizontal="center" vertical="center"/>
      <protection hidden="1"/>
    </xf>
    <xf numFmtId="0" fontId="47" fillId="0" borderId="6" xfId="49" applyFont="1" applyBorder="1" applyAlignment="1" applyProtection="1">
      <alignment horizontal="center" vertical="center"/>
      <protection hidden="1"/>
    </xf>
    <xf numFmtId="0" fontId="8" fillId="0" borderId="0" xfId="35" applyFont="1" applyAlignment="1" applyProtection="1">
      <alignment horizontal="justify" vertical="center" wrapText="1"/>
      <protection hidden="1"/>
    </xf>
    <xf numFmtId="0" fontId="39" fillId="0" borderId="0" xfId="0" applyFont="1" applyAlignment="1" applyProtection="1">
      <alignment horizontal="left" vertical="center"/>
      <protection hidden="1"/>
    </xf>
    <xf numFmtId="0" fontId="0" fillId="10" borderId="0" xfId="0" applyFill="1" applyProtection="1">
      <protection hidden="1"/>
    </xf>
    <xf numFmtId="0" fontId="57" fillId="0" borderId="0" xfId="52" applyFont="1" applyAlignment="1" applyProtection="1">
      <alignment vertical="center"/>
      <protection hidden="1"/>
    </xf>
    <xf numFmtId="0" fontId="5" fillId="0" borderId="0" xfId="35" applyFont="1" applyAlignment="1" applyProtection="1">
      <alignment vertical="center"/>
      <protection locked="0" hidden="1"/>
    </xf>
    <xf numFmtId="0" fontId="26" fillId="0" borderId="33" xfId="52" applyFont="1" applyBorder="1" applyAlignment="1" applyProtection="1">
      <alignment vertical="center"/>
      <protection hidden="1"/>
    </xf>
    <xf numFmtId="0" fontId="26" fillId="0" borderId="24" xfId="52" applyFont="1" applyBorder="1" applyAlignment="1" applyProtection="1">
      <alignment vertical="center"/>
      <protection hidden="1"/>
    </xf>
    <xf numFmtId="0" fontId="26" fillId="0" borderId="11" xfId="52" applyFont="1" applyBorder="1" applyAlignment="1" applyProtection="1">
      <alignment vertical="center"/>
      <protection hidden="1"/>
    </xf>
    <xf numFmtId="0" fontId="26" fillId="0" borderId="0" xfId="52" applyFont="1" applyAlignment="1" applyProtection="1">
      <alignment vertical="center"/>
      <protection hidden="1"/>
    </xf>
    <xf numFmtId="0" fontId="26" fillId="0" borderId="12" xfId="52" applyFont="1" applyBorder="1" applyAlignment="1" applyProtection="1">
      <alignment vertical="center"/>
      <protection hidden="1"/>
    </xf>
    <xf numFmtId="0" fontId="26" fillId="0" borderId="4" xfId="52" applyFont="1" applyBorder="1" applyAlignment="1" applyProtection="1">
      <alignment vertical="center"/>
      <protection hidden="1"/>
    </xf>
    <xf numFmtId="0" fontId="46" fillId="0" borderId="0" xfId="52" applyFont="1" applyAlignment="1" applyProtection="1">
      <alignment horizontal="center" vertical="top"/>
      <protection hidden="1"/>
    </xf>
    <xf numFmtId="0" fontId="46" fillId="0" borderId="0" xfId="52" applyFont="1" applyAlignment="1" applyProtection="1">
      <alignment horizontal="justify" vertical="center"/>
      <protection hidden="1"/>
    </xf>
    <xf numFmtId="0" fontId="39" fillId="10" borderId="26" xfId="0" applyFont="1" applyFill="1" applyBorder="1" applyAlignment="1" applyProtection="1">
      <alignment vertical="center"/>
      <protection hidden="1"/>
    </xf>
    <xf numFmtId="0" fontId="39" fillId="10" borderId="3" xfId="0" applyFont="1" applyFill="1" applyBorder="1" applyAlignment="1" applyProtection="1">
      <alignment vertical="center"/>
      <protection hidden="1"/>
    </xf>
    <xf numFmtId="0" fontId="5" fillId="0" borderId="0" xfId="35" applyFont="1" applyAlignment="1" applyProtection="1">
      <alignment horizontal="center" vertical="top"/>
      <protection hidden="1"/>
    </xf>
    <xf numFmtId="0" fontId="8" fillId="0" borderId="13"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22" fillId="0" borderId="6" xfId="0" applyFont="1" applyBorder="1" applyAlignment="1" applyProtection="1">
      <alignment horizontal="justify" vertical="center" wrapText="1"/>
      <protection hidden="1"/>
    </xf>
    <xf numFmtId="0" fontId="22" fillId="0" borderId="6" xfId="0" applyFont="1" applyBorder="1" applyAlignment="1" applyProtection="1">
      <alignment vertical="center" wrapText="1"/>
      <protection hidden="1"/>
    </xf>
    <xf numFmtId="0" fontId="22" fillId="0" borderId="10" xfId="0" applyFont="1" applyBorder="1" applyAlignment="1" applyProtection="1">
      <alignment vertical="center" wrapText="1"/>
      <protection hidden="1"/>
    </xf>
    <xf numFmtId="0" fontId="5" fillId="0" borderId="6"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2" borderId="6" xfId="0" applyFont="1" applyFill="1" applyBorder="1" applyAlignment="1" applyProtection="1">
      <alignment horizontal="center" vertical="center" wrapText="1"/>
      <protection locked="0"/>
    </xf>
    <xf numFmtId="0" fontId="5" fillId="2" borderId="10" xfId="0" applyFont="1" applyFill="1" applyBorder="1" applyAlignment="1" applyProtection="1">
      <alignment horizontal="center" vertical="center" wrapText="1"/>
      <protection locked="0"/>
    </xf>
    <xf numFmtId="0" fontId="5" fillId="0" borderId="0" xfId="0" applyFont="1" applyAlignment="1" applyProtection="1">
      <alignment horizontal="left" vertical="center"/>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left" vertical="top" wrapText="1"/>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1" fontId="5" fillId="0" borderId="0" xfId="0" applyNumberFormat="1" applyFont="1" applyAlignment="1" applyProtection="1">
      <alignment horizontal="center" vertical="center"/>
      <protection hidden="1"/>
    </xf>
    <xf numFmtId="173" fontId="5" fillId="0" borderId="0" xfId="0" applyNumberFormat="1" applyFont="1" applyAlignment="1" applyProtection="1">
      <alignment horizontal="left" vertical="center"/>
      <protection hidden="1"/>
    </xf>
    <xf numFmtId="173" fontId="5" fillId="0" borderId="0" xfId="0" applyNumberFormat="1" applyFont="1" applyAlignment="1" applyProtection="1">
      <alignment vertical="center"/>
      <protection hidden="1"/>
    </xf>
    <xf numFmtId="0" fontId="8" fillId="0" borderId="4" xfId="0" applyFont="1" applyBorder="1" applyAlignment="1" applyProtection="1">
      <alignment horizontal="right" vertical="top" wrapText="1"/>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justify" vertical="center" wrapText="1"/>
      <protection hidden="1"/>
    </xf>
    <xf numFmtId="0" fontId="5" fillId="0" borderId="0" xfId="47" applyFont="1" applyAlignment="1" applyProtection="1">
      <alignment horizontal="left" vertical="center" indent="1"/>
      <protection hidden="1"/>
    </xf>
    <xf numFmtId="0" fontId="8" fillId="0" borderId="0" xfId="0" applyFont="1" applyAlignment="1" applyProtection="1">
      <alignment horizontal="justify" vertical="center"/>
      <protection hidden="1"/>
    </xf>
    <xf numFmtId="0" fontId="8" fillId="0" borderId="0" xfId="0" applyFont="1" applyAlignment="1" applyProtection="1">
      <alignment horizontal="right" vertical="center" indent="1"/>
      <protection hidden="1"/>
    </xf>
    <xf numFmtId="0" fontId="8" fillId="0" borderId="0" xfId="0" applyFont="1" applyAlignment="1" applyProtection="1">
      <alignment horizontal="left" vertical="center"/>
      <protection hidden="1"/>
    </xf>
    <xf numFmtId="173" fontId="8" fillId="0" borderId="0" xfId="0" applyNumberFormat="1" applyFont="1" applyAlignment="1" applyProtection="1">
      <alignment horizontal="left" vertical="center" indent="1"/>
      <protection hidden="1"/>
    </xf>
    <xf numFmtId="0" fontId="8" fillId="0" borderId="0" xfId="0" applyFont="1" applyAlignment="1" applyProtection="1">
      <alignment horizontal="left" vertical="center" wrapText="1" indent="1"/>
      <protection hidden="1"/>
    </xf>
    <xf numFmtId="0" fontId="8" fillId="0" borderId="0" xfId="0" applyFont="1" applyProtection="1">
      <protection hidden="1"/>
    </xf>
    <xf numFmtId="0" fontId="8" fillId="0" borderId="0" xfId="0" applyFont="1" applyAlignment="1" applyProtection="1">
      <alignment horizontal="center"/>
      <protection hidden="1"/>
    </xf>
    <xf numFmtId="0" fontId="5" fillId="0" borderId="4" xfId="0" applyFont="1" applyBorder="1" applyAlignment="1" applyProtection="1">
      <alignment vertical="center"/>
      <protection hidden="1"/>
    </xf>
    <xf numFmtId="0" fontId="62" fillId="0" borderId="0" xfId="0" applyFont="1" applyAlignment="1" applyProtection="1">
      <alignment vertical="center"/>
      <protection hidden="1"/>
    </xf>
    <xf numFmtId="0" fontId="62" fillId="0" borderId="0" xfId="0" applyFont="1" applyProtection="1">
      <protection hidden="1"/>
    </xf>
    <xf numFmtId="0" fontId="62" fillId="0" borderId="0" xfId="47" applyFont="1" applyAlignment="1" applyProtection="1">
      <alignment vertical="center"/>
      <protection hidden="1"/>
    </xf>
    <xf numFmtId="0" fontId="62" fillId="0" borderId="0" xfId="53" applyFont="1" applyAlignment="1" applyProtection="1">
      <alignment vertical="center"/>
      <protection hidden="1"/>
    </xf>
    <xf numFmtId="0" fontId="62" fillId="0" borderId="0" xfId="0" applyFont="1" applyAlignment="1" applyProtection="1">
      <alignment horizontal="justify" vertical="center"/>
      <protection hidden="1"/>
    </xf>
    <xf numFmtId="0" fontId="62" fillId="0" borderId="0" xfId="47" applyFont="1" applyAlignment="1" applyProtection="1">
      <alignment horizontal="justify" vertical="center"/>
      <protection hidden="1"/>
    </xf>
    <xf numFmtId="0" fontId="62" fillId="0" borderId="0" xfId="53" applyFont="1" applyAlignment="1" applyProtection="1">
      <alignment horizontal="justify" vertical="center"/>
      <protection hidden="1"/>
    </xf>
    <xf numFmtId="0" fontId="62" fillId="0" borderId="0" xfId="0" applyFont="1" applyAlignment="1" applyProtection="1">
      <alignment horizontal="justify"/>
      <protection hidden="1"/>
    </xf>
    <xf numFmtId="0" fontId="8" fillId="0" borderId="0" xfId="0" applyFont="1" applyAlignment="1" applyProtection="1">
      <alignment horizontal="left" vertical="center" wrapText="1"/>
      <protection hidden="1"/>
    </xf>
    <xf numFmtId="0" fontId="5" fillId="0" borderId="7"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6" xfId="0" applyFont="1" applyBorder="1" applyAlignment="1" applyProtection="1">
      <alignment horizontal="center" vertical="top" wrapText="1"/>
      <protection hidden="1"/>
    </xf>
    <xf numFmtId="0" fontId="5" fillId="2" borderId="16" xfId="0" applyFont="1" applyFill="1" applyBorder="1" applyAlignment="1" applyProtection="1">
      <alignment horizontal="center" vertical="center" wrapText="1"/>
      <protection locked="0"/>
    </xf>
    <xf numFmtId="0" fontId="5" fillId="0" borderId="17" xfId="0" applyFont="1" applyBorder="1" applyAlignment="1" applyProtection="1">
      <alignment horizontal="center" vertical="top" wrapText="1"/>
      <protection hidden="1"/>
    </xf>
    <xf numFmtId="0" fontId="42" fillId="0" borderId="0" xfId="0" applyFont="1" applyAlignment="1" applyProtection="1">
      <alignment vertical="center"/>
      <protection hidden="1"/>
    </xf>
    <xf numFmtId="0" fontId="5" fillId="0" borderId="0" xfId="0" applyFont="1" applyAlignment="1" applyProtection="1">
      <alignment vertical="center"/>
      <protection locked="0"/>
    </xf>
    <xf numFmtId="0" fontId="5" fillId="0" borderId="18" xfId="0" applyFont="1" applyBorder="1" applyAlignment="1" applyProtection="1">
      <alignment horizontal="center" vertical="top" wrapText="1"/>
      <protection hidden="1"/>
    </xf>
    <xf numFmtId="0" fontId="42" fillId="0" borderId="0" xfId="0" applyFont="1" applyAlignment="1" applyProtection="1">
      <alignment vertical="center"/>
      <protection locked="0"/>
    </xf>
    <xf numFmtId="0" fontId="5" fillId="0" borderId="24" xfId="0" applyFont="1" applyBorder="1" applyAlignment="1" applyProtection="1">
      <alignment horizontal="center" vertical="top" wrapText="1"/>
      <protection hidden="1"/>
    </xf>
    <xf numFmtId="0" fontId="5" fillId="0" borderId="24" xfId="0" applyFont="1" applyBorder="1" applyAlignment="1" applyProtection="1">
      <alignment vertical="top" wrapText="1"/>
      <protection hidden="1"/>
    </xf>
    <xf numFmtId="0" fontId="42" fillId="0" borderId="0" xfId="0" applyFont="1" applyAlignment="1" applyProtection="1">
      <alignment horizontal="justify" vertical="center"/>
      <protection hidden="1"/>
    </xf>
    <xf numFmtId="0" fontId="42" fillId="0" borderId="0" xfId="0" applyFont="1" applyAlignment="1" applyProtection="1">
      <alignment horizontal="center" vertical="center"/>
      <protection hidden="1"/>
    </xf>
    <xf numFmtId="0" fontId="5" fillId="0" borderId="25" xfId="0" applyFont="1" applyBorder="1" applyAlignment="1" applyProtection="1">
      <alignment horizontal="center" vertical="top" wrapText="1"/>
      <protection hidden="1"/>
    </xf>
    <xf numFmtId="0" fontId="5" fillId="2" borderId="25" xfId="0" applyFont="1" applyFill="1" applyBorder="1" applyAlignment="1" applyProtection="1">
      <alignment horizontal="center" vertical="center" wrapText="1"/>
      <protection locked="0"/>
    </xf>
    <xf numFmtId="0" fontId="5" fillId="0" borderId="24" xfId="0" applyFont="1" applyBorder="1" applyAlignment="1" applyProtection="1">
      <alignment vertical="center"/>
      <protection hidden="1"/>
    </xf>
    <xf numFmtId="0" fontId="8" fillId="0" borderId="4" xfId="0" applyFont="1" applyBorder="1" applyAlignment="1" applyProtection="1">
      <alignment vertical="center"/>
      <protection hidden="1"/>
    </xf>
    <xf numFmtId="0" fontId="8" fillId="0" borderId="4" xfId="0" applyFont="1" applyBorder="1" applyAlignment="1" applyProtection="1">
      <alignment horizontal="right" vertical="center"/>
      <protection hidden="1"/>
    </xf>
    <xf numFmtId="0" fontId="8" fillId="2" borderId="17" xfId="0" applyFont="1" applyFill="1" applyBorder="1" applyAlignment="1" applyProtection="1">
      <alignment horizontal="center" vertical="center" wrapText="1"/>
      <protection locked="0"/>
    </xf>
    <xf numFmtId="0" fontId="8" fillId="2" borderId="18" xfId="0" applyFont="1" applyFill="1" applyBorder="1" applyAlignment="1" applyProtection="1">
      <alignment horizontal="center" vertical="center" wrapText="1"/>
      <protection locked="0"/>
    </xf>
    <xf numFmtId="173" fontId="8" fillId="0" borderId="0" xfId="0" applyNumberFormat="1" applyFont="1" applyAlignment="1" applyProtection="1">
      <alignment horizontal="left" vertical="center" wrapText="1" indent="1"/>
      <protection hidden="1"/>
    </xf>
    <xf numFmtId="0" fontId="8" fillId="0" borderId="0" xfId="0" applyFont="1" applyAlignment="1" applyProtection="1">
      <alignment horizontal="left" vertical="center" indent="1"/>
      <protection hidden="1"/>
    </xf>
    <xf numFmtId="0" fontId="8" fillId="0" borderId="6" xfId="0" applyFont="1" applyBorder="1" applyAlignment="1" applyProtection="1">
      <alignment horizontal="center" vertical="center" wrapText="1"/>
      <protection hidden="1"/>
    </xf>
    <xf numFmtId="0" fontId="32" fillId="0" borderId="0" xfId="0" applyFont="1" applyAlignment="1" applyProtection="1">
      <alignment horizontal="center"/>
      <protection hidden="1"/>
    </xf>
    <xf numFmtId="0" fontId="5" fillId="0" borderId="0" xfId="0" applyFont="1" applyAlignment="1" applyProtection="1">
      <alignment vertical="center" wrapText="1"/>
      <protection hidden="1"/>
    </xf>
    <xf numFmtId="0" fontId="42" fillId="0" borderId="0" xfId="0" applyFont="1" applyAlignment="1" applyProtection="1">
      <alignment vertical="center" wrapText="1"/>
      <protection hidden="1"/>
    </xf>
    <xf numFmtId="0" fontId="5" fillId="0" borderId="0" xfId="0" applyFont="1" applyAlignment="1" applyProtection="1">
      <alignment horizontal="left" vertical="center" indent="1"/>
      <protection hidden="1"/>
    </xf>
    <xf numFmtId="0" fontId="8" fillId="0" borderId="0" xfId="0" applyFont="1" applyAlignment="1" applyProtection="1">
      <alignment horizontal="right" vertical="center"/>
      <protection hidden="1"/>
    </xf>
    <xf numFmtId="0" fontId="8" fillId="0" borderId="4" xfId="0" applyFont="1" applyBorder="1" applyAlignment="1">
      <alignment horizontal="right" vertical="top" wrapText="1"/>
    </xf>
    <xf numFmtId="0" fontId="63" fillId="0" borderId="0" xfId="0" applyFont="1"/>
    <xf numFmtId="0" fontId="5" fillId="0" borderId="4" xfId="0" applyFont="1" applyBorder="1" applyAlignment="1">
      <alignment vertical="center"/>
    </xf>
    <xf numFmtId="0" fontId="5" fillId="0" borderId="0" xfId="0" applyFont="1"/>
    <xf numFmtId="0" fontId="8" fillId="0" borderId="0" xfId="0" applyFont="1" applyAlignment="1">
      <alignment horizontal="center" vertical="center"/>
    </xf>
    <xf numFmtId="0" fontId="5" fillId="0" borderId="0" xfId="47" applyFont="1" applyAlignment="1">
      <alignment vertical="center"/>
    </xf>
    <xf numFmtId="0" fontId="5" fillId="0" borderId="0" xfId="0" applyFont="1" applyAlignment="1">
      <alignment horizontal="justify" vertical="center"/>
    </xf>
    <xf numFmtId="0" fontId="8" fillId="0" borderId="0" xfId="0" applyFont="1" applyAlignment="1">
      <alignment vertical="center"/>
    </xf>
    <xf numFmtId="0" fontId="5" fillId="0" borderId="0" xfId="53" applyFont="1" applyAlignment="1" applyProtection="1">
      <alignment vertical="top"/>
      <protection hidden="1"/>
    </xf>
    <xf numFmtId="0" fontId="8" fillId="0" borderId="0" xfId="0" applyFont="1" applyAlignment="1">
      <alignment horizontal="justify" vertical="center"/>
    </xf>
    <xf numFmtId="0" fontId="8" fillId="0" borderId="0" xfId="0" applyFont="1" applyAlignment="1">
      <alignment horizontal="left" vertical="center"/>
    </xf>
    <xf numFmtId="173" fontId="8" fillId="0" borderId="0" xfId="0" applyNumberFormat="1" applyFont="1" applyAlignment="1">
      <alignment horizontal="left" vertical="center" indent="1"/>
    </xf>
    <xf numFmtId="0" fontId="5" fillId="0" borderId="0" xfId="0" applyFont="1" applyAlignment="1">
      <alignment horizontal="left" vertical="center" indent="1"/>
    </xf>
    <xf numFmtId="0" fontId="8" fillId="0" borderId="0" xfId="0" applyFont="1" applyAlignment="1">
      <alignment horizontal="right" vertical="center" indent="1"/>
    </xf>
    <xf numFmtId="0" fontId="8" fillId="0" borderId="0" xfId="0" applyFont="1" applyAlignment="1">
      <alignment horizontal="left" vertical="center" wrapText="1" indent="1"/>
    </xf>
    <xf numFmtId="0" fontId="5" fillId="0" borderId="0" xfId="0" applyFont="1" applyAlignment="1">
      <alignment horizontal="left" vertical="center"/>
    </xf>
    <xf numFmtId="0" fontId="5" fillId="2" borderId="6" xfId="0" applyFont="1" applyFill="1" applyBorder="1" applyAlignment="1" applyProtection="1">
      <alignment horizontal="left" vertical="top" wrapText="1"/>
      <protection locked="0"/>
    </xf>
    <xf numFmtId="0" fontId="5" fillId="0" borderId="0" xfId="0" applyFont="1" applyAlignment="1" applyProtection="1">
      <alignment horizontal="left" vertical="center" wrapText="1"/>
      <protection hidden="1"/>
    </xf>
    <xf numFmtId="0" fontId="5" fillId="0" borderId="4" xfId="39" applyFont="1" applyBorder="1" applyAlignment="1" applyProtection="1">
      <alignment vertical="center"/>
      <protection hidden="1"/>
    </xf>
    <xf numFmtId="0" fontId="5" fillId="0" borderId="0" xfId="39" applyFont="1" applyAlignment="1" applyProtection="1">
      <alignment vertical="center"/>
      <protection hidden="1"/>
    </xf>
    <xf numFmtId="0" fontId="50" fillId="0" borderId="0" xfId="39" applyFont="1" applyAlignment="1" applyProtection="1">
      <alignment vertical="center"/>
      <protection hidden="1"/>
    </xf>
    <xf numFmtId="0" fontId="8" fillId="0" borderId="0" xfId="39" applyFont="1" applyAlignment="1" applyProtection="1">
      <alignment horizontal="center" vertical="center"/>
      <protection hidden="1"/>
    </xf>
    <xf numFmtId="0" fontId="5" fillId="0" borderId="0" xfId="39" applyFont="1" applyAlignment="1" applyProtection="1">
      <alignment horizontal="center" vertical="center"/>
      <protection hidden="1"/>
    </xf>
    <xf numFmtId="0" fontId="8" fillId="0" borderId="0" xfId="53" applyFont="1" applyAlignment="1" applyProtection="1">
      <alignment horizontal="center" vertical="center"/>
      <protection hidden="1"/>
    </xf>
    <xf numFmtId="0" fontId="5" fillId="0" borderId="0" xfId="53" applyFont="1" applyAlignment="1" applyProtection="1">
      <alignment horizontal="right" vertical="center"/>
      <protection hidden="1"/>
    </xf>
    <xf numFmtId="0" fontId="8" fillId="0" borderId="0" xfId="53" applyFont="1" applyAlignment="1" applyProtection="1">
      <alignment vertical="top"/>
      <protection hidden="1"/>
    </xf>
    <xf numFmtId="0" fontId="8" fillId="0" borderId="6" xfId="39" applyFont="1" applyBorder="1" applyAlignment="1" applyProtection="1">
      <alignment horizontal="center" vertical="center" wrapText="1"/>
      <protection hidden="1"/>
    </xf>
    <xf numFmtId="0" fontId="8" fillId="0" borderId="26" xfId="39" applyFont="1" applyBorder="1" applyAlignment="1" applyProtection="1">
      <alignment vertical="center" wrapText="1"/>
      <protection hidden="1"/>
    </xf>
    <xf numFmtId="0" fontId="44" fillId="0" borderId="6" xfId="39" applyFont="1" applyBorder="1" applyAlignment="1" applyProtection="1">
      <alignment horizontal="center" vertical="center"/>
      <protection hidden="1"/>
    </xf>
    <xf numFmtId="0" fontId="44" fillId="0" borderId="26" xfId="39" applyFont="1" applyBorder="1" applyAlignment="1" applyProtection="1">
      <alignment horizontal="center" vertical="center"/>
      <protection hidden="1"/>
    </xf>
    <xf numFmtId="0" fontId="5" fillId="0" borderId="0" xfId="39" applyFont="1" applyAlignment="1" applyProtection="1">
      <alignment horizontal="left" vertical="center"/>
      <protection hidden="1"/>
    </xf>
    <xf numFmtId="0" fontId="5" fillId="8" borderId="0" xfId="39" applyFont="1" applyFill="1" applyAlignment="1" applyProtection="1">
      <alignment vertical="center"/>
      <protection hidden="1"/>
    </xf>
    <xf numFmtId="0" fontId="8" fillId="9" borderId="6" xfId="37" applyFont="1" applyFill="1" applyBorder="1" applyAlignment="1" applyProtection="1">
      <alignment horizontal="center" vertical="center" wrapText="1"/>
      <protection hidden="1"/>
    </xf>
    <xf numFmtId="0" fontId="5" fillId="9" borderId="0" xfId="37" applyFont="1" applyFill="1" applyAlignment="1" applyProtection="1">
      <alignment vertical="center"/>
      <protection hidden="1"/>
    </xf>
    <xf numFmtId="0" fontId="5" fillId="0" borderId="6" xfId="37" applyFont="1" applyBorder="1" applyAlignment="1" applyProtection="1">
      <alignment horizontal="center" vertical="center" wrapText="1"/>
      <protection hidden="1"/>
    </xf>
    <xf numFmtId="0" fontId="5" fillId="7" borderId="6" xfId="37" applyFont="1" applyFill="1" applyBorder="1" applyAlignment="1" applyProtection="1">
      <alignment horizontal="center" vertical="center" wrapText="1"/>
      <protection locked="0" hidden="1"/>
    </xf>
    <xf numFmtId="0" fontId="5" fillId="0" borderId="6" xfId="37" applyFont="1" applyBorder="1" applyAlignment="1" applyProtection="1">
      <alignment horizontal="justify" vertical="center" wrapText="1"/>
      <protection hidden="1"/>
    </xf>
    <xf numFmtId="0" fontId="5" fillId="7" borderId="6" xfId="37" applyFont="1" applyFill="1" applyBorder="1" applyAlignment="1" applyProtection="1">
      <alignment horizontal="left" vertical="center" wrapText="1"/>
      <protection locked="0" hidden="1"/>
    </xf>
    <xf numFmtId="0" fontId="8" fillId="0" borderId="6" xfId="37" applyFont="1" applyBorder="1" applyAlignment="1" applyProtection="1">
      <alignment horizontal="center" vertical="center" wrapText="1"/>
      <protection hidden="1"/>
    </xf>
    <xf numFmtId="0" fontId="5" fillId="0" borderId="6" xfId="37" applyFont="1" applyBorder="1" applyAlignment="1" applyProtection="1">
      <alignment vertical="center" wrapText="1"/>
      <protection hidden="1"/>
    </xf>
    <xf numFmtId="0" fontId="8" fillId="9" borderId="6" xfId="39" applyFont="1" applyFill="1" applyBorder="1" applyAlignment="1" applyProtection="1">
      <alignment horizontal="center" vertical="center" wrapText="1"/>
      <protection hidden="1"/>
    </xf>
    <xf numFmtId="0" fontId="5" fillId="9" borderId="0" xfId="39" applyFont="1" applyFill="1" applyAlignment="1" applyProtection="1">
      <alignment vertical="center"/>
      <protection hidden="1"/>
    </xf>
    <xf numFmtId="0" fontId="8" fillId="0" borderId="6" xfId="39" applyFont="1" applyBorder="1" applyAlignment="1" applyProtection="1">
      <alignment horizontal="left" vertical="center" wrapText="1"/>
      <protection hidden="1"/>
    </xf>
    <xf numFmtId="0" fontId="5" fillId="0" borderId="6" xfId="39" applyFont="1" applyBorder="1" applyAlignment="1" applyProtection="1">
      <alignment vertical="center"/>
      <protection hidden="1"/>
    </xf>
    <xf numFmtId="0" fontId="5" fillId="0" borderId="6" xfId="39" applyFont="1" applyBorder="1" applyAlignment="1" applyProtection="1">
      <alignment horizontal="center" vertical="center" wrapText="1"/>
      <protection hidden="1"/>
    </xf>
    <xf numFmtId="0" fontId="5" fillId="7" borderId="6" xfId="39" applyFont="1" applyFill="1" applyBorder="1" applyAlignment="1" applyProtection="1">
      <alignment horizontal="left" vertical="center" wrapText="1"/>
      <protection locked="0" hidden="1"/>
    </xf>
    <xf numFmtId="0" fontId="5" fillId="0" borderId="6" xfId="39" applyFont="1" applyBorder="1" applyAlignment="1" applyProtection="1">
      <alignment horizontal="left" vertical="center" wrapText="1"/>
      <protection hidden="1"/>
    </xf>
    <xf numFmtId="0" fontId="5" fillId="7" borderId="6" xfId="39" applyFont="1" applyFill="1" applyBorder="1" applyAlignment="1" applyProtection="1">
      <alignment vertical="center"/>
      <protection locked="0" hidden="1"/>
    </xf>
    <xf numFmtId="0" fontId="5" fillId="7" borderId="6" xfId="39" applyFont="1" applyFill="1" applyBorder="1" applyAlignment="1" applyProtection="1">
      <alignment horizontal="left" vertical="center" wrapText="1"/>
      <protection hidden="1"/>
    </xf>
    <xf numFmtId="0" fontId="5" fillId="0" borderId="6" xfId="39" applyFont="1" applyBorder="1" applyAlignment="1" applyProtection="1">
      <alignment horizontal="center" vertical="center"/>
      <protection hidden="1"/>
    </xf>
    <xf numFmtId="0" fontId="5" fillId="0" borderId="6" xfId="39" applyFont="1" applyBorder="1" applyAlignment="1" applyProtection="1">
      <alignment vertical="center"/>
      <protection locked="0" hidden="1"/>
    </xf>
    <xf numFmtId="0" fontId="8" fillId="0" borderId="6" xfId="39" applyFont="1" applyBorder="1" applyAlignment="1" applyProtection="1">
      <alignment vertical="center" wrapText="1"/>
      <protection hidden="1"/>
    </xf>
    <xf numFmtId="2" fontId="5" fillId="0" borderId="6" xfId="39" applyNumberFormat="1" applyFont="1" applyBorder="1" applyAlignment="1" applyProtection="1">
      <alignment horizontal="left" vertical="center" wrapText="1"/>
      <protection locked="0" hidden="1"/>
    </xf>
    <xf numFmtId="0" fontId="5" fillId="0" borderId="6" xfId="39" applyFont="1" applyBorder="1" applyAlignment="1" applyProtection="1">
      <alignment vertical="center" wrapText="1"/>
      <protection hidden="1"/>
    </xf>
    <xf numFmtId="0" fontId="8" fillId="8" borderId="6" xfId="39" applyFont="1" applyFill="1" applyBorder="1" applyAlignment="1" applyProtection="1">
      <alignment horizontal="center" vertical="center" wrapText="1"/>
      <protection hidden="1"/>
    </xf>
    <xf numFmtId="0" fontId="8" fillId="9" borderId="6" xfId="38" applyFont="1" applyFill="1" applyBorder="1" applyAlignment="1" applyProtection="1">
      <alignment horizontal="center" vertical="center" wrapText="1"/>
      <protection hidden="1"/>
    </xf>
    <xf numFmtId="0" fontId="5" fillId="14" borderId="0" xfId="39" applyFont="1" applyFill="1" applyAlignment="1" applyProtection="1">
      <alignment vertical="center"/>
      <protection hidden="1"/>
    </xf>
    <xf numFmtId="2" fontId="5" fillId="0" borderId="6" xfId="39" applyNumberFormat="1" applyFont="1" applyBorder="1" applyAlignment="1" applyProtection="1">
      <alignment horizontal="center" vertical="center" wrapText="1"/>
      <protection hidden="1"/>
    </xf>
    <xf numFmtId="0" fontId="8" fillId="0" borderId="0" xfId="39" applyFont="1" applyAlignment="1" applyProtection="1">
      <alignment horizontal="center" vertical="center" wrapText="1"/>
      <protection hidden="1"/>
    </xf>
    <xf numFmtId="0" fontId="8" fillId="0" borderId="0" xfId="39" applyFont="1" applyAlignment="1" applyProtection="1">
      <alignment horizontal="left" vertical="center" wrapText="1"/>
      <protection hidden="1"/>
    </xf>
    <xf numFmtId="173" fontId="8" fillId="0" borderId="0" xfId="39" applyNumberFormat="1" applyFont="1" applyAlignment="1" applyProtection="1">
      <alignment horizontal="left" vertical="center"/>
      <protection hidden="1"/>
    </xf>
    <xf numFmtId="0" fontId="8" fillId="0" borderId="0" xfId="39" applyFont="1" applyAlignment="1" applyProtection="1">
      <alignment horizontal="left" vertical="center"/>
      <protection hidden="1"/>
    </xf>
    <xf numFmtId="0" fontId="8" fillId="0" borderId="0" xfId="39" applyFont="1" applyAlignment="1" applyProtection="1">
      <alignment vertical="center"/>
      <protection hidden="1"/>
    </xf>
    <xf numFmtId="0" fontId="8" fillId="0" borderId="4" xfId="39" applyFont="1" applyBorder="1" applyAlignment="1" applyProtection="1">
      <alignment horizontal="right" vertical="center"/>
      <protection hidden="1"/>
    </xf>
    <xf numFmtId="0" fontId="8" fillId="0" borderId="0" xfId="47" applyFont="1" applyAlignment="1" applyProtection="1">
      <alignment horizontal="left" vertical="center"/>
      <protection hidden="1"/>
    </xf>
    <xf numFmtId="0" fontId="5" fillId="0" borderId="0" xfId="47" applyFont="1" applyAlignment="1" applyProtection="1">
      <alignment horizontal="left" vertical="center"/>
      <protection hidden="1"/>
    </xf>
    <xf numFmtId="0" fontId="5" fillId="0" borderId="6" xfId="39" applyFont="1" applyBorder="1" applyAlignment="1" applyProtection="1">
      <alignment horizontal="justify" vertical="center" wrapText="1"/>
      <protection hidden="1"/>
    </xf>
    <xf numFmtId="0" fontId="8" fillId="0" borderId="0" xfId="39" applyFont="1" applyAlignment="1" applyProtection="1">
      <alignment horizontal="right" vertical="center"/>
      <protection hidden="1"/>
    </xf>
    <xf numFmtId="0" fontId="8" fillId="0" borderId="4" xfId="0" applyFont="1" applyBorder="1" applyAlignment="1" applyProtection="1">
      <alignment horizontal="right"/>
      <protection hidden="1"/>
    </xf>
    <xf numFmtId="0" fontId="5" fillId="0" borderId="0" xfId="53" applyFont="1" applyAlignment="1" applyProtection="1">
      <alignment horizontal="left" vertical="center"/>
      <protection hidden="1"/>
    </xf>
    <xf numFmtId="0" fontId="51" fillId="0" borderId="0" xfId="0" applyFont="1" applyAlignment="1" applyProtection="1">
      <alignment horizontal="left" vertical="top" wrapText="1"/>
      <protection hidden="1"/>
    </xf>
    <xf numFmtId="0" fontId="5" fillId="0" borderId="26" xfId="0" applyFont="1" applyBorder="1" applyAlignment="1" applyProtection="1">
      <alignment vertical="top" wrapText="1"/>
      <protection hidden="1"/>
    </xf>
    <xf numFmtId="0" fontId="5" fillId="0" borderId="3" xfId="0" applyFont="1" applyBorder="1" applyAlignment="1" applyProtection="1">
      <alignment vertical="top" wrapText="1"/>
      <protection hidden="1"/>
    </xf>
    <xf numFmtId="0" fontId="5" fillId="0" borderId="10" xfId="0" applyFont="1" applyBorder="1" applyAlignment="1" applyProtection="1">
      <alignment vertical="top" wrapText="1"/>
      <protection hidden="1"/>
    </xf>
    <xf numFmtId="0" fontId="5" fillId="2" borderId="6" xfId="0" applyFont="1" applyFill="1" applyBorder="1" applyAlignment="1" applyProtection="1">
      <alignment horizontal="left" vertical="center"/>
      <protection locked="0"/>
    </xf>
    <xf numFmtId="0" fontId="5" fillId="0" borderId="8" xfId="0" applyFont="1" applyBorder="1" applyAlignment="1" applyProtection="1">
      <alignment vertical="center"/>
      <protection hidden="1"/>
    </xf>
    <xf numFmtId="0" fontId="5" fillId="0" borderId="26" xfId="0" applyFont="1" applyBorder="1" applyAlignment="1" applyProtection="1">
      <alignment vertical="top"/>
      <protection hidden="1"/>
    </xf>
    <xf numFmtId="0" fontId="5" fillId="0" borderId="6" xfId="0" applyFont="1" applyBorder="1" applyAlignment="1" applyProtection="1">
      <alignment horizontal="left" vertical="top" wrapText="1" indent="2"/>
      <protection hidden="1"/>
    </xf>
    <xf numFmtId="0" fontId="5" fillId="0" borderId="6" xfId="0" applyFont="1" applyBorder="1" applyAlignment="1" applyProtection="1">
      <alignment vertical="center" wrapText="1"/>
      <protection hidden="1"/>
    </xf>
    <xf numFmtId="0" fontId="5" fillId="0" borderId="7" xfId="0" applyFont="1" applyBorder="1" applyAlignment="1" applyProtection="1">
      <alignment horizontal="left" vertical="center" wrapText="1" indent="2"/>
      <protection hidden="1"/>
    </xf>
    <xf numFmtId="0" fontId="5" fillId="0" borderId="15" xfId="0" applyFont="1" applyBorder="1" applyAlignment="1" applyProtection="1">
      <alignment vertical="center" wrapText="1"/>
      <protection hidden="1"/>
    </xf>
    <xf numFmtId="0" fontId="5" fillId="0" borderId="14" xfId="0" applyFont="1" applyBorder="1" applyAlignment="1" applyProtection="1">
      <alignment horizontal="left" vertical="center" wrapText="1" indent="2"/>
      <protection hidden="1"/>
    </xf>
    <xf numFmtId="0" fontId="5" fillId="2" borderId="17" xfId="0" applyFont="1" applyFill="1" applyBorder="1" applyAlignment="1" applyProtection="1">
      <alignment horizontal="left" vertical="center" wrapText="1"/>
      <protection locked="0"/>
    </xf>
    <xf numFmtId="0" fontId="5" fillId="2" borderId="25" xfId="0" applyFont="1" applyFill="1" applyBorder="1" applyAlignment="1" applyProtection="1">
      <alignment horizontal="left" vertical="center" wrapText="1"/>
      <protection locked="0"/>
    </xf>
    <xf numFmtId="0" fontId="5" fillId="0" borderId="13" xfId="0" applyFont="1" applyBorder="1" applyAlignment="1" applyProtection="1">
      <alignment horizontal="left" vertical="center" wrapText="1" indent="2"/>
      <protection hidden="1"/>
    </xf>
    <xf numFmtId="0" fontId="5" fillId="2" borderId="18" xfId="0" applyFont="1" applyFill="1" applyBorder="1" applyAlignment="1" applyProtection="1">
      <alignment horizontal="left" vertical="center" wrapText="1"/>
      <protection locked="0"/>
    </xf>
    <xf numFmtId="0" fontId="5" fillId="2" borderId="13" xfId="0" applyFont="1" applyFill="1" applyBorder="1" applyAlignment="1" applyProtection="1">
      <alignment horizontal="left" vertical="top" wrapText="1"/>
      <protection locked="0"/>
    </xf>
    <xf numFmtId="0" fontId="5" fillId="2" borderId="13" xfId="0" applyFont="1" applyFill="1" applyBorder="1" applyAlignment="1" applyProtection="1">
      <alignment horizontal="center" vertical="center" wrapText="1"/>
      <protection locked="0"/>
    </xf>
    <xf numFmtId="0" fontId="5" fillId="2" borderId="13" xfId="0" applyFont="1" applyFill="1" applyBorder="1" applyAlignment="1" applyProtection="1">
      <alignment horizontal="center" vertical="top" wrapText="1"/>
      <protection locked="0"/>
    </xf>
    <xf numFmtId="0" fontId="5" fillId="0" borderId="6" xfId="0" applyFont="1" applyBorder="1" applyAlignment="1" applyProtection="1">
      <alignment horizontal="left" vertical="center" wrapText="1" indent="2"/>
      <protection hidden="1"/>
    </xf>
    <xf numFmtId="0" fontId="5" fillId="0" borderId="6" xfId="0" applyFont="1" applyBorder="1" applyAlignment="1" applyProtection="1">
      <alignment horizontal="left" vertical="center" wrapText="1"/>
      <protection hidden="1"/>
    </xf>
    <xf numFmtId="0" fontId="5" fillId="2" borderId="6" xfId="0" applyFont="1" applyFill="1" applyBorder="1" applyAlignment="1" applyProtection="1">
      <alignment horizontal="left" vertical="center" wrapText="1"/>
      <protection locked="0"/>
    </xf>
    <xf numFmtId="0" fontId="8" fillId="0" borderId="6" xfId="0" applyFont="1" applyBorder="1" applyAlignment="1" applyProtection="1">
      <alignment horizontal="left" vertical="center" wrapText="1" indent="2"/>
      <protection hidden="1"/>
    </xf>
    <xf numFmtId="0" fontId="5" fillId="0" borderId="14" xfId="0" applyFont="1" applyBorder="1" applyAlignment="1" applyProtection="1">
      <alignment horizontal="center" vertical="center" wrapText="1"/>
      <protection hidden="1"/>
    </xf>
    <xf numFmtId="0" fontId="5" fillId="2" borderId="1" xfId="0" applyFont="1" applyFill="1" applyBorder="1" applyAlignment="1" applyProtection="1">
      <alignment horizontal="left" vertical="center" wrapText="1"/>
      <protection locked="0"/>
    </xf>
    <xf numFmtId="0" fontId="5" fillId="0" borderId="16" xfId="0" applyFont="1" applyBorder="1" applyAlignment="1" applyProtection="1">
      <alignment horizontal="left" vertical="center" wrapText="1"/>
      <protection hidden="1"/>
    </xf>
    <xf numFmtId="0" fontId="5" fillId="0" borderId="0" xfId="0" applyFont="1" applyProtection="1">
      <protection locked="0"/>
    </xf>
    <xf numFmtId="0" fontId="32" fillId="0" borderId="0" xfId="0" applyFont="1" applyAlignment="1" applyProtection="1">
      <alignment horizontal="center" vertical="center"/>
      <protection hidden="1"/>
    </xf>
    <xf numFmtId="172" fontId="5" fillId="0" borderId="0" xfId="0" applyNumberFormat="1" applyFont="1" applyAlignment="1" applyProtection="1">
      <alignment horizontal="center"/>
      <protection hidden="1"/>
    </xf>
    <xf numFmtId="0" fontId="5" fillId="0" borderId="6" xfId="0" applyFont="1" applyBorder="1" applyAlignment="1" applyProtection="1">
      <alignment horizontal="justify" vertical="center" wrapText="1"/>
      <protection hidden="1"/>
    </xf>
    <xf numFmtId="0" fontId="5" fillId="0" borderId="0" xfId="0" quotePrefix="1" applyFont="1" applyAlignment="1" applyProtection="1">
      <alignment horizontal="right" vertical="center"/>
      <protection hidden="1"/>
    </xf>
    <xf numFmtId="0" fontId="5" fillId="0" borderId="11" xfId="0" applyFont="1" applyBorder="1" applyAlignment="1" applyProtection="1">
      <alignment horizontal="left" vertical="center" wrapText="1"/>
      <protection hidden="1"/>
    </xf>
    <xf numFmtId="0" fontId="5" fillId="0" borderId="8" xfId="0" applyFont="1" applyBorder="1" applyAlignment="1" applyProtection="1">
      <alignment horizontal="left"/>
      <protection hidden="1"/>
    </xf>
    <xf numFmtId="0" fontId="5" fillId="0" borderId="12" xfId="0" applyFont="1" applyBorder="1" applyAlignment="1" applyProtection="1">
      <alignment horizontal="left" vertical="center" wrapText="1"/>
      <protection hidden="1"/>
    </xf>
    <xf numFmtId="0" fontId="5" fillId="0" borderId="9" xfId="0" applyFont="1" applyBorder="1" applyAlignment="1" applyProtection="1">
      <alignment horizontal="left"/>
      <protection hidden="1"/>
    </xf>
    <xf numFmtId="0" fontId="5" fillId="0" borderId="0" xfId="0" quotePrefix="1" applyFont="1" applyAlignment="1" applyProtection="1">
      <alignment horizontal="right" vertical="top"/>
      <protection hidden="1"/>
    </xf>
    <xf numFmtId="0" fontId="5" fillId="2" borderId="6" xfId="0" applyFont="1" applyFill="1" applyBorder="1" applyAlignment="1" applyProtection="1">
      <alignment horizontal="center" vertical="top" wrapText="1"/>
      <protection locked="0"/>
    </xf>
    <xf numFmtId="0" fontId="8" fillId="0" borderId="0" xfId="0" applyFont="1" applyAlignment="1" applyProtection="1">
      <alignment horizontal="left"/>
      <protection hidden="1"/>
    </xf>
    <xf numFmtId="0" fontId="5" fillId="0" borderId="0" xfId="0" applyFont="1" applyAlignment="1" applyProtection="1">
      <alignment horizontal="center"/>
      <protection hidden="1"/>
    </xf>
    <xf numFmtId="0" fontId="5" fillId="0" borderId="0" xfId="0" applyFont="1" applyAlignment="1" applyProtection="1">
      <alignment horizontal="right" vertical="center"/>
      <protection hidden="1"/>
    </xf>
    <xf numFmtId="0" fontId="5" fillId="2" borderId="0" xfId="0" applyFont="1" applyFill="1" applyAlignment="1" applyProtection="1">
      <alignment vertical="center"/>
      <protection locked="0"/>
    </xf>
    <xf numFmtId="0" fontId="5" fillId="2" borderId="6" xfId="0" applyFont="1" applyFill="1" applyBorder="1" applyAlignment="1" applyProtection="1">
      <alignment horizontal="right" vertical="center" wrapText="1"/>
      <protection locked="0"/>
    </xf>
    <xf numFmtId="172" fontId="8" fillId="0" borderId="6" xfId="0" applyNumberFormat="1" applyFont="1" applyBorder="1" applyAlignment="1" applyProtection="1">
      <alignment horizontal="center" vertical="center"/>
      <protection hidden="1"/>
    </xf>
    <xf numFmtId="173" fontId="8" fillId="0" borderId="0" xfId="0" applyNumberFormat="1" applyFont="1" applyAlignment="1" applyProtection="1">
      <alignment horizontal="left" vertical="center"/>
      <protection hidden="1"/>
    </xf>
    <xf numFmtId="0" fontId="8" fillId="0" borderId="0" xfId="0" applyFont="1" applyAlignment="1" applyProtection="1">
      <alignment vertical="center" wrapText="1"/>
      <protection hidden="1"/>
    </xf>
    <xf numFmtId="0" fontId="8" fillId="0" borderId="0" xfId="37" applyFont="1" applyAlignment="1" applyProtection="1">
      <alignment horizontal="center" vertical="center"/>
      <protection hidden="1"/>
    </xf>
    <xf numFmtId="0" fontId="8" fillId="0" borderId="0" xfId="37" applyFont="1" applyAlignment="1" applyProtection="1">
      <alignment vertical="center"/>
      <protection hidden="1"/>
    </xf>
    <xf numFmtId="0" fontId="5" fillId="0" borderId="0" xfId="37" applyFont="1" applyAlignment="1" applyProtection="1">
      <alignment horizontal="justify" vertical="center"/>
      <protection hidden="1"/>
    </xf>
    <xf numFmtId="0" fontId="5" fillId="0" borderId="0" xfId="37" applyFont="1" applyAlignment="1" applyProtection="1">
      <alignment horizontal="center" vertical="center"/>
      <protection hidden="1"/>
    </xf>
    <xf numFmtId="0" fontId="8" fillId="0" borderId="0" xfId="37" applyFont="1" applyAlignment="1" applyProtection="1">
      <alignment horizontal="left" vertical="center"/>
      <protection hidden="1"/>
    </xf>
    <xf numFmtId="0" fontId="8" fillId="0" borderId="4" xfId="37" applyFont="1" applyBorder="1" applyAlignment="1" applyProtection="1">
      <alignment vertical="center"/>
      <protection hidden="1"/>
    </xf>
    <xf numFmtId="0" fontId="5" fillId="0" borderId="4" xfId="37" applyFont="1" applyBorder="1" applyAlignment="1" applyProtection="1">
      <alignment vertical="center"/>
      <protection hidden="1"/>
    </xf>
    <xf numFmtId="0" fontId="8" fillId="0" borderId="0" xfId="37" applyFont="1" applyAlignment="1" applyProtection="1">
      <alignment horizontal="center" vertical="center" wrapText="1"/>
      <protection hidden="1"/>
    </xf>
    <xf numFmtId="0" fontId="32" fillId="0" borderId="0" xfId="37" applyFont="1" applyAlignment="1" applyProtection="1">
      <alignment horizontal="center" vertical="center"/>
      <protection hidden="1"/>
    </xf>
    <xf numFmtId="0" fontId="5" fillId="7" borderId="6" xfId="37" applyFont="1" applyFill="1" applyBorder="1" applyAlignment="1" applyProtection="1">
      <alignment horizontal="center" vertical="center" wrapText="1"/>
      <protection locked="0"/>
    </xf>
    <xf numFmtId="0" fontId="5" fillId="2" borderId="6" xfId="37" applyFont="1" applyFill="1" applyBorder="1" applyAlignment="1" applyProtection="1">
      <alignment vertical="center" wrapText="1"/>
      <protection locked="0"/>
    </xf>
    <xf numFmtId="0" fontId="5" fillId="2" borderId="6" xfId="37" applyFont="1" applyFill="1" applyBorder="1" applyAlignment="1" applyProtection="1">
      <alignment horizontal="left" vertical="center" wrapText="1"/>
      <protection locked="0"/>
    </xf>
    <xf numFmtId="0" fontId="5" fillId="0" borderId="0" xfId="37" applyFont="1" applyAlignment="1">
      <alignment horizontal="center" vertical="center" wrapText="1"/>
    </xf>
    <xf numFmtId="0" fontId="5" fillId="0" borderId="0" xfId="37" applyFont="1" applyAlignment="1">
      <alignment vertical="center" wrapText="1"/>
    </xf>
    <xf numFmtId="0" fontId="5" fillId="0" borderId="0" xfId="37" applyFont="1" applyAlignment="1">
      <alignment horizontal="left" vertical="center" wrapText="1"/>
    </xf>
    <xf numFmtId="0" fontId="5" fillId="0" borderId="0" xfId="37" applyFont="1" applyAlignment="1" applyProtection="1">
      <alignment horizontal="center" vertical="center" wrapText="1"/>
      <protection locked="0"/>
    </xf>
    <xf numFmtId="0" fontId="5" fillId="0" borderId="0" xfId="37" applyFont="1" applyAlignment="1" applyProtection="1">
      <alignment vertical="center" wrapText="1"/>
      <protection locked="0"/>
    </xf>
    <xf numFmtId="0" fontId="5" fillId="0" borderId="0" xfId="37" applyFont="1" applyAlignment="1" applyProtection="1">
      <alignment horizontal="left" vertical="center" wrapText="1"/>
      <protection locked="0"/>
    </xf>
    <xf numFmtId="0" fontId="8" fillId="0" borderId="0" xfId="37" applyFont="1" applyAlignment="1" applyProtection="1">
      <alignment horizontal="right" vertical="center"/>
      <protection hidden="1"/>
    </xf>
    <xf numFmtId="173" fontId="8" fillId="0" borderId="0" xfId="37" applyNumberFormat="1" applyFont="1" applyAlignment="1" applyProtection="1">
      <alignment horizontal="left" vertical="center"/>
      <protection hidden="1"/>
    </xf>
    <xf numFmtId="0" fontId="8" fillId="0" borderId="0" xfId="37" applyFont="1" applyAlignment="1" applyProtection="1">
      <alignment horizontal="left" vertical="center" wrapText="1"/>
      <protection hidden="1"/>
    </xf>
    <xf numFmtId="0" fontId="5" fillId="0" borderId="0" xfId="37" applyFont="1" applyAlignment="1" applyProtection="1">
      <alignment horizontal="left" vertical="center"/>
      <protection hidden="1"/>
    </xf>
    <xf numFmtId="0" fontId="8" fillId="0" borderId="4" xfId="37" applyFont="1" applyBorder="1" applyAlignment="1" applyProtection="1">
      <alignment horizontal="right" vertical="center"/>
      <protection hidden="1"/>
    </xf>
    <xf numFmtId="0" fontId="5" fillId="2" borderId="6" xfId="37" applyFont="1" applyFill="1" applyBorder="1" applyAlignment="1" applyProtection="1">
      <alignment horizontal="left" vertical="center" wrapText="1"/>
      <protection hidden="1"/>
    </xf>
    <xf numFmtId="0" fontId="8" fillId="0" borderId="4" xfId="0" applyFont="1" applyBorder="1" applyAlignment="1" applyProtection="1">
      <alignment horizontal="right" vertical="top"/>
      <protection hidden="1"/>
    </xf>
    <xf numFmtId="0" fontId="5" fillId="0" borderId="0" xfId="46" applyFont="1" applyAlignment="1" applyProtection="1">
      <alignment horizontal="center" vertical="center"/>
      <protection hidden="1"/>
    </xf>
    <xf numFmtId="0" fontId="5" fillId="0" borderId="0" xfId="46" applyFont="1" applyProtection="1">
      <protection hidden="1"/>
    </xf>
    <xf numFmtId="0" fontId="32" fillId="0" borderId="0" xfId="0" applyFont="1" applyProtection="1">
      <protection hidden="1"/>
    </xf>
    <xf numFmtId="0" fontId="5" fillId="0" borderId="0" xfId="46" applyFont="1" applyAlignment="1" applyProtection="1">
      <alignment horizontal="center"/>
      <protection hidden="1"/>
    </xf>
    <xf numFmtId="172" fontId="5" fillId="0" borderId="0" xfId="0" applyNumberFormat="1" applyFont="1" applyAlignment="1" applyProtection="1">
      <alignment horizontal="center" vertical="top"/>
      <protection hidden="1"/>
    </xf>
    <xf numFmtId="172" fontId="5" fillId="0" borderId="0" xfId="0" applyNumberFormat="1" applyFont="1" applyAlignment="1" applyProtection="1">
      <alignment horizontal="justify" vertical="top" wrapText="1"/>
      <protection hidden="1"/>
    </xf>
    <xf numFmtId="14" fontId="5" fillId="2" borderId="6" xfId="0" applyNumberFormat="1" applyFont="1" applyFill="1" applyBorder="1" applyAlignment="1" applyProtection="1">
      <alignment horizontal="center" vertical="center" wrapText="1"/>
      <protection locked="0"/>
    </xf>
    <xf numFmtId="14" fontId="5" fillId="0" borderId="0" xfId="0" applyNumberFormat="1" applyFont="1" applyAlignment="1" applyProtection="1">
      <alignment vertical="center" wrapText="1"/>
      <protection hidden="1"/>
    </xf>
    <xf numFmtId="0" fontId="5" fillId="2" borderId="0" xfId="0" applyFont="1" applyFill="1" applyAlignment="1" applyProtection="1">
      <alignment horizontal="center" vertical="center" wrapText="1"/>
      <protection locked="0"/>
    </xf>
    <xf numFmtId="14" fontId="5" fillId="2" borderId="0" xfId="0" applyNumberFormat="1" applyFont="1" applyFill="1" applyAlignment="1" applyProtection="1">
      <alignment horizontal="center" vertical="center" wrapText="1"/>
      <protection locked="0"/>
    </xf>
    <xf numFmtId="172" fontId="5" fillId="0" borderId="0" xfId="0" applyNumberFormat="1" applyFont="1" applyAlignment="1" applyProtection="1">
      <alignment horizontal="left" vertical="top"/>
      <protection hidden="1"/>
    </xf>
    <xf numFmtId="0" fontId="5" fillId="0" borderId="0" xfId="46" applyFont="1" applyAlignment="1" applyProtection="1">
      <alignment vertical="center"/>
      <protection hidden="1"/>
    </xf>
    <xf numFmtId="0" fontId="5" fillId="2" borderId="6" xfId="0" applyFont="1" applyFill="1" applyBorder="1" applyAlignment="1" applyProtection="1">
      <alignment horizontal="center" vertical="center"/>
      <protection locked="0"/>
    </xf>
    <xf numFmtId="0" fontId="5" fillId="0" borderId="0" xfId="0" applyFont="1" applyAlignment="1" applyProtection="1">
      <alignment horizontal="left" vertical="top"/>
      <protection hidden="1"/>
    </xf>
    <xf numFmtId="0" fontId="66" fillId="0" borderId="0" xfId="0" applyFont="1" applyAlignment="1" applyProtection="1">
      <alignment horizontal="justify" vertical="top"/>
      <protection hidden="1"/>
    </xf>
    <xf numFmtId="0" fontId="5" fillId="0" borderId="0" xfId="0" applyFont="1" applyAlignment="1" applyProtection="1">
      <alignment horizontal="right" vertical="center" wrapText="1"/>
      <protection hidden="1"/>
    </xf>
    <xf numFmtId="0" fontId="61" fillId="0" borderId="0" xfId="0" applyFont="1" applyAlignment="1" applyProtection="1">
      <alignment horizontal="justify" vertical="top"/>
      <protection hidden="1"/>
    </xf>
    <xf numFmtId="172" fontId="5" fillId="0" borderId="0" xfId="0" applyNumberFormat="1" applyFont="1" applyAlignment="1" applyProtection="1">
      <alignment horizontal="center" vertical="center"/>
      <protection hidden="1"/>
    </xf>
    <xf numFmtId="0" fontId="5" fillId="0" borderId="0" xfId="0" applyFont="1" applyAlignment="1" applyProtection="1">
      <alignment horizontal="left" vertical="center" indent="2"/>
      <protection hidden="1"/>
    </xf>
    <xf numFmtId="172" fontId="5" fillId="0" borderId="0" xfId="0" applyNumberFormat="1" applyFont="1" applyAlignment="1" applyProtection="1">
      <alignment horizontal="left" vertical="top" indent="2"/>
      <protection hidden="1"/>
    </xf>
    <xf numFmtId="1" fontId="5" fillId="0" borderId="0" xfId="0" applyNumberFormat="1" applyFont="1" applyAlignment="1" applyProtection="1">
      <alignment horizontal="center" vertical="top" wrapText="1"/>
      <protection hidden="1"/>
    </xf>
    <xf numFmtId="172" fontId="5" fillId="0" borderId="0" xfId="0" applyNumberFormat="1" applyFont="1" applyAlignment="1" applyProtection="1">
      <alignment horizontal="left" vertical="center" indent="3"/>
      <protection hidden="1"/>
    </xf>
    <xf numFmtId="0" fontId="5" fillId="0" borderId="0" xfId="0" applyFont="1" applyAlignment="1" applyProtection="1">
      <alignment horizontal="left" vertical="center" indent="3"/>
      <protection hidden="1"/>
    </xf>
    <xf numFmtId="0" fontId="8" fillId="0" borderId="0" xfId="0" applyFont="1" applyAlignment="1" applyProtection="1">
      <alignment horizontal="left" vertical="center" indent="2"/>
      <protection hidden="1"/>
    </xf>
    <xf numFmtId="0" fontId="5" fillId="0" borderId="0" xfId="0" applyFont="1" applyAlignment="1" applyProtection="1">
      <alignment horizontal="left" vertical="center" wrapText="1" indent="2"/>
      <protection hidden="1"/>
    </xf>
    <xf numFmtId="0" fontId="5" fillId="0" borderId="0" xfId="0" applyFont="1" applyAlignment="1" applyProtection="1">
      <alignment vertical="center" wrapText="1"/>
      <protection locked="0" hidden="1"/>
    </xf>
    <xf numFmtId="0" fontId="5" fillId="2" borderId="0" xfId="0" applyFont="1" applyFill="1" applyAlignment="1" applyProtection="1">
      <alignment vertical="center" wrapText="1"/>
      <protection locked="0"/>
    </xf>
    <xf numFmtId="0" fontId="61" fillId="0" borderId="0" xfId="0" applyFont="1" applyAlignment="1" applyProtection="1">
      <alignment vertical="center"/>
      <protection hidden="1"/>
    </xf>
    <xf numFmtId="0" fontId="5" fillId="0" borderId="19" xfId="0" applyFont="1" applyBorder="1" applyAlignment="1" applyProtection="1">
      <alignment horizontal="left" vertical="center"/>
      <protection hidden="1"/>
    </xf>
    <xf numFmtId="0" fontId="68" fillId="0" borderId="0" xfId="0" applyFont="1" applyAlignment="1" applyProtection="1">
      <alignment vertical="center" wrapText="1"/>
      <protection hidden="1"/>
    </xf>
    <xf numFmtId="0" fontId="9" fillId="0" borderId="0" xfId="53" applyAlignment="1" applyProtection="1">
      <alignment horizontal="left" vertical="center" wrapText="1" inden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center"/>
      <protection hidden="1"/>
    </xf>
    <xf numFmtId="0" fontId="5" fillId="0" borderId="0" xfId="0" quotePrefix="1" applyFont="1" applyAlignment="1" applyProtection="1">
      <alignment vertical="center" wrapText="1"/>
      <protection hidden="1"/>
    </xf>
    <xf numFmtId="0" fontId="5" fillId="0" borderId="0" xfId="0" applyFont="1" applyAlignment="1" applyProtection="1">
      <alignment vertical="center"/>
      <protection hidden="1"/>
    </xf>
    <xf numFmtId="173" fontId="5" fillId="0" borderId="0" xfId="0" applyNumberFormat="1" applyFont="1" applyAlignment="1" applyProtection="1">
      <alignment horizontal="left" vertical="center"/>
      <protection hidden="1"/>
    </xf>
    <xf numFmtId="0" fontId="5" fillId="0" borderId="0" xfId="0" applyFont="1" applyAlignment="1" applyProtection="1">
      <alignment horizontal="left" vertical="center"/>
      <protection hidden="1"/>
    </xf>
    <xf numFmtId="1" fontId="5" fillId="0" borderId="0" xfId="0" applyNumberFormat="1" applyFont="1" applyAlignment="1" applyProtection="1">
      <alignment horizontal="left" vertical="center"/>
      <protection hidden="1"/>
    </xf>
    <xf numFmtId="0" fontId="49" fillId="0" borderId="7" xfId="52" applyFont="1" applyBorder="1" applyAlignment="1" applyProtection="1">
      <alignment horizontal="center" vertical="center" textRotation="90"/>
      <protection hidden="1"/>
    </xf>
    <xf numFmtId="0" fontId="49" fillId="0" borderId="14" xfId="52" applyFont="1" applyBorder="1" applyAlignment="1" applyProtection="1">
      <alignment horizontal="center" vertical="center" textRotation="90"/>
      <protection hidden="1"/>
    </xf>
    <xf numFmtId="0" fontId="49" fillId="0" borderId="13"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1" borderId="33" xfId="52" applyFont="1" applyFill="1" applyBorder="1" applyAlignment="1" applyProtection="1">
      <alignment horizontal="center" vertical="center" wrapText="1"/>
      <protection hidden="1"/>
    </xf>
    <xf numFmtId="0" fontId="11" fillId="11" borderId="24" xfId="52" applyFont="1" applyFill="1" applyBorder="1" applyAlignment="1" applyProtection="1">
      <alignment horizontal="center" vertical="center" wrapText="1"/>
      <protection hidden="1"/>
    </xf>
    <xf numFmtId="0" fontId="11" fillId="11" borderId="34" xfId="52" applyFont="1" applyFill="1" applyBorder="1" applyAlignment="1" applyProtection="1">
      <alignment horizontal="center" vertical="center" wrapText="1"/>
      <protection hidden="1"/>
    </xf>
    <xf numFmtId="0" fontId="26" fillId="0" borderId="24" xfId="52" applyFont="1" applyBorder="1" applyAlignment="1" applyProtection="1">
      <alignment horizontal="center" vertical="center"/>
      <protection hidden="1"/>
    </xf>
    <xf numFmtId="0" fontId="26" fillId="0" borderId="34" xfId="52" applyFont="1" applyBorder="1" applyAlignment="1" applyProtection="1">
      <alignment horizontal="center" vertical="center"/>
      <protection hidden="1"/>
    </xf>
    <xf numFmtId="0" fontId="26" fillId="0" borderId="0" xfId="52" applyFont="1" applyAlignment="1" applyProtection="1">
      <alignment horizontal="center" vertical="center"/>
      <protection hidden="1"/>
    </xf>
    <xf numFmtId="0" fontId="26" fillId="0" borderId="8" xfId="52" applyFont="1" applyBorder="1" applyAlignment="1" applyProtection="1">
      <alignment horizontal="center" vertical="center"/>
      <protection hidden="1"/>
    </xf>
    <xf numFmtId="0" fontId="26" fillId="0" borderId="4" xfId="52" applyFont="1" applyBorder="1" applyAlignment="1" applyProtection="1">
      <alignment horizontal="center" vertical="center"/>
      <protection hidden="1"/>
    </xf>
    <xf numFmtId="0" fontId="26" fillId="0" borderId="9" xfId="52" applyFont="1" applyBorder="1" applyAlignment="1" applyProtection="1">
      <alignment horizontal="center" vertical="center"/>
      <protection hidden="1"/>
    </xf>
    <xf numFmtId="0" fontId="50" fillId="0" borderId="7" xfId="52" applyFont="1" applyBorder="1" applyAlignment="1" applyProtection="1">
      <alignment horizontal="center" vertical="center" textRotation="90"/>
      <protection hidden="1"/>
    </xf>
    <xf numFmtId="0" fontId="50" fillId="0" borderId="14" xfId="52" applyFont="1" applyBorder="1" applyAlignment="1" applyProtection="1">
      <alignment horizontal="center" vertical="center" textRotation="90"/>
      <protection hidden="1"/>
    </xf>
    <xf numFmtId="0" fontId="50" fillId="0" borderId="13" xfId="52" applyFont="1" applyBorder="1" applyAlignment="1" applyProtection="1">
      <alignment horizontal="center" vertical="center" textRotation="90"/>
      <protection hidden="1"/>
    </xf>
    <xf numFmtId="0" fontId="47" fillId="0" borderId="0" xfId="52" applyFont="1"/>
    <xf numFmtId="0" fontId="46" fillId="0" borderId="5" xfId="52" applyFont="1" applyBorder="1" applyAlignment="1" applyProtection="1">
      <alignment horizontal="justify" vertical="center"/>
      <protection hidden="1"/>
    </xf>
    <xf numFmtId="0" fontId="46" fillId="0" borderId="19" xfId="52" applyFont="1" applyBorder="1" applyAlignment="1" applyProtection="1">
      <alignment horizontal="justify" vertical="center"/>
      <protection hidden="1"/>
    </xf>
    <xf numFmtId="0" fontId="46" fillId="0" borderId="5" xfId="52" applyFont="1" applyBorder="1" applyAlignment="1" applyProtection="1">
      <alignment horizontal="justify" vertical="top"/>
      <protection hidden="1"/>
    </xf>
    <xf numFmtId="0" fontId="38" fillId="0" borderId="0" xfId="52" applyFont="1" applyAlignment="1" applyProtection="1">
      <alignment horizontal="center" vertical="center"/>
      <protection hidden="1"/>
    </xf>
    <xf numFmtId="0" fontId="55" fillId="6" borderId="3" xfId="52" applyFont="1" applyFill="1" applyBorder="1" applyAlignment="1" applyProtection="1">
      <alignment horizontal="justify" vertical="center"/>
      <protection hidden="1"/>
    </xf>
    <xf numFmtId="0" fontId="55" fillId="6" borderId="10" xfId="52" applyFont="1" applyFill="1" applyBorder="1" applyAlignment="1" applyProtection="1">
      <alignment horizontal="justify" vertical="center"/>
      <protection hidden="1"/>
    </xf>
    <xf numFmtId="0" fontId="2" fillId="2" borderId="29" xfId="48" applyFill="1" applyBorder="1" applyAlignment="1" applyProtection="1">
      <alignment horizontal="left" vertical="center"/>
      <protection locked="0"/>
    </xf>
    <xf numFmtId="0" fontId="9" fillId="2" borderId="35" xfId="48" applyFont="1" applyFill="1" applyBorder="1" applyAlignment="1" applyProtection="1">
      <alignment horizontal="left" vertical="center"/>
      <protection locked="0"/>
    </xf>
    <xf numFmtId="0" fontId="9" fillId="2" borderId="15" xfId="48" applyFont="1" applyFill="1" applyBorder="1" applyAlignment="1" applyProtection="1">
      <alignment horizontal="left" vertical="center"/>
      <protection locked="0"/>
    </xf>
    <xf numFmtId="0" fontId="53" fillId="0" borderId="6" xfId="50" applyFont="1" applyBorder="1" applyAlignment="1" applyProtection="1">
      <alignment horizontal="left" vertical="center" wrapText="1"/>
      <protection hidden="1"/>
    </xf>
    <xf numFmtId="0" fontId="47" fillId="2" borderId="6" xfId="49" applyFont="1" applyFill="1" applyBorder="1" applyAlignment="1" applyProtection="1">
      <alignment horizontal="center" vertical="center"/>
      <protection locked="0" hidden="1"/>
    </xf>
    <xf numFmtId="0" fontId="2" fillId="2" borderId="35" xfId="48" applyFill="1" applyBorder="1" applyAlignment="1" applyProtection="1">
      <alignment horizontal="left" vertical="center"/>
      <protection locked="0"/>
    </xf>
    <xf numFmtId="0" fontId="2" fillId="2" borderId="15" xfId="48"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1" fillId="5"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0"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0" xfId="48" applyFont="1" applyFill="1" applyBorder="1" applyAlignment="1" applyProtection="1">
      <alignment horizontal="center" vertical="center" wrapText="1"/>
      <protection locked="0"/>
    </xf>
    <xf numFmtId="0" fontId="10" fillId="0" borderId="0" xfId="0" applyFont="1" applyAlignment="1" applyProtection="1">
      <alignment horizontal="justify" vertical="center" wrapText="1"/>
      <protection hidden="1"/>
    </xf>
    <xf numFmtId="0" fontId="10" fillId="0" borderId="4" xfId="0" applyFont="1" applyBorder="1" applyAlignment="1" applyProtection="1">
      <alignment horizontal="left" vertical="center"/>
      <protection hidden="1"/>
    </xf>
    <xf numFmtId="0" fontId="10" fillId="12"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8" fillId="0" borderId="4" xfId="0" applyFont="1" applyBorder="1" applyAlignment="1" applyProtection="1">
      <alignment horizontal="left" vertical="top"/>
      <protection hidden="1"/>
    </xf>
    <xf numFmtId="0" fontId="50" fillId="11" borderId="33" xfId="52" applyFont="1" applyFill="1" applyBorder="1" applyAlignment="1" applyProtection="1">
      <alignment horizontal="center" vertical="center" wrapText="1"/>
      <protection hidden="1"/>
    </xf>
    <xf numFmtId="0" fontId="50" fillId="11" borderId="24" xfId="52" applyFont="1" applyFill="1" applyBorder="1" applyAlignment="1" applyProtection="1">
      <alignment horizontal="center" vertical="center" wrapText="1"/>
      <protection hidden="1"/>
    </xf>
    <xf numFmtId="0" fontId="8" fillId="12" borderId="0" xfId="0" applyFont="1" applyFill="1" applyAlignment="1" applyProtection="1">
      <alignment horizontal="center" vertical="center"/>
      <protection hidden="1"/>
    </xf>
    <xf numFmtId="0" fontId="8" fillId="0" borderId="0" xfId="0" applyFont="1" applyAlignment="1" applyProtection="1">
      <alignment horizontal="center" vertical="center"/>
      <protection hidden="1"/>
    </xf>
    <xf numFmtId="0" fontId="5" fillId="0" borderId="0" xfId="53" applyFont="1" applyAlignment="1" applyProtection="1">
      <alignment horizontal="left" vertical="center" wrapText="1"/>
      <protection hidden="1"/>
    </xf>
    <xf numFmtId="0" fontId="5" fillId="0" borderId="0" xfId="53" applyFont="1" applyAlignment="1" applyProtection="1">
      <alignment horizontal="left" vertical="top" wrapText="1"/>
      <protection hidden="1"/>
    </xf>
    <xf numFmtId="0" fontId="8" fillId="0" borderId="0" xfId="0" applyFont="1" applyAlignment="1" applyProtection="1">
      <alignment horizontal="justify" vertical="center" wrapText="1"/>
      <protection hidden="1"/>
    </xf>
    <xf numFmtId="0" fontId="10" fillId="0" borderId="4" xfId="0" applyFont="1" applyBorder="1" applyAlignment="1" applyProtection="1">
      <alignment horizontal="left" vertical="top" wrapText="1"/>
      <protection hidden="1"/>
    </xf>
    <xf numFmtId="0" fontId="5" fillId="0" borderId="0" xfId="0" applyFont="1" applyAlignment="1" applyProtection="1">
      <alignment horizontal="justify" vertical="top" wrapText="1"/>
      <protection hidden="1"/>
    </xf>
    <xf numFmtId="0" fontId="8" fillId="0" borderId="0" xfId="0" applyFont="1" applyAlignment="1" applyProtection="1">
      <alignment horizontal="left" vertical="center" wrapText="1"/>
      <protection hidden="1"/>
    </xf>
    <xf numFmtId="0" fontId="8"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8" fillId="0" borderId="4" xfId="0" applyFont="1" applyBorder="1" applyAlignment="1" applyProtection="1">
      <alignment horizontal="righ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lignment horizontal="justify" vertical="top" wrapText="1"/>
    </xf>
    <xf numFmtId="0" fontId="8" fillId="0" borderId="26"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51" fillId="0" borderId="0" xfId="0" applyFont="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5" fillId="0" borderId="13" xfId="0" applyFont="1" applyBorder="1" applyAlignment="1">
      <alignment horizontal="center" vertical="center"/>
    </xf>
    <xf numFmtId="0" fontId="8" fillId="0" borderId="7"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5" fillId="0" borderId="13" xfId="0" applyFont="1" applyBorder="1" applyAlignment="1">
      <alignment horizontal="center" vertical="center" wrapText="1"/>
    </xf>
    <xf numFmtId="0" fontId="5" fillId="0" borderId="26"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0" borderId="7"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4" xfId="0" applyFont="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51" fillId="0" borderId="0" xfId="35" applyFont="1" applyAlignment="1" applyProtection="1">
      <alignment horizontal="center" vertical="center"/>
      <protection hidden="1"/>
    </xf>
    <xf numFmtId="0" fontId="8" fillId="0" borderId="7" xfId="35" applyFont="1" applyBorder="1" applyAlignment="1" applyProtection="1">
      <alignment horizontal="center" vertical="center"/>
      <protection hidden="1"/>
    </xf>
    <xf numFmtId="0" fontId="5" fillId="0" borderId="13" xfId="35" applyFont="1" applyBorder="1" applyAlignment="1" applyProtection="1">
      <alignment horizontal="center" vertical="center"/>
      <protection hidden="1"/>
    </xf>
    <xf numFmtId="0" fontId="8" fillId="0" borderId="7" xfId="35" applyFont="1" applyBorder="1" applyAlignment="1" applyProtection="1">
      <alignment horizontal="center" vertical="center" wrapText="1"/>
      <protection hidden="1"/>
    </xf>
    <xf numFmtId="0" fontId="5" fillId="0" borderId="13" xfId="35" applyFont="1" applyBorder="1" applyAlignment="1" applyProtection="1">
      <alignment horizontal="center" vertical="center" wrapText="1"/>
      <protection hidden="1"/>
    </xf>
    <xf numFmtId="0" fontId="5" fillId="0" borderId="7"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26" xfId="35" applyFont="1" applyBorder="1" applyAlignment="1" applyProtection="1">
      <alignment horizontal="center" vertical="center" wrapText="1"/>
      <protection hidden="1"/>
    </xf>
    <xf numFmtId="0" fontId="5" fillId="0" borderId="10" xfId="35" applyFont="1" applyBorder="1" applyAlignment="1" applyProtection="1">
      <alignment horizontal="center" vertical="center" wrapText="1"/>
      <protection hidden="1"/>
    </xf>
    <xf numFmtId="0" fontId="8" fillId="0" borderId="0" xfId="35" applyFont="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7" xfId="35" applyFont="1" applyBorder="1" applyAlignment="1" applyProtection="1">
      <alignment horizontal="center" vertical="center" wrapText="1"/>
      <protection hidden="1"/>
    </xf>
    <xf numFmtId="0" fontId="10" fillId="0" borderId="13"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0" xfId="35" applyFont="1" applyBorder="1" applyAlignment="1" applyProtection="1">
      <alignment horizontal="center" vertical="center" wrapText="1"/>
      <protection hidden="1"/>
    </xf>
    <xf numFmtId="0" fontId="8" fillId="12"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5" fillId="2" borderId="6" xfId="0" applyFont="1" applyFill="1" applyBorder="1" applyAlignment="1" applyProtection="1">
      <alignment horizontal="center" vertical="center" wrapText="1"/>
      <protection locked="0"/>
    </xf>
    <xf numFmtId="0" fontId="5" fillId="2" borderId="26" xfId="0" applyFont="1" applyFill="1" applyBorder="1" applyAlignment="1" applyProtection="1">
      <alignment horizontal="center" vertical="center" wrapText="1"/>
      <protection locked="0"/>
    </xf>
    <xf numFmtId="0" fontId="5" fillId="2" borderId="10" xfId="0" applyFont="1" applyFill="1" applyBorder="1" applyAlignment="1" applyProtection="1">
      <alignment horizontal="center" vertical="center" wrapText="1"/>
      <protection locked="0"/>
    </xf>
    <xf numFmtId="0" fontId="8" fillId="0" borderId="0" xfId="0" applyFont="1" applyAlignment="1" applyProtection="1">
      <alignment horizontal="center" vertical="center" wrapText="1"/>
      <protection hidden="1"/>
    </xf>
    <xf numFmtId="0" fontId="5" fillId="0" borderId="6" xfId="0" applyFont="1" applyBorder="1" applyAlignment="1" applyProtection="1">
      <alignment horizontal="center" vertical="center" wrapText="1"/>
      <protection hidden="1"/>
    </xf>
    <xf numFmtId="0" fontId="11" fillId="11" borderId="11" xfId="52" applyFont="1" applyFill="1" applyBorder="1" applyAlignment="1" applyProtection="1">
      <alignment horizontal="center" vertical="center" wrapText="1"/>
      <protection hidden="1"/>
    </xf>
    <xf numFmtId="0" fontId="11" fillId="11" borderId="0" xfId="52" applyFont="1" applyFill="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6"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10" fillId="0" borderId="0" xfId="0" applyFont="1" applyAlignment="1" applyProtection="1">
      <alignment horizontal="center" vertical="center" wrapText="1"/>
      <protection hidden="1"/>
    </xf>
    <xf numFmtId="0" fontId="9" fillId="0" borderId="0" xfId="0" applyFont="1" applyAlignment="1" applyProtection="1">
      <alignment horizontal="justify" vertical="top" wrapText="1"/>
      <protection hidden="1"/>
    </xf>
    <xf numFmtId="0" fontId="10" fillId="0" borderId="0" xfId="47" applyFont="1" applyAlignment="1" applyProtection="1">
      <alignment horizontal="left" vertical="center"/>
      <protection hidden="1"/>
    </xf>
    <xf numFmtId="0" fontId="39" fillId="10" borderId="26" xfId="0" applyFont="1" applyFill="1" applyBorder="1" applyAlignment="1" applyProtection="1">
      <alignment horizontal="center" vertical="center"/>
      <protection hidden="1"/>
    </xf>
    <xf numFmtId="0" fontId="39" fillId="10" borderId="3" xfId="0" applyFont="1" applyFill="1" applyBorder="1" applyAlignment="1" applyProtection="1">
      <alignment horizontal="center" vertical="center"/>
      <protection hidden="1"/>
    </xf>
    <xf numFmtId="0" fontId="8" fillId="0" borderId="33"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12"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8" fillId="0" borderId="0" xfId="0" applyFont="1" applyAlignment="1">
      <alignment horizontal="justify" vertical="center" wrapText="1"/>
    </xf>
    <xf numFmtId="0" fontId="5" fillId="0" borderId="0" xfId="0" quotePrefix="1" applyFont="1" applyAlignment="1">
      <alignment horizontal="left" vertical="center" wrapText="1"/>
    </xf>
    <xf numFmtId="0" fontId="5" fillId="0" borderId="0" xfId="0" applyFont="1" applyAlignment="1">
      <alignment horizontal="left" vertical="center" wrapText="1"/>
    </xf>
    <xf numFmtId="0" fontId="50" fillId="11" borderId="11" xfId="52" applyFont="1" applyFill="1" applyBorder="1" applyAlignment="1" applyProtection="1">
      <alignment horizontal="center" vertical="center" wrapText="1"/>
      <protection hidden="1"/>
    </xf>
    <xf numFmtId="0" fontId="50" fillId="11" borderId="0" xfId="52" applyFont="1" applyFill="1" applyAlignment="1" applyProtection="1">
      <alignment horizontal="center" vertical="center" wrapText="1"/>
      <protection hidden="1"/>
    </xf>
    <xf numFmtId="0" fontId="8" fillId="12" borderId="0" xfId="0" applyFont="1" applyFill="1" applyAlignment="1">
      <alignment horizontal="center" vertical="center"/>
    </xf>
    <xf numFmtId="0" fontId="5" fillId="2" borderId="6" xfId="0" applyFont="1" applyFill="1" applyBorder="1" applyAlignment="1" applyProtection="1">
      <alignment horizontal="left" vertical="top" wrapText="1"/>
      <protection locked="0"/>
    </xf>
    <xf numFmtId="0" fontId="5" fillId="0" borderId="0" xfId="0" applyFont="1" applyAlignment="1" applyProtection="1">
      <alignment horizontal="left" vertical="center" wrapText="1"/>
      <protection hidden="1"/>
    </xf>
    <xf numFmtId="0" fontId="5" fillId="0" borderId="26" xfId="35" applyFont="1" applyBorder="1" applyAlignment="1" applyProtection="1">
      <alignment horizontal="justify" vertical="center" wrapText="1"/>
      <protection hidden="1"/>
    </xf>
    <xf numFmtId="0" fontId="5" fillId="0" borderId="3" xfId="35" applyFont="1" applyBorder="1" applyAlignment="1" applyProtection="1">
      <alignment horizontal="justify" vertical="center" wrapText="1"/>
      <protection hidden="1"/>
    </xf>
    <xf numFmtId="0" fontId="5" fillId="0" borderId="10" xfId="35" applyFont="1" applyBorder="1" applyAlignment="1" applyProtection="1">
      <alignment horizontal="justify" vertical="center" wrapText="1"/>
      <protection hidden="1"/>
    </xf>
    <xf numFmtId="0" fontId="8" fillId="13" borderId="0" xfId="39" applyFont="1" applyFill="1" applyAlignment="1" applyProtection="1">
      <alignment horizontal="center" vertical="center"/>
      <protection hidden="1"/>
    </xf>
    <xf numFmtId="0" fontId="8" fillId="0" borderId="0" xfId="39" applyFont="1" applyAlignment="1" applyProtection="1">
      <alignment horizontal="justify" vertical="center" wrapText="1"/>
      <protection hidden="1"/>
    </xf>
    <xf numFmtId="0" fontId="5" fillId="0" borderId="4" xfId="39" applyFont="1" applyBorder="1" applyAlignment="1" applyProtection="1">
      <alignment horizontal="left" vertical="center" wrapText="1"/>
      <protection hidden="1"/>
    </xf>
    <xf numFmtId="0" fontId="8" fillId="8" borderId="26" xfId="39" applyFont="1" applyFill="1" applyBorder="1" applyAlignment="1" applyProtection="1">
      <alignment horizontal="left" vertical="center" wrapText="1"/>
      <protection hidden="1"/>
    </xf>
    <xf numFmtId="0" fontId="8" fillId="8" borderId="3" xfId="39" applyFont="1" applyFill="1" applyBorder="1" applyAlignment="1" applyProtection="1">
      <alignment horizontal="left" vertical="center" wrapText="1"/>
      <protection hidden="1"/>
    </xf>
    <xf numFmtId="0" fontId="8" fillId="8" borderId="10" xfId="39" applyFont="1" applyFill="1" applyBorder="1" applyAlignment="1" applyProtection="1">
      <alignment horizontal="left" vertical="center" wrapText="1"/>
      <protection hidden="1"/>
    </xf>
    <xf numFmtId="0" fontId="5" fillId="0" borderId="26" xfId="37" applyFont="1" applyBorder="1" applyAlignment="1" applyProtection="1">
      <alignment horizontal="center" vertical="center" wrapText="1"/>
      <protection hidden="1"/>
    </xf>
    <xf numFmtId="0" fontId="5" fillId="0" borderId="10" xfId="37" applyFont="1" applyBorder="1" applyAlignment="1" applyProtection="1">
      <alignment horizontal="center" vertical="center" wrapText="1"/>
      <protection hidden="1"/>
    </xf>
    <xf numFmtId="0" fontId="8" fillId="9" borderId="26" xfId="37" applyFont="1" applyFill="1" applyBorder="1" applyAlignment="1" applyProtection="1">
      <alignment horizontal="left" vertical="center" wrapText="1"/>
      <protection hidden="1"/>
    </xf>
    <xf numFmtId="0" fontId="8" fillId="9" borderId="3" xfId="37" applyFont="1" applyFill="1" applyBorder="1" applyAlignment="1" applyProtection="1">
      <alignment horizontal="left" vertical="center" wrapText="1"/>
      <protection hidden="1"/>
    </xf>
    <xf numFmtId="0" fontId="8" fillId="9" borderId="10" xfId="37" applyFont="1" applyFill="1" applyBorder="1" applyAlignment="1" applyProtection="1">
      <alignment horizontal="left" vertical="center" wrapText="1"/>
      <protection hidden="1"/>
    </xf>
    <xf numFmtId="0" fontId="64" fillId="0" borderId="3" xfId="38" applyFont="1" applyBorder="1" applyAlignment="1">
      <alignment horizontal="left" vertical="center" wrapText="1"/>
    </xf>
    <xf numFmtId="0" fontId="64" fillId="0" borderId="10" xfId="38" applyFont="1" applyBorder="1" applyAlignment="1">
      <alignment horizontal="left" vertical="center" wrapText="1"/>
    </xf>
    <xf numFmtId="0" fontId="60" fillId="0" borderId="3" xfId="38" applyFont="1" applyBorder="1" applyAlignment="1">
      <alignment horizontal="left" vertical="center" wrapText="1"/>
    </xf>
    <xf numFmtId="0" fontId="60" fillId="0" borderId="10" xfId="38" applyFont="1" applyBorder="1" applyAlignment="1">
      <alignment horizontal="left" vertical="center" wrapText="1"/>
    </xf>
    <xf numFmtId="0" fontId="8" fillId="9" borderId="26" xfId="39" applyFont="1" applyFill="1" applyBorder="1" applyAlignment="1" applyProtection="1">
      <alignment horizontal="left" vertical="center" wrapText="1"/>
      <protection hidden="1"/>
    </xf>
    <xf numFmtId="0" fontId="8" fillId="9" borderId="3" xfId="39" applyFont="1" applyFill="1" applyBorder="1" applyAlignment="1" applyProtection="1">
      <alignment horizontal="left" vertical="center" wrapText="1"/>
      <protection hidden="1"/>
    </xf>
    <xf numFmtId="0" fontId="8" fillId="9" borderId="10" xfId="39" applyFont="1" applyFill="1" applyBorder="1" applyAlignment="1" applyProtection="1">
      <alignment horizontal="left" vertical="center" wrapText="1"/>
      <protection hidden="1"/>
    </xf>
    <xf numFmtId="0" fontId="8" fillId="0" borderId="26" xfId="39" applyFont="1" applyBorder="1" applyAlignment="1" applyProtection="1">
      <alignment horizontal="center" vertical="center" wrapText="1"/>
      <protection hidden="1"/>
    </xf>
    <xf numFmtId="0" fontId="8" fillId="0" borderId="10" xfId="39" applyFont="1" applyBorder="1" applyAlignment="1" applyProtection="1">
      <alignment horizontal="center" vertical="center" wrapText="1"/>
      <protection hidden="1"/>
    </xf>
    <xf numFmtId="0" fontId="64" fillId="0" borderId="26" xfId="39" applyFont="1" applyBorder="1" applyAlignment="1" applyProtection="1">
      <alignment horizontal="left" vertical="center" wrapText="1"/>
      <protection hidden="1"/>
    </xf>
    <xf numFmtId="0" fontId="64" fillId="0" borderId="3" xfId="39" applyFont="1" applyBorder="1" applyAlignment="1" applyProtection="1">
      <alignment horizontal="left" vertical="center" wrapText="1"/>
      <protection hidden="1"/>
    </xf>
    <xf numFmtId="0" fontId="64" fillId="0" borderId="10" xfId="39" applyFont="1" applyBorder="1" applyAlignment="1" applyProtection="1">
      <alignment horizontal="left" vertical="center" wrapText="1"/>
      <protection hidden="1"/>
    </xf>
    <xf numFmtId="0" fontId="8" fillId="0" borderId="4" xfId="39" applyFont="1" applyBorder="1" applyAlignment="1" applyProtection="1">
      <alignment horizontal="left" vertical="center" wrapText="1"/>
      <protection hidden="1"/>
    </xf>
    <xf numFmtId="0" fontId="8" fillId="9" borderId="26" xfId="38" applyFont="1" applyFill="1" applyBorder="1" applyAlignment="1" applyProtection="1">
      <alignment horizontal="left" vertical="center" wrapText="1"/>
      <protection hidden="1"/>
    </xf>
    <xf numFmtId="0" fontId="8" fillId="9" borderId="3" xfId="38" applyFont="1" applyFill="1" applyBorder="1" applyAlignment="1" applyProtection="1">
      <alignment horizontal="left" vertical="center" wrapText="1"/>
      <protection hidden="1"/>
    </xf>
    <xf numFmtId="0" fontId="8" fillId="9" borderId="10" xfId="38" applyFont="1" applyFill="1" applyBorder="1" applyAlignment="1" applyProtection="1">
      <alignment horizontal="left" vertical="center" wrapText="1"/>
      <protection hidden="1"/>
    </xf>
    <xf numFmtId="0" fontId="44" fillId="0" borderId="6" xfId="39" applyFont="1" applyBorder="1" applyAlignment="1" applyProtection="1">
      <alignment horizontal="center" vertical="center"/>
      <protection hidden="1"/>
    </xf>
    <xf numFmtId="0" fontId="8" fillId="0" borderId="26" xfId="39" applyFont="1" applyBorder="1" applyAlignment="1" applyProtection="1">
      <alignment horizontal="left" vertical="center" wrapText="1"/>
      <protection hidden="1"/>
    </xf>
    <xf numFmtId="0" fontId="8" fillId="0" borderId="3" xfId="39" applyFont="1" applyBorder="1" applyAlignment="1" applyProtection="1">
      <alignment horizontal="left" vertical="center" wrapText="1"/>
      <protection hidden="1"/>
    </xf>
    <xf numFmtId="0" fontId="8" fillId="0" borderId="10" xfId="39" applyFont="1" applyBorder="1" applyAlignment="1" applyProtection="1">
      <alignment horizontal="left" vertical="center" wrapText="1"/>
      <protection hidden="1"/>
    </xf>
    <xf numFmtId="0" fontId="8" fillId="9" borderId="6" xfId="39" applyFont="1" applyFill="1" applyBorder="1" applyAlignment="1" applyProtection="1">
      <alignment horizontal="left" vertical="center" wrapText="1"/>
      <protection hidden="1"/>
    </xf>
    <xf numFmtId="0" fontId="5" fillId="0" borderId="26" xfId="39" applyFont="1" applyBorder="1" applyAlignment="1" applyProtection="1">
      <alignment horizontal="left" vertical="center"/>
      <protection hidden="1"/>
    </xf>
    <xf numFmtId="0" fontId="5" fillId="0" borderId="3" xfId="39" applyFont="1" applyBorder="1" applyAlignment="1" applyProtection="1">
      <alignment horizontal="left" vertical="center"/>
      <protection hidden="1"/>
    </xf>
    <xf numFmtId="0" fontId="5" fillId="0" borderId="10" xfId="39" applyFont="1" applyBorder="1" applyAlignment="1" applyProtection="1">
      <alignment horizontal="left" vertical="center"/>
      <protection hidden="1"/>
    </xf>
    <xf numFmtId="0" fontId="5" fillId="0" borderId="0" xfId="0" applyFont="1" applyAlignment="1" applyProtection="1">
      <alignment horizontal="center" vertical="center"/>
      <protection hidden="1"/>
    </xf>
    <xf numFmtId="0" fontId="58" fillId="0" borderId="29" xfId="33" applyFont="1" applyBorder="1" applyAlignment="1" applyProtection="1">
      <alignment horizontal="center" vertical="center"/>
      <protection hidden="1"/>
    </xf>
    <xf numFmtId="0" fontId="58" fillId="0" borderId="35" xfId="33" applyFont="1" applyBorder="1" applyAlignment="1" applyProtection="1">
      <alignment horizontal="center" vertical="center"/>
      <protection hidden="1"/>
    </xf>
    <xf numFmtId="0" fontId="58" fillId="0" borderId="15"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36" xfId="33" applyFont="1" applyBorder="1" applyAlignment="1" applyProtection="1">
      <alignment horizontal="justify" vertical="top" wrapText="1"/>
      <protection hidden="1"/>
    </xf>
    <xf numFmtId="0" fontId="5" fillId="0" borderId="37" xfId="33" applyFont="1" applyBorder="1" applyAlignment="1" applyProtection="1">
      <alignment horizontal="justify" vertical="top" wrapText="1"/>
      <protection hidden="1"/>
    </xf>
    <xf numFmtId="0" fontId="5" fillId="0" borderId="0" xfId="0" applyFont="1" applyAlignment="1" applyProtection="1">
      <alignment horizontal="center" vertical="center" wrapText="1"/>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center" vertical="top"/>
      <protection hidden="1"/>
    </xf>
    <xf numFmtId="0" fontId="8" fillId="0" borderId="0" xfId="0" applyFont="1" applyAlignment="1" applyProtection="1">
      <alignment horizontal="center" vertical="top"/>
      <protection hidden="1"/>
    </xf>
    <xf numFmtId="0" fontId="5" fillId="0" borderId="0" xfId="0" applyFont="1" applyAlignment="1" applyProtection="1">
      <alignment horizontal="left" vertical="top" wrapText="1" indent="5"/>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4" fillId="4" borderId="0" xfId="0" applyFont="1" applyFill="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8" fillId="0" borderId="0" xfId="0" applyFont="1" applyAlignment="1">
      <alignment horizontal="left" vertical="top"/>
    </xf>
    <xf numFmtId="0" fontId="5" fillId="0" borderId="0" xfId="0" applyFont="1" applyAlignment="1" applyProtection="1">
      <alignment vertical="top" wrapText="1"/>
      <protection hidden="1"/>
    </xf>
    <xf numFmtId="0" fontId="0" fillId="0" borderId="0" xfId="0" applyAlignment="1">
      <alignment vertical="top" wrapText="1"/>
    </xf>
    <xf numFmtId="0" fontId="5" fillId="0" borderId="7" xfId="0" applyFont="1" applyBorder="1" applyAlignment="1" applyProtection="1">
      <alignment horizontal="left" vertical="center" wrapText="1"/>
      <protection hidden="1"/>
    </xf>
    <xf numFmtId="0" fontId="5" fillId="2" borderId="7" xfId="0" applyFont="1" applyFill="1" applyBorder="1" applyAlignment="1" applyProtection="1">
      <alignment horizontal="left" vertical="top" wrapText="1"/>
      <protection locked="0"/>
    </xf>
    <xf numFmtId="0" fontId="5" fillId="2" borderId="13" xfId="0" applyFont="1" applyFill="1" applyBorder="1" applyAlignment="1" applyProtection="1">
      <alignment horizontal="left" vertical="top" wrapText="1"/>
      <protection locked="0"/>
    </xf>
    <xf numFmtId="0" fontId="5" fillId="0" borderId="12" xfId="0" applyFont="1" applyBorder="1" applyAlignment="1" applyProtection="1">
      <alignment horizontal="justify" vertical="top" wrapText="1"/>
      <protection hidden="1"/>
    </xf>
    <xf numFmtId="0" fontId="5" fillId="0" borderId="9" xfId="0" applyFont="1" applyBorder="1" applyAlignment="1" applyProtection="1">
      <alignment horizontal="justify" vertical="top" wrapText="1"/>
      <protection hidden="1"/>
    </xf>
    <xf numFmtId="0" fontId="5" fillId="0" borderId="26" xfId="0" applyFont="1" applyBorder="1" applyAlignment="1" applyProtection="1">
      <alignment horizontal="left" vertical="top" wrapText="1"/>
      <protection hidden="1"/>
    </xf>
    <xf numFmtId="0" fontId="5" fillId="0" borderId="3" xfId="0" applyFont="1" applyBorder="1" applyAlignment="1" applyProtection="1">
      <alignment horizontal="left" vertical="top" wrapText="1"/>
      <protection hidden="1"/>
    </xf>
    <xf numFmtId="0" fontId="5" fillId="0" borderId="10" xfId="0" applyFont="1" applyBorder="1" applyAlignment="1" applyProtection="1">
      <alignment horizontal="left" vertical="top" wrapText="1"/>
      <protection hidden="1"/>
    </xf>
    <xf numFmtId="0" fontId="5"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5" fillId="2" borderId="3" xfId="0" applyFont="1" applyFill="1" applyBorder="1" applyAlignment="1" applyProtection="1">
      <alignment horizontal="center" vertical="center" wrapText="1"/>
      <protection locked="0"/>
    </xf>
    <xf numFmtId="0" fontId="5" fillId="0" borderId="17" xfId="0" applyFont="1" applyBorder="1" applyAlignment="1" applyProtection="1">
      <alignment horizontal="left" vertical="center" wrapText="1"/>
      <protection hidden="1"/>
    </xf>
    <xf numFmtId="0" fontId="5" fillId="0" borderId="6" xfId="0" applyFont="1" applyBorder="1" applyAlignment="1" applyProtection="1">
      <alignment horizontal="left" vertical="center" wrapText="1"/>
      <protection hidden="1"/>
    </xf>
    <xf numFmtId="0" fontId="5" fillId="0" borderId="18" xfId="0" applyFont="1" applyBorder="1" applyAlignment="1" applyProtection="1">
      <alignment horizontal="left" vertical="center" wrapText="1"/>
      <protection hidden="1"/>
    </xf>
    <xf numFmtId="0" fontId="5" fillId="0" borderId="16" xfId="0" applyFont="1" applyBorder="1" applyAlignment="1" applyProtection="1">
      <alignment horizontal="left" vertical="center" wrapText="1"/>
      <protection hidden="1"/>
    </xf>
    <xf numFmtId="0" fontId="5" fillId="0" borderId="28" xfId="0" applyFont="1" applyBorder="1" applyAlignment="1" applyProtection="1">
      <alignment horizontal="left" vertical="center" wrapText="1"/>
      <protection hidden="1"/>
    </xf>
    <xf numFmtId="0" fontId="5" fillId="0" borderId="36" xfId="0" applyFont="1" applyBorder="1" applyAlignment="1" applyProtection="1">
      <alignment horizontal="left" vertical="center" wrapText="1"/>
      <protection hidden="1"/>
    </xf>
    <xf numFmtId="0" fontId="5" fillId="0" borderId="37" xfId="0" applyFont="1" applyBorder="1" applyAlignment="1" applyProtection="1">
      <alignment horizontal="left" vertical="center" wrapText="1"/>
      <protection hidden="1"/>
    </xf>
    <xf numFmtId="0" fontId="5" fillId="0" borderId="29" xfId="0" applyFont="1" applyBorder="1" applyAlignment="1" applyProtection="1">
      <alignment horizontal="left" vertical="center"/>
      <protection hidden="1"/>
    </xf>
    <xf numFmtId="0" fontId="5" fillId="0" borderId="35" xfId="0" applyFont="1" applyBorder="1" applyAlignment="1" applyProtection="1">
      <alignment horizontal="left" vertical="center"/>
      <protection hidden="1"/>
    </xf>
    <xf numFmtId="0" fontId="5" fillId="0" borderId="15" xfId="0" applyFont="1" applyBorder="1" applyAlignment="1" applyProtection="1">
      <alignment horizontal="left" vertical="center"/>
      <protection hidden="1"/>
    </xf>
    <xf numFmtId="0" fontId="42" fillId="0" borderId="0" xfId="0" applyFont="1" applyAlignment="1">
      <alignment horizontal="left"/>
    </xf>
    <xf numFmtId="0" fontId="42" fillId="0" borderId="24" xfId="0" applyFont="1" applyBorder="1" applyAlignment="1">
      <alignment horizontal="left"/>
    </xf>
    <xf numFmtId="0" fontId="8" fillId="12" borderId="0" xfId="0" applyFont="1" applyFill="1" applyAlignment="1" applyProtection="1">
      <alignment horizontal="justify" vertical="top" wrapText="1"/>
      <protection hidden="1"/>
    </xf>
    <xf numFmtId="0" fontId="5" fillId="0" borderId="0" xfId="53" applyFont="1" applyAlignment="1" applyProtection="1">
      <alignment horizontal="left" vertical="center"/>
      <protection hidden="1"/>
    </xf>
    <xf numFmtId="0" fontId="51" fillId="0" borderId="0" xfId="0" applyFont="1" applyAlignment="1" applyProtection="1">
      <alignment horizontal="left" vertical="top" wrapText="1"/>
      <protection hidden="1"/>
    </xf>
    <xf numFmtId="0" fontId="8" fillId="0" borderId="0" xfId="0" applyFont="1" applyAlignment="1" applyProtection="1">
      <alignment horizontal="left" vertical="top" wrapText="1"/>
      <protection hidden="1"/>
    </xf>
    <xf numFmtId="0" fontId="5" fillId="2" borderId="6" xfId="0" applyFont="1" applyFill="1" applyBorder="1" applyAlignment="1" applyProtection="1">
      <alignment horizontal="center" vertical="top" wrapText="1"/>
      <protection locked="0"/>
    </xf>
    <xf numFmtId="0" fontId="5" fillId="0" borderId="3" xfId="0" applyFont="1" applyBorder="1" applyAlignment="1" applyProtection="1">
      <alignment horizontal="center" vertical="center" wrapText="1"/>
      <protection hidden="1"/>
    </xf>
    <xf numFmtId="0" fontId="42" fillId="0" borderId="0" xfId="0" applyFont="1" applyAlignment="1" applyProtection="1">
      <alignment horizontal="justify" vertical="center" wrapText="1"/>
      <protection hidden="1"/>
    </xf>
    <xf numFmtId="0" fontId="8" fillId="0" borderId="0" xfId="0" applyFont="1" applyAlignment="1" applyProtection="1">
      <alignment vertical="center" wrapText="1"/>
      <protection hidden="1"/>
    </xf>
    <xf numFmtId="0" fontId="5" fillId="0" borderId="0" xfId="0" applyFont="1" applyAlignment="1">
      <alignment wrapText="1"/>
    </xf>
    <xf numFmtId="0" fontId="8" fillId="0" borderId="6" xfId="0" applyFont="1" applyBorder="1" applyAlignment="1" applyProtection="1">
      <alignment horizontal="justify" vertical="center" wrapText="1"/>
      <protection hidden="1"/>
    </xf>
    <xf numFmtId="0" fontId="5" fillId="2" borderId="6" xfId="0" applyFont="1" applyFill="1" applyBorder="1" applyAlignment="1" applyProtection="1">
      <alignment horizontal="left" vertical="center" wrapText="1"/>
      <protection locked="0"/>
    </xf>
    <xf numFmtId="173" fontId="8" fillId="0" borderId="0" xfId="0" applyNumberFormat="1" applyFont="1" applyAlignment="1" applyProtection="1">
      <alignment horizontal="left" vertical="center"/>
      <protection hidden="1"/>
    </xf>
    <xf numFmtId="0" fontId="8" fillId="0" borderId="0" xfId="0" applyFont="1" applyAlignment="1" applyProtection="1">
      <alignment horizontal="left" wrapText="1"/>
      <protection hidden="1"/>
    </xf>
    <xf numFmtId="0" fontId="5" fillId="0" borderId="0" xfId="0" applyFont="1" applyAlignment="1" applyProtection="1">
      <alignment horizontal="center"/>
      <protection hidden="1"/>
    </xf>
    <xf numFmtId="0" fontId="5" fillId="2" borderId="6" xfId="0" applyFont="1" applyFill="1" applyBorder="1" applyAlignment="1" applyProtection="1">
      <alignment horizontal="right" vertical="top" wrapText="1"/>
      <protection locked="0"/>
    </xf>
    <xf numFmtId="0" fontId="5" fillId="0" borderId="0" xfId="0" applyFont="1" applyAlignment="1" applyProtection="1">
      <alignment horizontal="left"/>
      <protection hidden="1"/>
    </xf>
    <xf numFmtId="0" fontId="5" fillId="2" borderId="16" xfId="0" applyFont="1" applyFill="1" applyBorder="1" applyAlignment="1" applyProtection="1">
      <alignment horizontal="left" vertical="top" wrapText="1"/>
      <protection locked="0"/>
    </xf>
    <xf numFmtId="0" fontId="5" fillId="0" borderId="6" xfId="0" applyFont="1" applyBorder="1" applyAlignment="1" applyProtection="1">
      <alignment horizontal="justify" vertical="center" wrapText="1"/>
      <protection hidden="1"/>
    </xf>
    <xf numFmtId="0" fontId="5" fillId="2" borderId="17" xfId="0" applyFont="1" applyFill="1" applyBorder="1" applyAlignment="1" applyProtection="1">
      <alignment horizontal="left" vertical="top" wrapText="1"/>
      <protection locked="0"/>
    </xf>
    <xf numFmtId="0" fontId="5" fillId="2" borderId="18" xfId="0" applyFont="1" applyFill="1" applyBorder="1" applyAlignment="1" applyProtection="1">
      <alignment horizontal="left" vertical="top" wrapText="1"/>
      <protection locked="0"/>
    </xf>
    <xf numFmtId="0" fontId="5" fillId="0" borderId="33" xfId="0" applyFont="1" applyBorder="1" applyAlignment="1" applyProtection="1">
      <alignment horizontal="left" vertical="center" wrapText="1"/>
      <protection hidden="1"/>
    </xf>
    <xf numFmtId="0" fontId="5" fillId="0" borderId="34" xfId="0" applyFont="1" applyBorder="1" applyAlignment="1" applyProtection="1">
      <alignment horizontal="left" vertical="center" wrapText="1"/>
      <protection hidden="1"/>
    </xf>
    <xf numFmtId="0" fontId="42" fillId="0" borderId="0" xfId="0" applyFont="1" applyAlignment="1" applyProtection="1">
      <alignment horizontal="justify" vertical="top" wrapText="1"/>
      <protection hidden="1"/>
    </xf>
    <xf numFmtId="0" fontId="42" fillId="0" borderId="4" xfId="0" applyFont="1" applyBorder="1" applyAlignment="1" applyProtection="1">
      <alignment horizontal="justify" vertical="top" wrapText="1"/>
      <protection hidden="1"/>
    </xf>
    <xf numFmtId="0" fontId="5" fillId="2" borderId="6" xfId="37" applyFont="1" applyFill="1" applyBorder="1" applyAlignment="1" applyProtection="1">
      <alignment horizontal="left" vertical="center" wrapText="1"/>
      <protection hidden="1"/>
    </xf>
    <xf numFmtId="0" fontId="8" fillId="0" borderId="4" xfId="37" applyFont="1" applyBorder="1" applyAlignment="1" applyProtection="1">
      <alignment horizontal="right" vertical="center" wrapText="1"/>
      <protection hidden="1"/>
    </xf>
    <xf numFmtId="0" fontId="8" fillId="0" borderId="4" xfId="37" applyFont="1" applyBorder="1" applyAlignment="1" applyProtection="1">
      <alignment horizontal="left" vertical="center" wrapText="1"/>
      <protection hidden="1"/>
    </xf>
    <xf numFmtId="0" fontId="8" fillId="12" borderId="0" xfId="37" applyFont="1" applyFill="1" applyAlignment="1" applyProtection="1">
      <alignment horizontal="center" vertical="center"/>
      <protection hidden="1"/>
    </xf>
    <xf numFmtId="0" fontId="8" fillId="0" borderId="0" xfId="37" applyFont="1" applyAlignment="1" applyProtection="1">
      <alignment horizontal="justify" vertical="center" wrapText="1"/>
      <protection hidden="1"/>
    </xf>
    <xf numFmtId="0" fontId="5" fillId="0" borderId="6" xfId="37" applyFont="1" applyBorder="1" applyAlignment="1" applyProtection="1">
      <alignment horizontal="center" vertical="center" wrapText="1"/>
      <protection hidden="1"/>
    </xf>
    <xf numFmtId="0" fontId="5" fillId="0" borderId="0" xfId="37" applyFont="1" applyAlignment="1" applyProtection="1">
      <alignment horizontal="justify" vertical="center"/>
      <protection hidden="1"/>
    </xf>
    <xf numFmtId="0" fontId="42" fillId="0" borderId="0" xfId="37" applyFont="1" applyAlignment="1" applyProtection="1">
      <alignment horizontal="left" vertical="center" wrapText="1"/>
      <protection hidden="1"/>
    </xf>
    <xf numFmtId="0" fontId="50" fillId="0" borderId="0" xfId="37" applyFont="1" applyAlignment="1" applyProtection="1">
      <alignment horizontal="center" vertical="center" wrapText="1"/>
      <protection hidden="1"/>
    </xf>
    <xf numFmtId="0" fontId="8" fillId="0" borderId="0" xfId="37" applyFont="1" applyAlignment="1" applyProtection="1">
      <alignment horizontal="center" vertical="center"/>
      <protection hidden="1"/>
    </xf>
    <xf numFmtId="0" fontId="5" fillId="0" borderId="0" xfId="35" applyFont="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5" fillId="0" borderId="0" xfId="35" applyFont="1" applyAlignment="1" applyProtection="1">
      <alignment horizontal="left" vertical="top" wrapText="1"/>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Alignment="1" applyProtection="1">
      <alignment horizontal="justify" vertical="top" wrapText="1"/>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left" vertical="top" wrapText="1" indent="5"/>
      <protection hidden="1"/>
    </xf>
    <xf numFmtId="0" fontId="8"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Alignment="1" applyProtection="1">
      <alignment horizontal="justify"/>
      <protection hidden="1"/>
    </xf>
    <xf numFmtId="0" fontId="5" fillId="0" borderId="36" xfId="35" applyFont="1" applyBorder="1" applyAlignment="1" applyProtection="1">
      <alignment horizontal="justify" vertical="top" wrapText="1"/>
      <protection hidden="1"/>
    </xf>
    <xf numFmtId="0" fontId="5" fillId="0" borderId="37"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Alignment="1" applyProtection="1">
      <alignment horizontal="justify" vertical="top" wrapText="1"/>
      <protection hidden="1"/>
    </xf>
    <xf numFmtId="0" fontId="9" fillId="0" borderId="0" xfId="35" applyFont="1" applyAlignment="1" applyProtection="1">
      <alignment horizontal="left" vertical="top" wrapText="1" indent="5"/>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48" fillId="0" borderId="29" xfId="35" applyFont="1" applyBorder="1" applyAlignment="1" applyProtection="1">
      <alignment horizontal="center" vertical="center"/>
      <protection hidden="1"/>
    </xf>
    <xf numFmtId="0" fontId="48" fillId="0" borderId="35" xfId="35" applyFont="1" applyBorder="1" applyAlignment="1" applyProtection="1">
      <alignment horizontal="center" vertical="center"/>
      <protection hidden="1"/>
    </xf>
    <xf numFmtId="0" fontId="48" fillId="0" borderId="15"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10" fillId="0" borderId="0" xfId="0" applyFont="1" applyAlignment="1" applyProtection="1">
      <alignment vertical="center" wrapText="1"/>
      <protection hidden="1"/>
    </xf>
    <xf numFmtId="0" fontId="9" fillId="0" borderId="0" xfId="0" applyFont="1" applyAlignment="1" applyProtection="1">
      <alignment horizontal="justify" vertical="center"/>
      <protection hidden="1"/>
    </xf>
    <xf numFmtId="0" fontId="10" fillId="0" borderId="4" xfId="0" applyFont="1" applyBorder="1" applyAlignment="1" applyProtection="1">
      <alignment vertical="top" wrapText="1"/>
      <protection hidden="1"/>
    </xf>
    <xf numFmtId="0" fontId="10" fillId="0" borderId="0" xfId="53" applyFont="1" applyAlignment="1" applyProtection="1">
      <alignment horizontal="left" vertical="center" wrapText="1"/>
      <protection hidden="1"/>
    </xf>
    <xf numFmtId="0" fontId="5" fillId="2" borderId="0" xfId="0" applyFont="1" applyFill="1" applyAlignment="1" applyProtection="1">
      <alignment horizontal="justify" vertical="center" wrapText="1"/>
      <protection locked="0"/>
    </xf>
    <xf numFmtId="0" fontId="5" fillId="2" borderId="0" xfId="0" applyFont="1" applyFill="1" applyAlignment="1" applyProtection="1">
      <alignment horizontal="left" vertical="center" wrapText="1"/>
      <protection locked="0"/>
    </xf>
    <xf numFmtId="0" fontId="66" fillId="0" borderId="0" xfId="0" applyFont="1" applyAlignment="1" applyProtection="1">
      <alignment horizontal="justify" vertical="top"/>
      <protection hidden="1"/>
    </xf>
    <xf numFmtId="0" fontId="5" fillId="0" borderId="6" xfId="0" applyFont="1" applyBorder="1" applyAlignment="1" applyProtection="1">
      <alignment horizontal="center" vertical="center"/>
      <protection hidden="1"/>
    </xf>
    <xf numFmtId="172" fontId="5" fillId="0" borderId="0" xfId="0" applyNumberFormat="1" applyFont="1" applyAlignment="1" applyProtection="1">
      <alignment horizontal="justify" vertical="top" wrapText="1"/>
      <protection hidden="1"/>
    </xf>
    <xf numFmtId="0" fontId="8" fillId="0" borderId="0" xfId="0" applyFont="1" applyAlignment="1" applyProtection="1">
      <alignment horizontal="left" vertical="top" wrapText="1" indent="1"/>
      <protection hidden="1"/>
    </xf>
    <xf numFmtId="0" fontId="8" fillId="0" borderId="24" xfId="0" applyFont="1" applyBorder="1" applyAlignment="1" applyProtection="1">
      <alignment horizontal="left" vertical="top" wrapText="1" indent="1"/>
      <protection hidden="1"/>
    </xf>
    <xf numFmtId="0" fontId="8" fillId="13" borderId="0" xfId="0" applyFont="1" applyFill="1" applyAlignment="1" applyProtection="1">
      <alignment horizontal="justify" vertical="top" wrapText="1"/>
      <protection hidden="1"/>
    </xf>
    <xf numFmtId="172" fontId="8" fillId="0" borderId="0" xfId="0" applyNumberFormat="1" applyFont="1" applyAlignment="1" applyProtection="1">
      <alignment horizontal="left" vertical="top" wrapText="1"/>
      <protection hidden="1"/>
    </xf>
    <xf numFmtId="0" fontId="5" fillId="13" borderId="0" xfId="0" applyFont="1" applyFill="1" applyAlignment="1" applyProtection="1">
      <alignment horizontal="center" vertical="top" wrapText="1"/>
      <protection hidden="1"/>
    </xf>
    <xf numFmtId="0" fontId="5" fillId="13" borderId="0" xfId="0" applyFont="1" applyFill="1" applyAlignment="1" applyProtection="1">
      <alignment horizontal="right" vertical="top" wrapText="1"/>
      <protection hidden="1"/>
    </xf>
    <xf numFmtId="0" fontId="5" fillId="13" borderId="8" xfId="0" applyFont="1" applyFill="1" applyBorder="1" applyAlignment="1" applyProtection="1">
      <alignment horizontal="right" vertical="top" wrapText="1"/>
      <protection hidden="1"/>
    </xf>
    <xf numFmtId="0" fontId="8" fillId="0" borderId="0" xfId="0" applyFont="1" applyAlignment="1" applyProtection="1">
      <alignment horizontal="left" vertical="center"/>
      <protection hidden="1"/>
    </xf>
    <xf numFmtId="0" fontId="5" fillId="0" borderId="0" xfId="0" applyFont="1" applyAlignment="1" applyProtection="1">
      <alignment horizontal="left" vertical="top"/>
      <protection hidden="1"/>
    </xf>
    <xf numFmtId="0" fontId="50" fillId="11" borderId="0" xfId="52" applyFont="1" applyFill="1" applyAlignment="1" applyProtection="1">
      <alignment horizontal="left" vertical="top" wrapText="1"/>
      <protection hidden="1"/>
    </xf>
    <xf numFmtId="0" fontId="5" fillId="2" borderId="5" xfId="0" applyFont="1" applyFill="1" applyBorder="1" applyAlignment="1" applyProtection="1">
      <alignment horizontal="left" vertical="center" wrapText="1"/>
      <protection locked="0"/>
    </xf>
    <xf numFmtId="0" fontId="5" fillId="0" borderId="38" xfId="0" applyFont="1" applyBorder="1" applyAlignment="1" applyProtection="1">
      <alignment horizontal="left" vertical="center" indent="2"/>
      <protection hidden="1"/>
    </xf>
    <xf numFmtId="0" fontId="5" fillId="0" borderId="19" xfId="0" applyFont="1" applyBorder="1" applyAlignment="1" applyProtection="1">
      <alignment horizontal="left" vertical="center" indent="2"/>
      <protection hidden="1"/>
    </xf>
    <xf numFmtId="0" fontId="5" fillId="0" borderId="0" xfId="0" applyFont="1" applyAlignment="1" applyProtection="1">
      <alignment horizontal="left" vertical="center" indent="2"/>
      <protection hidden="1"/>
    </xf>
    <xf numFmtId="0" fontId="5" fillId="0" borderId="0" xfId="0" applyFont="1" applyAlignment="1" applyProtection="1">
      <alignment horizontal="left" vertical="center" wrapText="1" indent="2"/>
      <protection hidden="1"/>
    </xf>
    <xf numFmtId="0" fontId="5" fillId="2" borderId="0" xfId="0" applyFont="1" applyFill="1" applyAlignment="1" applyProtection="1">
      <alignment horizontal="center" vertical="center" wrapText="1"/>
      <protection locked="0"/>
    </xf>
    <xf numFmtId="0" fontId="5" fillId="0" borderId="5" xfId="0" applyFont="1" applyBorder="1" applyAlignment="1" applyProtection="1">
      <alignment horizontal="left" vertical="center" indent="2"/>
      <protection hidden="1"/>
    </xf>
    <xf numFmtId="2" fontId="25" fillId="0" borderId="0" xfId="51" applyNumberFormat="1" applyFont="1" applyAlignment="1" applyProtection="1">
      <alignment horizontal="left" vertical="center"/>
      <protection hidden="1"/>
    </xf>
  </cellXfs>
  <cellStyles count="59">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29">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2.xml"/></Relationships>
</file>

<file path=xl/ctrlProps/ctrlProp1.xml><?xml version="1.0" encoding="utf-8"?>
<formControlPr xmlns="http://schemas.microsoft.com/office/spreadsheetml/2009/9/main" objectType="CheckBox" fmlaLink="$H$20" lockText="1" noThreeD="1"/>
</file>

<file path=xl/ctrlProps/ctrlProp2.xml><?xml version="1.0" encoding="utf-8"?>
<formControlPr xmlns="http://schemas.microsoft.com/office/spreadsheetml/2009/9/main" objectType="CheckBox" fmlaLink="$H$21" lockText="1" noThreeD="1"/>
</file>

<file path=xl/ctrlProps/ctrlProp3.xml><?xml version="1.0" encoding="utf-8"?>
<formControlPr xmlns="http://schemas.microsoft.com/office/spreadsheetml/2009/9/main" objectType="CheckBox" fmlaLink="$H$20" lockText="1" noThreeD="1"/>
</file>

<file path=xl/ctrlProps/ctrlProp4.xml><?xml version="1.0" encoding="utf-8"?>
<formControlPr xmlns="http://schemas.microsoft.com/office/spreadsheetml/2009/9/main" objectType="Radio" firstButton="1" fmlaLink="$H$72" lockText="1" noThreeD="1"/>
</file>

<file path=xl/ctrlProps/ctrlProp5.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7'!A1"/></Relationships>
</file>

<file path=xl/drawings/_rels/drawing11.xml.rels><?xml version="1.0" encoding="UTF-8" standalone="yes"?>
<Relationships xmlns="http://schemas.openxmlformats.org/package/2006/relationships"><Relationship Id="rId1" Type="http://schemas.openxmlformats.org/officeDocument/2006/relationships/hyperlink" Target="#'Attach 9'!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1.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5.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7.xml.rels><?xml version="1.0" encoding="UTF-8" standalone="yes"?>
<Relationships xmlns="http://schemas.openxmlformats.org/package/2006/relationships"><Relationship Id="rId1" Type="http://schemas.openxmlformats.org/officeDocument/2006/relationships/hyperlink" Target="#'Attach 5'!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6'!A1"/></Relationships>
</file>

<file path=xl/drawings/drawing1.xml><?xml version="1.0" encoding="utf-8"?>
<xdr:wsDr xmlns:xdr="http://schemas.openxmlformats.org/drawingml/2006/spreadsheetDrawing" xmlns:a="http://schemas.openxmlformats.org/drawingml/2006/main">
  <xdr:twoCellAnchor>
    <xdr:from>
      <xdr:col>1</xdr:col>
      <xdr:colOff>9525</xdr:colOff>
      <xdr:row>14</xdr:row>
      <xdr:rowOff>11430</xdr:rowOff>
    </xdr:from>
    <xdr:to>
      <xdr:col>5</xdr:col>
      <xdr:colOff>0</xdr:colOff>
      <xdr:row>15</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819150</xdr:colOff>
      <xdr:row>16</xdr:row>
      <xdr:rowOff>209550</xdr:rowOff>
    </xdr:from>
    <xdr:to>
      <xdr:col>2</xdr:col>
      <xdr:colOff>2428875</xdr:colOff>
      <xdr:row>19</xdr:row>
      <xdr:rowOff>19049</xdr:rowOff>
    </xdr:to>
    <xdr:pic>
      <xdr:nvPicPr>
        <xdr:cNvPr id="1583" name="Picture 9">
          <a:extLst>
            <a:ext uri="{FF2B5EF4-FFF2-40B4-BE49-F238E27FC236}">
              <a16:creationId xmlns:a16="http://schemas.microsoft.com/office/drawing/2014/main" id="{00000000-0008-0000-0100-00002F0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6375" y="4752975"/>
          <a:ext cx="24574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485775</xdr:colOff>
      <xdr:row>16</xdr:row>
      <xdr:rowOff>219075</xdr:rowOff>
    </xdr:from>
    <xdr:to>
      <xdr:col>4</xdr:col>
      <xdr:colOff>457200</xdr:colOff>
      <xdr:row>19</xdr:row>
      <xdr:rowOff>66674</xdr:rowOff>
    </xdr:to>
    <xdr:pic>
      <xdr:nvPicPr>
        <xdr:cNvPr id="1584" name="Picture 10">
          <a:extLst>
            <a:ext uri="{FF2B5EF4-FFF2-40B4-BE49-F238E27FC236}">
              <a16:creationId xmlns:a16="http://schemas.microsoft.com/office/drawing/2014/main" id="{00000000-0008-0000-0100-0000300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4933950" y="4762500"/>
          <a:ext cx="4010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0403" name="Group 1">
          <a:hlinkClick xmlns:r="http://schemas.openxmlformats.org/officeDocument/2006/relationships" r:id="rId1" tooltip="Click for Next Attachment"/>
          <a:extLst>
            <a:ext uri="{FF2B5EF4-FFF2-40B4-BE49-F238E27FC236}">
              <a16:creationId xmlns:a16="http://schemas.microsoft.com/office/drawing/2014/main" id="{00000000-0008-0000-0A00-000033880100}"/>
            </a:ext>
          </a:extLst>
        </xdr:cNvPr>
        <xdr:cNvGrpSpPr>
          <a:grpSpLocks/>
        </xdr:cNvGrpSpPr>
      </xdr:nvGrpSpPr>
      <xdr:grpSpPr bwMode="auto">
        <a:xfrm>
          <a:off x="8429625" y="47625"/>
          <a:ext cx="1104900" cy="1000125"/>
          <a:chOff x="738" y="5"/>
          <a:chExt cx="116" cy="73"/>
        </a:xfrm>
      </xdr:grpSpPr>
      <xdr:sp macro="" textlink="">
        <xdr:nvSpPr>
          <xdr:cNvPr id="100405" name="AutoShape 2">
            <a:extLst>
              <a:ext uri="{FF2B5EF4-FFF2-40B4-BE49-F238E27FC236}">
                <a16:creationId xmlns:a16="http://schemas.microsoft.com/office/drawing/2014/main" id="{00000000-0008-0000-0A00-0000358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A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A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A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596" name="Group 1">
          <a:hlinkClick xmlns:r="http://schemas.openxmlformats.org/officeDocument/2006/relationships" r:id="rId1" tooltip="Click for Next Attachment"/>
          <a:extLst>
            <a:ext uri="{FF2B5EF4-FFF2-40B4-BE49-F238E27FC236}">
              <a16:creationId xmlns:a16="http://schemas.microsoft.com/office/drawing/2014/main" id="{00000000-0008-0000-0B00-00001C2F0100}"/>
            </a:ext>
          </a:extLst>
        </xdr:cNvPr>
        <xdr:cNvGrpSpPr>
          <a:grpSpLocks/>
        </xdr:cNvGrpSpPr>
      </xdr:nvGrpSpPr>
      <xdr:grpSpPr bwMode="auto">
        <a:xfrm>
          <a:off x="8391525" y="47625"/>
          <a:ext cx="1104900" cy="885825"/>
          <a:chOff x="738" y="5"/>
          <a:chExt cx="116" cy="73"/>
        </a:xfrm>
      </xdr:grpSpPr>
      <xdr:sp macro="" textlink="">
        <xdr:nvSpPr>
          <xdr:cNvPr id="77597" name="AutoShape 2">
            <a:extLst>
              <a:ext uri="{FF2B5EF4-FFF2-40B4-BE49-F238E27FC236}">
                <a16:creationId xmlns:a16="http://schemas.microsoft.com/office/drawing/2014/main" id="{00000000-0008-0000-0B00-00001D2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B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295275</xdr:colOff>
      <xdr:row>0</xdr:row>
      <xdr:rowOff>200025</xdr:rowOff>
    </xdr:from>
    <xdr:to>
      <xdr:col>17</xdr:col>
      <xdr:colOff>76200</xdr:colOff>
      <xdr:row>2</xdr:row>
      <xdr:rowOff>685800</xdr:rowOff>
    </xdr:to>
    <xdr:grpSp>
      <xdr:nvGrpSpPr>
        <xdr:cNvPr id="78620" name="Group 4">
          <a:extLst>
            <a:ext uri="{FF2B5EF4-FFF2-40B4-BE49-F238E27FC236}">
              <a16:creationId xmlns:a16="http://schemas.microsoft.com/office/drawing/2014/main" id="{00000000-0008-0000-0C00-00001C330100}"/>
            </a:ext>
          </a:extLst>
        </xdr:cNvPr>
        <xdr:cNvGrpSpPr>
          <a:grpSpLocks/>
        </xdr:cNvGrpSpPr>
      </xdr:nvGrpSpPr>
      <xdr:grpSpPr bwMode="auto">
        <a:xfrm>
          <a:off x="15382875" y="200025"/>
          <a:ext cx="4048125" cy="1104900"/>
          <a:chOff x="6962775" y="47625"/>
          <a:chExt cx="2139950" cy="887942"/>
        </a:xfrm>
      </xdr:grpSpPr>
      <xdr:sp macro="" textlink="">
        <xdr:nvSpPr>
          <xdr:cNvPr id="78621" name="AutoShape 2">
            <a:extLst>
              <a:ext uri="{FF2B5EF4-FFF2-40B4-BE49-F238E27FC236}">
                <a16:creationId xmlns:a16="http://schemas.microsoft.com/office/drawing/2014/main" id="{00000000-0008-0000-0C00-00001D3301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C00-0000033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644" name="Group 1">
          <a:hlinkClick xmlns:r="http://schemas.openxmlformats.org/officeDocument/2006/relationships" r:id="rId1" tooltip="Click for Next Attachment"/>
          <a:extLst>
            <a:ext uri="{FF2B5EF4-FFF2-40B4-BE49-F238E27FC236}">
              <a16:creationId xmlns:a16="http://schemas.microsoft.com/office/drawing/2014/main" id="{00000000-0008-0000-0D00-00001C370100}"/>
            </a:ext>
          </a:extLst>
        </xdr:cNvPr>
        <xdr:cNvGrpSpPr>
          <a:grpSpLocks/>
        </xdr:cNvGrpSpPr>
      </xdr:nvGrpSpPr>
      <xdr:grpSpPr bwMode="auto">
        <a:xfrm>
          <a:off x="9458325" y="9525"/>
          <a:ext cx="3133725" cy="942975"/>
          <a:chOff x="738" y="5"/>
          <a:chExt cx="116" cy="73"/>
        </a:xfrm>
      </xdr:grpSpPr>
      <xdr:sp macro="" textlink="">
        <xdr:nvSpPr>
          <xdr:cNvPr id="79645" name="AutoShape 2">
            <a:extLst>
              <a:ext uri="{FF2B5EF4-FFF2-40B4-BE49-F238E27FC236}">
                <a16:creationId xmlns:a16="http://schemas.microsoft.com/office/drawing/2014/main" id="{00000000-0008-0000-0D00-00001D3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668" name="Group 1">
          <a:hlinkClick xmlns:r="http://schemas.openxmlformats.org/officeDocument/2006/relationships" r:id="rId1" tooltip="Click for Next Attachment"/>
          <a:extLst>
            <a:ext uri="{FF2B5EF4-FFF2-40B4-BE49-F238E27FC236}">
              <a16:creationId xmlns:a16="http://schemas.microsoft.com/office/drawing/2014/main" id="{00000000-0008-0000-0E00-00001C3B0100}"/>
            </a:ext>
          </a:extLst>
        </xdr:cNvPr>
        <xdr:cNvGrpSpPr>
          <a:grpSpLocks/>
        </xdr:cNvGrpSpPr>
      </xdr:nvGrpSpPr>
      <xdr:grpSpPr bwMode="auto">
        <a:xfrm>
          <a:off x="8753475" y="57150"/>
          <a:ext cx="1104900" cy="819150"/>
          <a:chOff x="738" y="5"/>
          <a:chExt cx="116" cy="73"/>
        </a:xfrm>
      </xdr:grpSpPr>
      <xdr:sp macro="" textlink="">
        <xdr:nvSpPr>
          <xdr:cNvPr id="80669" name="AutoShape 2">
            <a:extLst>
              <a:ext uri="{FF2B5EF4-FFF2-40B4-BE49-F238E27FC236}">
                <a16:creationId xmlns:a16="http://schemas.microsoft.com/office/drawing/2014/main" id="{00000000-0008-0000-0E00-00001D3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E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0</xdr:colOff>
      <xdr:row>0</xdr:row>
      <xdr:rowOff>228600</xdr:rowOff>
    </xdr:from>
    <xdr:to>
      <xdr:col>6</xdr:col>
      <xdr:colOff>0</xdr:colOff>
      <xdr:row>2</xdr:row>
      <xdr:rowOff>466725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9639300" y="228600"/>
          <a:ext cx="0" cy="1104900"/>
          <a:chOff x="919" y="4"/>
          <a:chExt cx="116" cy="73"/>
        </a:xfrm>
      </xdr:grpSpPr>
      <xdr:sp macro="" textlink="">
        <xdr:nvSpPr>
          <xdr:cNvPr id="3" name="AutoShape 2">
            <a:extLst>
              <a:ext uri="{FF2B5EF4-FFF2-40B4-BE49-F238E27FC236}">
                <a16:creationId xmlns:a16="http://schemas.microsoft.com/office/drawing/2014/main" id="{00000000-0008-0000-0F00-000003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9667875" y="18443467597669"/>
            <a:ext cx="0"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6</xdr:col>
      <xdr:colOff>0</xdr:colOff>
      <xdr:row>0</xdr:row>
      <xdr:rowOff>66675</xdr:rowOff>
    </xdr:from>
    <xdr:to>
      <xdr:col>12</xdr:col>
      <xdr:colOff>209550</xdr:colOff>
      <xdr:row>2</xdr:row>
      <xdr:rowOff>523875</xdr:rowOff>
    </xdr:to>
    <xdr:grpSp>
      <xdr:nvGrpSpPr>
        <xdr:cNvPr id="5" name="Group 1">
          <a:hlinkClick xmlns:r="http://schemas.openxmlformats.org/officeDocument/2006/relationships" r:id="rId1" tooltip="Click for Next Attachment"/>
          <a:extLst>
            <a:ext uri="{FF2B5EF4-FFF2-40B4-BE49-F238E27FC236}">
              <a16:creationId xmlns:a16="http://schemas.microsoft.com/office/drawing/2014/main" id="{00000000-0008-0000-0F00-000005000000}"/>
            </a:ext>
          </a:extLst>
        </xdr:cNvPr>
        <xdr:cNvGrpSpPr>
          <a:grpSpLocks/>
        </xdr:cNvGrpSpPr>
      </xdr:nvGrpSpPr>
      <xdr:grpSpPr bwMode="auto">
        <a:xfrm>
          <a:off x="9639300" y="66675"/>
          <a:ext cx="2038350" cy="1323975"/>
          <a:chOff x="919" y="4"/>
          <a:chExt cx="116" cy="73"/>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716" name="Group 1">
          <a:hlinkClick xmlns:r="http://schemas.openxmlformats.org/officeDocument/2006/relationships" r:id="rId1" tooltip="Click for Next Attachment"/>
          <a:extLst>
            <a:ext uri="{FF2B5EF4-FFF2-40B4-BE49-F238E27FC236}">
              <a16:creationId xmlns:a16="http://schemas.microsoft.com/office/drawing/2014/main" id="{00000000-0008-0000-1000-00001C430100}"/>
            </a:ext>
          </a:extLst>
        </xdr:cNvPr>
        <xdr:cNvGrpSpPr>
          <a:grpSpLocks/>
        </xdr:cNvGrpSpPr>
      </xdr:nvGrpSpPr>
      <xdr:grpSpPr bwMode="auto">
        <a:xfrm>
          <a:off x="9020175" y="47625"/>
          <a:ext cx="1104900" cy="685800"/>
          <a:chOff x="738" y="5"/>
          <a:chExt cx="116" cy="73"/>
        </a:xfrm>
      </xdr:grpSpPr>
      <xdr:sp macro="" textlink="">
        <xdr:nvSpPr>
          <xdr:cNvPr id="82717" name="AutoShape 2">
            <a:extLst>
              <a:ext uri="{FF2B5EF4-FFF2-40B4-BE49-F238E27FC236}">
                <a16:creationId xmlns:a16="http://schemas.microsoft.com/office/drawing/2014/main" id="{00000000-0008-0000-1000-00001D4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0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740" name="Group 1">
          <a:hlinkClick xmlns:r="http://schemas.openxmlformats.org/officeDocument/2006/relationships" r:id="rId1" tooltip="Click for Next Attachment"/>
          <a:extLst>
            <a:ext uri="{FF2B5EF4-FFF2-40B4-BE49-F238E27FC236}">
              <a16:creationId xmlns:a16="http://schemas.microsoft.com/office/drawing/2014/main" id="{00000000-0008-0000-1100-00001C470100}"/>
            </a:ext>
          </a:extLst>
        </xdr:cNvPr>
        <xdr:cNvGrpSpPr>
          <a:grpSpLocks/>
        </xdr:cNvGrpSpPr>
      </xdr:nvGrpSpPr>
      <xdr:grpSpPr bwMode="auto">
        <a:xfrm>
          <a:off x="9505950" y="47625"/>
          <a:ext cx="1104900" cy="685800"/>
          <a:chOff x="738" y="5"/>
          <a:chExt cx="116" cy="73"/>
        </a:xfrm>
      </xdr:grpSpPr>
      <xdr:sp macro="" textlink="">
        <xdr:nvSpPr>
          <xdr:cNvPr id="83741" name="AutoShape 2">
            <a:extLst>
              <a:ext uri="{FF2B5EF4-FFF2-40B4-BE49-F238E27FC236}">
                <a16:creationId xmlns:a16="http://schemas.microsoft.com/office/drawing/2014/main" id="{00000000-0008-0000-1100-00001D4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764" name="Group 1">
          <a:hlinkClick xmlns:r="http://schemas.openxmlformats.org/officeDocument/2006/relationships" r:id="rId1" tooltip="Click for Next Attachment"/>
          <a:extLst>
            <a:ext uri="{FF2B5EF4-FFF2-40B4-BE49-F238E27FC236}">
              <a16:creationId xmlns:a16="http://schemas.microsoft.com/office/drawing/2014/main" id="{00000000-0008-0000-1200-00001C4B0100}"/>
            </a:ext>
          </a:extLst>
        </xdr:cNvPr>
        <xdr:cNvGrpSpPr>
          <a:grpSpLocks/>
        </xdr:cNvGrpSpPr>
      </xdr:nvGrpSpPr>
      <xdr:grpSpPr bwMode="auto">
        <a:xfrm>
          <a:off x="7686675" y="447675"/>
          <a:ext cx="1104900" cy="695325"/>
          <a:chOff x="738" y="5"/>
          <a:chExt cx="116" cy="73"/>
        </a:xfrm>
      </xdr:grpSpPr>
      <xdr:sp macro="" textlink="">
        <xdr:nvSpPr>
          <xdr:cNvPr id="84765" name="AutoShape 2">
            <a:extLst>
              <a:ext uri="{FF2B5EF4-FFF2-40B4-BE49-F238E27FC236}">
                <a16:creationId xmlns:a16="http://schemas.microsoft.com/office/drawing/2014/main" id="{00000000-0008-0000-1200-00001D4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5382" name="Group 2">
          <a:hlinkClick xmlns:r="http://schemas.openxmlformats.org/officeDocument/2006/relationships" r:id="rId1" tooltip="Click for Next Attachment"/>
          <a:extLst>
            <a:ext uri="{FF2B5EF4-FFF2-40B4-BE49-F238E27FC236}">
              <a16:creationId xmlns:a16="http://schemas.microsoft.com/office/drawing/2014/main" id="{00000000-0008-0000-1300-000026630000}"/>
            </a:ext>
          </a:extLst>
        </xdr:cNvPr>
        <xdr:cNvGrpSpPr>
          <a:grpSpLocks/>
        </xdr:cNvGrpSpPr>
      </xdr:nvGrpSpPr>
      <xdr:grpSpPr bwMode="auto">
        <a:xfrm>
          <a:off x="9067800" y="57150"/>
          <a:ext cx="1200150" cy="1114425"/>
          <a:chOff x="738" y="5"/>
          <a:chExt cx="116" cy="73"/>
        </a:xfrm>
      </xdr:grpSpPr>
      <xdr:sp macro="" textlink="">
        <xdr:nvSpPr>
          <xdr:cNvPr id="25383" name="AutoShape 3">
            <a:extLst>
              <a:ext uri="{FF2B5EF4-FFF2-40B4-BE49-F238E27FC236}">
                <a16:creationId xmlns:a16="http://schemas.microsoft.com/office/drawing/2014/main" id="{00000000-0008-0000-1300-0000276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3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3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867" name="Group 6">
          <a:hlinkClick xmlns:r="http://schemas.openxmlformats.org/officeDocument/2006/relationships" r:id="rId1" tooltip="Click for Sch-1"/>
          <a:extLst>
            <a:ext uri="{FF2B5EF4-FFF2-40B4-BE49-F238E27FC236}">
              <a16:creationId xmlns:a16="http://schemas.microsoft.com/office/drawing/2014/main" id="{00000000-0008-0000-0200-0000330B0000}"/>
            </a:ext>
          </a:extLst>
        </xdr:cNvPr>
        <xdr:cNvGrpSpPr>
          <a:grpSpLocks/>
        </xdr:cNvGrpSpPr>
      </xdr:nvGrpSpPr>
      <xdr:grpSpPr bwMode="auto">
        <a:xfrm>
          <a:off x="7572375" y="47625"/>
          <a:ext cx="695325" cy="1228725"/>
          <a:chOff x="804" y="5"/>
          <a:chExt cx="116" cy="73"/>
        </a:xfrm>
      </xdr:grpSpPr>
      <xdr:sp macro="" textlink="">
        <xdr:nvSpPr>
          <xdr:cNvPr id="2868" name="AutoShape 2">
            <a:extLst>
              <a:ext uri="{FF2B5EF4-FFF2-40B4-BE49-F238E27FC236}">
                <a16:creationId xmlns:a16="http://schemas.microsoft.com/office/drawing/2014/main" id="{00000000-0008-0000-0200-0000340B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1914630981817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816" name="Group 1">
          <a:hlinkClick xmlns:r="http://schemas.openxmlformats.org/officeDocument/2006/relationships" r:id="rId1" tooltip="Click for Next Attachment"/>
          <a:extLst>
            <a:ext uri="{FF2B5EF4-FFF2-40B4-BE49-F238E27FC236}">
              <a16:creationId xmlns:a16="http://schemas.microsoft.com/office/drawing/2014/main" id="{00000000-0008-0000-1400-000020530100}"/>
            </a:ext>
          </a:extLst>
        </xdr:cNvPr>
        <xdr:cNvGrpSpPr>
          <a:grpSpLocks/>
        </xdr:cNvGrpSpPr>
      </xdr:nvGrpSpPr>
      <xdr:grpSpPr bwMode="auto">
        <a:xfrm>
          <a:off x="7886700" y="533400"/>
          <a:ext cx="1104900" cy="1247775"/>
          <a:chOff x="738" y="5"/>
          <a:chExt cx="116" cy="73"/>
        </a:xfrm>
      </xdr:grpSpPr>
      <xdr:sp macro="" textlink="">
        <xdr:nvSpPr>
          <xdr:cNvPr id="86817" name="AutoShape 2">
            <a:extLst>
              <a:ext uri="{FF2B5EF4-FFF2-40B4-BE49-F238E27FC236}">
                <a16:creationId xmlns:a16="http://schemas.microsoft.com/office/drawing/2014/main" id="{00000000-0008-0000-1400-0000215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4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836" name="Group 1">
          <a:hlinkClick xmlns:r="http://schemas.openxmlformats.org/officeDocument/2006/relationships" r:id="rId1" tooltip="Click for Next Attachment"/>
          <a:extLst>
            <a:ext uri="{FF2B5EF4-FFF2-40B4-BE49-F238E27FC236}">
              <a16:creationId xmlns:a16="http://schemas.microsoft.com/office/drawing/2014/main" id="{00000000-0008-0000-1500-00001C570100}"/>
            </a:ext>
          </a:extLst>
        </xdr:cNvPr>
        <xdr:cNvGrpSpPr>
          <a:grpSpLocks/>
        </xdr:cNvGrpSpPr>
      </xdr:nvGrpSpPr>
      <xdr:grpSpPr bwMode="auto">
        <a:xfrm>
          <a:off x="9401175" y="57150"/>
          <a:ext cx="1104900" cy="819150"/>
          <a:chOff x="738" y="5"/>
          <a:chExt cx="116" cy="73"/>
        </a:xfrm>
      </xdr:grpSpPr>
      <xdr:sp macro="" textlink="">
        <xdr:nvSpPr>
          <xdr:cNvPr id="87837" name="AutoShape 2">
            <a:extLst>
              <a:ext uri="{FF2B5EF4-FFF2-40B4-BE49-F238E27FC236}">
                <a16:creationId xmlns:a16="http://schemas.microsoft.com/office/drawing/2014/main" id="{00000000-0008-0000-1500-00001D5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860" name="Group 1">
          <a:hlinkClick xmlns:r="http://schemas.openxmlformats.org/officeDocument/2006/relationships" r:id="rId1" tooltip="Click for Next Attachment"/>
          <a:extLst>
            <a:ext uri="{FF2B5EF4-FFF2-40B4-BE49-F238E27FC236}">
              <a16:creationId xmlns:a16="http://schemas.microsoft.com/office/drawing/2014/main" id="{00000000-0008-0000-1600-00001C5B0100}"/>
            </a:ext>
          </a:extLst>
        </xdr:cNvPr>
        <xdr:cNvGrpSpPr>
          <a:grpSpLocks/>
        </xdr:cNvGrpSpPr>
      </xdr:nvGrpSpPr>
      <xdr:grpSpPr bwMode="auto">
        <a:xfrm>
          <a:off x="8105775" y="47625"/>
          <a:ext cx="1104900" cy="685800"/>
          <a:chOff x="738" y="5"/>
          <a:chExt cx="116" cy="73"/>
        </a:xfrm>
      </xdr:grpSpPr>
      <xdr:sp macro="" textlink="">
        <xdr:nvSpPr>
          <xdr:cNvPr id="88861" name="AutoShape 2">
            <a:extLst>
              <a:ext uri="{FF2B5EF4-FFF2-40B4-BE49-F238E27FC236}">
                <a16:creationId xmlns:a16="http://schemas.microsoft.com/office/drawing/2014/main" id="{00000000-0008-0000-1600-00001D5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884" name="Group 1">
          <a:hlinkClick xmlns:r="http://schemas.openxmlformats.org/officeDocument/2006/relationships" r:id="rId1" tooltip="Click for Next Attachment"/>
          <a:extLst>
            <a:ext uri="{FF2B5EF4-FFF2-40B4-BE49-F238E27FC236}">
              <a16:creationId xmlns:a16="http://schemas.microsoft.com/office/drawing/2014/main" id="{00000000-0008-0000-1700-00001C5F0100}"/>
            </a:ext>
          </a:extLst>
        </xdr:cNvPr>
        <xdr:cNvGrpSpPr>
          <a:grpSpLocks/>
        </xdr:cNvGrpSpPr>
      </xdr:nvGrpSpPr>
      <xdr:grpSpPr bwMode="auto">
        <a:xfrm>
          <a:off x="7210425" y="209550"/>
          <a:ext cx="0" cy="695325"/>
          <a:chOff x="738" y="5"/>
          <a:chExt cx="116" cy="73"/>
        </a:xfrm>
      </xdr:grpSpPr>
      <xdr:sp macro="" textlink="">
        <xdr:nvSpPr>
          <xdr:cNvPr id="89885" name="AutoShape 2">
            <a:extLst>
              <a:ext uri="{FF2B5EF4-FFF2-40B4-BE49-F238E27FC236}">
                <a16:creationId xmlns:a16="http://schemas.microsoft.com/office/drawing/2014/main" id="{00000000-0008-0000-1700-00001D5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908" name="Group 1">
          <a:hlinkClick xmlns:r="http://schemas.openxmlformats.org/officeDocument/2006/relationships" r:id="rId1" tooltip="Click for Next Attachment"/>
          <a:extLst>
            <a:ext uri="{FF2B5EF4-FFF2-40B4-BE49-F238E27FC236}">
              <a16:creationId xmlns:a16="http://schemas.microsoft.com/office/drawing/2014/main" id="{00000000-0008-0000-1800-00001C630100}"/>
            </a:ext>
          </a:extLst>
        </xdr:cNvPr>
        <xdr:cNvGrpSpPr>
          <a:grpSpLocks/>
        </xdr:cNvGrpSpPr>
      </xdr:nvGrpSpPr>
      <xdr:grpSpPr bwMode="auto">
        <a:xfrm>
          <a:off x="9591675" y="57150"/>
          <a:ext cx="1104900" cy="771525"/>
          <a:chOff x="738" y="5"/>
          <a:chExt cx="116" cy="73"/>
        </a:xfrm>
      </xdr:grpSpPr>
      <xdr:sp macro="" textlink="">
        <xdr:nvSpPr>
          <xdr:cNvPr id="90909" name="AutoShape 2">
            <a:extLst>
              <a:ext uri="{FF2B5EF4-FFF2-40B4-BE49-F238E27FC236}">
                <a16:creationId xmlns:a16="http://schemas.microsoft.com/office/drawing/2014/main" id="{00000000-0008-0000-1800-00001D6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8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7812" name="Group 14">
          <a:hlinkClick xmlns:r="http://schemas.openxmlformats.org/officeDocument/2006/relationships" r:id="rId1" tooltip="Back to Cover"/>
          <a:extLst>
            <a:ext uri="{FF2B5EF4-FFF2-40B4-BE49-F238E27FC236}">
              <a16:creationId xmlns:a16="http://schemas.microsoft.com/office/drawing/2014/main" id="{00000000-0008-0000-1900-0000147E0100}"/>
            </a:ext>
          </a:extLst>
        </xdr:cNvPr>
        <xdr:cNvGrpSpPr>
          <a:grpSpLocks/>
        </xdr:cNvGrpSpPr>
      </xdr:nvGrpSpPr>
      <xdr:grpSpPr bwMode="auto">
        <a:xfrm>
          <a:off x="7667625" y="57150"/>
          <a:ext cx="1190625" cy="933450"/>
          <a:chOff x="711" y="6"/>
          <a:chExt cx="125" cy="73"/>
        </a:xfrm>
      </xdr:grpSpPr>
      <xdr:sp macro="" textlink="">
        <xdr:nvSpPr>
          <xdr:cNvPr id="97817" name="AutoShape 8">
            <a:extLst>
              <a:ext uri="{FF2B5EF4-FFF2-40B4-BE49-F238E27FC236}">
                <a16:creationId xmlns:a16="http://schemas.microsoft.com/office/drawing/2014/main" id="{00000000-0008-0000-1900-0000197E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9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752475</xdr:colOff>
      <xdr:row>20</xdr:row>
      <xdr:rowOff>257175</xdr:rowOff>
    </xdr:from>
    <xdr:to>
      <xdr:col>7</xdr:col>
      <xdr:colOff>657225</xdr:colOff>
      <xdr:row>23</xdr:row>
      <xdr:rowOff>83893</xdr:rowOff>
    </xdr:to>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8191500" y="8210550"/>
          <a:ext cx="742950"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Currency</a:t>
          </a:r>
        </a:p>
      </xdr:txBody>
    </xdr:sp>
    <xdr:clientData/>
  </xdr:twoCellAnchor>
  <xdr:twoCellAnchor editAs="absolute">
    <xdr:from>
      <xdr:col>7</xdr:col>
      <xdr:colOff>638175</xdr:colOff>
      <xdr:row>20</xdr:row>
      <xdr:rowOff>247650</xdr:rowOff>
    </xdr:from>
    <xdr:to>
      <xdr:col>9</xdr:col>
      <xdr:colOff>63131</xdr:colOff>
      <xdr:row>23</xdr:row>
      <xdr:rowOff>66675</xdr:rowOff>
    </xdr:to>
    <xdr:sp macro="" textlink="">
      <xdr:nvSpPr>
        <xdr:cNvPr id="7" name="TextBox 6">
          <a:extLst>
            <a:ext uri="{FF2B5EF4-FFF2-40B4-BE49-F238E27FC236}">
              <a16:creationId xmlns:a16="http://schemas.microsoft.com/office/drawing/2014/main" id="{00000000-0008-0000-1900-000007000000}"/>
            </a:ext>
          </a:extLst>
        </xdr:cNvPr>
        <xdr:cNvSpPr txBox="1"/>
      </xdr:nvSpPr>
      <xdr:spPr>
        <a:xfrm>
          <a:off x="8915400" y="8201025"/>
          <a:ext cx="80608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Amount</a:t>
          </a:r>
        </a:p>
      </xdr:txBody>
    </xdr:sp>
    <xdr:clientData/>
  </xdr:twoCellAnchor>
  <xdr:twoCellAnchor editAs="absolute">
    <xdr:from>
      <xdr:col>8</xdr:col>
      <xdr:colOff>533400</xdr:colOff>
      <xdr:row>20</xdr:row>
      <xdr:rowOff>161925</xdr:rowOff>
    </xdr:from>
    <xdr:to>
      <xdr:col>10</xdr:col>
      <xdr:colOff>89536</xdr:colOff>
      <xdr:row>23</xdr:row>
      <xdr:rowOff>66558</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9563100" y="8115300"/>
          <a:ext cx="794386" cy="285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r>
            <a:rPr lang="en-IN" sz="1100" u="sng"/>
            <a:t>Validity in Months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868" name="Group 3">
          <a:hlinkClick xmlns:r="http://schemas.openxmlformats.org/officeDocument/2006/relationships" r:id="rId1" tooltip="Click for Next Attachment"/>
          <a:extLst>
            <a:ext uri="{FF2B5EF4-FFF2-40B4-BE49-F238E27FC236}">
              <a16:creationId xmlns:a16="http://schemas.microsoft.com/office/drawing/2014/main" id="{00000000-0008-0000-0300-00001C0F0000}"/>
            </a:ext>
          </a:extLst>
        </xdr:cNvPr>
        <xdr:cNvGrpSpPr>
          <a:grpSpLocks/>
        </xdr:cNvGrpSpPr>
      </xdr:nvGrpSpPr>
      <xdr:grpSpPr bwMode="auto">
        <a:xfrm>
          <a:off x="9801225" y="47625"/>
          <a:ext cx="676275" cy="762000"/>
          <a:chOff x="738" y="5"/>
          <a:chExt cx="116" cy="73"/>
        </a:xfrm>
      </xdr:grpSpPr>
      <xdr:sp macro="" textlink="">
        <xdr:nvSpPr>
          <xdr:cNvPr id="3869" name="AutoShape 1">
            <a:extLst>
              <a:ext uri="{FF2B5EF4-FFF2-40B4-BE49-F238E27FC236}">
                <a16:creationId xmlns:a16="http://schemas.microsoft.com/office/drawing/2014/main" id="{00000000-0008-0000-0300-00001D0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892" name="Group 1">
          <a:hlinkClick xmlns:r="http://schemas.openxmlformats.org/officeDocument/2006/relationships" r:id="rId1" tooltip="Click for Next Attachment"/>
          <a:extLst>
            <a:ext uri="{FF2B5EF4-FFF2-40B4-BE49-F238E27FC236}">
              <a16:creationId xmlns:a16="http://schemas.microsoft.com/office/drawing/2014/main" id="{00000000-0008-0000-0400-00001C130000}"/>
            </a:ext>
          </a:extLst>
        </xdr:cNvPr>
        <xdr:cNvGrpSpPr>
          <a:grpSpLocks/>
        </xdr:cNvGrpSpPr>
      </xdr:nvGrpSpPr>
      <xdr:grpSpPr bwMode="auto">
        <a:xfrm>
          <a:off x="9239250" y="28575"/>
          <a:ext cx="1104900" cy="742950"/>
          <a:chOff x="738" y="5"/>
          <a:chExt cx="116" cy="73"/>
        </a:xfrm>
      </xdr:grpSpPr>
      <xdr:sp macro="" textlink="">
        <xdr:nvSpPr>
          <xdr:cNvPr id="4893" name="AutoShape 2">
            <a:extLst>
              <a:ext uri="{FF2B5EF4-FFF2-40B4-BE49-F238E27FC236}">
                <a16:creationId xmlns:a16="http://schemas.microsoft.com/office/drawing/2014/main" id="{00000000-0008-0000-0400-00001D1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4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916" name="Group 1">
          <a:hlinkClick xmlns:r="http://schemas.openxmlformats.org/officeDocument/2006/relationships" r:id="rId1" tooltip="Click for Next Attachment"/>
          <a:extLst>
            <a:ext uri="{FF2B5EF4-FFF2-40B4-BE49-F238E27FC236}">
              <a16:creationId xmlns:a16="http://schemas.microsoft.com/office/drawing/2014/main" id="{00000000-0008-0000-0500-00001C170000}"/>
            </a:ext>
          </a:extLst>
        </xdr:cNvPr>
        <xdr:cNvGrpSpPr>
          <a:grpSpLocks/>
        </xdr:cNvGrpSpPr>
      </xdr:nvGrpSpPr>
      <xdr:grpSpPr bwMode="auto">
        <a:xfrm>
          <a:off x="10058400" y="0"/>
          <a:ext cx="1104900" cy="847725"/>
          <a:chOff x="738" y="5"/>
          <a:chExt cx="116" cy="73"/>
        </a:xfrm>
      </xdr:grpSpPr>
      <xdr:sp macro="" textlink="">
        <xdr:nvSpPr>
          <xdr:cNvPr id="5917" name="AutoShape 2">
            <a:extLst>
              <a:ext uri="{FF2B5EF4-FFF2-40B4-BE49-F238E27FC236}">
                <a16:creationId xmlns:a16="http://schemas.microsoft.com/office/drawing/2014/main" id="{00000000-0008-0000-0500-00001D17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5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940" name="Group 1">
          <a:hlinkClick xmlns:r="http://schemas.openxmlformats.org/officeDocument/2006/relationships" r:id="rId1" tooltip="Click for Next Attachment"/>
          <a:extLst>
            <a:ext uri="{FF2B5EF4-FFF2-40B4-BE49-F238E27FC236}">
              <a16:creationId xmlns:a16="http://schemas.microsoft.com/office/drawing/2014/main" id="{00000000-0008-0000-0600-00001C1B0000}"/>
            </a:ext>
          </a:extLst>
        </xdr:cNvPr>
        <xdr:cNvGrpSpPr>
          <a:grpSpLocks/>
        </xdr:cNvGrpSpPr>
      </xdr:nvGrpSpPr>
      <xdr:grpSpPr bwMode="auto">
        <a:xfrm>
          <a:off x="7820025" y="57150"/>
          <a:ext cx="1104900" cy="885825"/>
          <a:chOff x="738" y="5"/>
          <a:chExt cx="116" cy="73"/>
        </a:xfrm>
      </xdr:grpSpPr>
      <xdr:sp macro="" textlink="">
        <xdr:nvSpPr>
          <xdr:cNvPr id="6941" name="AutoShape 2">
            <a:extLst>
              <a:ext uri="{FF2B5EF4-FFF2-40B4-BE49-F238E27FC236}">
                <a16:creationId xmlns:a16="http://schemas.microsoft.com/office/drawing/2014/main" id="{00000000-0008-0000-0600-00001D1B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600-0000031C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964" name="Group 1">
          <a:hlinkClick xmlns:r="http://schemas.openxmlformats.org/officeDocument/2006/relationships" r:id="rId1" tooltip="Click for Next Attachment"/>
          <a:extLst>
            <a:ext uri="{FF2B5EF4-FFF2-40B4-BE49-F238E27FC236}">
              <a16:creationId xmlns:a16="http://schemas.microsoft.com/office/drawing/2014/main" id="{00000000-0008-0000-0700-00001C1F0000}"/>
            </a:ext>
          </a:extLst>
        </xdr:cNvPr>
        <xdr:cNvGrpSpPr>
          <a:grpSpLocks/>
        </xdr:cNvGrpSpPr>
      </xdr:nvGrpSpPr>
      <xdr:grpSpPr bwMode="auto">
        <a:xfrm>
          <a:off x="8115300" y="47625"/>
          <a:ext cx="1104900" cy="876300"/>
          <a:chOff x="738" y="5"/>
          <a:chExt cx="116" cy="73"/>
        </a:xfrm>
      </xdr:grpSpPr>
      <xdr:sp macro="" textlink="">
        <xdr:nvSpPr>
          <xdr:cNvPr id="7965" name="AutoShape 2">
            <a:extLst>
              <a:ext uri="{FF2B5EF4-FFF2-40B4-BE49-F238E27FC236}">
                <a16:creationId xmlns:a16="http://schemas.microsoft.com/office/drawing/2014/main" id="{00000000-0008-0000-0700-00001D1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7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9384" name="Group 1">
          <a:hlinkClick xmlns:r="http://schemas.openxmlformats.org/officeDocument/2006/relationships" r:id="rId1" tooltip="Click for Next Attachment"/>
          <a:extLst>
            <a:ext uri="{FF2B5EF4-FFF2-40B4-BE49-F238E27FC236}">
              <a16:creationId xmlns:a16="http://schemas.microsoft.com/office/drawing/2014/main" id="{00000000-0008-0000-0800-000038840100}"/>
            </a:ext>
          </a:extLst>
        </xdr:cNvPr>
        <xdr:cNvGrpSpPr>
          <a:grpSpLocks/>
        </xdr:cNvGrpSpPr>
      </xdr:nvGrpSpPr>
      <xdr:grpSpPr bwMode="auto">
        <a:xfrm>
          <a:off x="8582025" y="47625"/>
          <a:ext cx="1104900" cy="1104900"/>
          <a:chOff x="738" y="5"/>
          <a:chExt cx="116" cy="73"/>
        </a:xfrm>
      </xdr:grpSpPr>
      <xdr:sp macro="" textlink="">
        <xdr:nvSpPr>
          <xdr:cNvPr id="99386" name="AutoShape 2">
            <a:extLst>
              <a:ext uri="{FF2B5EF4-FFF2-40B4-BE49-F238E27FC236}">
                <a16:creationId xmlns:a16="http://schemas.microsoft.com/office/drawing/2014/main" id="{00000000-0008-0000-0800-00003A8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8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8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142875</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8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101414" name="Group 1">
          <a:hlinkClick xmlns:r="http://schemas.openxmlformats.org/officeDocument/2006/relationships" r:id="rId1" tooltip="Click for Next Attachment"/>
          <a:extLst>
            <a:ext uri="{FF2B5EF4-FFF2-40B4-BE49-F238E27FC236}">
              <a16:creationId xmlns:a16="http://schemas.microsoft.com/office/drawing/2014/main" id="{00000000-0008-0000-0900-0000268C0100}"/>
            </a:ext>
          </a:extLst>
        </xdr:cNvPr>
        <xdr:cNvGrpSpPr>
          <a:grpSpLocks/>
        </xdr:cNvGrpSpPr>
      </xdr:nvGrpSpPr>
      <xdr:grpSpPr bwMode="auto">
        <a:xfrm>
          <a:off x="9401175" y="47625"/>
          <a:ext cx="523875" cy="1095375"/>
          <a:chOff x="738" y="5"/>
          <a:chExt cx="116" cy="73"/>
        </a:xfrm>
      </xdr:grpSpPr>
      <xdr:sp macro="" textlink="">
        <xdr:nvSpPr>
          <xdr:cNvPr id="101416" name="AutoShape 2">
            <a:extLst>
              <a:ext uri="{FF2B5EF4-FFF2-40B4-BE49-F238E27FC236}">
                <a16:creationId xmlns:a16="http://schemas.microsoft.com/office/drawing/2014/main" id="{00000000-0008-0000-0900-0000288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753" y="23"/>
            <a:ext cx="99"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9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30</xdr:row>
          <xdr:rowOff>123825</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9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atendra\Ringanwada\Base\12-First%20Envelope_Vol-III%20(Re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Users\60003099\Desktop\01_First%20Envelope%20(Bid%20Form%20and%20Attachments)%20-%20SS01.r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60003099\Desktop\1._First%20Envelope%20Bid%20form%20and%20Attacments%20Vol-III%20SS09_Rev_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60003244\AppData\Local\Microsoft\Windows\INetCache\Content.Outlook\Z7I2RVB8\01_First%20Envelope%20Bid%20Form%20and%20Attachmen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Users\60003099\Desktop\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60003099\Desktop\S1%20Attach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My%20Documents\Office%20work\Current\NRSS%20XXVIII\Tower\Retender\Amendment%20No.%20I\vii)%20Attacments%20Vol-III-Rev.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 val="N-W(cr.)-2"/>
    </sheetNames>
    <sheetDataSet>
      <sheetData sheetId="0" refreshError="1"/>
      <sheetData sheetId="1"/>
      <sheetData sheetId="2">
        <row r="8">
          <cell r="A8">
            <v>0</v>
          </cell>
        </row>
      </sheetData>
      <sheetData sheetId="3">
        <row r="1">
          <cell r="A1" t="str">
            <v>SPEC. NO.: CC-CS/1059-NR3/GIS-4170/10/G7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efreshError="1">
        <row r="2">
          <cell r="Z2">
            <v>0</v>
          </cell>
        </row>
        <row r="7">
          <cell r="E7" t="str">
            <v>To:</v>
          </cell>
        </row>
        <row r="8">
          <cell r="E8" t="str">
            <v>Contract Services</v>
          </cell>
        </row>
        <row r="9">
          <cell r="E9" t="str">
            <v>Power Grid Corporation of India Ltd.,</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refreshError="1"/>
      <sheetData sheetId="5" refreshError="1">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7.bin"/><Relationship Id="rId3" Type="http://schemas.openxmlformats.org/officeDocument/2006/relationships/printerSettings" Target="../printerSettings/printerSettings252.bin"/><Relationship Id="rId7" Type="http://schemas.openxmlformats.org/officeDocument/2006/relationships/printerSettings" Target="../printerSettings/printerSettings256.bin"/><Relationship Id="rId12" Type="http://schemas.openxmlformats.org/officeDocument/2006/relationships/ctrlProp" Target="../ctrlProps/ctrlProp2.xml"/><Relationship Id="rId2" Type="http://schemas.openxmlformats.org/officeDocument/2006/relationships/printerSettings" Target="../printerSettings/printerSettings251.bin"/><Relationship Id="rId1" Type="http://schemas.openxmlformats.org/officeDocument/2006/relationships/printerSettings" Target="../printerSettings/printerSettings250.bin"/><Relationship Id="rId6" Type="http://schemas.openxmlformats.org/officeDocument/2006/relationships/printerSettings" Target="../printerSettings/printerSettings255.bin"/><Relationship Id="rId11" Type="http://schemas.openxmlformats.org/officeDocument/2006/relationships/vmlDrawing" Target="../drawings/vmlDrawing2.vml"/><Relationship Id="rId5" Type="http://schemas.openxmlformats.org/officeDocument/2006/relationships/printerSettings" Target="../printerSettings/printerSettings254.bin"/><Relationship Id="rId10" Type="http://schemas.openxmlformats.org/officeDocument/2006/relationships/drawing" Target="../drawings/drawing9.xml"/><Relationship Id="rId4" Type="http://schemas.openxmlformats.org/officeDocument/2006/relationships/printerSettings" Target="../printerSettings/printerSettings253.bin"/><Relationship Id="rId9" Type="http://schemas.openxmlformats.org/officeDocument/2006/relationships/printerSettings" Target="../printerSettings/printerSettings25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271.bin"/><Relationship Id="rId18" Type="http://schemas.openxmlformats.org/officeDocument/2006/relationships/printerSettings" Target="../printerSettings/printerSettings276.bin"/><Relationship Id="rId26" Type="http://schemas.openxmlformats.org/officeDocument/2006/relationships/printerSettings" Target="../printerSettings/printerSettings284.bin"/><Relationship Id="rId3" Type="http://schemas.openxmlformats.org/officeDocument/2006/relationships/printerSettings" Target="../printerSettings/printerSettings261.bin"/><Relationship Id="rId21" Type="http://schemas.openxmlformats.org/officeDocument/2006/relationships/printerSettings" Target="../printerSettings/printerSettings279.bin"/><Relationship Id="rId7" Type="http://schemas.openxmlformats.org/officeDocument/2006/relationships/printerSettings" Target="../printerSettings/printerSettings265.bin"/><Relationship Id="rId12" Type="http://schemas.openxmlformats.org/officeDocument/2006/relationships/printerSettings" Target="../printerSettings/printerSettings270.bin"/><Relationship Id="rId17" Type="http://schemas.openxmlformats.org/officeDocument/2006/relationships/printerSettings" Target="../printerSettings/printerSettings275.bin"/><Relationship Id="rId25" Type="http://schemas.openxmlformats.org/officeDocument/2006/relationships/printerSettings" Target="../printerSettings/printerSettings283.bin"/><Relationship Id="rId33" Type="http://schemas.openxmlformats.org/officeDocument/2006/relationships/ctrlProp" Target="../ctrlProps/ctrlProp3.xml"/><Relationship Id="rId2" Type="http://schemas.openxmlformats.org/officeDocument/2006/relationships/printerSettings" Target="../printerSettings/printerSettings260.bin"/><Relationship Id="rId16" Type="http://schemas.openxmlformats.org/officeDocument/2006/relationships/printerSettings" Target="../printerSettings/printerSettings274.bin"/><Relationship Id="rId20" Type="http://schemas.openxmlformats.org/officeDocument/2006/relationships/printerSettings" Target="../printerSettings/printerSettings278.bin"/><Relationship Id="rId29" Type="http://schemas.openxmlformats.org/officeDocument/2006/relationships/printerSettings" Target="../printerSettings/printerSettings287.bin"/><Relationship Id="rId1" Type="http://schemas.openxmlformats.org/officeDocument/2006/relationships/printerSettings" Target="../printerSettings/printerSettings259.bin"/><Relationship Id="rId6" Type="http://schemas.openxmlformats.org/officeDocument/2006/relationships/printerSettings" Target="../printerSettings/printerSettings264.bin"/><Relationship Id="rId11" Type="http://schemas.openxmlformats.org/officeDocument/2006/relationships/printerSettings" Target="../printerSettings/printerSettings269.bin"/><Relationship Id="rId24" Type="http://schemas.openxmlformats.org/officeDocument/2006/relationships/printerSettings" Target="../printerSettings/printerSettings282.bin"/><Relationship Id="rId32" Type="http://schemas.openxmlformats.org/officeDocument/2006/relationships/vmlDrawing" Target="../drawings/vmlDrawing3.vml"/><Relationship Id="rId5" Type="http://schemas.openxmlformats.org/officeDocument/2006/relationships/printerSettings" Target="../printerSettings/printerSettings263.bin"/><Relationship Id="rId15" Type="http://schemas.openxmlformats.org/officeDocument/2006/relationships/printerSettings" Target="../printerSettings/printerSettings273.bin"/><Relationship Id="rId23" Type="http://schemas.openxmlformats.org/officeDocument/2006/relationships/printerSettings" Target="../printerSettings/printerSettings281.bin"/><Relationship Id="rId28" Type="http://schemas.openxmlformats.org/officeDocument/2006/relationships/printerSettings" Target="../printerSettings/printerSettings286.bin"/><Relationship Id="rId10" Type="http://schemas.openxmlformats.org/officeDocument/2006/relationships/printerSettings" Target="../printerSettings/printerSettings268.bin"/><Relationship Id="rId19" Type="http://schemas.openxmlformats.org/officeDocument/2006/relationships/printerSettings" Target="../printerSettings/printerSettings277.bin"/><Relationship Id="rId31" Type="http://schemas.openxmlformats.org/officeDocument/2006/relationships/drawing" Target="../drawings/drawing10.xml"/><Relationship Id="rId4" Type="http://schemas.openxmlformats.org/officeDocument/2006/relationships/printerSettings" Target="../printerSettings/printerSettings262.bin"/><Relationship Id="rId9" Type="http://schemas.openxmlformats.org/officeDocument/2006/relationships/printerSettings" Target="../printerSettings/printerSettings267.bin"/><Relationship Id="rId14" Type="http://schemas.openxmlformats.org/officeDocument/2006/relationships/printerSettings" Target="../printerSettings/printerSettings272.bin"/><Relationship Id="rId22" Type="http://schemas.openxmlformats.org/officeDocument/2006/relationships/printerSettings" Target="../printerSettings/printerSettings280.bin"/><Relationship Id="rId27" Type="http://schemas.openxmlformats.org/officeDocument/2006/relationships/printerSettings" Target="../printerSettings/printerSettings285.bin"/><Relationship Id="rId30" Type="http://schemas.openxmlformats.org/officeDocument/2006/relationships/printerSettings" Target="../printerSettings/printerSettings288.bin"/><Relationship Id="rId8" Type="http://schemas.openxmlformats.org/officeDocument/2006/relationships/printerSettings" Target="../printerSettings/printerSettings26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6.bin"/><Relationship Id="rId13" Type="http://schemas.openxmlformats.org/officeDocument/2006/relationships/printerSettings" Target="../printerSettings/printerSettings301.bin"/><Relationship Id="rId18" Type="http://schemas.openxmlformats.org/officeDocument/2006/relationships/printerSettings" Target="../printerSettings/printerSettings306.bin"/><Relationship Id="rId26" Type="http://schemas.openxmlformats.org/officeDocument/2006/relationships/printerSettings" Target="../printerSettings/printerSettings314.bin"/><Relationship Id="rId3" Type="http://schemas.openxmlformats.org/officeDocument/2006/relationships/printerSettings" Target="../printerSettings/printerSettings291.bin"/><Relationship Id="rId21" Type="http://schemas.openxmlformats.org/officeDocument/2006/relationships/printerSettings" Target="../printerSettings/printerSettings309.bin"/><Relationship Id="rId7" Type="http://schemas.openxmlformats.org/officeDocument/2006/relationships/printerSettings" Target="../printerSettings/printerSettings295.bin"/><Relationship Id="rId12" Type="http://schemas.openxmlformats.org/officeDocument/2006/relationships/printerSettings" Target="../printerSettings/printerSettings300.bin"/><Relationship Id="rId17" Type="http://schemas.openxmlformats.org/officeDocument/2006/relationships/printerSettings" Target="../printerSettings/printerSettings305.bin"/><Relationship Id="rId25" Type="http://schemas.openxmlformats.org/officeDocument/2006/relationships/printerSettings" Target="../printerSettings/printerSettings313.bin"/><Relationship Id="rId2" Type="http://schemas.openxmlformats.org/officeDocument/2006/relationships/printerSettings" Target="../printerSettings/printerSettings290.bin"/><Relationship Id="rId16" Type="http://schemas.openxmlformats.org/officeDocument/2006/relationships/printerSettings" Target="../printerSettings/printerSettings304.bin"/><Relationship Id="rId20" Type="http://schemas.openxmlformats.org/officeDocument/2006/relationships/printerSettings" Target="../printerSettings/printerSettings308.bin"/><Relationship Id="rId29" Type="http://schemas.openxmlformats.org/officeDocument/2006/relationships/printerSettings" Target="../printerSettings/printerSettings317.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11" Type="http://schemas.openxmlformats.org/officeDocument/2006/relationships/printerSettings" Target="../printerSettings/printerSettings299.bin"/><Relationship Id="rId24" Type="http://schemas.openxmlformats.org/officeDocument/2006/relationships/printerSettings" Target="../printerSettings/printerSettings312.bin"/><Relationship Id="rId5" Type="http://schemas.openxmlformats.org/officeDocument/2006/relationships/printerSettings" Target="../printerSettings/printerSettings293.bin"/><Relationship Id="rId15" Type="http://schemas.openxmlformats.org/officeDocument/2006/relationships/printerSettings" Target="../printerSettings/printerSettings303.bin"/><Relationship Id="rId23" Type="http://schemas.openxmlformats.org/officeDocument/2006/relationships/printerSettings" Target="../printerSettings/printerSettings311.bin"/><Relationship Id="rId28" Type="http://schemas.openxmlformats.org/officeDocument/2006/relationships/printerSettings" Target="../printerSettings/printerSettings316.bin"/><Relationship Id="rId10" Type="http://schemas.openxmlformats.org/officeDocument/2006/relationships/printerSettings" Target="../printerSettings/printerSettings298.bin"/><Relationship Id="rId19" Type="http://schemas.openxmlformats.org/officeDocument/2006/relationships/printerSettings" Target="../printerSettings/printerSettings307.bin"/><Relationship Id="rId4" Type="http://schemas.openxmlformats.org/officeDocument/2006/relationships/printerSettings" Target="../printerSettings/printerSettings292.bin"/><Relationship Id="rId9" Type="http://schemas.openxmlformats.org/officeDocument/2006/relationships/printerSettings" Target="../printerSettings/printerSettings297.bin"/><Relationship Id="rId14" Type="http://schemas.openxmlformats.org/officeDocument/2006/relationships/printerSettings" Target="../printerSettings/printerSettings302.bin"/><Relationship Id="rId22" Type="http://schemas.openxmlformats.org/officeDocument/2006/relationships/printerSettings" Target="../printerSettings/printerSettings310.bin"/><Relationship Id="rId27" Type="http://schemas.openxmlformats.org/officeDocument/2006/relationships/printerSettings" Target="../printerSettings/printerSettings315.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5.bin"/><Relationship Id="rId13" Type="http://schemas.openxmlformats.org/officeDocument/2006/relationships/printerSettings" Target="../printerSettings/printerSettings330.bin"/><Relationship Id="rId18" Type="http://schemas.openxmlformats.org/officeDocument/2006/relationships/printerSettings" Target="../printerSettings/printerSettings335.bin"/><Relationship Id="rId26" Type="http://schemas.openxmlformats.org/officeDocument/2006/relationships/printerSettings" Target="../printerSettings/printerSettings343.bin"/><Relationship Id="rId3" Type="http://schemas.openxmlformats.org/officeDocument/2006/relationships/printerSettings" Target="../printerSettings/printerSettings320.bin"/><Relationship Id="rId21" Type="http://schemas.openxmlformats.org/officeDocument/2006/relationships/printerSettings" Target="../printerSettings/printerSettings338.bin"/><Relationship Id="rId7" Type="http://schemas.openxmlformats.org/officeDocument/2006/relationships/printerSettings" Target="../printerSettings/printerSettings324.bin"/><Relationship Id="rId12" Type="http://schemas.openxmlformats.org/officeDocument/2006/relationships/printerSettings" Target="../printerSettings/printerSettings329.bin"/><Relationship Id="rId17" Type="http://schemas.openxmlformats.org/officeDocument/2006/relationships/printerSettings" Target="../printerSettings/printerSettings334.bin"/><Relationship Id="rId25" Type="http://schemas.openxmlformats.org/officeDocument/2006/relationships/printerSettings" Target="../printerSettings/printerSettings342.bin"/><Relationship Id="rId2" Type="http://schemas.openxmlformats.org/officeDocument/2006/relationships/printerSettings" Target="../printerSettings/printerSettings319.bin"/><Relationship Id="rId16" Type="http://schemas.openxmlformats.org/officeDocument/2006/relationships/printerSettings" Target="../printerSettings/printerSettings333.bin"/><Relationship Id="rId20" Type="http://schemas.openxmlformats.org/officeDocument/2006/relationships/printerSettings" Target="../printerSettings/printerSettings337.bin"/><Relationship Id="rId29" Type="http://schemas.openxmlformats.org/officeDocument/2006/relationships/printerSettings" Target="../printerSettings/printerSettings346.bin"/><Relationship Id="rId1" Type="http://schemas.openxmlformats.org/officeDocument/2006/relationships/printerSettings" Target="../printerSettings/printerSettings318.bin"/><Relationship Id="rId6" Type="http://schemas.openxmlformats.org/officeDocument/2006/relationships/printerSettings" Target="../printerSettings/printerSettings323.bin"/><Relationship Id="rId11" Type="http://schemas.openxmlformats.org/officeDocument/2006/relationships/printerSettings" Target="../printerSettings/printerSettings328.bin"/><Relationship Id="rId24" Type="http://schemas.openxmlformats.org/officeDocument/2006/relationships/printerSettings" Target="../printerSettings/printerSettings341.bin"/><Relationship Id="rId5" Type="http://schemas.openxmlformats.org/officeDocument/2006/relationships/printerSettings" Target="../printerSettings/printerSettings322.bin"/><Relationship Id="rId15" Type="http://schemas.openxmlformats.org/officeDocument/2006/relationships/printerSettings" Target="../printerSettings/printerSettings332.bin"/><Relationship Id="rId23" Type="http://schemas.openxmlformats.org/officeDocument/2006/relationships/printerSettings" Target="../printerSettings/printerSettings340.bin"/><Relationship Id="rId28" Type="http://schemas.openxmlformats.org/officeDocument/2006/relationships/printerSettings" Target="../printerSettings/printerSettings345.bin"/><Relationship Id="rId10" Type="http://schemas.openxmlformats.org/officeDocument/2006/relationships/printerSettings" Target="../printerSettings/printerSettings327.bin"/><Relationship Id="rId19" Type="http://schemas.openxmlformats.org/officeDocument/2006/relationships/printerSettings" Target="../printerSettings/printerSettings336.bin"/><Relationship Id="rId31" Type="http://schemas.openxmlformats.org/officeDocument/2006/relationships/drawing" Target="../drawings/drawing12.xml"/><Relationship Id="rId4" Type="http://schemas.openxmlformats.org/officeDocument/2006/relationships/printerSettings" Target="../printerSettings/printerSettings321.bin"/><Relationship Id="rId9" Type="http://schemas.openxmlformats.org/officeDocument/2006/relationships/printerSettings" Target="../printerSettings/printerSettings326.bin"/><Relationship Id="rId14" Type="http://schemas.openxmlformats.org/officeDocument/2006/relationships/printerSettings" Target="../printerSettings/printerSettings331.bin"/><Relationship Id="rId22" Type="http://schemas.openxmlformats.org/officeDocument/2006/relationships/printerSettings" Target="../printerSettings/printerSettings339.bin"/><Relationship Id="rId27" Type="http://schemas.openxmlformats.org/officeDocument/2006/relationships/printerSettings" Target="../printerSettings/printerSettings344.bin"/><Relationship Id="rId30" Type="http://schemas.openxmlformats.org/officeDocument/2006/relationships/printerSettings" Target="../printerSettings/printerSettings347.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5.bin"/><Relationship Id="rId13" Type="http://schemas.openxmlformats.org/officeDocument/2006/relationships/printerSettings" Target="../printerSettings/printerSettings360.bin"/><Relationship Id="rId18" Type="http://schemas.openxmlformats.org/officeDocument/2006/relationships/printerSettings" Target="../printerSettings/printerSettings365.bin"/><Relationship Id="rId26" Type="http://schemas.openxmlformats.org/officeDocument/2006/relationships/printerSettings" Target="../printerSettings/printerSettings373.bin"/><Relationship Id="rId3" Type="http://schemas.openxmlformats.org/officeDocument/2006/relationships/printerSettings" Target="../printerSettings/printerSettings350.bin"/><Relationship Id="rId21" Type="http://schemas.openxmlformats.org/officeDocument/2006/relationships/printerSettings" Target="../printerSettings/printerSettings368.bin"/><Relationship Id="rId7" Type="http://schemas.openxmlformats.org/officeDocument/2006/relationships/printerSettings" Target="../printerSettings/printerSettings354.bin"/><Relationship Id="rId12" Type="http://schemas.openxmlformats.org/officeDocument/2006/relationships/printerSettings" Target="../printerSettings/printerSettings359.bin"/><Relationship Id="rId17" Type="http://schemas.openxmlformats.org/officeDocument/2006/relationships/printerSettings" Target="../printerSettings/printerSettings364.bin"/><Relationship Id="rId25" Type="http://schemas.openxmlformats.org/officeDocument/2006/relationships/printerSettings" Target="../printerSettings/printerSettings372.bin"/><Relationship Id="rId2" Type="http://schemas.openxmlformats.org/officeDocument/2006/relationships/printerSettings" Target="../printerSettings/printerSettings349.bin"/><Relationship Id="rId16" Type="http://schemas.openxmlformats.org/officeDocument/2006/relationships/printerSettings" Target="../printerSettings/printerSettings363.bin"/><Relationship Id="rId20" Type="http://schemas.openxmlformats.org/officeDocument/2006/relationships/printerSettings" Target="../printerSettings/printerSettings367.bin"/><Relationship Id="rId29" Type="http://schemas.openxmlformats.org/officeDocument/2006/relationships/printerSettings" Target="../printerSettings/printerSettings376.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11" Type="http://schemas.openxmlformats.org/officeDocument/2006/relationships/printerSettings" Target="../printerSettings/printerSettings358.bin"/><Relationship Id="rId24" Type="http://schemas.openxmlformats.org/officeDocument/2006/relationships/printerSettings" Target="../printerSettings/printerSettings371.bin"/><Relationship Id="rId5" Type="http://schemas.openxmlformats.org/officeDocument/2006/relationships/printerSettings" Target="../printerSettings/printerSettings352.bin"/><Relationship Id="rId15" Type="http://schemas.openxmlformats.org/officeDocument/2006/relationships/printerSettings" Target="../printerSettings/printerSettings362.bin"/><Relationship Id="rId23" Type="http://schemas.openxmlformats.org/officeDocument/2006/relationships/printerSettings" Target="../printerSettings/printerSettings370.bin"/><Relationship Id="rId28" Type="http://schemas.openxmlformats.org/officeDocument/2006/relationships/printerSettings" Target="../printerSettings/printerSettings375.bin"/><Relationship Id="rId10" Type="http://schemas.openxmlformats.org/officeDocument/2006/relationships/printerSettings" Target="../printerSettings/printerSettings357.bin"/><Relationship Id="rId19" Type="http://schemas.openxmlformats.org/officeDocument/2006/relationships/printerSettings" Target="../printerSettings/printerSettings366.bin"/><Relationship Id="rId31" Type="http://schemas.openxmlformats.org/officeDocument/2006/relationships/drawing" Target="../drawings/drawing13.xml"/><Relationship Id="rId4" Type="http://schemas.openxmlformats.org/officeDocument/2006/relationships/printerSettings" Target="../printerSettings/printerSettings351.bin"/><Relationship Id="rId9" Type="http://schemas.openxmlformats.org/officeDocument/2006/relationships/printerSettings" Target="../printerSettings/printerSettings356.bin"/><Relationship Id="rId14" Type="http://schemas.openxmlformats.org/officeDocument/2006/relationships/printerSettings" Target="../printerSettings/printerSettings361.bin"/><Relationship Id="rId22" Type="http://schemas.openxmlformats.org/officeDocument/2006/relationships/printerSettings" Target="../printerSettings/printerSettings369.bin"/><Relationship Id="rId27" Type="http://schemas.openxmlformats.org/officeDocument/2006/relationships/printerSettings" Target="../printerSettings/printerSettings374.bin"/><Relationship Id="rId30" Type="http://schemas.openxmlformats.org/officeDocument/2006/relationships/printerSettings" Target="../printerSettings/printerSettings377.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85.bin"/><Relationship Id="rId13" Type="http://schemas.openxmlformats.org/officeDocument/2006/relationships/printerSettings" Target="../printerSettings/printerSettings390.bin"/><Relationship Id="rId18" Type="http://schemas.openxmlformats.org/officeDocument/2006/relationships/printerSettings" Target="../printerSettings/printerSettings395.bin"/><Relationship Id="rId26" Type="http://schemas.openxmlformats.org/officeDocument/2006/relationships/printerSettings" Target="../printerSettings/printerSettings403.bin"/><Relationship Id="rId3" Type="http://schemas.openxmlformats.org/officeDocument/2006/relationships/printerSettings" Target="../printerSettings/printerSettings380.bin"/><Relationship Id="rId21" Type="http://schemas.openxmlformats.org/officeDocument/2006/relationships/printerSettings" Target="../printerSettings/printerSettings398.bin"/><Relationship Id="rId7" Type="http://schemas.openxmlformats.org/officeDocument/2006/relationships/printerSettings" Target="../printerSettings/printerSettings384.bin"/><Relationship Id="rId12" Type="http://schemas.openxmlformats.org/officeDocument/2006/relationships/printerSettings" Target="../printerSettings/printerSettings389.bin"/><Relationship Id="rId17" Type="http://schemas.openxmlformats.org/officeDocument/2006/relationships/printerSettings" Target="../printerSettings/printerSettings394.bin"/><Relationship Id="rId25" Type="http://schemas.openxmlformats.org/officeDocument/2006/relationships/printerSettings" Target="../printerSettings/printerSettings402.bin"/><Relationship Id="rId2" Type="http://schemas.openxmlformats.org/officeDocument/2006/relationships/printerSettings" Target="../printerSettings/printerSettings379.bin"/><Relationship Id="rId16" Type="http://schemas.openxmlformats.org/officeDocument/2006/relationships/printerSettings" Target="../printerSettings/printerSettings393.bin"/><Relationship Id="rId20" Type="http://schemas.openxmlformats.org/officeDocument/2006/relationships/printerSettings" Target="../printerSettings/printerSettings397.bin"/><Relationship Id="rId29" Type="http://schemas.openxmlformats.org/officeDocument/2006/relationships/printerSettings" Target="../printerSettings/printerSettings406.bin"/><Relationship Id="rId1" Type="http://schemas.openxmlformats.org/officeDocument/2006/relationships/printerSettings" Target="../printerSettings/printerSettings378.bin"/><Relationship Id="rId6" Type="http://schemas.openxmlformats.org/officeDocument/2006/relationships/printerSettings" Target="../printerSettings/printerSettings383.bin"/><Relationship Id="rId11" Type="http://schemas.openxmlformats.org/officeDocument/2006/relationships/printerSettings" Target="../printerSettings/printerSettings388.bin"/><Relationship Id="rId24" Type="http://schemas.openxmlformats.org/officeDocument/2006/relationships/printerSettings" Target="../printerSettings/printerSettings401.bin"/><Relationship Id="rId5" Type="http://schemas.openxmlformats.org/officeDocument/2006/relationships/printerSettings" Target="../printerSettings/printerSettings382.bin"/><Relationship Id="rId15" Type="http://schemas.openxmlformats.org/officeDocument/2006/relationships/printerSettings" Target="../printerSettings/printerSettings392.bin"/><Relationship Id="rId23" Type="http://schemas.openxmlformats.org/officeDocument/2006/relationships/printerSettings" Target="../printerSettings/printerSettings400.bin"/><Relationship Id="rId28" Type="http://schemas.openxmlformats.org/officeDocument/2006/relationships/printerSettings" Target="../printerSettings/printerSettings405.bin"/><Relationship Id="rId10" Type="http://schemas.openxmlformats.org/officeDocument/2006/relationships/printerSettings" Target="../printerSettings/printerSettings387.bin"/><Relationship Id="rId19" Type="http://schemas.openxmlformats.org/officeDocument/2006/relationships/printerSettings" Target="../printerSettings/printerSettings396.bin"/><Relationship Id="rId31" Type="http://schemas.openxmlformats.org/officeDocument/2006/relationships/drawing" Target="../drawings/drawing14.xml"/><Relationship Id="rId4" Type="http://schemas.openxmlformats.org/officeDocument/2006/relationships/printerSettings" Target="../printerSettings/printerSettings381.bin"/><Relationship Id="rId9" Type="http://schemas.openxmlformats.org/officeDocument/2006/relationships/printerSettings" Target="../printerSettings/printerSettings386.bin"/><Relationship Id="rId14" Type="http://schemas.openxmlformats.org/officeDocument/2006/relationships/printerSettings" Target="../printerSettings/printerSettings391.bin"/><Relationship Id="rId22" Type="http://schemas.openxmlformats.org/officeDocument/2006/relationships/printerSettings" Target="../printerSettings/printerSettings399.bin"/><Relationship Id="rId27" Type="http://schemas.openxmlformats.org/officeDocument/2006/relationships/printerSettings" Target="../printerSettings/printerSettings404.bin"/><Relationship Id="rId30" Type="http://schemas.openxmlformats.org/officeDocument/2006/relationships/printerSettings" Target="../printerSettings/printerSettings40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10.bin"/><Relationship Id="rId2" Type="http://schemas.openxmlformats.org/officeDocument/2006/relationships/printerSettings" Target="../printerSettings/printerSettings409.bin"/><Relationship Id="rId1" Type="http://schemas.openxmlformats.org/officeDocument/2006/relationships/printerSettings" Target="../printerSettings/printerSettings408.bin"/><Relationship Id="rId5" Type="http://schemas.openxmlformats.org/officeDocument/2006/relationships/drawing" Target="../drawings/drawing15.xml"/><Relationship Id="rId4" Type="http://schemas.openxmlformats.org/officeDocument/2006/relationships/printerSettings" Target="../printerSettings/printerSettings411.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19.bin"/><Relationship Id="rId13" Type="http://schemas.openxmlformats.org/officeDocument/2006/relationships/printerSettings" Target="../printerSettings/printerSettings424.bin"/><Relationship Id="rId18" Type="http://schemas.openxmlformats.org/officeDocument/2006/relationships/printerSettings" Target="../printerSettings/printerSettings429.bin"/><Relationship Id="rId26" Type="http://schemas.openxmlformats.org/officeDocument/2006/relationships/printerSettings" Target="../printerSettings/printerSettings437.bin"/><Relationship Id="rId3" Type="http://schemas.openxmlformats.org/officeDocument/2006/relationships/printerSettings" Target="../printerSettings/printerSettings414.bin"/><Relationship Id="rId21" Type="http://schemas.openxmlformats.org/officeDocument/2006/relationships/printerSettings" Target="../printerSettings/printerSettings432.bin"/><Relationship Id="rId7" Type="http://schemas.openxmlformats.org/officeDocument/2006/relationships/printerSettings" Target="../printerSettings/printerSettings418.bin"/><Relationship Id="rId12" Type="http://schemas.openxmlformats.org/officeDocument/2006/relationships/printerSettings" Target="../printerSettings/printerSettings423.bin"/><Relationship Id="rId17" Type="http://schemas.openxmlformats.org/officeDocument/2006/relationships/printerSettings" Target="../printerSettings/printerSettings428.bin"/><Relationship Id="rId25" Type="http://schemas.openxmlformats.org/officeDocument/2006/relationships/printerSettings" Target="../printerSettings/printerSettings436.bin"/><Relationship Id="rId2" Type="http://schemas.openxmlformats.org/officeDocument/2006/relationships/printerSettings" Target="../printerSettings/printerSettings413.bin"/><Relationship Id="rId16" Type="http://schemas.openxmlformats.org/officeDocument/2006/relationships/printerSettings" Target="../printerSettings/printerSettings427.bin"/><Relationship Id="rId20" Type="http://schemas.openxmlformats.org/officeDocument/2006/relationships/printerSettings" Target="../printerSettings/printerSettings431.bin"/><Relationship Id="rId29" Type="http://schemas.openxmlformats.org/officeDocument/2006/relationships/printerSettings" Target="../printerSettings/printerSettings440.bin"/><Relationship Id="rId1" Type="http://schemas.openxmlformats.org/officeDocument/2006/relationships/printerSettings" Target="../printerSettings/printerSettings412.bin"/><Relationship Id="rId6" Type="http://schemas.openxmlformats.org/officeDocument/2006/relationships/printerSettings" Target="../printerSettings/printerSettings417.bin"/><Relationship Id="rId11" Type="http://schemas.openxmlformats.org/officeDocument/2006/relationships/printerSettings" Target="../printerSettings/printerSettings422.bin"/><Relationship Id="rId24" Type="http://schemas.openxmlformats.org/officeDocument/2006/relationships/printerSettings" Target="../printerSettings/printerSettings435.bin"/><Relationship Id="rId5" Type="http://schemas.openxmlformats.org/officeDocument/2006/relationships/printerSettings" Target="../printerSettings/printerSettings416.bin"/><Relationship Id="rId15" Type="http://schemas.openxmlformats.org/officeDocument/2006/relationships/printerSettings" Target="../printerSettings/printerSettings426.bin"/><Relationship Id="rId23" Type="http://schemas.openxmlformats.org/officeDocument/2006/relationships/printerSettings" Target="../printerSettings/printerSettings434.bin"/><Relationship Id="rId28" Type="http://schemas.openxmlformats.org/officeDocument/2006/relationships/printerSettings" Target="../printerSettings/printerSettings439.bin"/><Relationship Id="rId10" Type="http://schemas.openxmlformats.org/officeDocument/2006/relationships/printerSettings" Target="../printerSettings/printerSettings421.bin"/><Relationship Id="rId19" Type="http://schemas.openxmlformats.org/officeDocument/2006/relationships/printerSettings" Target="../printerSettings/printerSettings430.bin"/><Relationship Id="rId31" Type="http://schemas.openxmlformats.org/officeDocument/2006/relationships/drawing" Target="../drawings/drawing16.xml"/><Relationship Id="rId4" Type="http://schemas.openxmlformats.org/officeDocument/2006/relationships/printerSettings" Target="../printerSettings/printerSettings415.bin"/><Relationship Id="rId9" Type="http://schemas.openxmlformats.org/officeDocument/2006/relationships/printerSettings" Target="../printerSettings/printerSettings420.bin"/><Relationship Id="rId14" Type="http://schemas.openxmlformats.org/officeDocument/2006/relationships/printerSettings" Target="../printerSettings/printerSettings425.bin"/><Relationship Id="rId22" Type="http://schemas.openxmlformats.org/officeDocument/2006/relationships/printerSettings" Target="../printerSettings/printerSettings433.bin"/><Relationship Id="rId27" Type="http://schemas.openxmlformats.org/officeDocument/2006/relationships/printerSettings" Target="../printerSettings/printerSettings438.bin"/><Relationship Id="rId30" Type="http://schemas.openxmlformats.org/officeDocument/2006/relationships/printerSettings" Target="../printerSettings/printerSettings44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49.bin"/><Relationship Id="rId13" Type="http://schemas.openxmlformats.org/officeDocument/2006/relationships/printerSettings" Target="../printerSettings/printerSettings454.bin"/><Relationship Id="rId18" Type="http://schemas.openxmlformats.org/officeDocument/2006/relationships/printerSettings" Target="../printerSettings/printerSettings459.bin"/><Relationship Id="rId26" Type="http://schemas.openxmlformats.org/officeDocument/2006/relationships/drawing" Target="../drawings/drawing17.xml"/><Relationship Id="rId3" Type="http://schemas.openxmlformats.org/officeDocument/2006/relationships/printerSettings" Target="../printerSettings/printerSettings444.bin"/><Relationship Id="rId21" Type="http://schemas.openxmlformats.org/officeDocument/2006/relationships/printerSettings" Target="../printerSettings/printerSettings462.bin"/><Relationship Id="rId7" Type="http://schemas.openxmlformats.org/officeDocument/2006/relationships/printerSettings" Target="../printerSettings/printerSettings448.bin"/><Relationship Id="rId12" Type="http://schemas.openxmlformats.org/officeDocument/2006/relationships/printerSettings" Target="../printerSettings/printerSettings453.bin"/><Relationship Id="rId17" Type="http://schemas.openxmlformats.org/officeDocument/2006/relationships/printerSettings" Target="../printerSettings/printerSettings458.bin"/><Relationship Id="rId25" Type="http://schemas.openxmlformats.org/officeDocument/2006/relationships/printerSettings" Target="../printerSettings/printerSettings466.bin"/><Relationship Id="rId2" Type="http://schemas.openxmlformats.org/officeDocument/2006/relationships/printerSettings" Target="../printerSettings/printerSettings443.bin"/><Relationship Id="rId16" Type="http://schemas.openxmlformats.org/officeDocument/2006/relationships/printerSettings" Target="../printerSettings/printerSettings457.bin"/><Relationship Id="rId20" Type="http://schemas.openxmlformats.org/officeDocument/2006/relationships/printerSettings" Target="../printerSettings/printerSettings461.bin"/><Relationship Id="rId1" Type="http://schemas.openxmlformats.org/officeDocument/2006/relationships/printerSettings" Target="../printerSettings/printerSettings442.bin"/><Relationship Id="rId6" Type="http://schemas.openxmlformats.org/officeDocument/2006/relationships/printerSettings" Target="../printerSettings/printerSettings447.bin"/><Relationship Id="rId11" Type="http://schemas.openxmlformats.org/officeDocument/2006/relationships/printerSettings" Target="../printerSettings/printerSettings452.bin"/><Relationship Id="rId24" Type="http://schemas.openxmlformats.org/officeDocument/2006/relationships/printerSettings" Target="../printerSettings/printerSettings465.bin"/><Relationship Id="rId5" Type="http://schemas.openxmlformats.org/officeDocument/2006/relationships/printerSettings" Target="../printerSettings/printerSettings446.bin"/><Relationship Id="rId15" Type="http://schemas.openxmlformats.org/officeDocument/2006/relationships/printerSettings" Target="../printerSettings/printerSettings456.bin"/><Relationship Id="rId23" Type="http://schemas.openxmlformats.org/officeDocument/2006/relationships/printerSettings" Target="../printerSettings/printerSettings464.bin"/><Relationship Id="rId10" Type="http://schemas.openxmlformats.org/officeDocument/2006/relationships/printerSettings" Target="../printerSettings/printerSettings451.bin"/><Relationship Id="rId19" Type="http://schemas.openxmlformats.org/officeDocument/2006/relationships/printerSettings" Target="../printerSettings/printerSettings460.bin"/><Relationship Id="rId4" Type="http://schemas.openxmlformats.org/officeDocument/2006/relationships/printerSettings" Target="../printerSettings/printerSettings445.bin"/><Relationship Id="rId9" Type="http://schemas.openxmlformats.org/officeDocument/2006/relationships/printerSettings" Target="../printerSettings/printerSettings450.bin"/><Relationship Id="rId14" Type="http://schemas.openxmlformats.org/officeDocument/2006/relationships/printerSettings" Target="../printerSettings/printerSettings455.bin"/><Relationship Id="rId22" Type="http://schemas.openxmlformats.org/officeDocument/2006/relationships/printerSettings" Target="../printerSettings/printerSettings463.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74.bin"/><Relationship Id="rId13" Type="http://schemas.openxmlformats.org/officeDocument/2006/relationships/printerSettings" Target="../printerSettings/printerSettings479.bin"/><Relationship Id="rId18" Type="http://schemas.openxmlformats.org/officeDocument/2006/relationships/printerSettings" Target="../printerSettings/printerSettings484.bin"/><Relationship Id="rId26" Type="http://schemas.openxmlformats.org/officeDocument/2006/relationships/drawing" Target="../drawings/drawing18.xml"/><Relationship Id="rId3" Type="http://schemas.openxmlformats.org/officeDocument/2006/relationships/printerSettings" Target="../printerSettings/printerSettings469.bin"/><Relationship Id="rId21" Type="http://schemas.openxmlformats.org/officeDocument/2006/relationships/printerSettings" Target="../printerSettings/printerSettings487.bin"/><Relationship Id="rId7" Type="http://schemas.openxmlformats.org/officeDocument/2006/relationships/printerSettings" Target="../printerSettings/printerSettings473.bin"/><Relationship Id="rId12" Type="http://schemas.openxmlformats.org/officeDocument/2006/relationships/printerSettings" Target="../printerSettings/printerSettings478.bin"/><Relationship Id="rId17" Type="http://schemas.openxmlformats.org/officeDocument/2006/relationships/printerSettings" Target="../printerSettings/printerSettings483.bin"/><Relationship Id="rId25" Type="http://schemas.openxmlformats.org/officeDocument/2006/relationships/printerSettings" Target="../printerSettings/printerSettings491.bin"/><Relationship Id="rId2" Type="http://schemas.openxmlformats.org/officeDocument/2006/relationships/printerSettings" Target="../printerSettings/printerSettings468.bin"/><Relationship Id="rId16" Type="http://schemas.openxmlformats.org/officeDocument/2006/relationships/printerSettings" Target="../printerSettings/printerSettings482.bin"/><Relationship Id="rId20" Type="http://schemas.openxmlformats.org/officeDocument/2006/relationships/printerSettings" Target="../printerSettings/printerSettings486.bin"/><Relationship Id="rId1" Type="http://schemas.openxmlformats.org/officeDocument/2006/relationships/printerSettings" Target="../printerSettings/printerSettings467.bin"/><Relationship Id="rId6" Type="http://schemas.openxmlformats.org/officeDocument/2006/relationships/printerSettings" Target="../printerSettings/printerSettings472.bin"/><Relationship Id="rId11" Type="http://schemas.openxmlformats.org/officeDocument/2006/relationships/printerSettings" Target="../printerSettings/printerSettings477.bin"/><Relationship Id="rId24" Type="http://schemas.openxmlformats.org/officeDocument/2006/relationships/printerSettings" Target="../printerSettings/printerSettings490.bin"/><Relationship Id="rId5" Type="http://schemas.openxmlformats.org/officeDocument/2006/relationships/printerSettings" Target="../printerSettings/printerSettings471.bin"/><Relationship Id="rId15" Type="http://schemas.openxmlformats.org/officeDocument/2006/relationships/printerSettings" Target="../printerSettings/printerSettings481.bin"/><Relationship Id="rId23" Type="http://schemas.openxmlformats.org/officeDocument/2006/relationships/printerSettings" Target="../printerSettings/printerSettings489.bin"/><Relationship Id="rId10" Type="http://schemas.openxmlformats.org/officeDocument/2006/relationships/printerSettings" Target="../printerSettings/printerSettings476.bin"/><Relationship Id="rId19" Type="http://schemas.openxmlformats.org/officeDocument/2006/relationships/printerSettings" Target="../printerSettings/printerSettings485.bin"/><Relationship Id="rId4" Type="http://schemas.openxmlformats.org/officeDocument/2006/relationships/printerSettings" Target="../printerSettings/printerSettings470.bin"/><Relationship Id="rId9" Type="http://schemas.openxmlformats.org/officeDocument/2006/relationships/printerSettings" Target="../printerSettings/printerSettings475.bin"/><Relationship Id="rId14" Type="http://schemas.openxmlformats.org/officeDocument/2006/relationships/printerSettings" Target="../printerSettings/printerSettings480.bin"/><Relationship Id="rId22" Type="http://schemas.openxmlformats.org/officeDocument/2006/relationships/printerSettings" Target="../printerSettings/printerSettings48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8.bin"/><Relationship Id="rId13" Type="http://schemas.openxmlformats.org/officeDocument/2006/relationships/printerSettings" Target="../printerSettings/printerSettings43.bin"/><Relationship Id="rId18" Type="http://schemas.openxmlformats.org/officeDocument/2006/relationships/printerSettings" Target="../printerSettings/printerSettings48.bin"/><Relationship Id="rId26" Type="http://schemas.openxmlformats.org/officeDocument/2006/relationships/printerSettings" Target="../printerSettings/printerSettings56.bin"/><Relationship Id="rId3" Type="http://schemas.openxmlformats.org/officeDocument/2006/relationships/printerSettings" Target="../printerSettings/printerSettings33.bin"/><Relationship Id="rId21" Type="http://schemas.openxmlformats.org/officeDocument/2006/relationships/printerSettings" Target="../printerSettings/printerSettings51.bin"/><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17" Type="http://schemas.openxmlformats.org/officeDocument/2006/relationships/printerSettings" Target="../printerSettings/printerSettings47.bin"/><Relationship Id="rId25" Type="http://schemas.openxmlformats.org/officeDocument/2006/relationships/printerSettings" Target="../printerSettings/printerSettings55.bin"/><Relationship Id="rId2" Type="http://schemas.openxmlformats.org/officeDocument/2006/relationships/printerSettings" Target="../printerSettings/printerSettings32.bin"/><Relationship Id="rId16" Type="http://schemas.openxmlformats.org/officeDocument/2006/relationships/printerSettings" Target="../printerSettings/printerSettings46.bin"/><Relationship Id="rId20" Type="http://schemas.openxmlformats.org/officeDocument/2006/relationships/printerSettings" Target="../printerSettings/printerSettings50.bin"/><Relationship Id="rId29" Type="http://schemas.openxmlformats.org/officeDocument/2006/relationships/printerSettings" Target="../printerSettings/printerSettings59.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24" Type="http://schemas.openxmlformats.org/officeDocument/2006/relationships/printerSettings" Target="../printerSettings/printerSettings54.bin"/><Relationship Id="rId5" Type="http://schemas.openxmlformats.org/officeDocument/2006/relationships/printerSettings" Target="../printerSettings/printerSettings35.bin"/><Relationship Id="rId15" Type="http://schemas.openxmlformats.org/officeDocument/2006/relationships/printerSettings" Target="../printerSettings/printerSettings45.bin"/><Relationship Id="rId23" Type="http://schemas.openxmlformats.org/officeDocument/2006/relationships/printerSettings" Target="../printerSettings/printerSettings53.bin"/><Relationship Id="rId28" Type="http://schemas.openxmlformats.org/officeDocument/2006/relationships/printerSettings" Target="../printerSettings/printerSettings58.bin"/><Relationship Id="rId10" Type="http://schemas.openxmlformats.org/officeDocument/2006/relationships/printerSettings" Target="../printerSettings/printerSettings40.bin"/><Relationship Id="rId19" Type="http://schemas.openxmlformats.org/officeDocument/2006/relationships/printerSettings" Target="../printerSettings/printerSettings49.bin"/><Relationship Id="rId31" Type="http://schemas.openxmlformats.org/officeDocument/2006/relationships/drawing" Target="../drawings/drawing1.xml"/><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 Id="rId22" Type="http://schemas.openxmlformats.org/officeDocument/2006/relationships/printerSettings" Target="../printerSettings/printerSettings52.bin"/><Relationship Id="rId27" Type="http://schemas.openxmlformats.org/officeDocument/2006/relationships/printerSettings" Target="../printerSettings/printerSettings57.bin"/><Relationship Id="rId30" Type="http://schemas.openxmlformats.org/officeDocument/2006/relationships/printerSettings" Target="../printerSettings/printerSettings6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99.bin"/><Relationship Id="rId13" Type="http://schemas.openxmlformats.org/officeDocument/2006/relationships/printerSettings" Target="../printerSettings/printerSettings504.bin"/><Relationship Id="rId18" Type="http://schemas.openxmlformats.org/officeDocument/2006/relationships/printerSettings" Target="../printerSettings/printerSettings509.bin"/><Relationship Id="rId26" Type="http://schemas.openxmlformats.org/officeDocument/2006/relationships/printerSettings" Target="../printerSettings/printerSettings517.bin"/><Relationship Id="rId3" Type="http://schemas.openxmlformats.org/officeDocument/2006/relationships/printerSettings" Target="../printerSettings/printerSettings494.bin"/><Relationship Id="rId21" Type="http://schemas.openxmlformats.org/officeDocument/2006/relationships/printerSettings" Target="../printerSettings/printerSettings512.bin"/><Relationship Id="rId7" Type="http://schemas.openxmlformats.org/officeDocument/2006/relationships/printerSettings" Target="../printerSettings/printerSettings498.bin"/><Relationship Id="rId12" Type="http://schemas.openxmlformats.org/officeDocument/2006/relationships/printerSettings" Target="../printerSettings/printerSettings503.bin"/><Relationship Id="rId17" Type="http://schemas.openxmlformats.org/officeDocument/2006/relationships/printerSettings" Target="../printerSettings/printerSettings508.bin"/><Relationship Id="rId25" Type="http://schemas.openxmlformats.org/officeDocument/2006/relationships/printerSettings" Target="../printerSettings/printerSettings516.bin"/><Relationship Id="rId2" Type="http://schemas.openxmlformats.org/officeDocument/2006/relationships/printerSettings" Target="../printerSettings/printerSettings493.bin"/><Relationship Id="rId16" Type="http://schemas.openxmlformats.org/officeDocument/2006/relationships/printerSettings" Target="../printerSettings/printerSettings507.bin"/><Relationship Id="rId20" Type="http://schemas.openxmlformats.org/officeDocument/2006/relationships/printerSettings" Target="../printerSettings/printerSettings511.bin"/><Relationship Id="rId29" Type="http://schemas.openxmlformats.org/officeDocument/2006/relationships/vmlDrawing" Target="../drawings/vmlDrawing4.vml"/><Relationship Id="rId1" Type="http://schemas.openxmlformats.org/officeDocument/2006/relationships/printerSettings" Target="../printerSettings/printerSettings492.bin"/><Relationship Id="rId6" Type="http://schemas.openxmlformats.org/officeDocument/2006/relationships/printerSettings" Target="../printerSettings/printerSettings497.bin"/><Relationship Id="rId11" Type="http://schemas.openxmlformats.org/officeDocument/2006/relationships/printerSettings" Target="../printerSettings/printerSettings502.bin"/><Relationship Id="rId24" Type="http://schemas.openxmlformats.org/officeDocument/2006/relationships/printerSettings" Target="../printerSettings/printerSettings515.bin"/><Relationship Id="rId5" Type="http://schemas.openxmlformats.org/officeDocument/2006/relationships/printerSettings" Target="../printerSettings/printerSettings496.bin"/><Relationship Id="rId15" Type="http://schemas.openxmlformats.org/officeDocument/2006/relationships/printerSettings" Target="../printerSettings/printerSettings506.bin"/><Relationship Id="rId23" Type="http://schemas.openxmlformats.org/officeDocument/2006/relationships/printerSettings" Target="../printerSettings/printerSettings514.bin"/><Relationship Id="rId28" Type="http://schemas.openxmlformats.org/officeDocument/2006/relationships/drawing" Target="../drawings/drawing19.xml"/><Relationship Id="rId10" Type="http://schemas.openxmlformats.org/officeDocument/2006/relationships/printerSettings" Target="../printerSettings/printerSettings501.bin"/><Relationship Id="rId19" Type="http://schemas.openxmlformats.org/officeDocument/2006/relationships/printerSettings" Target="../printerSettings/printerSettings510.bin"/><Relationship Id="rId31" Type="http://schemas.openxmlformats.org/officeDocument/2006/relationships/ctrlProp" Target="../ctrlProps/ctrlProp5.xml"/><Relationship Id="rId4" Type="http://schemas.openxmlformats.org/officeDocument/2006/relationships/printerSettings" Target="../printerSettings/printerSettings495.bin"/><Relationship Id="rId9" Type="http://schemas.openxmlformats.org/officeDocument/2006/relationships/printerSettings" Target="../printerSettings/printerSettings500.bin"/><Relationship Id="rId14" Type="http://schemas.openxmlformats.org/officeDocument/2006/relationships/printerSettings" Target="../printerSettings/printerSettings505.bin"/><Relationship Id="rId22" Type="http://schemas.openxmlformats.org/officeDocument/2006/relationships/printerSettings" Target="../printerSettings/printerSettings513.bin"/><Relationship Id="rId27" Type="http://schemas.openxmlformats.org/officeDocument/2006/relationships/printerSettings" Target="../printerSettings/printerSettings518.bin"/><Relationship Id="rId30" Type="http://schemas.openxmlformats.org/officeDocument/2006/relationships/ctrlProp" Target="../ctrlProps/ctrlProp4.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26.bin"/><Relationship Id="rId13" Type="http://schemas.openxmlformats.org/officeDocument/2006/relationships/printerSettings" Target="../printerSettings/printerSettings531.bin"/><Relationship Id="rId18" Type="http://schemas.openxmlformats.org/officeDocument/2006/relationships/printerSettings" Target="../printerSettings/printerSettings536.bin"/><Relationship Id="rId26" Type="http://schemas.openxmlformats.org/officeDocument/2006/relationships/printerSettings" Target="../printerSettings/printerSettings544.bin"/><Relationship Id="rId3" Type="http://schemas.openxmlformats.org/officeDocument/2006/relationships/printerSettings" Target="../printerSettings/printerSettings521.bin"/><Relationship Id="rId21" Type="http://schemas.openxmlformats.org/officeDocument/2006/relationships/printerSettings" Target="../printerSettings/printerSettings539.bin"/><Relationship Id="rId7" Type="http://schemas.openxmlformats.org/officeDocument/2006/relationships/printerSettings" Target="../printerSettings/printerSettings525.bin"/><Relationship Id="rId12" Type="http://schemas.openxmlformats.org/officeDocument/2006/relationships/printerSettings" Target="../printerSettings/printerSettings530.bin"/><Relationship Id="rId17" Type="http://schemas.openxmlformats.org/officeDocument/2006/relationships/printerSettings" Target="../printerSettings/printerSettings535.bin"/><Relationship Id="rId25" Type="http://schemas.openxmlformats.org/officeDocument/2006/relationships/printerSettings" Target="../printerSettings/printerSettings543.bin"/><Relationship Id="rId2" Type="http://schemas.openxmlformats.org/officeDocument/2006/relationships/printerSettings" Target="../printerSettings/printerSettings520.bin"/><Relationship Id="rId16" Type="http://schemas.openxmlformats.org/officeDocument/2006/relationships/printerSettings" Target="../printerSettings/printerSettings534.bin"/><Relationship Id="rId20" Type="http://schemas.openxmlformats.org/officeDocument/2006/relationships/printerSettings" Target="../printerSettings/printerSettings538.bin"/><Relationship Id="rId29" Type="http://schemas.openxmlformats.org/officeDocument/2006/relationships/printerSettings" Target="../printerSettings/printerSettings547.bin"/><Relationship Id="rId1" Type="http://schemas.openxmlformats.org/officeDocument/2006/relationships/printerSettings" Target="../printerSettings/printerSettings519.bin"/><Relationship Id="rId6" Type="http://schemas.openxmlformats.org/officeDocument/2006/relationships/printerSettings" Target="../printerSettings/printerSettings524.bin"/><Relationship Id="rId11" Type="http://schemas.openxmlformats.org/officeDocument/2006/relationships/printerSettings" Target="../printerSettings/printerSettings529.bin"/><Relationship Id="rId24" Type="http://schemas.openxmlformats.org/officeDocument/2006/relationships/printerSettings" Target="../printerSettings/printerSettings542.bin"/><Relationship Id="rId5" Type="http://schemas.openxmlformats.org/officeDocument/2006/relationships/printerSettings" Target="../printerSettings/printerSettings523.bin"/><Relationship Id="rId15" Type="http://schemas.openxmlformats.org/officeDocument/2006/relationships/printerSettings" Target="../printerSettings/printerSettings533.bin"/><Relationship Id="rId23" Type="http://schemas.openxmlformats.org/officeDocument/2006/relationships/printerSettings" Target="../printerSettings/printerSettings541.bin"/><Relationship Id="rId28" Type="http://schemas.openxmlformats.org/officeDocument/2006/relationships/printerSettings" Target="../printerSettings/printerSettings546.bin"/><Relationship Id="rId10" Type="http://schemas.openxmlformats.org/officeDocument/2006/relationships/printerSettings" Target="../printerSettings/printerSettings528.bin"/><Relationship Id="rId19" Type="http://schemas.openxmlformats.org/officeDocument/2006/relationships/printerSettings" Target="../printerSettings/printerSettings537.bin"/><Relationship Id="rId31" Type="http://schemas.openxmlformats.org/officeDocument/2006/relationships/drawing" Target="../drawings/drawing20.xml"/><Relationship Id="rId4" Type="http://schemas.openxmlformats.org/officeDocument/2006/relationships/printerSettings" Target="../printerSettings/printerSettings522.bin"/><Relationship Id="rId9" Type="http://schemas.openxmlformats.org/officeDocument/2006/relationships/printerSettings" Target="../printerSettings/printerSettings527.bin"/><Relationship Id="rId14" Type="http://schemas.openxmlformats.org/officeDocument/2006/relationships/printerSettings" Target="../printerSettings/printerSettings532.bin"/><Relationship Id="rId22" Type="http://schemas.openxmlformats.org/officeDocument/2006/relationships/printerSettings" Target="../printerSettings/printerSettings540.bin"/><Relationship Id="rId27" Type="http://schemas.openxmlformats.org/officeDocument/2006/relationships/printerSettings" Target="../printerSettings/printerSettings545.bin"/><Relationship Id="rId30" Type="http://schemas.openxmlformats.org/officeDocument/2006/relationships/printerSettings" Target="../printerSettings/printerSettings54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56.bin"/><Relationship Id="rId13" Type="http://schemas.openxmlformats.org/officeDocument/2006/relationships/printerSettings" Target="../printerSettings/printerSettings561.bin"/><Relationship Id="rId18" Type="http://schemas.openxmlformats.org/officeDocument/2006/relationships/printerSettings" Target="../printerSettings/printerSettings566.bin"/><Relationship Id="rId3" Type="http://schemas.openxmlformats.org/officeDocument/2006/relationships/printerSettings" Target="../printerSettings/printerSettings551.bin"/><Relationship Id="rId21" Type="http://schemas.openxmlformats.org/officeDocument/2006/relationships/printerSettings" Target="../printerSettings/printerSettings569.bin"/><Relationship Id="rId7" Type="http://schemas.openxmlformats.org/officeDocument/2006/relationships/printerSettings" Target="../printerSettings/printerSettings555.bin"/><Relationship Id="rId12" Type="http://schemas.openxmlformats.org/officeDocument/2006/relationships/printerSettings" Target="../printerSettings/printerSettings560.bin"/><Relationship Id="rId17" Type="http://schemas.openxmlformats.org/officeDocument/2006/relationships/printerSettings" Target="../printerSettings/printerSettings565.bin"/><Relationship Id="rId25" Type="http://schemas.openxmlformats.org/officeDocument/2006/relationships/drawing" Target="../drawings/drawing21.xml"/><Relationship Id="rId2" Type="http://schemas.openxmlformats.org/officeDocument/2006/relationships/printerSettings" Target="../printerSettings/printerSettings550.bin"/><Relationship Id="rId16" Type="http://schemas.openxmlformats.org/officeDocument/2006/relationships/printerSettings" Target="../printerSettings/printerSettings564.bin"/><Relationship Id="rId20" Type="http://schemas.openxmlformats.org/officeDocument/2006/relationships/printerSettings" Target="../printerSettings/printerSettings568.bin"/><Relationship Id="rId1" Type="http://schemas.openxmlformats.org/officeDocument/2006/relationships/printerSettings" Target="../printerSettings/printerSettings549.bin"/><Relationship Id="rId6" Type="http://schemas.openxmlformats.org/officeDocument/2006/relationships/printerSettings" Target="../printerSettings/printerSettings554.bin"/><Relationship Id="rId11" Type="http://schemas.openxmlformats.org/officeDocument/2006/relationships/printerSettings" Target="../printerSettings/printerSettings559.bin"/><Relationship Id="rId24" Type="http://schemas.openxmlformats.org/officeDocument/2006/relationships/printerSettings" Target="../printerSettings/printerSettings572.bin"/><Relationship Id="rId5" Type="http://schemas.openxmlformats.org/officeDocument/2006/relationships/printerSettings" Target="../printerSettings/printerSettings553.bin"/><Relationship Id="rId15" Type="http://schemas.openxmlformats.org/officeDocument/2006/relationships/printerSettings" Target="../printerSettings/printerSettings563.bin"/><Relationship Id="rId23" Type="http://schemas.openxmlformats.org/officeDocument/2006/relationships/printerSettings" Target="../printerSettings/printerSettings571.bin"/><Relationship Id="rId10" Type="http://schemas.openxmlformats.org/officeDocument/2006/relationships/printerSettings" Target="../printerSettings/printerSettings558.bin"/><Relationship Id="rId19" Type="http://schemas.openxmlformats.org/officeDocument/2006/relationships/printerSettings" Target="../printerSettings/printerSettings567.bin"/><Relationship Id="rId4" Type="http://schemas.openxmlformats.org/officeDocument/2006/relationships/printerSettings" Target="../printerSettings/printerSettings552.bin"/><Relationship Id="rId9" Type="http://schemas.openxmlformats.org/officeDocument/2006/relationships/printerSettings" Target="../printerSettings/printerSettings557.bin"/><Relationship Id="rId14" Type="http://schemas.openxmlformats.org/officeDocument/2006/relationships/printerSettings" Target="../printerSettings/printerSettings562.bin"/><Relationship Id="rId22" Type="http://schemas.openxmlformats.org/officeDocument/2006/relationships/printerSettings" Target="../printerSettings/printerSettings57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2" Type="http://schemas.openxmlformats.org/officeDocument/2006/relationships/printerSettings" Target="../printerSettings/printerSettings574.bin"/><Relationship Id="rId16" Type="http://schemas.openxmlformats.org/officeDocument/2006/relationships/drawing" Target="../drawings/drawing22.xml"/><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95.bin"/><Relationship Id="rId3" Type="http://schemas.openxmlformats.org/officeDocument/2006/relationships/printerSettings" Target="../printerSettings/printerSettings590.bin"/><Relationship Id="rId7" Type="http://schemas.openxmlformats.org/officeDocument/2006/relationships/printerSettings" Target="../printerSettings/printerSettings594.bin"/><Relationship Id="rId2" Type="http://schemas.openxmlformats.org/officeDocument/2006/relationships/printerSettings" Target="../printerSettings/printerSettings589.bin"/><Relationship Id="rId1" Type="http://schemas.openxmlformats.org/officeDocument/2006/relationships/printerSettings" Target="../printerSettings/printerSettings588.bin"/><Relationship Id="rId6" Type="http://schemas.openxmlformats.org/officeDocument/2006/relationships/printerSettings" Target="../printerSettings/printerSettings593.bin"/><Relationship Id="rId5" Type="http://schemas.openxmlformats.org/officeDocument/2006/relationships/printerSettings" Target="../printerSettings/printerSettings592.bin"/><Relationship Id="rId10" Type="http://schemas.openxmlformats.org/officeDocument/2006/relationships/drawing" Target="../drawings/drawing23.xml"/><Relationship Id="rId4" Type="http://schemas.openxmlformats.org/officeDocument/2006/relationships/printerSettings" Target="../printerSettings/printerSettings591.bin"/><Relationship Id="rId9" Type="http://schemas.openxmlformats.org/officeDocument/2006/relationships/printerSettings" Target="../printerSettings/printerSettings59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04.bin"/><Relationship Id="rId13" Type="http://schemas.openxmlformats.org/officeDocument/2006/relationships/printerSettings" Target="../printerSettings/printerSettings609.bin"/><Relationship Id="rId18" Type="http://schemas.openxmlformats.org/officeDocument/2006/relationships/printerSettings" Target="../printerSettings/printerSettings614.bin"/><Relationship Id="rId26" Type="http://schemas.openxmlformats.org/officeDocument/2006/relationships/printerSettings" Target="../printerSettings/printerSettings622.bin"/><Relationship Id="rId3" Type="http://schemas.openxmlformats.org/officeDocument/2006/relationships/printerSettings" Target="../printerSettings/printerSettings599.bin"/><Relationship Id="rId21" Type="http://schemas.openxmlformats.org/officeDocument/2006/relationships/printerSettings" Target="../printerSettings/printerSettings617.bin"/><Relationship Id="rId7" Type="http://schemas.openxmlformats.org/officeDocument/2006/relationships/printerSettings" Target="../printerSettings/printerSettings603.bin"/><Relationship Id="rId12" Type="http://schemas.openxmlformats.org/officeDocument/2006/relationships/printerSettings" Target="../printerSettings/printerSettings608.bin"/><Relationship Id="rId17" Type="http://schemas.openxmlformats.org/officeDocument/2006/relationships/printerSettings" Target="../printerSettings/printerSettings613.bin"/><Relationship Id="rId25" Type="http://schemas.openxmlformats.org/officeDocument/2006/relationships/printerSettings" Target="../printerSettings/printerSettings621.bin"/><Relationship Id="rId2" Type="http://schemas.openxmlformats.org/officeDocument/2006/relationships/printerSettings" Target="../printerSettings/printerSettings598.bin"/><Relationship Id="rId16" Type="http://schemas.openxmlformats.org/officeDocument/2006/relationships/printerSettings" Target="../printerSettings/printerSettings612.bin"/><Relationship Id="rId20" Type="http://schemas.openxmlformats.org/officeDocument/2006/relationships/printerSettings" Target="../printerSettings/printerSettings616.bin"/><Relationship Id="rId29" Type="http://schemas.openxmlformats.org/officeDocument/2006/relationships/printerSettings" Target="../printerSettings/printerSettings625.bin"/><Relationship Id="rId1" Type="http://schemas.openxmlformats.org/officeDocument/2006/relationships/printerSettings" Target="../printerSettings/printerSettings597.bin"/><Relationship Id="rId6" Type="http://schemas.openxmlformats.org/officeDocument/2006/relationships/printerSettings" Target="../printerSettings/printerSettings602.bin"/><Relationship Id="rId11" Type="http://schemas.openxmlformats.org/officeDocument/2006/relationships/printerSettings" Target="../printerSettings/printerSettings607.bin"/><Relationship Id="rId24" Type="http://schemas.openxmlformats.org/officeDocument/2006/relationships/printerSettings" Target="../printerSettings/printerSettings620.bin"/><Relationship Id="rId5" Type="http://schemas.openxmlformats.org/officeDocument/2006/relationships/printerSettings" Target="../printerSettings/printerSettings601.bin"/><Relationship Id="rId15" Type="http://schemas.openxmlformats.org/officeDocument/2006/relationships/printerSettings" Target="../printerSettings/printerSettings611.bin"/><Relationship Id="rId23" Type="http://schemas.openxmlformats.org/officeDocument/2006/relationships/printerSettings" Target="../printerSettings/printerSettings619.bin"/><Relationship Id="rId28" Type="http://schemas.openxmlformats.org/officeDocument/2006/relationships/printerSettings" Target="../printerSettings/printerSettings624.bin"/><Relationship Id="rId10" Type="http://schemas.openxmlformats.org/officeDocument/2006/relationships/printerSettings" Target="../printerSettings/printerSettings606.bin"/><Relationship Id="rId19" Type="http://schemas.openxmlformats.org/officeDocument/2006/relationships/printerSettings" Target="../printerSettings/printerSettings615.bin"/><Relationship Id="rId31" Type="http://schemas.openxmlformats.org/officeDocument/2006/relationships/drawing" Target="../drawings/drawing24.xml"/><Relationship Id="rId4" Type="http://schemas.openxmlformats.org/officeDocument/2006/relationships/printerSettings" Target="../printerSettings/printerSettings600.bin"/><Relationship Id="rId9" Type="http://schemas.openxmlformats.org/officeDocument/2006/relationships/printerSettings" Target="../printerSettings/printerSettings605.bin"/><Relationship Id="rId14" Type="http://schemas.openxmlformats.org/officeDocument/2006/relationships/printerSettings" Target="../printerSettings/printerSettings610.bin"/><Relationship Id="rId22" Type="http://schemas.openxmlformats.org/officeDocument/2006/relationships/printerSettings" Target="../printerSettings/printerSettings618.bin"/><Relationship Id="rId27" Type="http://schemas.openxmlformats.org/officeDocument/2006/relationships/printerSettings" Target="../printerSettings/printerSettings623.bin"/><Relationship Id="rId30" Type="http://schemas.openxmlformats.org/officeDocument/2006/relationships/printerSettings" Target="../printerSettings/printerSettings62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34.bin"/><Relationship Id="rId13" Type="http://schemas.openxmlformats.org/officeDocument/2006/relationships/printerSettings" Target="../printerSettings/printerSettings639.bin"/><Relationship Id="rId18" Type="http://schemas.openxmlformats.org/officeDocument/2006/relationships/printerSettings" Target="../printerSettings/printerSettings644.bin"/><Relationship Id="rId26" Type="http://schemas.openxmlformats.org/officeDocument/2006/relationships/printerSettings" Target="../printerSettings/printerSettings652.bin"/><Relationship Id="rId3" Type="http://schemas.openxmlformats.org/officeDocument/2006/relationships/printerSettings" Target="../printerSettings/printerSettings629.bin"/><Relationship Id="rId21" Type="http://schemas.openxmlformats.org/officeDocument/2006/relationships/printerSettings" Target="../printerSettings/printerSettings647.bin"/><Relationship Id="rId7" Type="http://schemas.openxmlformats.org/officeDocument/2006/relationships/printerSettings" Target="../printerSettings/printerSettings633.bin"/><Relationship Id="rId12" Type="http://schemas.openxmlformats.org/officeDocument/2006/relationships/printerSettings" Target="../printerSettings/printerSettings638.bin"/><Relationship Id="rId17" Type="http://schemas.openxmlformats.org/officeDocument/2006/relationships/printerSettings" Target="../printerSettings/printerSettings643.bin"/><Relationship Id="rId25" Type="http://schemas.openxmlformats.org/officeDocument/2006/relationships/printerSettings" Target="../printerSettings/printerSettings651.bin"/><Relationship Id="rId2" Type="http://schemas.openxmlformats.org/officeDocument/2006/relationships/printerSettings" Target="../printerSettings/printerSettings628.bin"/><Relationship Id="rId16" Type="http://schemas.openxmlformats.org/officeDocument/2006/relationships/printerSettings" Target="../printerSettings/printerSettings642.bin"/><Relationship Id="rId20" Type="http://schemas.openxmlformats.org/officeDocument/2006/relationships/printerSettings" Target="../printerSettings/printerSettings646.bin"/><Relationship Id="rId1" Type="http://schemas.openxmlformats.org/officeDocument/2006/relationships/printerSettings" Target="../printerSettings/printerSettings627.bin"/><Relationship Id="rId6" Type="http://schemas.openxmlformats.org/officeDocument/2006/relationships/printerSettings" Target="../printerSettings/printerSettings632.bin"/><Relationship Id="rId11" Type="http://schemas.openxmlformats.org/officeDocument/2006/relationships/printerSettings" Target="../printerSettings/printerSettings637.bin"/><Relationship Id="rId24" Type="http://schemas.openxmlformats.org/officeDocument/2006/relationships/printerSettings" Target="../printerSettings/printerSettings650.bin"/><Relationship Id="rId5" Type="http://schemas.openxmlformats.org/officeDocument/2006/relationships/printerSettings" Target="../printerSettings/printerSettings631.bin"/><Relationship Id="rId15" Type="http://schemas.openxmlformats.org/officeDocument/2006/relationships/printerSettings" Target="../printerSettings/printerSettings641.bin"/><Relationship Id="rId23" Type="http://schemas.openxmlformats.org/officeDocument/2006/relationships/printerSettings" Target="../printerSettings/printerSettings649.bin"/><Relationship Id="rId10" Type="http://schemas.openxmlformats.org/officeDocument/2006/relationships/printerSettings" Target="../printerSettings/printerSettings636.bin"/><Relationship Id="rId19" Type="http://schemas.openxmlformats.org/officeDocument/2006/relationships/printerSettings" Target="../printerSettings/printerSettings645.bin"/><Relationship Id="rId4" Type="http://schemas.openxmlformats.org/officeDocument/2006/relationships/printerSettings" Target="../printerSettings/printerSettings630.bin"/><Relationship Id="rId9" Type="http://schemas.openxmlformats.org/officeDocument/2006/relationships/printerSettings" Target="../printerSettings/printerSettings635.bin"/><Relationship Id="rId14" Type="http://schemas.openxmlformats.org/officeDocument/2006/relationships/printerSettings" Target="../printerSettings/printerSettings640.bin"/><Relationship Id="rId22" Type="http://schemas.openxmlformats.org/officeDocument/2006/relationships/printerSettings" Target="../printerSettings/printerSettings648.bin"/><Relationship Id="rId27"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660.bin"/><Relationship Id="rId13" Type="http://schemas.openxmlformats.org/officeDocument/2006/relationships/printerSettings" Target="../printerSettings/printerSettings665.bin"/><Relationship Id="rId18" Type="http://schemas.openxmlformats.org/officeDocument/2006/relationships/printerSettings" Target="../printerSettings/printerSettings670.bin"/><Relationship Id="rId26" Type="http://schemas.openxmlformats.org/officeDocument/2006/relationships/printerSettings" Target="../printerSettings/printerSettings678.bin"/><Relationship Id="rId3" Type="http://schemas.openxmlformats.org/officeDocument/2006/relationships/printerSettings" Target="../printerSettings/printerSettings655.bin"/><Relationship Id="rId21" Type="http://schemas.openxmlformats.org/officeDocument/2006/relationships/printerSettings" Target="../printerSettings/printerSettings673.bin"/><Relationship Id="rId7" Type="http://schemas.openxmlformats.org/officeDocument/2006/relationships/printerSettings" Target="../printerSettings/printerSettings659.bin"/><Relationship Id="rId12" Type="http://schemas.openxmlformats.org/officeDocument/2006/relationships/printerSettings" Target="../printerSettings/printerSettings664.bin"/><Relationship Id="rId17" Type="http://schemas.openxmlformats.org/officeDocument/2006/relationships/printerSettings" Target="../printerSettings/printerSettings669.bin"/><Relationship Id="rId25" Type="http://schemas.openxmlformats.org/officeDocument/2006/relationships/printerSettings" Target="../printerSettings/printerSettings677.bin"/><Relationship Id="rId2" Type="http://schemas.openxmlformats.org/officeDocument/2006/relationships/printerSettings" Target="../printerSettings/printerSettings654.bin"/><Relationship Id="rId16" Type="http://schemas.openxmlformats.org/officeDocument/2006/relationships/printerSettings" Target="../printerSettings/printerSettings668.bin"/><Relationship Id="rId20" Type="http://schemas.openxmlformats.org/officeDocument/2006/relationships/printerSettings" Target="../printerSettings/printerSettings672.bin"/><Relationship Id="rId1" Type="http://schemas.openxmlformats.org/officeDocument/2006/relationships/printerSettings" Target="../printerSettings/printerSettings653.bin"/><Relationship Id="rId6" Type="http://schemas.openxmlformats.org/officeDocument/2006/relationships/printerSettings" Target="../printerSettings/printerSettings658.bin"/><Relationship Id="rId11" Type="http://schemas.openxmlformats.org/officeDocument/2006/relationships/printerSettings" Target="../printerSettings/printerSettings663.bin"/><Relationship Id="rId24" Type="http://schemas.openxmlformats.org/officeDocument/2006/relationships/printerSettings" Target="../printerSettings/printerSettings676.bin"/><Relationship Id="rId5" Type="http://schemas.openxmlformats.org/officeDocument/2006/relationships/printerSettings" Target="../printerSettings/printerSettings657.bin"/><Relationship Id="rId15" Type="http://schemas.openxmlformats.org/officeDocument/2006/relationships/printerSettings" Target="../printerSettings/printerSettings667.bin"/><Relationship Id="rId23" Type="http://schemas.openxmlformats.org/officeDocument/2006/relationships/printerSettings" Target="../printerSettings/printerSettings675.bin"/><Relationship Id="rId10" Type="http://schemas.openxmlformats.org/officeDocument/2006/relationships/printerSettings" Target="../printerSettings/printerSettings662.bin"/><Relationship Id="rId19" Type="http://schemas.openxmlformats.org/officeDocument/2006/relationships/printerSettings" Target="../printerSettings/printerSettings671.bin"/><Relationship Id="rId4" Type="http://schemas.openxmlformats.org/officeDocument/2006/relationships/printerSettings" Target="../printerSettings/printerSettings656.bin"/><Relationship Id="rId9" Type="http://schemas.openxmlformats.org/officeDocument/2006/relationships/printerSettings" Target="../printerSettings/printerSettings661.bin"/><Relationship Id="rId14" Type="http://schemas.openxmlformats.org/officeDocument/2006/relationships/printerSettings" Target="../printerSettings/printerSettings666.bin"/><Relationship Id="rId22" Type="http://schemas.openxmlformats.org/officeDocument/2006/relationships/printerSettings" Target="../printerSettings/printerSettings67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10" Type="http://schemas.openxmlformats.org/officeDocument/2006/relationships/drawing" Target="../drawings/drawing2.xml"/><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7.bin"/><Relationship Id="rId13" Type="http://schemas.openxmlformats.org/officeDocument/2006/relationships/printerSettings" Target="../printerSettings/printerSettings82.bin"/><Relationship Id="rId18" Type="http://schemas.openxmlformats.org/officeDocument/2006/relationships/printerSettings" Target="../printerSettings/printerSettings87.bin"/><Relationship Id="rId26" Type="http://schemas.openxmlformats.org/officeDocument/2006/relationships/printerSettings" Target="../printerSettings/printerSettings95.bin"/><Relationship Id="rId3" Type="http://schemas.openxmlformats.org/officeDocument/2006/relationships/printerSettings" Target="../printerSettings/printerSettings72.bin"/><Relationship Id="rId21" Type="http://schemas.openxmlformats.org/officeDocument/2006/relationships/printerSettings" Target="../printerSettings/printerSettings90.bin"/><Relationship Id="rId7" Type="http://schemas.openxmlformats.org/officeDocument/2006/relationships/printerSettings" Target="../printerSettings/printerSettings76.bin"/><Relationship Id="rId12" Type="http://schemas.openxmlformats.org/officeDocument/2006/relationships/printerSettings" Target="../printerSettings/printerSettings81.bin"/><Relationship Id="rId17" Type="http://schemas.openxmlformats.org/officeDocument/2006/relationships/printerSettings" Target="../printerSettings/printerSettings86.bin"/><Relationship Id="rId25" Type="http://schemas.openxmlformats.org/officeDocument/2006/relationships/printerSettings" Target="../printerSettings/printerSettings94.bin"/><Relationship Id="rId2" Type="http://schemas.openxmlformats.org/officeDocument/2006/relationships/printerSettings" Target="../printerSettings/printerSettings71.bin"/><Relationship Id="rId16" Type="http://schemas.openxmlformats.org/officeDocument/2006/relationships/printerSettings" Target="../printerSettings/printerSettings85.bin"/><Relationship Id="rId20" Type="http://schemas.openxmlformats.org/officeDocument/2006/relationships/printerSettings" Target="../printerSettings/printerSettings89.bin"/><Relationship Id="rId29" Type="http://schemas.openxmlformats.org/officeDocument/2006/relationships/printerSettings" Target="../printerSettings/printerSettings98.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11" Type="http://schemas.openxmlformats.org/officeDocument/2006/relationships/printerSettings" Target="../printerSettings/printerSettings80.bin"/><Relationship Id="rId24" Type="http://schemas.openxmlformats.org/officeDocument/2006/relationships/printerSettings" Target="../printerSettings/printerSettings93.bin"/><Relationship Id="rId5" Type="http://schemas.openxmlformats.org/officeDocument/2006/relationships/printerSettings" Target="../printerSettings/printerSettings74.bin"/><Relationship Id="rId15" Type="http://schemas.openxmlformats.org/officeDocument/2006/relationships/printerSettings" Target="../printerSettings/printerSettings84.bin"/><Relationship Id="rId23" Type="http://schemas.openxmlformats.org/officeDocument/2006/relationships/printerSettings" Target="../printerSettings/printerSettings92.bin"/><Relationship Id="rId28" Type="http://schemas.openxmlformats.org/officeDocument/2006/relationships/printerSettings" Target="../printerSettings/printerSettings97.bin"/><Relationship Id="rId10" Type="http://schemas.openxmlformats.org/officeDocument/2006/relationships/printerSettings" Target="../printerSettings/printerSettings79.bin"/><Relationship Id="rId19" Type="http://schemas.openxmlformats.org/officeDocument/2006/relationships/printerSettings" Target="../printerSettings/printerSettings88.bin"/><Relationship Id="rId31" Type="http://schemas.openxmlformats.org/officeDocument/2006/relationships/drawing" Target="../drawings/drawing3.xml"/><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 Id="rId14" Type="http://schemas.openxmlformats.org/officeDocument/2006/relationships/printerSettings" Target="../printerSettings/printerSettings83.bin"/><Relationship Id="rId22" Type="http://schemas.openxmlformats.org/officeDocument/2006/relationships/printerSettings" Target="../printerSettings/printerSettings91.bin"/><Relationship Id="rId27" Type="http://schemas.openxmlformats.org/officeDocument/2006/relationships/printerSettings" Target="../printerSettings/printerSettings96.bin"/><Relationship Id="rId30" Type="http://schemas.openxmlformats.org/officeDocument/2006/relationships/printerSettings" Target="../printerSettings/printerSettings9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7.bin"/><Relationship Id="rId13" Type="http://schemas.openxmlformats.org/officeDocument/2006/relationships/printerSettings" Target="../printerSettings/printerSettings112.bin"/><Relationship Id="rId18" Type="http://schemas.openxmlformats.org/officeDocument/2006/relationships/printerSettings" Target="../printerSettings/printerSettings117.bin"/><Relationship Id="rId26" Type="http://schemas.openxmlformats.org/officeDocument/2006/relationships/printerSettings" Target="../printerSettings/printerSettings125.bin"/><Relationship Id="rId3" Type="http://schemas.openxmlformats.org/officeDocument/2006/relationships/printerSettings" Target="../printerSettings/printerSettings102.bin"/><Relationship Id="rId21" Type="http://schemas.openxmlformats.org/officeDocument/2006/relationships/printerSettings" Target="../printerSettings/printerSettings120.bin"/><Relationship Id="rId7" Type="http://schemas.openxmlformats.org/officeDocument/2006/relationships/printerSettings" Target="../printerSettings/printerSettings106.bin"/><Relationship Id="rId12" Type="http://schemas.openxmlformats.org/officeDocument/2006/relationships/printerSettings" Target="../printerSettings/printerSettings111.bin"/><Relationship Id="rId17" Type="http://schemas.openxmlformats.org/officeDocument/2006/relationships/printerSettings" Target="../printerSettings/printerSettings116.bin"/><Relationship Id="rId25" Type="http://schemas.openxmlformats.org/officeDocument/2006/relationships/printerSettings" Target="../printerSettings/printerSettings124.bin"/><Relationship Id="rId2" Type="http://schemas.openxmlformats.org/officeDocument/2006/relationships/printerSettings" Target="../printerSettings/printerSettings101.bin"/><Relationship Id="rId16" Type="http://schemas.openxmlformats.org/officeDocument/2006/relationships/printerSettings" Target="../printerSettings/printerSettings115.bin"/><Relationship Id="rId20" Type="http://schemas.openxmlformats.org/officeDocument/2006/relationships/printerSettings" Target="../printerSettings/printerSettings119.bin"/><Relationship Id="rId29" Type="http://schemas.openxmlformats.org/officeDocument/2006/relationships/printerSettings" Target="../printerSettings/printerSettings128.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1" Type="http://schemas.openxmlformats.org/officeDocument/2006/relationships/printerSettings" Target="../printerSettings/printerSettings110.bin"/><Relationship Id="rId24" Type="http://schemas.openxmlformats.org/officeDocument/2006/relationships/printerSettings" Target="../printerSettings/printerSettings123.bin"/><Relationship Id="rId5" Type="http://schemas.openxmlformats.org/officeDocument/2006/relationships/printerSettings" Target="../printerSettings/printerSettings104.bin"/><Relationship Id="rId15" Type="http://schemas.openxmlformats.org/officeDocument/2006/relationships/printerSettings" Target="../printerSettings/printerSettings114.bin"/><Relationship Id="rId23" Type="http://schemas.openxmlformats.org/officeDocument/2006/relationships/printerSettings" Target="../printerSettings/printerSettings122.bin"/><Relationship Id="rId28" Type="http://schemas.openxmlformats.org/officeDocument/2006/relationships/printerSettings" Target="../printerSettings/printerSettings127.bin"/><Relationship Id="rId10" Type="http://schemas.openxmlformats.org/officeDocument/2006/relationships/printerSettings" Target="../printerSettings/printerSettings109.bin"/><Relationship Id="rId19" Type="http://schemas.openxmlformats.org/officeDocument/2006/relationships/printerSettings" Target="../printerSettings/printerSettings118.bin"/><Relationship Id="rId31" Type="http://schemas.openxmlformats.org/officeDocument/2006/relationships/drawing" Target="../drawings/drawing4.xml"/><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 Id="rId14" Type="http://schemas.openxmlformats.org/officeDocument/2006/relationships/printerSettings" Target="../printerSettings/printerSettings113.bin"/><Relationship Id="rId22" Type="http://schemas.openxmlformats.org/officeDocument/2006/relationships/printerSettings" Target="../printerSettings/printerSettings121.bin"/><Relationship Id="rId27" Type="http://schemas.openxmlformats.org/officeDocument/2006/relationships/printerSettings" Target="../printerSettings/printerSettings126.bin"/><Relationship Id="rId30" Type="http://schemas.openxmlformats.org/officeDocument/2006/relationships/printerSettings" Target="../printerSettings/printerSettings12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37.bin"/><Relationship Id="rId13" Type="http://schemas.openxmlformats.org/officeDocument/2006/relationships/printerSettings" Target="../printerSettings/printerSettings142.bin"/><Relationship Id="rId18" Type="http://schemas.openxmlformats.org/officeDocument/2006/relationships/printerSettings" Target="../printerSettings/printerSettings147.bin"/><Relationship Id="rId26" Type="http://schemas.openxmlformats.org/officeDocument/2006/relationships/printerSettings" Target="../printerSettings/printerSettings155.bin"/><Relationship Id="rId3" Type="http://schemas.openxmlformats.org/officeDocument/2006/relationships/printerSettings" Target="../printerSettings/printerSettings132.bin"/><Relationship Id="rId21" Type="http://schemas.openxmlformats.org/officeDocument/2006/relationships/printerSettings" Target="../printerSettings/printerSettings150.bin"/><Relationship Id="rId7" Type="http://schemas.openxmlformats.org/officeDocument/2006/relationships/printerSettings" Target="../printerSettings/printerSettings136.bin"/><Relationship Id="rId12" Type="http://schemas.openxmlformats.org/officeDocument/2006/relationships/printerSettings" Target="../printerSettings/printerSettings141.bin"/><Relationship Id="rId17" Type="http://schemas.openxmlformats.org/officeDocument/2006/relationships/printerSettings" Target="../printerSettings/printerSettings146.bin"/><Relationship Id="rId25" Type="http://schemas.openxmlformats.org/officeDocument/2006/relationships/printerSettings" Target="../printerSettings/printerSettings154.bin"/><Relationship Id="rId2" Type="http://schemas.openxmlformats.org/officeDocument/2006/relationships/printerSettings" Target="../printerSettings/printerSettings131.bin"/><Relationship Id="rId16" Type="http://schemas.openxmlformats.org/officeDocument/2006/relationships/printerSettings" Target="../printerSettings/printerSettings145.bin"/><Relationship Id="rId20" Type="http://schemas.openxmlformats.org/officeDocument/2006/relationships/printerSettings" Target="../printerSettings/printerSettings149.bin"/><Relationship Id="rId29" Type="http://schemas.openxmlformats.org/officeDocument/2006/relationships/printerSettings" Target="../printerSettings/printerSettings158.bin"/><Relationship Id="rId1" Type="http://schemas.openxmlformats.org/officeDocument/2006/relationships/printerSettings" Target="../printerSettings/printerSettings130.bin"/><Relationship Id="rId6" Type="http://schemas.openxmlformats.org/officeDocument/2006/relationships/printerSettings" Target="../printerSettings/printerSettings135.bin"/><Relationship Id="rId11" Type="http://schemas.openxmlformats.org/officeDocument/2006/relationships/printerSettings" Target="../printerSettings/printerSettings140.bin"/><Relationship Id="rId24" Type="http://schemas.openxmlformats.org/officeDocument/2006/relationships/printerSettings" Target="../printerSettings/printerSettings153.bin"/><Relationship Id="rId5" Type="http://schemas.openxmlformats.org/officeDocument/2006/relationships/printerSettings" Target="../printerSettings/printerSettings134.bin"/><Relationship Id="rId15" Type="http://schemas.openxmlformats.org/officeDocument/2006/relationships/printerSettings" Target="../printerSettings/printerSettings144.bin"/><Relationship Id="rId23" Type="http://schemas.openxmlformats.org/officeDocument/2006/relationships/printerSettings" Target="../printerSettings/printerSettings152.bin"/><Relationship Id="rId28" Type="http://schemas.openxmlformats.org/officeDocument/2006/relationships/printerSettings" Target="../printerSettings/printerSettings157.bin"/><Relationship Id="rId10" Type="http://schemas.openxmlformats.org/officeDocument/2006/relationships/printerSettings" Target="../printerSettings/printerSettings139.bin"/><Relationship Id="rId19" Type="http://schemas.openxmlformats.org/officeDocument/2006/relationships/printerSettings" Target="../printerSettings/printerSettings148.bin"/><Relationship Id="rId31" Type="http://schemas.openxmlformats.org/officeDocument/2006/relationships/drawing" Target="../drawings/drawing5.xml"/><Relationship Id="rId4" Type="http://schemas.openxmlformats.org/officeDocument/2006/relationships/printerSettings" Target="../printerSettings/printerSettings133.bin"/><Relationship Id="rId9" Type="http://schemas.openxmlformats.org/officeDocument/2006/relationships/printerSettings" Target="../printerSettings/printerSettings138.bin"/><Relationship Id="rId14" Type="http://schemas.openxmlformats.org/officeDocument/2006/relationships/printerSettings" Target="../printerSettings/printerSettings143.bin"/><Relationship Id="rId22" Type="http://schemas.openxmlformats.org/officeDocument/2006/relationships/printerSettings" Target="../printerSettings/printerSettings151.bin"/><Relationship Id="rId27" Type="http://schemas.openxmlformats.org/officeDocument/2006/relationships/printerSettings" Target="../printerSettings/printerSettings156.bin"/><Relationship Id="rId30" Type="http://schemas.openxmlformats.org/officeDocument/2006/relationships/printerSettings" Target="../printerSettings/printerSettings15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67.bin"/><Relationship Id="rId13" Type="http://schemas.openxmlformats.org/officeDocument/2006/relationships/printerSettings" Target="../printerSettings/printerSettings172.bin"/><Relationship Id="rId18" Type="http://schemas.openxmlformats.org/officeDocument/2006/relationships/printerSettings" Target="../printerSettings/printerSettings177.bin"/><Relationship Id="rId26" Type="http://schemas.openxmlformats.org/officeDocument/2006/relationships/printerSettings" Target="../printerSettings/printerSettings185.bin"/><Relationship Id="rId3" Type="http://schemas.openxmlformats.org/officeDocument/2006/relationships/printerSettings" Target="../printerSettings/printerSettings162.bin"/><Relationship Id="rId21" Type="http://schemas.openxmlformats.org/officeDocument/2006/relationships/printerSettings" Target="../printerSettings/printerSettings180.bin"/><Relationship Id="rId7" Type="http://schemas.openxmlformats.org/officeDocument/2006/relationships/printerSettings" Target="../printerSettings/printerSettings166.bin"/><Relationship Id="rId12" Type="http://schemas.openxmlformats.org/officeDocument/2006/relationships/printerSettings" Target="../printerSettings/printerSettings171.bin"/><Relationship Id="rId17" Type="http://schemas.openxmlformats.org/officeDocument/2006/relationships/printerSettings" Target="../printerSettings/printerSettings176.bin"/><Relationship Id="rId25" Type="http://schemas.openxmlformats.org/officeDocument/2006/relationships/printerSettings" Target="../printerSettings/printerSettings184.bin"/><Relationship Id="rId2" Type="http://schemas.openxmlformats.org/officeDocument/2006/relationships/printerSettings" Target="../printerSettings/printerSettings161.bin"/><Relationship Id="rId16" Type="http://schemas.openxmlformats.org/officeDocument/2006/relationships/printerSettings" Target="../printerSettings/printerSettings175.bin"/><Relationship Id="rId20" Type="http://schemas.openxmlformats.org/officeDocument/2006/relationships/printerSettings" Target="../printerSettings/printerSettings179.bin"/><Relationship Id="rId29" Type="http://schemas.openxmlformats.org/officeDocument/2006/relationships/printerSettings" Target="../printerSettings/printerSettings188.bin"/><Relationship Id="rId1" Type="http://schemas.openxmlformats.org/officeDocument/2006/relationships/printerSettings" Target="../printerSettings/printerSettings160.bin"/><Relationship Id="rId6" Type="http://schemas.openxmlformats.org/officeDocument/2006/relationships/printerSettings" Target="../printerSettings/printerSettings165.bin"/><Relationship Id="rId11" Type="http://schemas.openxmlformats.org/officeDocument/2006/relationships/printerSettings" Target="../printerSettings/printerSettings170.bin"/><Relationship Id="rId24" Type="http://schemas.openxmlformats.org/officeDocument/2006/relationships/printerSettings" Target="../printerSettings/printerSettings183.bin"/><Relationship Id="rId5" Type="http://schemas.openxmlformats.org/officeDocument/2006/relationships/printerSettings" Target="../printerSettings/printerSettings164.bin"/><Relationship Id="rId15" Type="http://schemas.openxmlformats.org/officeDocument/2006/relationships/printerSettings" Target="../printerSettings/printerSettings174.bin"/><Relationship Id="rId23" Type="http://schemas.openxmlformats.org/officeDocument/2006/relationships/printerSettings" Target="../printerSettings/printerSettings182.bin"/><Relationship Id="rId28" Type="http://schemas.openxmlformats.org/officeDocument/2006/relationships/printerSettings" Target="../printerSettings/printerSettings187.bin"/><Relationship Id="rId10" Type="http://schemas.openxmlformats.org/officeDocument/2006/relationships/printerSettings" Target="../printerSettings/printerSettings169.bin"/><Relationship Id="rId19" Type="http://schemas.openxmlformats.org/officeDocument/2006/relationships/printerSettings" Target="../printerSettings/printerSettings178.bin"/><Relationship Id="rId31" Type="http://schemas.openxmlformats.org/officeDocument/2006/relationships/drawing" Target="../drawings/drawing6.xml"/><Relationship Id="rId4" Type="http://schemas.openxmlformats.org/officeDocument/2006/relationships/printerSettings" Target="../printerSettings/printerSettings163.bin"/><Relationship Id="rId9" Type="http://schemas.openxmlformats.org/officeDocument/2006/relationships/printerSettings" Target="../printerSettings/printerSettings168.bin"/><Relationship Id="rId14" Type="http://schemas.openxmlformats.org/officeDocument/2006/relationships/printerSettings" Target="../printerSettings/printerSettings173.bin"/><Relationship Id="rId22" Type="http://schemas.openxmlformats.org/officeDocument/2006/relationships/printerSettings" Target="../printerSettings/printerSettings181.bin"/><Relationship Id="rId27" Type="http://schemas.openxmlformats.org/officeDocument/2006/relationships/printerSettings" Target="../printerSettings/printerSettings186.bin"/><Relationship Id="rId30" Type="http://schemas.openxmlformats.org/officeDocument/2006/relationships/printerSettings" Target="../printerSettings/printerSettings18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97.bin"/><Relationship Id="rId13" Type="http://schemas.openxmlformats.org/officeDocument/2006/relationships/printerSettings" Target="../printerSettings/printerSettings202.bin"/><Relationship Id="rId18" Type="http://schemas.openxmlformats.org/officeDocument/2006/relationships/printerSettings" Target="../printerSettings/printerSettings207.bin"/><Relationship Id="rId26" Type="http://schemas.openxmlformats.org/officeDocument/2006/relationships/printerSettings" Target="../printerSettings/printerSettings215.bin"/><Relationship Id="rId3" Type="http://schemas.openxmlformats.org/officeDocument/2006/relationships/printerSettings" Target="../printerSettings/printerSettings192.bin"/><Relationship Id="rId21" Type="http://schemas.openxmlformats.org/officeDocument/2006/relationships/printerSettings" Target="../printerSettings/printerSettings210.bin"/><Relationship Id="rId7" Type="http://schemas.openxmlformats.org/officeDocument/2006/relationships/printerSettings" Target="../printerSettings/printerSettings196.bin"/><Relationship Id="rId12" Type="http://schemas.openxmlformats.org/officeDocument/2006/relationships/printerSettings" Target="../printerSettings/printerSettings201.bin"/><Relationship Id="rId17" Type="http://schemas.openxmlformats.org/officeDocument/2006/relationships/printerSettings" Target="../printerSettings/printerSettings206.bin"/><Relationship Id="rId25" Type="http://schemas.openxmlformats.org/officeDocument/2006/relationships/printerSettings" Target="../printerSettings/printerSettings214.bin"/><Relationship Id="rId2" Type="http://schemas.openxmlformats.org/officeDocument/2006/relationships/printerSettings" Target="../printerSettings/printerSettings191.bin"/><Relationship Id="rId16" Type="http://schemas.openxmlformats.org/officeDocument/2006/relationships/printerSettings" Target="../printerSettings/printerSettings205.bin"/><Relationship Id="rId20" Type="http://schemas.openxmlformats.org/officeDocument/2006/relationships/printerSettings" Target="../printerSettings/printerSettings209.bin"/><Relationship Id="rId29" Type="http://schemas.openxmlformats.org/officeDocument/2006/relationships/printerSettings" Target="../printerSettings/printerSettings218.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11" Type="http://schemas.openxmlformats.org/officeDocument/2006/relationships/printerSettings" Target="../printerSettings/printerSettings200.bin"/><Relationship Id="rId24" Type="http://schemas.openxmlformats.org/officeDocument/2006/relationships/printerSettings" Target="../printerSettings/printerSettings213.bin"/><Relationship Id="rId5" Type="http://schemas.openxmlformats.org/officeDocument/2006/relationships/printerSettings" Target="../printerSettings/printerSettings194.bin"/><Relationship Id="rId15" Type="http://schemas.openxmlformats.org/officeDocument/2006/relationships/printerSettings" Target="../printerSettings/printerSettings204.bin"/><Relationship Id="rId23" Type="http://schemas.openxmlformats.org/officeDocument/2006/relationships/printerSettings" Target="../printerSettings/printerSettings212.bin"/><Relationship Id="rId28" Type="http://schemas.openxmlformats.org/officeDocument/2006/relationships/printerSettings" Target="../printerSettings/printerSettings217.bin"/><Relationship Id="rId10" Type="http://schemas.openxmlformats.org/officeDocument/2006/relationships/printerSettings" Target="../printerSettings/printerSettings199.bin"/><Relationship Id="rId19" Type="http://schemas.openxmlformats.org/officeDocument/2006/relationships/printerSettings" Target="../printerSettings/printerSettings208.bin"/><Relationship Id="rId31" Type="http://schemas.openxmlformats.org/officeDocument/2006/relationships/drawing" Target="../drawings/drawing7.xml"/><Relationship Id="rId4" Type="http://schemas.openxmlformats.org/officeDocument/2006/relationships/printerSettings" Target="../printerSettings/printerSettings193.bin"/><Relationship Id="rId9" Type="http://schemas.openxmlformats.org/officeDocument/2006/relationships/printerSettings" Target="../printerSettings/printerSettings198.bin"/><Relationship Id="rId14" Type="http://schemas.openxmlformats.org/officeDocument/2006/relationships/printerSettings" Target="../printerSettings/printerSettings203.bin"/><Relationship Id="rId22" Type="http://schemas.openxmlformats.org/officeDocument/2006/relationships/printerSettings" Target="../printerSettings/printerSettings211.bin"/><Relationship Id="rId27" Type="http://schemas.openxmlformats.org/officeDocument/2006/relationships/printerSettings" Target="../printerSettings/printerSettings216.bin"/><Relationship Id="rId30" Type="http://schemas.openxmlformats.org/officeDocument/2006/relationships/printerSettings" Target="../printerSettings/printerSettings219.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32.bin"/><Relationship Id="rId18" Type="http://schemas.openxmlformats.org/officeDocument/2006/relationships/printerSettings" Target="../printerSettings/printerSettings237.bin"/><Relationship Id="rId26" Type="http://schemas.openxmlformats.org/officeDocument/2006/relationships/printerSettings" Target="../printerSettings/printerSettings245.bin"/><Relationship Id="rId3" Type="http://schemas.openxmlformats.org/officeDocument/2006/relationships/printerSettings" Target="../printerSettings/printerSettings222.bin"/><Relationship Id="rId21" Type="http://schemas.openxmlformats.org/officeDocument/2006/relationships/printerSettings" Target="../printerSettings/printerSettings240.bin"/><Relationship Id="rId7" Type="http://schemas.openxmlformats.org/officeDocument/2006/relationships/printerSettings" Target="../printerSettings/printerSettings226.bin"/><Relationship Id="rId12" Type="http://schemas.openxmlformats.org/officeDocument/2006/relationships/printerSettings" Target="../printerSettings/printerSettings231.bin"/><Relationship Id="rId17" Type="http://schemas.openxmlformats.org/officeDocument/2006/relationships/printerSettings" Target="../printerSettings/printerSettings236.bin"/><Relationship Id="rId25" Type="http://schemas.openxmlformats.org/officeDocument/2006/relationships/printerSettings" Target="../printerSettings/printerSettings244.bin"/><Relationship Id="rId33" Type="http://schemas.openxmlformats.org/officeDocument/2006/relationships/ctrlProp" Target="../ctrlProps/ctrlProp1.xml"/><Relationship Id="rId2" Type="http://schemas.openxmlformats.org/officeDocument/2006/relationships/printerSettings" Target="../printerSettings/printerSettings221.bin"/><Relationship Id="rId16" Type="http://schemas.openxmlformats.org/officeDocument/2006/relationships/printerSettings" Target="../printerSettings/printerSettings235.bin"/><Relationship Id="rId20" Type="http://schemas.openxmlformats.org/officeDocument/2006/relationships/printerSettings" Target="../printerSettings/printerSettings239.bin"/><Relationship Id="rId29" Type="http://schemas.openxmlformats.org/officeDocument/2006/relationships/printerSettings" Target="../printerSettings/printerSettings248.bin"/><Relationship Id="rId1" Type="http://schemas.openxmlformats.org/officeDocument/2006/relationships/printerSettings" Target="../printerSettings/printerSettings220.bin"/><Relationship Id="rId6" Type="http://schemas.openxmlformats.org/officeDocument/2006/relationships/printerSettings" Target="../printerSettings/printerSettings225.bin"/><Relationship Id="rId11" Type="http://schemas.openxmlformats.org/officeDocument/2006/relationships/printerSettings" Target="../printerSettings/printerSettings230.bin"/><Relationship Id="rId24" Type="http://schemas.openxmlformats.org/officeDocument/2006/relationships/printerSettings" Target="../printerSettings/printerSettings243.bin"/><Relationship Id="rId32" Type="http://schemas.openxmlformats.org/officeDocument/2006/relationships/vmlDrawing" Target="../drawings/vmlDrawing1.vml"/><Relationship Id="rId5" Type="http://schemas.openxmlformats.org/officeDocument/2006/relationships/printerSettings" Target="../printerSettings/printerSettings224.bin"/><Relationship Id="rId15" Type="http://schemas.openxmlformats.org/officeDocument/2006/relationships/printerSettings" Target="../printerSettings/printerSettings234.bin"/><Relationship Id="rId23" Type="http://schemas.openxmlformats.org/officeDocument/2006/relationships/printerSettings" Target="../printerSettings/printerSettings242.bin"/><Relationship Id="rId28" Type="http://schemas.openxmlformats.org/officeDocument/2006/relationships/printerSettings" Target="../printerSettings/printerSettings247.bin"/><Relationship Id="rId10" Type="http://schemas.openxmlformats.org/officeDocument/2006/relationships/printerSettings" Target="../printerSettings/printerSettings229.bin"/><Relationship Id="rId19" Type="http://schemas.openxmlformats.org/officeDocument/2006/relationships/printerSettings" Target="../printerSettings/printerSettings238.bin"/><Relationship Id="rId31" Type="http://schemas.openxmlformats.org/officeDocument/2006/relationships/drawing" Target="../drawings/drawing8.xml"/><Relationship Id="rId4" Type="http://schemas.openxmlformats.org/officeDocument/2006/relationships/printerSettings" Target="../printerSettings/printerSettings223.bin"/><Relationship Id="rId9" Type="http://schemas.openxmlformats.org/officeDocument/2006/relationships/printerSettings" Target="../printerSettings/printerSettings228.bin"/><Relationship Id="rId14" Type="http://schemas.openxmlformats.org/officeDocument/2006/relationships/printerSettings" Target="../printerSettings/printerSettings233.bin"/><Relationship Id="rId22" Type="http://schemas.openxmlformats.org/officeDocument/2006/relationships/printerSettings" Target="../printerSettings/printerSettings241.bin"/><Relationship Id="rId27" Type="http://schemas.openxmlformats.org/officeDocument/2006/relationships/printerSettings" Target="../printerSettings/printerSettings246.bin"/><Relationship Id="rId30" Type="http://schemas.openxmlformats.org/officeDocument/2006/relationships/printerSettings" Target="../printerSettings/printerSettings249.bin"/><Relationship Id="rId8" Type="http://schemas.openxmlformats.org/officeDocument/2006/relationships/printerSettings" Target="../printerSettings/printerSettings2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10"/>
  <sheetViews>
    <sheetView showRuler="0" workbookViewId="0">
      <selection activeCell="H13" sqref="H13"/>
    </sheetView>
  </sheetViews>
  <sheetFormatPr defaultRowHeight="15.75"/>
  <cols>
    <col min="1" max="1" width="27.5703125" style="17" customWidth="1"/>
    <col min="2" max="2" width="14.85546875" style="17" customWidth="1"/>
    <col min="3" max="7" width="9.140625" style="17"/>
    <col min="8" max="8" width="48" style="17" customWidth="1"/>
    <col min="9" max="16384" width="9.140625" style="64"/>
  </cols>
  <sheetData>
    <row r="1" spans="1:8" ht="94.5" customHeight="1">
      <c r="A1" s="47" t="s">
        <v>304</v>
      </c>
      <c r="B1" s="485" t="s">
        <v>822</v>
      </c>
      <c r="C1" s="486"/>
      <c r="D1" s="486"/>
      <c r="E1" s="486"/>
      <c r="F1" s="486"/>
      <c r="G1" s="486"/>
      <c r="H1" s="486"/>
    </row>
    <row r="2" spans="1:8" ht="30.75" customHeight="1">
      <c r="A2" s="47" t="s">
        <v>174</v>
      </c>
      <c r="B2" s="490" t="s">
        <v>823</v>
      </c>
      <c r="C2" s="490"/>
      <c r="D2" s="490"/>
      <c r="E2" s="490"/>
      <c r="F2" s="490"/>
      <c r="G2" s="490"/>
      <c r="H2" s="490"/>
    </row>
    <row r="3" spans="1:8" ht="51.75" customHeight="1">
      <c r="A3" s="47" t="s">
        <v>303</v>
      </c>
      <c r="B3" s="487" t="s">
        <v>823</v>
      </c>
      <c r="C3" s="488"/>
      <c r="D3" s="488"/>
      <c r="E3" s="488"/>
      <c r="F3" s="488"/>
      <c r="G3" s="488"/>
      <c r="H3" s="488"/>
    </row>
    <row r="4" spans="1:8">
      <c r="B4" s="489"/>
      <c r="C4" s="489"/>
    </row>
    <row r="5" spans="1:8" ht="23.25" customHeight="1">
      <c r="A5" s="47" t="s">
        <v>119</v>
      </c>
      <c r="B5" s="491" t="s">
        <v>824</v>
      </c>
      <c r="C5" s="491"/>
      <c r="D5" s="491"/>
      <c r="E5" s="491"/>
      <c r="F5" s="491"/>
      <c r="G5" s="491"/>
      <c r="H5" s="491"/>
    </row>
    <row r="6" spans="1:8">
      <c r="B6" s="262"/>
      <c r="C6" s="264"/>
    </row>
    <row r="7" spans="1:8" ht="16.5">
      <c r="A7" s="68"/>
      <c r="B7" s="262"/>
      <c r="C7" s="264"/>
    </row>
    <row r="8" spans="1:8">
      <c r="B8" s="262"/>
      <c r="C8" s="264"/>
    </row>
    <row r="9" spans="1:8">
      <c r="B9" s="262"/>
      <c r="C9" s="264"/>
    </row>
    <row r="10" spans="1:8" ht="16.5">
      <c r="B10" s="191" t="s">
        <v>608</v>
      </c>
    </row>
  </sheetData>
  <sheetProtection algorithmName="SHA-512" hashValue="RMKhX/NxHSzip4Z7bCzdclW1HcVJ8LWYrZfcq6bAB+Ml0E9gAqAhMif/ef1zZXwF3Ha+4K5jTz+Q1rnnUXwArQ==" saltValue="cKt0nerHi/J8IP+PQycf4Q==" spinCount="100000" sheet="1" formatColumns="0" formatRows="0" selectLockedCells="1"/>
  <customSheetViews>
    <customSheetView guid="{FEBF4298-F424-4062-8777-832DAFDB7A61}" state="hidden" showRuler="0">
      <selection activeCell="B6" sqref="B6"/>
      <pageMargins left="0.75" right="0.75" top="1" bottom="1" header="0.5" footer="0.5"/>
      <pageSetup orientation="portrait" r:id="rId1"/>
      <headerFooter alignWithMargins="0"/>
    </customSheetView>
    <customSheetView guid="{FB41F969-87BE-4AD1-A99C-A5F9EA1C8FCB}" state="hidden" showRuler="0">
      <selection activeCell="D13" sqref="D13"/>
      <pageMargins left="0.75" right="0.75" top="1" bottom="1" header="0.5" footer="0.5"/>
      <pageSetup orientation="portrait" r:id="rId2"/>
      <headerFooter alignWithMargins="0"/>
    </customSheetView>
    <customSheetView guid="{47D52ECC-373D-4A7A-838F-7112A4A0A94F}" state="hidden" showRuler="0">
      <selection activeCell="F15" sqref="F15"/>
      <pageMargins left="0.75" right="0.75" top="1" bottom="1" header="0.5" footer="0.5"/>
      <pageSetup orientation="portrait" r:id="rId3"/>
      <headerFooter alignWithMargins="0"/>
    </customSheetView>
    <customSheetView guid="{BA86FE7A-199D-4ABD-A444-AE6BFDF4BCC9}" state="hidden" showRuler="0">
      <selection activeCell="A27" sqref="A27"/>
      <pageMargins left="0.75" right="0.75" top="1" bottom="1" header="0.5" footer="0.5"/>
      <pageSetup orientation="portrait" r:id="rId4"/>
      <headerFooter alignWithMargins="0"/>
    </customSheetView>
    <customSheetView guid="{E51D3662-FFCE-4FD6-A590-7DDC9E38C41F}" state="hidden" showRuler="0">
      <selection activeCell="E14" sqref="E14"/>
      <pageMargins left="0.75" right="0.75" top="1" bottom="1" header="0.5" footer="0.5"/>
      <pageSetup orientation="portrait" r:id="rId5"/>
      <headerFooter alignWithMargins="0"/>
    </customSheetView>
    <customSheetView guid="{CB7992C9-ABA5-4C7D-8C49-1E1D8E8875C7}" state="hidden" showRuler="0">
      <selection activeCell="D9" sqref="D9"/>
      <pageMargins left="0.75" right="0.75" top="1" bottom="1" header="0.5" footer="0.5"/>
      <pageSetup orientation="portrait" r:id="rId6"/>
      <headerFooter alignWithMargins="0"/>
    </customSheetView>
    <customSheetView guid="{97C0FC0E-800C-45C9-895E-E91A3F1ADBA4}" state="hidden" showRuler="0">
      <selection activeCell="D8" sqref="D8"/>
      <pageMargins left="0.75" right="0.75" top="1" bottom="1" header="0.5" footer="0.5"/>
      <pageSetup orientation="portrait" r:id="rId7"/>
      <headerFooter alignWithMargins="0"/>
    </customSheetView>
    <customSheetView guid="{15A19D23-A9FD-4FC1-B7B0-F2D16BDFC729}" state="hidden" showRuler="0">
      <selection activeCell="E8" sqref="E8"/>
      <pageMargins left="0.75" right="0.75" top="1" bottom="1" header="0.5" footer="0.5"/>
      <pageSetup orientation="portrait" r:id="rId8"/>
      <headerFooter alignWithMargins="0"/>
    </customSheetView>
    <customSheetView guid="{C5EDD9E3-0801-4479-8600-A80B0FCFDF0B}" state="hidden" showRuler="0">
      <selection activeCell="C9" sqref="C9"/>
      <pageMargins left="0.75" right="0.75" top="1" bottom="1" header="0.5" footer="0.5"/>
      <pageSetup orientation="portrait" r:id="rId9"/>
      <headerFooter alignWithMargins="0"/>
    </customSheetView>
    <customSheetView guid="{FE4EC9C4-31B9-4D40-8323-5B16C3BC840F}" state="hidden" showRuler="0">
      <selection activeCell="H11" sqref="H11"/>
      <pageMargins left="0.75" right="0.75" top="1" bottom="1" header="0.5" footer="0.5"/>
      <pageSetup orientation="portrait" r:id="rId10"/>
      <headerFooter alignWithMargins="0"/>
    </customSheetView>
    <customSheetView guid="{F9FE2C60-2849-4C32-B532-2B1A89FFA9CD}" state="hidden" showRuler="0">
      <selection activeCell="F8" sqref="F8"/>
      <pageMargins left="0.75" right="0.75" top="1" bottom="1" header="0.5" footer="0.5"/>
      <pageSetup orientation="portrait" r:id="rId11"/>
      <headerFooter alignWithMargins="0"/>
    </customSheetView>
    <customSheetView guid="{494F6778-23FE-4AAC-B37D-6C7543FC13B9}" state="hidden" showRuler="0">
      <selection activeCell="F6" sqref="F6"/>
      <pageMargins left="0.75" right="0.75" top="1" bottom="1" header="0.5" footer="0.5"/>
      <pageSetup orientation="portrait" r:id="rId12"/>
      <headerFooter alignWithMargins="0"/>
    </customSheetView>
    <customSheetView guid="{CD4CA1A8-824A-452F-BDBA-32A47C1B3013}" state="hidden" showRuler="0">
      <selection activeCell="B10" sqref="B10"/>
      <pageMargins left="0.75" right="0.75" top="1" bottom="1" header="0.5" footer="0.5"/>
      <pageSetup orientation="portrait" r:id="rId13"/>
      <headerFooter alignWithMargins="0"/>
    </customSheetView>
    <customSheetView guid="{8E7B022F-1113-4BA2-B2BA-8EDBE02A2557}" state="hidden" showRuler="0">
      <pageMargins left="0.75" right="0.75" top="1" bottom="1" header="0.5" footer="0.5"/>
      <pageSetup orientation="portrait" r:id="rId14"/>
      <headerFooter alignWithMargins="0"/>
    </customSheetView>
    <customSheetView guid="{A3F641DF-CF1D-48E3-AFDC-E52726A449CB}" state="hidden" showRuler="0">
      <pageMargins left="0.75" right="0.75" top="1" bottom="1" header="0.5" footer="0.5"/>
      <pageSetup orientation="portrait" r:id="rId15"/>
      <headerFooter alignWithMargins="0"/>
    </customSheetView>
    <customSheetView guid="{ECEBABD0-566A-41C4-AA9A-38EA30EFEDA8}" state="hidden" showRuler="0">
      <pageMargins left="0.75" right="0.75" top="1" bottom="1" header="0.5" footer="0.5"/>
      <pageSetup orientation="portrait" r:id="rId16"/>
      <headerFooter alignWithMargins="0"/>
    </customSheetView>
    <customSheetView guid="{43BCBF1E-CDCF-4541-8D79-87EDCECBC1FD}" state="hidden" showRuler="0">
      <selection activeCell="D10" sqref="D10"/>
      <pageMargins left="0.75" right="0.75" top="1" bottom="1" header="0.5" footer="0.5"/>
      <pageSetup orientation="portrait" r:id="rId17"/>
      <headerFooter alignWithMargins="0"/>
    </customSheetView>
    <customSheetView guid="{7A9EA6D6-4DDF-43D9-92E6-C6AFAD14E266}" state="hidden" showRuler="0">
      <selection activeCell="D6" sqref="D6"/>
      <pageMargins left="0.75" right="0.75" top="1" bottom="1" header="0.5" footer="0.5"/>
      <pageSetup orientation="portrait" r:id="rId18"/>
      <headerFooter alignWithMargins="0"/>
    </customSheetView>
    <customSheetView guid="{DC28ED1E-3E35-4094-9C2B-5C0A1C1D459C}" state="hidden" showRuler="0">
      <selection activeCell="B1" sqref="B1:H1"/>
      <pageMargins left="0.75" right="0.75" top="1" bottom="1" header="0.5" footer="0.5"/>
      <pageSetup orientation="portrait" r:id="rId19"/>
      <headerFooter alignWithMargins="0"/>
    </customSheetView>
    <customSheetView guid="{240327DD-375F-45D4-BA52-89AFD79FE6A1}" state="hidden" showRuler="0">
      <selection activeCell="B6" sqref="B6"/>
      <pageMargins left="0.75" right="0.75" top="1" bottom="1" header="0.5" footer="0.5"/>
      <pageSetup orientation="portrait" r:id="rId20"/>
      <headerFooter alignWithMargins="0"/>
    </customSheetView>
    <customSheetView guid="{477F7E43-D393-45BA-B99B-D838E4629B5D}" state="hidden" showRuler="0">
      <selection activeCell="E8" sqref="E8"/>
      <pageMargins left="0.75" right="0.75" top="1" bottom="1" header="0.5" footer="0.5"/>
      <pageSetup orientation="portrait" r:id="rId21"/>
      <headerFooter alignWithMargins="0"/>
    </customSheetView>
    <customSheetView guid="{8E3ED18F-7B8F-4A1C-969D-A70DC3B696C3}" state="hidden" showRuler="0">
      <selection activeCell="E8" sqref="E8"/>
      <pageMargins left="0.75" right="0.75" top="1" bottom="1" header="0.5" footer="0.5"/>
      <pageSetup orientation="portrait" r:id="rId22"/>
      <headerFooter alignWithMargins="0"/>
    </customSheetView>
    <customSheetView guid="{38BECF6E-1A53-4F98-87B9-44F2C5F77E08}" state="hidden" showRuler="0">
      <selection activeCell="K10" sqref="K10"/>
      <pageMargins left="0.75" right="0.75" top="1" bottom="1" header="0.5" footer="0.5"/>
      <pageSetup orientation="portrait" r:id="rId23"/>
      <headerFooter alignWithMargins="0"/>
    </customSheetView>
    <customSheetView guid="{340562B9-6CEE-4962-8D7D-CA1C6778F52C}" showRuler="0">
      <selection activeCell="E9" sqref="E9"/>
      <pageMargins left="0.75" right="0.75" top="1" bottom="1" header="0.5" footer="0.5"/>
      <pageSetup orientation="portrait" r:id="rId24"/>
      <headerFooter alignWithMargins="0"/>
    </customSheetView>
    <customSheetView guid="{82E8A0F5-0020-4355-95CF-28601763A783}" state="hidden" showRuler="0">
      <selection activeCell="B3" sqref="B3:H3"/>
      <pageMargins left="0.75" right="0.75" top="1" bottom="1" header="0.5" footer="0.5"/>
      <pageSetup orientation="portrait" r:id="rId25"/>
      <headerFooter alignWithMargins="0"/>
    </customSheetView>
    <customSheetView guid="{05855B4F-D61E-4C97-B759-B2F96767F6F8}" state="hidden" showRuler="0">
      <selection activeCell="B1" sqref="B1:H1"/>
      <pageMargins left="0.75" right="0.75" top="1" bottom="1" header="0.5" footer="0.5"/>
      <pageSetup orientation="portrait" r:id="rId26"/>
      <headerFooter alignWithMargins="0"/>
    </customSheetView>
    <customSheetView guid="{347D9A5E-5167-4CD7-A121-BEAF211F64E4}" state="hidden" showRuler="0">
      <selection activeCell="F15" sqref="F15"/>
      <pageMargins left="0.75" right="0.75" top="1" bottom="1" header="0.5" footer="0.5"/>
      <pageSetup orientation="portrait" r:id="rId27"/>
      <headerFooter alignWithMargins="0"/>
    </customSheetView>
    <customSheetView guid="{72B383D4-8341-48BE-BBCC-63C6785ABF81}" state="hidden" showRuler="0">
      <selection activeCell="D10" sqref="D10"/>
      <pageMargins left="0.75" right="0.75" top="1" bottom="1" header="0.5" footer="0.5"/>
      <pageSetup orientation="portrait" r:id="rId28"/>
      <headerFooter alignWithMargins="0"/>
    </customSheetView>
    <customSheetView guid="{7706378E-40E2-4583-90AF-E6E1DCB3696C}" state="hidden" showRuler="0">
      <selection activeCell="C7" sqref="C7"/>
      <pageMargins left="0.75" right="0.75" top="1" bottom="1" header="0.5" footer="0.5"/>
      <pageSetup orientation="portrait" r:id="rId29"/>
      <headerFooter alignWithMargins="0"/>
    </customSheetView>
  </customSheetViews>
  <mergeCells count="5">
    <mergeCell ref="B1:H1"/>
    <mergeCell ref="B3:H3"/>
    <mergeCell ref="B4:C4"/>
    <mergeCell ref="B2:H2"/>
    <mergeCell ref="B5:H5"/>
  </mergeCells>
  <phoneticPr fontId="7" type="noConversion"/>
  <pageMargins left="0.75" right="0.75" top="1" bottom="1" header="0.5" footer="0.5"/>
  <pageSetup orientation="portrait" r:id="rId30"/>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8">
    <tabColor indexed="11"/>
    <pageSetUpPr fitToPage="1"/>
  </sheetPr>
  <dimension ref="A1:I74"/>
  <sheetViews>
    <sheetView view="pageBreakPreview" zoomScaleNormal="100" zoomScaleSheetLayoutView="100" workbookViewId="0">
      <selection activeCell="B18" sqref="B18"/>
    </sheetView>
  </sheetViews>
  <sheetFormatPr defaultRowHeight="15.75"/>
  <cols>
    <col min="1" max="1" width="12.140625" style="121" customWidth="1"/>
    <col min="2" max="2" width="28.5703125" style="121" customWidth="1"/>
    <col min="3" max="3" width="36.7109375" style="121" customWidth="1"/>
    <col min="4" max="4" width="15" style="121" customWidth="1"/>
    <col min="5" max="5" width="47.28515625" style="121" customWidth="1"/>
    <col min="6" max="6" width="9.140625" style="121"/>
    <col min="7" max="7" width="0" style="121" hidden="1" customWidth="1"/>
    <col min="8" max="8" width="10.42578125" style="121" hidden="1" customWidth="1"/>
    <col min="9" max="16384" width="9.140625" style="122"/>
  </cols>
  <sheetData>
    <row r="1" spans="1:9" ht="28.5" customHeight="1">
      <c r="A1" s="118" t="str">
        <f>'Attach 3(JV)'!A1</f>
        <v>Specification No. :NR3/NT/W-AIS/DOM/K00/25/11859 (RFx No. 5002004747)</v>
      </c>
      <c r="B1" s="119"/>
      <c r="C1" s="119"/>
      <c r="D1" s="119"/>
      <c r="E1" s="120" t="s">
        <v>514</v>
      </c>
    </row>
    <row r="3" spans="1:9" ht="84.75" customHeight="1">
      <c r="A3" s="496" t="str">
        <f>'Attach 3(JV)'!A3</f>
        <v>Package-C-Augmentation of transformation capacity at 765/400/220kV Agra (PG) S/S by 1x500 MVA, 400/220kV ICT at 400 KV Agra S/S</v>
      </c>
      <c r="B3" s="497"/>
      <c r="C3" s="497"/>
      <c r="D3" s="497"/>
      <c r="E3" s="497"/>
      <c r="F3" s="123"/>
      <c r="G3" s="123"/>
      <c r="H3" s="123"/>
    </row>
    <row r="4" spans="1:9" ht="8.1" customHeight="1">
      <c r="A4" s="124"/>
      <c r="H4" s="125"/>
      <c r="I4" s="126"/>
    </row>
    <row r="5" spans="1:9" ht="44.25" customHeight="1">
      <c r="A5" s="583" t="s">
        <v>515</v>
      </c>
      <c r="B5" s="583"/>
      <c r="C5" s="583"/>
      <c r="D5" s="583"/>
      <c r="E5" s="583"/>
      <c r="F5" s="127"/>
      <c r="H5" s="125"/>
      <c r="I5" s="126"/>
    </row>
    <row r="6" spans="1:9" ht="8.1" customHeight="1">
      <c r="A6" s="128"/>
      <c r="H6" s="125"/>
      <c r="I6" s="126"/>
    </row>
    <row r="7" spans="1:9" ht="20.100000000000001" customHeight="1">
      <c r="A7" s="127"/>
      <c r="B7" s="128"/>
      <c r="C7" s="128"/>
      <c r="D7" s="129" t="str">
        <f>'[12]Attach 3(JV)'!E7</f>
        <v>To:</v>
      </c>
      <c r="H7" s="125"/>
      <c r="I7" s="126"/>
    </row>
    <row r="8" spans="1:9" ht="26.25" customHeight="1">
      <c r="A8" s="584" t="str">
        <f>'[12]Attach 3(QR)'!A8:D8</f>
        <v>Bidder's Name and Address:</v>
      </c>
      <c r="B8" s="584"/>
      <c r="C8" s="584"/>
      <c r="D8" s="130" t="str">
        <f>'[12]Attach 3(JV)'!E8</f>
        <v>Contract Services</v>
      </c>
      <c r="H8" s="125"/>
      <c r="I8" s="126"/>
    </row>
    <row r="9" spans="1:9" ht="26.25" customHeight="1">
      <c r="A9" s="577" t="str">
        <f>'Attach 3(JV)'!A8</f>
        <v/>
      </c>
      <c r="B9" s="577"/>
      <c r="C9" s="229"/>
      <c r="D9" s="130"/>
      <c r="H9" s="125"/>
      <c r="I9" s="126"/>
    </row>
    <row r="10" spans="1:9" ht="33" customHeight="1">
      <c r="A10" s="131" t="s">
        <v>341</v>
      </c>
      <c r="B10" s="585" t="str">
        <f>'Attach 3(JV)'!B9</f>
        <v/>
      </c>
      <c r="C10" s="585"/>
      <c r="D10" s="130" t="str">
        <f>'[12]Attach 3(JV)'!E9</f>
        <v>Power Grid Corporation of India Ltd.,</v>
      </c>
      <c r="F10" s="132"/>
      <c r="H10" s="125"/>
      <c r="I10" s="126"/>
    </row>
    <row r="11" spans="1:9" ht="16.5">
      <c r="A11" s="131" t="s">
        <v>343</v>
      </c>
      <c r="B11" s="540" t="str">
        <f>'Attach 3(JV)'!B10</f>
        <v/>
      </c>
      <c r="C11" s="540"/>
      <c r="D11" s="130" t="s">
        <v>803</v>
      </c>
      <c r="H11" s="125"/>
      <c r="I11" s="126"/>
    </row>
    <row r="12" spans="1:9">
      <c r="B12" s="540" t="str">
        <f>'Attach 3(JV)'!B11</f>
        <v/>
      </c>
      <c r="C12" s="540"/>
      <c r="D12" s="130" t="s">
        <v>802</v>
      </c>
    </row>
    <row r="13" spans="1:9" ht="21" customHeight="1">
      <c r="A13" s="128"/>
      <c r="B13" s="540" t="str">
        <f>'Attach 3(JV)'!B12</f>
        <v/>
      </c>
      <c r="C13" s="540"/>
      <c r="D13" s="130"/>
    </row>
    <row r="14" spans="1:9" ht="20.100000000000001" customHeight="1">
      <c r="A14" s="121" t="s">
        <v>336</v>
      </c>
    </row>
    <row r="15" spans="1:9" ht="63" customHeight="1">
      <c r="A15" s="133">
        <v>1</v>
      </c>
      <c r="B15" s="578" t="s">
        <v>516</v>
      </c>
      <c r="C15" s="578"/>
      <c r="D15" s="578"/>
      <c r="E15" s="578"/>
    </row>
    <row r="16" spans="1:9" ht="32.1" customHeight="1">
      <c r="A16" s="579" t="s">
        <v>339</v>
      </c>
      <c r="B16" s="579" t="s">
        <v>356</v>
      </c>
      <c r="C16" s="579" t="s">
        <v>360</v>
      </c>
      <c r="D16" s="581" t="s">
        <v>517</v>
      </c>
      <c r="E16" s="582"/>
    </row>
    <row r="17" spans="1:8" ht="41.25" customHeight="1">
      <c r="A17" s="580"/>
      <c r="B17" s="580"/>
      <c r="C17" s="580"/>
      <c r="D17" s="134" t="s">
        <v>362</v>
      </c>
      <c r="E17" s="134" t="s">
        <v>518</v>
      </c>
    </row>
    <row r="18" spans="1:8" ht="21.75" customHeight="1">
      <c r="A18" s="135">
        <v>1</v>
      </c>
      <c r="B18" s="136"/>
      <c r="C18" s="136"/>
      <c r="D18" s="136"/>
      <c r="E18" s="136"/>
    </row>
    <row r="19" spans="1:8" ht="21.95" customHeight="1">
      <c r="A19" s="137">
        <v>2</v>
      </c>
      <c r="B19" s="138"/>
      <c r="C19" s="138"/>
      <c r="D19" s="138"/>
      <c r="E19" s="138"/>
    </row>
    <row r="20" spans="1:8" ht="21.95" customHeight="1">
      <c r="A20" s="137">
        <v>3</v>
      </c>
      <c r="B20" s="138"/>
      <c r="C20" s="138"/>
      <c r="D20" s="138"/>
      <c r="E20" s="138"/>
    </row>
    <row r="21" spans="1:8" ht="21.95" customHeight="1">
      <c r="A21" s="137">
        <v>4</v>
      </c>
      <c r="B21" s="138"/>
      <c r="C21" s="138"/>
      <c r="D21" s="138"/>
      <c r="E21" s="138"/>
      <c r="F21" s="139"/>
      <c r="G21" s="139"/>
      <c r="H21" s="233" t="b">
        <v>0</v>
      </c>
    </row>
    <row r="22" spans="1:8" ht="24.75" customHeight="1">
      <c r="A22" s="140">
        <v>5</v>
      </c>
      <c r="B22" s="141"/>
      <c r="C22" s="141"/>
      <c r="D22" s="141"/>
      <c r="E22" s="141"/>
      <c r="F22" s="139"/>
      <c r="G22" s="139"/>
      <c r="H22" s="139"/>
    </row>
    <row r="23" spans="1:8" ht="90.75" customHeight="1">
      <c r="A23" s="142">
        <v>2</v>
      </c>
      <c r="B23" s="573" t="s">
        <v>687</v>
      </c>
      <c r="C23" s="573"/>
      <c r="D23" s="573"/>
      <c r="E23" s="573"/>
      <c r="F23" s="139"/>
      <c r="G23" s="139"/>
      <c r="H23" s="139"/>
    </row>
    <row r="24" spans="1:8" ht="18" customHeight="1">
      <c r="A24" s="143"/>
      <c r="B24" s="144"/>
      <c r="C24" s="144"/>
      <c r="D24" s="144"/>
      <c r="E24" s="144"/>
      <c r="F24" s="145"/>
      <c r="G24" s="145"/>
      <c r="H24" s="146"/>
    </row>
    <row r="25" spans="1:8" ht="54.75" hidden="1" customHeight="1">
      <c r="A25" s="574" t="s">
        <v>76</v>
      </c>
      <c r="B25" s="574"/>
      <c r="C25" s="574"/>
      <c r="D25" s="574"/>
      <c r="E25" s="574"/>
      <c r="F25" s="145"/>
      <c r="G25" s="145"/>
      <c r="H25" s="146"/>
    </row>
    <row r="26" spans="1:8" ht="32.1" hidden="1" customHeight="1">
      <c r="A26" s="570" t="s">
        <v>339</v>
      </c>
      <c r="B26" s="570" t="s">
        <v>356</v>
      </c>
      <c r="C26" s="570" t="s">
        <v>98</v>
      </c>
      <c r="D26" s="575" t="s">
        <v>99</v>
      </c>
      <c r="E26" s="576"/>
    </row>
    <row r="27" spans="1:8" ht="22.5" hidden="1" customHeight="1">
      <c r="A27" s="569"/>
      <c r="B27" s="569"/>
      <c r="C27" s="569"/>
      <c r="D27" s="147" t="s">
        <v>100</v>
      </c>
      <c r="E27" s="147" t="s">
        <v>101</v>
      </c>
    </row>
    <row r="28" spans="1:8" ht="21.95" hidden="1" customHeight="1">
      <c r="A28" s="148">
        <v>1</v>
      </c>
      <c r="B28" s="149"/>
      <c r="C28" s="149"/>
      <c r="D28" s="149"/>
      <c r="E28" s="149"/>
    </row>
    <row r="29" spans="1:8" ht="21.95" hidden="1" customHeight="1">
      <c r="A29" s="148">
        <v>2</v>
      </c>
      <c r="B29" s="149"/>
      <c r="C29" s="149"/>
      <c r="D29" s="149"/>
      <c r="E29" s="149"/>
    </row>
    <row r="30" spans="1:8" ht="37.5" hidden="1" customHeight="1">
      <c r="A30" s="148">
        <v>3</v>
      </c>
      <c r="B30" s="149"/>
      <c r="C30" s="149"/>
      <c r="D30" s="149"/>
      <c r="E30" s="149"/>
    </row>
    <row r="31" spans="1:8" ht="15.95" customHeight="1"/>
    <row r="32" spans="1:8" ht="15.95" customHeight="1">
      <c r="C32" s="150"/>
    </row>
    <row r="33" spans="1:9" ht="15.95" customHeight="1">
      <c r="A33" s="151" t="s">
        <v>5</v>
      </c>
      <c r="B33" s="164" t="str">
        <f>'Attach 3(JV)'!B18</f>
        <v>--</v>
      </c>
      <c r="C33" s="150" t="s">
        <v>3</v>
      </c>
      <c r="D33" s="564" t="str">
        <f>'Attach 3(JV)'!E18</f>
        <v/>
      </c>
      <c r="E33" s="564"/>
    </row>
    <row r="34" spans="1:9" ht="15.95" customHeight="1">
      <c r="A34" s="151" t="s">
        <v>6</v>
      </c>
      <c r="B34" s="165" t="str">
        <f>'Attach 3(JV)'!B19</f>
        <v/>
      </c>
      <c r="C34" s="150" t="s">
        <v>4</v>
      </c>
      <c r="D34" s="564" t="str">
        <f>'Attach 3(JV)'!E19</f>
        <v/>
      </c>
      <c r="E34" s="564"/>
    </row>
    <row r="35" spans="1:9" s="121" customFormat="1" ht="15.75" customHeight="1">
      <c r="A35" s="122"/>
      <c r="B35" s="122"/>
      <c r="C35" s="150"/>
      <c r="D35" s="122"/>
      <c r="E35" s="122"/>
      <c r="I35" s="122"/>
    </row>
    <row r="36" spans="1:9" s="121" customFormat="1" ht="19.5" customHeight="1">
      <c r="A36" s="155" t="str">
        <f>A1</f>
        <v>Specification No. :NR3/NT/W-AIS/DOM/K00/25/11859 (RFx No. 5002004747)</v>
      </c>
      <c r="B36" s="156"/>
      <c r="C36" s="156"/>
      <c r="D36" s="156"/>
      <c r="E36" s="157" t="str">
        <f>E1</f>
        <v>Attachment-5A</v>
      </c>
      <c r="I36" s="122"/>
    </row>
    <row r="37" spans="1:9" s="121" customFormat="1" ht="18" customHeight="1">
      <c r="A37" s="153"/>
      <c r="I37" s="122"/>
    </row>
    <row r="38" spans="1:9" s="121" customFormat="1" ht="30" customHeight="1">
      <c r="A38" s="565" t="s">
        <v>358</v>
      </c>
      <c r="B38" s="565"/>
      <c r="C38" s="565"/>
      <c r="D38" s="565"/>
      <c r="E38" s="565"/>
      <c r="I38" s="122"/>
    </row>
    <row r="39" spans="1:9" s="121" customFormat="1" ht="18" customHeight="1">
      <c r="I39" s="122"/>
    </row>
    <row r="40" spans="1:9" s="121" customFormat="1" ht="36" customHeight="1">
      <c r="A40" s="566" t="s">
        <v>339</v>
      </c>
      <c r="B40" s="568" t="s">
        <v>356</v>
      </c>
      <c r="C40" s="570" t="s">
        <v>360</v>
      </c>
      <c r="D40" s="571" t="s">
        <v>517</v>
      </c>
      <c r="E40" s="572"/>
      <c r="I40" s="122"/>
    </row>
    <row r="41" spans="1:9" s="121" customFormat="1" ht="36" customHeight="1">
      <c r="A41" s="567"/>
      <c r="B41" s="569"/>
      <c r="C41" s="569"/>
      <c r="D41" s="147" t="s">
        <v>362</v>
      </c>
      <c r="E41" s="147" t="s">
        <v>519</v>
      </c>
      <c r="I41" s="122"/>
    </row>
    <row r="42" spans="1:9" s="121" customFormat="1" ht="18" customHeight="1">
      <c r="A42" s="158"/>
      <c r="B42" s="159"/>
      <c r="C42" s="158"/>
      <c r="D42" s="158"/>
      <c r="E42" s="158"/>
      <c r="I42" s="122"/>
    </row>
    <row r="43" spans="1:9" s="121" customFormat="1" ht="18" customHeight="1">
      <c r="A43" s="160"/>
      <c r="B43" s="161"/>
      <c r="C43" s="160"/>
      <c r="D43" s="160"/>
      <c r="E43" s="160"/>
      <c r="I43" s="122"/>
    </row>
    <row r="44" spans="1:9" s="121" customFormat="1" ht="18" customHeight="1">
      <c r="A44" s="160"/>
      <c r="B44" s="161"/>
      <c r="C44" s="160"/>
      <c r="D44" s="160"/>
      <c r="E44" s="160"/>
      <c r="I44" s="122"/>
    </row>
    <row r="45" spans="1:9" s="121" customFormat="1" ht="18" customHeight="1">
      <c r="A45" s="160"/>
      <c r="B45" s="161"/>
      <c r="C45" s="160"/>
      <c r="D45" s="160"/>
      <c r="E45" s="160"/>
      <c r="I45" s="122"/>
    </row>
    <row r="46" spans="1:9" s="121" customFormat="1" ht="18" customHeight="1">
      <c r="A46" s="160"/>
      <c r="B46" s="161"/>
      <c r="C46" s="160"/>
      <c r="D46" s="160"/>
      <c r="E46" s="160"/>
      <c r="I46" s="122"/>
    </row>
    <row r="47" spans="1:9" s="121" customFormat="1" ht="18" customHeight="1">
      <c r="A47" s="160"/>
      <c r="B47" s="161"/>
      <c r="C47" s="160"/>
      <c r="D47" s="160"/>
      <c r="E47" s="160"/>
      <c r="I47" s="122"/>
    </row>
    <row r="48" spans="1:9" s="121" customFormat="1" ht="18" customHeight="1">
      <c r="A48" s="160"/>
      <c r="B48" s="161"/>
      <c r="C48" s="160"/>
      <c r="D48" s="160"/>
      <c r="E48" s="160"/>
      <c r="I48" s="122"/>
    </row>
    <row r="49" spans="1:9" s="121" customFormat="1" ht="18" customHeight="1">
      <c r="A49" s="160"/>
      <c r="B49" s="161"/>
      <c r="C49" s="160"/>
      <c r="D49" s="160"/>
      <c r="E49" s="160"/>
      <c r="I49" s="122"/>
    </row>
    <row r="50" spans="1:9" s="121" customFormat="1" ht="18" customHeight="1">
      <c r="A50" s="160"/>
      <c r="B50" s="161"/>
      <c r="C50" s="160"/>
      <c r="D50" s="160"/>
      <c r="E50" s="160"/>
      <c r="I50" s="122"/>
    </row>
    <row r="51" spans="1:9" s="121" customFormat="1" ht="18" customHeight="1">
      <c r="A51" s="160"/>
      <c r="B51" s="161"/>
      <c r="C51" s="160"/>
      <c r="D51" s="160"/>
      <c r="E51" s="160"/>
      <c r="I51" s="122"/>
    </row>
    <row r="52" spans="1:9" s="121" customFormat="1" ht="18" customHeight="1">
      <c r="A52" s="160"/>
      <c r="B52" s="161"/>
      <c r="C52" s="160"/>
      <c r="D52" s="160"/>
      <c r="E52" s="160"/>
      <c r="I52" s="122"/>
    </row>
    <row r="53" spans="1:9" s="121" customFormat="1" ht="18" customHeight="1">
      <c r="A53" s="160"/>
      <c r="B53" s="161"/>
      <c r="C53" s="160"/>
      <c r="D53" s="160"/>
      <c r="E53" s="160"/>
      <c r="I53" s="122"/>
    </row>
    <row r="54" spans="1:9" s="121" customFormat="1" ht="18" customHeight="1">
      <c r="A54" s="160"/>
      <c r="B54" s="161"/>
      <c r="C54" s="160"/>
      <c r="D54" s="160"/>
      <c r="E54" s="160"/>
      <c r="I54" s="122"/>
    </row>
    <row r="55" spans="1:9" s="121" customFormat="1" ht="18" customHeight="1">
      <c r="A55" s="160"/>
      <c r="B55" s="161"/>
      <c r="C55" s="160"/>
      <c r="D55" s="160"/>
      <c r="E55" s="160"/>
      <c r="I55" s="122"/>
    </row>
    <row r="56" spans="1:9" s="121" customFormat="1" ht="18" customHeight="1">
      <c r="A56" s="160"/>
      <c r="B56" s="161"/>
      <c r="C56" s="160"/>
      <c r="D56" s="160"/>
      <c r="E56" s="160"/>
      <c r="I56" s="122"/>
    </row>
    <row r="57" spans="1:9" s="121" customFormat="1" ht="18" customHeight="1">
      <c r="A57" s="160"/>
      <c r="B57" s="161"/>
      <c r="C57" s="160"/>
      <c r="D57" s="160"/>
      <c r="E57" s="160"/>
      <c r="I57" s="122"/>
    </row>
    <row r="58" spans="1:9" s="121" customFormat="1" ht="18" customHeight="1">
      <c r="A58" s="160"/>
      <c r="B58" s="161"/>
      <c r="C58" s="160"/>
      <c r="D58" s="160"/>
      <c r="E58" s="160"/>
      <c r="I58" s="122"/>
    </row>
    <row r="59" spans="1:9" s="121" customFormat="1" ht="18" customHeight="1">
      <c r="A59" s="160"/>
      <c r="B59" s="161"/>
      <c r="C59" s="160"/>
      <c r="D59" s="160"/>
      <c r="E59" s="160"/>
      <c r="I59" s="122"/>
    </row>
    <row r="60" spans="1:9" s="121" customFormat="1" ht="18" customHeight="1">
      <c r="A60" s="160"/>
      <c r="B60" s="161"/>
      <c r="C60" s="160"/>
      <c r="D60" s="160"/>
      <c r="E60" s="160"/>
      <c r="I60" s="122"/>
    </row>
    <row r="61" spans="1:9" s="121" customFormat="1" ht="18" customHeight="1">
      <c r="A61" s="160"/>
      <c r="B61" s="161"/>
      <c r="C61" s="160"/>
      <c r="D61" s="160"/>
      <c r="E61" s="160"/>
      <c r="I61" s="122"/>
    </row>
    <row r="62" spans="1:9" s="121" customFormat="1" ht="18" customHeight="1">
      <c r="A62" s="160"/>
      <c r="B62" s="161"/>
      <c r="C62" s="160"/>
      <c r="D62" s="160"/>
      <c r="E62" s="160"/>
      <c r="I62" s="122"/>
    </row>
    <row r="63" spans="1:9" s="121" customFormat="1" ht="18" customHeight="1">
      <c r="A63" s="160"/>
      <c r="B63" s="161"/>
      <c r="C63" s="160"/>
      <c r="D63" s="160"/>
      <c r="E63" s="160"/>
      <c r="I63" s="122"/>
    </row>
    <row r="64" spans="1:9" s="121" customFormat="1" ht="18" customHeight="1">
      <c r="A64" s="160"/>
      <c r="B64" s="161"/>
      <c r="C64" s="160"/>
      <c r="D64" s="160"/>
      <c r="E64" s="160"/>
      <c r="I64" s="122"/>
    </row>
    <row r="65" spans="1:9" s="121" customFormat="1" ht="18" customHeight="1">
      <c r="A65" s="160"/>
      <c r="B65" s="161"/>
      <c r="C65" s="160"/>
      <c r="D65" s="160"/>
      <c r="E65" s="160"/>
      <c r="I65" s="122"/>
    </row>
    <row r="66" spans="1:9" s="121" customFormat="1" ht="18" customHeight="1">
      <c r="A66" s="160"/>
      <c r="B66" s="161"/>
      <c r="C66" s="160"/>
      <c r="D66" s="160"/>
      <c r="E66" s="160"/>
      <c r="I66" s="122"/>
    </row>
    <row r="67" spans="1:9" s="121" customFormat="1" ht="18" customHeight="1">
      <c r="A67" s="160"/>
      <c r="B67" s="161"/>
      <c r="C67" s="160"/>
      <c r="D67" s="160"/>
      <c r="E67" s="160"/>
      <c r="I67" s="122"/>
    </row>
    <row r="68" spans="1:9" s="121" customFormat="1" ht="18" customHeight="1">
      <c r="A68" s="162"/>
      <c r="B68" s="163"/>
      <c r="C68" s="162"/>
      <c r="D68" s="162"/>
      <c r="E68" s="162"/>
      <c r="I68" s="122"/>
    </row>
    <row r="69" spans="1:9" s="121" customFormat="1" ht="18" customHeight="1">
      <c r="I69" s="122"/>
    </row>
    <row r="70" spans="1:9" s="121" customFormat="1" ht="24" customHeight="1">
      <c r="C70" s="150"/>
      <c r="I70" s="122"/>
    </row>
    <row r="71" spans="1:9" s="121" customFormat="1" ht="24" customHeight="1">
      <c r="A71" s="151" t="s">
        <v>5</v>
      </c>
      <c r="B71" s="152" t="str">
        <f>B33</f>
        <v>--</v>
      </c>
      <c r="C71" s="150" t="s">
        <v>3</v>
      </c>
      <c r="D71" s="154" t="str">
        <f>D33</f>
        <v/>
      </c>
      <c r="I71" s="122"/>
    </row>
    <row r="72" spans="1:9" s="121" customFormat="1" ht="24" customHeight="1">
      <c r="A72" s="151" t="s">
        <v>6</v>
      </c>
      <c r="B72" s="152" t="str">
        <f>B34</f>
        <v/>
      </c>
      <c r="C72" s="150" t="s">
        <v>4</v>
      </c>
      <c r="D72" s="154" t="str">
        <f>D34</f>
        <v/>
      </c>
      <c r="I72" s="122"/>
    </row>
    <row r="73" spans="1:9" s="121" customFormat="1" ht="24" customHeight="1">
      <c r="A73" s="151"/>
      <c r="B73" s="164"/>
      <c r="C73" s="150"/>
      <c r="D73" s="165"/>
      <c r="I73" s="122"/>
    </row>
    <row r="74" spans="1:9" s="121" customFormat="1" ht="33" customHeight="1">
      <c r="D74" s="150"/>
      <c r="I74" s="122"/>
    </row>
  </sheetData>
  <sheetProtection algorithmName="SHA-512" hashValue="wFegPLvI42fBbhJ7qDqpN7gmmEjsHH8H3dC76o63W8Q4oNFWyBpzOB0QHtmHvp1hnA/nGwRqxUPrdJOBgXgxkg==" saltValue="KqbdR4bYA/7Wb7gx+hQGfQ==" spinCount="100000" sheet="1" formatColumns="0" formatRows="0" selectLockedCells="1"/>
  <customSheetViews>
    <customSheetView guid="{FEBF4298-F424-4062-8777-832DAFDB7A61}" scale="80"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FB41F969-87BE-4AD1-A99C-A5F9EA1C8FCB}"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6" fitToHeight="0" orientation="portrait" r:id="rId2"/>
      <headerFooter alignWithMargins="0">
        <oddFooter xml:space="preserve">&amp;R&amp;"Book Antiqua,Bold"&amp;8 Page &amp;P </oddFooter>
      </headerFooter>
    </customSheetView>
    <customSheetView guid="{47D52ECC-373D-4A7A-838F-7112A4A0A94F}"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BA86FE7A-199D-4ABD-A444-AE6BFDF4BCC9}" scale="115" showPageBreaks="1" fitToPage="1" printArea="1" hiddenRows="1" hiddenColumns="1" view="pageBreakPreview" topLeftCell="A24">
      <selection activeCell="E48" sqref="E48"/>
      <rowBreaks count="1" manualBreakCount="1">
        <brk id="35" max="4" man="1"/>
      </rowBreaks>
      <pageMargins left="0.75" right="0.46" top="0.4" bottom="0.47" header="0.26" footer="0.28999999999999998"/>
      <pageSetup scale="86" fitToHeight="0" orientation="portrait" r:id="rId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347D9A5E-5167-4CD7-A121-BEAF211F64E4}"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72B383D4-8341-48BE-BBCC-63C6785ABF81}"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7706378E-40E2-4583-90AF-E6E1DCB3696C}"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36:E39 A42:E73">
    <cfRule type="expression" dxfId="18" priority="3" stopIfTrue="1">
      <formula>$H$21=FALSE</formula>
    </cfRule>
  </conditionalFormatting>
  <conditionalFormatting sqref="A40:E41">
    <cfRule type="expression" dxfId="17" priority="4" stopIfTrue="1">
      <formula>$H$21=FALSE</formula>
    </cfRule>
  </conditionalFormatting>
  <conditionalFormatting sqref="A74:E74">
    <cfRule type="expression" dxfId="16" priority="2" stopIfTrue="1">
      <formula>$H$21="No"</formula>
    </cfRule>
  </conditionalFormatting>
  <conditionalFormatting sqref="F40:IV41">
    <cfRule type="expression" dxfId="15" priority="1" stopIfTrue="1">
      <formula>$H$21=FALSE</formula>
    </cfRule>
  </conditionalFormatting>
  <pageMargins left="0.75" right="0.46" top="0.4" bottom="0.47" header="0.26" footer="0.28999999999999998"/>
  <pageSetup scale="74" fitToHeight="0" orientation="portrait" r:id="rId9"/>
  <headerFooter alignWithMargins="0">
    <oddFooter xml:space="preserve">&amp;R&amp;"Book Antiqua,Bold"&amp;8 Page &amp;P </oddFooter>
  </headerFooter>
  <rowBreaks count="1" manualBreakCount="1">
    <brk id="35" max="4" man="1"/>
  </rowBreaks>
  <drawing r:id="rId10"/>
  <legacyDrawing r:id="rId11"/>
  <mc:AlternateContent xmlns:mc="http://schemas.openxmlformats.org/markup-compatibility/2006">
    <mc:Choice Requires="x14">
      <controls>
        <mc:AlternateContent xmlns:mc="http://schemas.openxmlformats.org/markup-compatibility/2006">
          <mc:Choice Requires="x14">
            <control shapeId="74753" r:id="rId12" name="Check Box 1">
              <controlPr defaultSize="0" print="0" autoFill="0" autoLine="0" autoPict="0">
                <anchor moveWithCells="1">
                  <from>
                    <xdr:col>4</xdr:col>
                    <xdr:colOff>1066800</xdr:colOff>
                    <xdr:row>22</xdr:row>
                    <xdr:rowOff>1143000</xdr:rowOff>
                  </from>
                  <to>
                    <xdr:col>4</xdr:col>
                    <xdr:colOff>1371600</xdr:colOff>
                    <xdr:row>30</xdr:row>
                    <xdr:rowOff>123825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5"/>
    <pageSetUpPr fitToPage="1"/>
  </sheetPr>
  <dimension ref="A1:Z51"/>
  <sheetViews>
    <sheetView showGridLines="0" view="pageBreakPreview" topLeftCell="A17" zoomScaleSheetLayoutView="100" workbookViewId="0">
      <selection activeCell="A17" sqref="A17"/>
    </sheetView>
  </sheetViews>
  <sheetFormatPr defaultRowHeight="15.75"/>
  <cols>
    <col min="1" max="1" width="12.140625" style="17" customWidth="1"/>
    <col min="2" max="2" width="25.7109375" style="17" customWidth="1"/>
    <col min="3" max="3" width="11.42578125" style="17" customWidth="1"/>
    <col min="4" max="4" width="19.42578125" style="17" customWidth="1"/>
    <col min="5" max="5" width="56.140625" style="17" customWidth="1"/>
    <col min="6" max="7" width="9.140625" style="17"/>
    <col min="8" max="8" width="0" style="17" hidden="1" customWidth="1"/>
    <col min="9" max="16384" width="9.140625" style="64"/>
  </cols>
  <sheetData>
    <row r="1" spans="1:26" ht="31.5" customHeight="1">
      <c r="A1" s="546" t="str">
        <f>'Attach 3(JV)'!A1</f>
        <v>Specification No. :NR3/NT/W-AIS/DOM/K00/25/11859 (RFx No. 5002004747)</v>
      </c>
      <c r="B1" s="546"/>
      <c r="C1" s="546"/>
      <c r="D1" s="546"/>
      <c r="E1" s="265" t="str">
        <f>"Attachment-6 " &amp; 'Attach 3(JV)'!AT1</f>
        <v xml:space="preserve">Attachment-6 </v>
      </c>
      <c r="Z1" s="309"/>
    </row>
    <row r="2" spans="1:26" ht="3.75" customHeight="1">
      <c r="Z2" s="309"/>
    </row>
    <row r="3" spans="1:26" ht="84.75" customHeight="1">
      <c r="A3" s="536" t="str">
        <f>'Attach 3(JV)'!A3</f>
        <v>Package-C-Augmentation of transformation capacity at 765/400/220kV Agra (PG) S/S by 1x500 MVA, 400/220kV ICT at 400 KV Agra S/S</v>
      </c>
      <c r="B3" s="537"/>
      <c r="C3" s="537"/>
      <c r="D3" s="537"/>
      <c r="E3" s="537"/>
      <c r="F3" s="10"/>
      <c r="G3" s="10"/>
      <c r="H3" s="10"/>
    </row>
    <row r="4" spans="1:26" ht="6.75" customHeight="1">
      <c r="A4" s="266"/>
      <c r="H4" s="125"/>
      <c r="I4" s="126"/>
    </row>
    <row r="5" spans="1:26" ht="20.100000000000001" customHeight="1">
      <c r="A5" s="538" t="s">
        <v>42</v>
      </c>
      <c r="B5" s="538"/>
      <c r="C5" s="538"/>
      <c r="D5" s="538"/>
      <c r="E5" s="538"/>
      <c r="F5" s="47"/>
      <c r="H5" s="125"/>
      <c r="I5" s="126"/>
    </row>
    <row r="6" spans="1:26" ht="10.5" customHeight="1">
      <c r="A6" s="69"/>
      <c r="H6" s="125"/>
      <c r="I6" s="126"/>
    </row>
    <row r="7" spans="1:26" ht="20.100000000000001" customHeight="1">
      <c r="A7" s="47" t="str">
        <f>'Attach 3(JV)'!A7</f>
        <v>Bidder’s Name and Address (Sole Bidder) :</v>
      </c>
      <c r="E7" s="129" t="str">
        <f>'Attach 3(JV)'!E7</f>
        <v>To:</v>
      </c>
      <c r="H7" s="125"/>
      <c r="I7" s="126"/>
    </row>
    <row r="8" spans="1:26" ht="36" customHeight="1">
      <c r="A8" s="542" t="str">
        <f>'Attach 3(JV)'!A8</f>
        <v/>
      </c>
      <c r="B8" s="542"/>
      <c r="C8" s="542"/>
      <c r="D8" s="542"/>
      <c r="E8" s="130" t="str">
        <f>'Attach 3(JV)'!E8</f>
        <v>Contract Services</v>
      </c>
      <c r="H8" s="125"/>
      <c r="I8" s="126"/>
    </row>
    <row r="9" spans="1:26" ht="20.100000000000001" customHeight="1">
      <c r="A9" s="131" t="s">
        <v>341</v>
      </c>
      <c r="B9" s="540" t="str">
        <f>'Attach 3(JV)'!B9</f>
        <v/>
      </c>
      <c r="C9" s="540"/>
      <c r="D9" s="540"/>
      <c r="E9" s="130" t="str">
        <f>'Attach 3(JV)'!E9</f>
        <v>Power Grid Corporation of India Ltd.,</v>
      </c>
      <c r="H9" s="125"/>
      <c r="I9" s="126"/>
    </row>
    <row r="10" spans="1:26" ht="20.100000000000001" customHeight="1">
      <c r="A10" s="131" t="s">
        <v>343</v>
      </c>
      <c r="B10" s="540" t="str">
        <f>'Attach 3(JV)'!B10</f>
        <v/>
      </c>
      <c r="C10" s="540"/>
      <c r="D10" s="540"/>
      <c r="E10" s="130" t="str">
        <f>'Attach 3(JV)'!E10</f>
        <v xml:space="preserve">Northern Region-III Headquarter, 2nd Floor, Plot No. – 2A/INS 02,
</v>
      </c>
      <c r="H10" s="125"/>
      <c r="I10" s="126"/>
    </row>
    <row r="11" spans="1:26" ht="20.100000000000001" customHeight="1">
      <c r="B11" s="540" t="str">
        <f>'Attach 3(JV)'!B11</f>
        <v/>
      </c>
      <c r="C11" s="540"/>
      <c r="D11" s="540"/>
      <c r="E11" s="130" t="str">
        <f>'Attach 3(JV)'!E11</f>
        <v xml:space="preserve">2nd Floor, Plot No. – 2A/INS 02, Avadh Vihar Yojna,Lucknow- 226002 (UP) </v>
      </c>
    </row>
    <row r="12" spans="1:26" ht="17.25" customHeight="1">
      <c r="A12" s="69"/>
      <c r="B12" s="540" t="str">
        <f>'Attach 3(JV)'!B12</f>
        <v/>
      </c>
      <c r="C12" s="540"/>
      <c r="D12" s="540"/>
      <c r="E12" s="130"/>
    </row>
    <row r="13" spans="1:26" ht="21" customHeight="1">
      <c r="A13" s="17" t="s">
        <v>336</v>
      </c>
      <c r="B13" s="310"/>
      <c r="C13" s="310"/>
      <c r="D13" s="310"/>
    </row>
    <row r="14" spans="1:26" ht="45" customHeight="1">
      <c r="A14" s="486" t="s">
        <v>43</v>
      </c>
      <c r="B14" s="486"/>
      <c r="C14" s="486"/>
      <c r="D14" s="486"/>
      <c r="E14" s="486"/>
    </row>
    <row r="15" spans="1:26" ht="12" customHeight="1">
      <c r="A15" s="69"/>
      <c r="B15" s="69"/>
      <c r="C15" s="69"/>
      <c r="D15" s="69"/>
      <c r="E15" s="69"/>
    </row>
    <row r="16" spans="1:26" ht="42" customHeight="1">
      <c r="A16" s="252" t="s">
        <v>339</v>
      </c>
      <c r="B16" s="252" t="s">
        <v>44</v>
      </c>
      <c r="C16" s="590" t="s">
        <v>45</v>
      </c>
      <c r="D16" s="590"/>
      <c r="E16" s="252" t="s">
        <v>46</v>
      </c>
    </row>
    <row r="17" spans="1:8" ht="21" customHeight="1">
      <c r="A17" s="254"/>
      <c r="B17" s="254"/>
      <c r="C17" s="587"/>
      <c r="D17" s="588"/>
      <c r="E17" s="254"/>
    </row>
    <row r="18" spans="1:8" ht="21" customHeight="1">
      <c r="A18" s="254"/>
      <c r="B18" s="254"/>
      <c r="C18" s="587"/>
      <c r="D18" s="588"/>
      <c r="E18" s="254"/>
    </row>
    <row r="19" spans="1:8" ht="21" customHeight="1">
      <c r="A19" s="254"/>
      <c r="B19" s="254"/>
      <c r="C19" s="586"/>
      <c r="D19" s="586"/>
      <c r="E19" s="254"/>
    </row>
    <row r="20" spans="1:8" ht="21" customHeight="1">
      <c r="A20" s="254"/>
      <c r="B20" s="254"/>
      <c r="C20" s="586"/>
      <c r="D20" s="586"/>
      <c r="E20" s="254"/>
      <c r="F20" s="311"/>
      <c r="G20" s="311"/>
      <c r="H20" s="294" t="b">
        <v>0</v>
      </c>
    </row>
    <row r="21" spans="1:8" ht="21" customHeight="1">
      <c r="A21" s="254"/>
      <c r="B21" s="254"/>
      <c r="C21" s="586"/>
      <c r="D21" s="586"/>
      <c r="E21" s="254"/>
      <c r="F21" s="311"/>
      <c r="G21" s="311"/>
      <c r="H21" s="291"/>
    </row>
    <row r="22" spans="1:8" ht="16.5" customHeight="1">
      <c r="D22" s="69"/>
      <c r="E22" s="69"/>
    </row>
    <row r="23" spans="1:8" s="17" customFormat="1" ht="51.75" customHeight="1">
      <c r="A23" s="486" t="s">
        <v>47</v>
      </c>
      <c r="B23" s="486"/>
      <c r="C23" s="486"/>
      <c r="D23" s="486"/>
      <c r="E23" s="486"/>
    </row>
    <row r="24" spans="1:8" s="17" customFormat="1" ht="96.75" customHeight="1">
      <c r="A24" s="486" t="s">
        <v>48</v>
      </c>
      <c r="B24" s="486"/>
      <c r="C24" s="486"/>
      <c r="D24" s="486"/>
      <c r="E24" s="486"/>
    </row>
    <row r="25" spans="1:8" s="17" customFormat="1" ht="24" customHeight="1">
      <c r="A25" s="69"/>
      <c r="B25" s="69"/>
      <c r="C25" s="69"/>
      <c r="D25" s="270"/>
      <c r="E25" s="69"/>
    </row>
    <row r="26" spans="1:8" ht="24" customHeight="1">
      <c r="A26" s="271" t="s">
        <v>5</v>
      </c>
      <c r="B26" s="272" t="str">
        <f>'Attach 3(JV)'!B18</f>
        <v>--</v>
      </c>
      <c r="C26" s="312"/>
      <c r="D26" s="270" t="s">
        <v>3</v>
      </c>
      <c r="E26" s="273" t="str">
        <f>'Attach 3(JV)'!E18</f>
        <v/>
      </c>
    </row>
    <row r="27" spans="1:8" ht="24" customHeight="1">
      <c r="A27" s="271" t="s">
        <v>6</v>
      </c>
      <c r="B27" s="273" t="str">
        <f>'Attach 3(JV)'!B19</f>
        <v/>
      </c>
      <c r="C27" s="312"/>
      <c r="D27" s="270" t="s">
        <v>4</v>
      </c>
      <c r="E27" s="273" t="str">
        <f>'Attach 3(JV)'!E19</f>
        <v/>
      </c>
    </row>
    <row r="28" spans="1:8" ht="24" customHeight="1">
      <c r="D28" s="270"/>
    </row>
    <row r="29" spans="1:8" ht="24" customHeight="1">
      <c r="D29" s="270"/>
    </row>
    <row r="30" spans="1:8" s="274" customFormat="1" ht="32.25" customHeight="1">
      <c r="A30" s="47" t="str">
        <f>A1</f>
        <v>Specification No. :NR3/NT/W-AIS/DOM/K00/25/11859 (RFx No. 5002004747)</v>
      </c>
      <c r="B30" s="47"/>
      <c r="C30" s="47"/>
      <c r="D30" s="47"/>
      <c r="E30" s="313" t="str">
        <f>"Annexure I to" &amp; E1</f>
        <v xml:space="preserve">Annexure I toAttachment-6 </v>
      </c>
      <c r="F30" s="47"/>
      <c r="G30" s="47"/>
      <c r="H30" s="47"/>
    </row>
    <row r="31" spans="1:8" ht="15.75" customHeight="1">
      <c r="A31" s="589"/>
      <c r="B31" s="589"/>
      <c r="C31" s="589"/>
      <c r="D31" s="589"/>
      <c r="E31" s="589"/>
    </row>
    <row r="32" spans="1:8" ht="20.100000000000001" customHeight="1">
      <c r="A32" s="539" t="str">
        <f>A5</f>
        <v>(Alternative, Deviations and Exceptions to the Provisions)</v>
      </c>
      <c r="B32" s="539"/>
      <c r="C32" s="539"/>
      <c r="D32" s="539"/>
      <c r="E32" s="539"/>
    </row>
    <row r="33" spans="1:5" ht="20.100000000000001" customHeight="1">
      <c r="A33" s="539" t="s">
        <v>175</v>
      </c>
      <c r="B33" s="539"/>
      <c r="C33" s="539"/>
      <c r="D33" s="539"/>
      <c r="E33" s="539"/>
    </row>
    <row r="34" spans="1:5" ht="20.100000000000001" customHeight="1"/>
    <row r="35" spans="1:5" ht="42" customHeight="1">
      <c r="A35" s="252" t="s">
        <v>339</v>
      </c>
      <c r="B35" s="252" t="s">
        <v>44</v>
      </c>
      <c r="C35" s="590" t="s">
        <v>45</v>
      </c>
      <c r="D35" s="590"/>
      <c r="E35" s="252" t="s">
        <v>46</v>
      </c>
    </row>
    <row r="36" spans="1:5" ht="39.950000000000003" customHeight="1">
      <c r="A36" s="254"/>
      <c r="B36" s="254"/>
      <c r="C36" s="587"/>
      <c r="D36" s="588"/>
      <c r="E36" s="254"/>
    </row>
    <row r="37" spans="1:5" ht="39.950000000000003" customHeight="1">
      <c r="A37" s="254"/>
      <c r="B37" s="254"/>
      <c r="C37" s="587"/>
      <c r="D37" s="588"/>
      <c r="E37" s="254"/>
    </row>
    <row r="38" spans="1:5" ht="39.950000000000003" customHeight="1">
      <c r="A38" s="254"/>
      <c r="B38" s="254"/>
      <c r="C38" s="587"/>
      <c r="D38" s="588"/>
      <c r="E38" s="254"/>
    </row>
    <row r="39" spans="1:5" ht="39.950000000000003" customHeight="1">
      <c r="A39" s="254"/>
      <c r="B39" s="254"/>
      <c r="C39" s="587"/>
      <c r="D39" s="588"/>
      <c r="E39" s="254"/>
    </row>
    <row r="40" spans="1:5" ht="39.950000000000003" customHeight="1">
      <c r="A40" s="254"/>
      <c r="B40" s="254"/>
      <c r="C40" s="587"/>
      <c r="D40" s="588"/>
      <c r="E40" s="254"/>
    </row>
    <row r="41" spans="1:5" ht="39.950000000000003" customHeight="1">
      <c r="A41" s="254"/>
      <c r="B41" s="254"/>
      <c r="C41" s="587"/>
      <c r="D41" s="588"/>
      <c r="E41" s="254"/>
    </row>
    <row r="42" spans="1:5" ht="39.950000000000003" customHeight="1">
      <c r="A42" s="254"/>
      <c r="B42" s="254"/>
      <c r="C42" s="587"/>
      <c r="D42" s="588"/>
      <c r="E42" s="254"/>
    </row>
    <row r="43" spans="1:5" ht="39.950000000000003" customHeight="1">
      <c r="A43" s="254"/>
      <c r="B43" s="254"/>
      <c r="C43" s="587"/>
      <c r="D43" s="588"/>
      <c r="E43" s="254"/>
    </row>
    <row r="44" spans="1:5" ht="39.950000000000003" customHeight="1">
      <c r="A44" s="254"/>
      <c r="B44" s="254"/>
      <c r="C44" s="587"/>
      <c r="D44" s="588"/>
      <c r="E44" s="254"/>
    </row>
    <row r="45" spans="1:5" ht="39.950000000000003" customHeight="1">
      <c r="A45" s="254"/>
      <c r="B45" s="254"/>
      <c r="C45" s="587"/>
      <c r="D45" s="588"/>
      <c r="E45" s="254"/>
    </row>
    <row r="46" spans="1:5" ht="20.100000000000001" customHeight="1"/>
    <row r="47" spans="1:5" ht="25.5" customHeight="1"/>
    <row r="48" spans="1:5" ht="25.5" customHeight="1">
      <c r="A48" s="64"/>
      <c r="B48" s="64"/>
      <c r="C48" s="64"/>
      <c r="D48" s="270"/>
      <c r="E48" s="64"/>
    </row>
    <row r="49" spans="1:5" ht="25.5" customHeight="1">
      <c r="A49" s="271" t="s">
        <v>5</v>
      </c>
      <c r="B49" s="272" t="str">
        <f>B26</f>
        <v>--</v>
      </c>
      <c r="C49" s="312"/>
      <c r="D49" s="270" t="s">
        <v>3</v>
      </c>
      <c r="E49" s="273" t="str">
        <f>E26</f>
        <v/>
      </c>
    </row>
    <row r="50" spans="1:5" ht="25.5" customHeight="1">
      <c r="A50" s="271" t="s">
        <v>6</v>
      </c>
      <c r="B50" s="306" t="str">
        <f>B27</f>
        <v/>
      </c>
      <c r="C50" s="312"/>
      <c r="D50" s="270" t="s">
        <v>4</v>
      </c>
      <c r="E50" s="273" t="str">
        <f>E27</f>
        <v/>
      </c>
    </row>
    <row r="51" spans="1:5" ht="25.5" customHeight="1">
      <c r="D51" s="270"/>
    </row>
  </sheetData>
  <sheetProtection algorithmName="SHA-512" hashValue="WuO5yfLJa/FtDQ3X+/0UqxYmW7S0CjimLcynggTrbVNdZqhdQAi1+d3AsuuScWChmbTDF4YZE65Z2hbQrS++EQ==" saltValue="Y2tG+0vxlMO/zDQI9SD5ng==" spinCount="100000" sheet="1" formatColumns="0" formatRows="0" selectLockedCells="1"/>
  <customSheetViews>
    <customSheetView guid="{FEBF4298-F424-4062-8777-832DAFDB7A61}" showPageBreaks="1" showGridLines="0" fitToPage="1" printArea="1" hiddenColumns="1" view="pageBreakPreview">
      <selection activeCell="A17" sqref="A1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FB41F969-87BE-4AD1-A99C-A5F9EA1C8FCB}" scale="80" showPageBreaks="1" showGridLines="0" fitToPage="1" printArea="1" hiddenColumns="1" view="pageBreakPreview">
      <selection activeCell="A17" sqref="A1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47D52ECC-373D-4A7A-838F-7112A4A0A94F}" showPageBreaks="1" showGridLines="0" fitToPage="1" printArea="1" hiddenColumns="1" view="pageBreakPreview" topLeftCell="A13">
      <selection activeCell="A17" sqref="A1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BA86FE7A-199D-4ABD-A444-AE6BFDF4BCC9}" scale="145" showPageBreaks="1" showGridLines="0" fitToPage="1" printArea="1" hiddenColumns="1" view="pageBreakPreview" topLeftCell="A37">
      <selection activeCell="B45" sqref="B45"/>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0"/>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5"/>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26"/>
      <headerFooter alignWithMargins="0">
        <oddFooter>&amp;R&amp;"Book Antiqua,Bold"&amp;8 Page &amp;P of &amp;N</oddFooter>
      </headerFooter>
    </customSheetView>
    <customSheetView guid="{347D9A5E-5167-4CD7-A121-BEAF211F64E4}" showPageBreaks="1" showGridLines="0" fitToPage="1" printArea="1" hiddenColumns="1" view="pageBreakPreview" topLeftCell="A13">
      <selection activeCell="A17" sqref="A17"/>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A17" sqref="A17"/>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7706378E-40E2-4583-90AF-E6E1DCB3696C}" scale="80" showPageBreaks="1" showGridLines="0" fitToPage="1" printArea="1" hiddenColumns="1" view="pageBreakPreview">
      <selection activeCell="A17" sqref="A17"/>
      <pageMargins left="0.75" right="0.63" top="0.57999999999999996" bottom="0.4" header="0.34" footer="0.2"/>
      <pageSetup scale="89" fitToHeight="0" orientation="portrait" r:id="rId29"/>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30:E30">
    <cfRule type="expression" dxfId="14" priority="1" stopIfTrue="1">
      <formula>$H$20=FALSE</formula>
    </cfRule>
  </conditionalFormatting>
  <conditionalFormatting sqref="A31:E51">
    <cfRule type="expression" dxfId="13" priority="3" stopIfTrue="1">
      <formula>$H$20=FALSE</formula>
    </cfRule>
  </conditionalFormatting>
  <conditionalFormatting sqref="A52:E52">
    <cfRule type="expression" dxfId="12" priority="2" stopIfTrue="1">
      <formula>$H$20="No"</formula>
    </cfRule>
  </conditionalFormatting>
  <pageMargins left="0.75" right="0.63" top="0.57999999999999996" bottom="0.4" header="0.34" footer="0.2"/>
  <pageSetup scale="81" fitToHeight="0" orientation="portrait" r:id="rId30"/>
  <headerFooter alignWithMargins="0">
    <oddFooter>&amp;R&amp;"Book Antiqua,Bold"&amp;8 Page &amp;P of &amp;N</oddFooter>
  </headerFooter>
  <drawing r:id="rId31"/>
  <legacyDrawing r:id="rId32"/>
  <mc:AlternateContent xmlns:mc="http://schemas.openxmlformats.org/markup-compatibility/2006">
    <mc:Choice Requires="x14">
      <controls>
        <mc:AlternateContent xmlns:mc="http://schemas.openxmlformats.org/markup-compatibility/2006">
          <mc:Choice Requires="x14">
            <control shapeId="10254" r:id="rId33"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12"/>
    <pageSetUpPr fitToPage="1"/>
  </sheetPr>
  <dimension ref="A1:I28"/>
  <sheetViews>
    <sheetView showGridLines="0" view="pageBreakPreview" zoomScaleSheetLayoutView="100" workbookViewId="0">
      <selection sqref="A1:XFD1048576"/>
    </sheetView>
  </sheetViews>
  <sheetFormatPr defaultRowHeight="15.75"/>
  <cols>
    <col min="1" max="1" width="12.140625" style="17" customWidth="1"/>
    <col min="2" max="2" width="20.5703125" style="17" customWidth="1"/>
    <col min="3" max="3" width="11.42578125" style="17" customWidth="1"/>
    <col min="4" max="4" width="17.7109375" style="17" customWidth="1"/>
    <col min="5" max="5" width="57.85546875" style="17" customWidth="1"/>
    <col min="6" max="8" width="9.140625" style="17"/>
    <col min="9" max="16384" width="9.140625" style="64"/>
  </cols>
  <sheetData>
    <row r="1" spans="1:9" ht="33.75" customHeight="1">
      <c r="A1" s="546" t="str">
        <f>'Attach 3(JV)'!A1</f>
        <v>Specification No. :NR3/NT/W-AIS/DOM/K00/25/11859 (RFx No. 5002004747)</v>
      </c>
      <c r="B1" s="546"/>
      <c r="C1" s="546"/>
      <c r="D1" s="546"/>
      <c r="E1" s="314" t="str">
        <f>"Attachment-7 " &amp; 'Attach 3(JV)'!AT1</f>
        <v xml:space="preserve">Attachment-7 </v>
      </c>
    </row>
    <row r="2" spans="1:9">
      <c r="E2" s="315"/>
    </row>
    <row r="3" spans="1:9" ht="92.25" customHeight="1">
      <c r="A3" s="536" t="str">
        <f>'Attach 3(JV)'!A3</f>
        <v>Package-C-Augmentation of transformation capacity at 765/400/220kV Agra (PG) S/S by 1x500 MVA, 400/220kV ICT at 400 KV Agra S/S</v>
      </c>
      <c r="B3" s="537"/>
      <c r="C3" s="537"/>
      <c r="D3" s="537"/>
      <c r="E3" s="537"/>
      <c r="F3" s="10"/>
      <c r="G3" s="10"/>
      <c r="H3" s="10"/>
    </row>
    <row r="4" spans="1:9" ht="20.100000000000001" customHeight="1">
      <c r="A4" s="266"/>
      <c r="H4" s="125"/>
      <c r="I4" s="126"/>
    </row>
    <row r="5" spans="1:9" ht="20.100000000000001" customHeight="1">
      <c r="A5" s="538" t="s">
        <v>178</v>
      </c>
      <c r="B5" s="538"/>
      <c r="C5" s="538"/>
      <c r="D5" s="538"/>
      <c r="E5" s="538"/>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2" t="str">
        <f>'Attach 3(JV)'!A8</f>
        <v/>
      </c>
      <c r="B8" s="542"/>
      <c r="C8" s="542"/>
      <c r="D8" s="542"/>
      <c r="E8" s="268" t="str">
        <f>'Attach 3(JV)'!E8</f>
        <v>Contract Services</v>
      </c>
      <c r="H8" s="125"/>
      <c r="I8" s="126"/>
    </row>
    <row r="9" spans="1:9" ht="20.100000000000001" customHeight="1">
      <c r="A9" s="131" t="s">
        <v>341</v>
      </c>
      <c r="B9" s="540" t="str">
        <f>'Attach 3(JV)'!B9</f>
        <v/>
      </c>
      <c r="C9" s="540"/>
      <c r="D9" s="540"/>
      <c r="E9" s="268" t="str">
        <f>'Attach 3(JV)'!E9</f>
        <v>Power Grid Corporation of India Ltd.,</v>
      </c>
      <c r="H9" s="125"/>
      <c r="I9" s="126"/>
    </row>
    <row r="10" spans="1:9" ht="20.100000000000001" customHeight="1">
      <c r="A10" s="131" t="s">
        <v>343</v>
      </c>
      <c r="B10" s="540" t="str">
        <f>'Attach 3(JV)'!B10</f>
        <v/>
      </c>
      <c r="C10" s="540"/>
      <c r="D10" s="540"/>
      <c r="E10" s="268" t="str">
        <f>'Attach 3(JV)'!E10</f>
        <v xml:space="preserve">Northern Region-III Headquarter, 2nd Floor, Plot No. – 2A/INS 02,
</v>
      </c>
      <c r="H10" s="125"/>
      <c r="I10" s="126"/>
    </row>
    <row r="11" spans="1:9" ht="20.100000000000001" customHeight="1">
      <c r="B11" s="540" t="str">
        <f>'Attach 3(JV)'!B11</f>
        <v/>
      </c>
      <c r="C11" s="540"/>
      <c r="D11" s="540"/>
      <c r="E11" s="268" t="str">
        <f>'Attach 3(JV)'!E11</f>
        <v xml:space="preserve">2nd Floor, Plot No. – 2A/INS 02, Avadh Vihar Yojna,Lucknow- 226002 (UP) </v>
      </c>
    </row>
    <row r="12" spans="1:9" ht="20.100000000000001" customHeight="1"/>
    <row r="13" spans="1:9" ht="20.100000000000001" customHeight="1">
      <c r="A13" s="69"/>
    </row>
    <row r="14" spans="1:9" ht="27.75" customHeight="1">
      <c r="A14" s="539" t="s">
        <v>179</v>
      </c>
      <c r="B14" s="539"/>
      <c r="C14" s="539"/>
      <c r="D14" s="539"/>
      <c r="E14" s="539"/>
    </row>
    <row r="15" spans="1:9" ht="20.100000000000001" customHeight="1">
      <c r="A15" s="69"/>
    </row>
    <row r="16" spans="1:9" ht="33" customHeight="1">
      <c r="A16" s="271" t="s">
        <v>5</v>
      </c>
      <c r="B16" s="272" t="str">
        <f>'Attach 3(JV)'!B18</f>
        <v>--</v>
      </c>
      <c r="C16" s="47"/>
      <c r="D16" s="270" t="s">
        <v>3</v>
      </c>
      <c r="E16" s="273" t="str">
        <f>'Attach 3(JV)'!E18</f>
        <v/>
      </c>
    </row>
    <row r="17" spans="1:5" ht="33" customHeight="1">
      <c r="A17" s="271" t="s">
        <v>6</v>
      </c>
      <c r="B17" s="273" t="str">
        <f>'Attach 3(JV)'!B19</f>
        <v/>
      </c>
      <c r="C17" s="47"/>
      <c r="D17" s="270" t="s">
        <v>4</v>
      </c>
      <c r="E17" s="273" t="str">
        <f>'Attach 3(JV)'!E19</f>
        <v/>
      </c>
    </row>
    <row r="18" spans="1:5" ht="33" customHeight="1">
      <c r="D18" s="270"/>
    </row>
    <row r="19" spans="1:5" ht="20.100000000000001" customHeight="1"/>
    <row r="20" spans="1:5" ht="20.100000000000001" customHeight="1">
      <c r="A20" s="256"/>
    </row>
    <row r="21" spans="1:5" ht="20.100000000000001" customHeight="1"/>
    <row r="22" spans="1:5" ht="20.100000000000001" customHeight="1">
      <c r="A22" s="256"/>
    </row>
    <row r="23" spans="1:5" ht="20.100000000000001" customHeight="1"/>
    <row r="24" spans="1:5" ht="20.100000000000001" customHeight="1">
      <c r="A24" s="256"/>
    </row>
    <row r="25" spans="1:5" ht="20.100000000000001" customHeight="1"/>
    <row r="26" spans="1:5" ht="20.100000000000001" customHeight="1"/>
    <row r="27" spans="1:5" ht="20.100000000000001" customHeight="1"/>
    <row r="28" spans="1:5" ht="20.100000000000001" customHeight="1"/>
  </sheetData>
  <sheetProtection algorithmName="SHA-512" hashValue="9/ieGKS2tCOX46w+Dix1YyKHmu22+V77NDsJdEBQD6N3/ASrTqFRpUpZIyVNXmGKG1NvGZvNKGApwJzNiCh82g==" saltValue="ajhEzGJQZWFXiBMRfxArtg==" spinCount="100000" sheet="1" formatColumns="0" formatRows="0" selectLockedCells="1"/>
  <customSheetViews>
    <customSheetView guid="{FEBF4298-F424-4062-8777-832DAFDB7A61}" showPageBreaks="1" showGridLines="0" fitToPage="1" printArea="1" view="pageBreakPreview">
      <selection activeCell="E15" sqref="E15"/>
      <pageMargins left="0.75" right="0.63" top="0.57999999999999996" bottom="0.6" header="0.34" footer="0.35"/>
      <pageSetup scale="91"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E15" sqref="E15"/>
      <pageMargins left="0.75" right="0.63" top="0.57999999999999996" bottom="0.6" header="0.34" footer="0.35"/>
      <pageSetup scale="91"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1"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25"/>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1" orientation="portrait" r:id="rId26"/>
      <headerFooter alignWithMargins="0">
        <oddFooter>&amp;R&amp;"Book Antiqua,Bold"&amp;8 Page &amp;P of &amp;N</oddFooter>
      </headerFooter>
    </customSheetView>
    <customSheetView guid="{72B383D4-8341-48BE-BBCC-63C6785ABF81}" showPageBreaks="1" showGridLines="0" fitToPage="1" printArea="1" view="pageBreakPreview">
      <selection activeCell="A3" sqref="A3:E3"/>
      <pageMargins left="0.75" right="0.63" top="0.57999999999999996" bottom="0.6" header="0.34" footer="0.35"/>
      <pageSetup scale="91" orientation="portrait" r:id="rId27"/>
      <headerFooter alignWithMargins="0">
        <oddFooter>&amp;R&amp;"Book Antiqua,Bold"&amp;8 Page &amp;P of &amp;N</oddFooter>
      </headerFooter>
    </customSheetView>
    <customSheetView guid="{7706378E-40E2-4583-90AF-E6E1DCB3696C}" showPageBreaks="1" showGridLines="0" fitToPage="1" printArea="1" view="pageBreakPreview">
      <selection activeCell="E15" sqref="E15"/>
      <pageMargins left="0.75" right="0.63" top="0.57999999999999996" bottom="0.6" header="0.34" footer="0.35"/>
      <pageSetup scale="91" orientation="portrait" r:id="rId28"/>
      <headerFooter alignWithMargins="0">
        <oddFooter>&amp;R&amp;"Book Antiqua,Bold"&amp;8 Page &amp;P of &amp;N</oddFooter>
      </headerFooter>
    </customSheetView>
  </customSheetViews>
  <mergeCells count="8">
    <mergeCell ref="A1:D1"/>
    <mergeCell ref="A3:E3"/>
    <mergeCell ref="A5:E5"/>
    <mergeCell ref="A14:E14"/>
    <mergeCell ref="B9:D9"/>
    <mergeCell ref="B10:D10"/>
    <mergeCell ref="B11:D11"/>
    <mergeCell ref="A8:D8"/>
  </mergeCells>
  <phoneticPr fontId="7" type="noConversion"/>
  <pageMargins left="0.75" right="0.63" top="0.57999999999999996" bottom="0.6" header="0.34" footer="0.35"/>
  <pageSetup scale="84" orientation="portrait" r:id="rId29"/>
  <headerFooter alignWithMargins="0">
    <oddFooter>&amp;R&amp;"Book Antiqua,Bold"&amp;8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4"/>
    <pageSetUpPr fitToPage="1"/>
  </sheetPr>
  <dimension ref="A1:J63"/>
  <sheetViews>
    <sheetView showGridLines="0" view="pageBreakPreview" topLeftCell="A19" zoomScaleSheetLayoutView="100" workbookViewId="0">
      <selection activeCell="E21" sqref="E21"/>
    </sheetView>
  </sheetViews>
  <sheetFormatPr defaultRowHeight="16.5"/>
  <cols>
    <col min="1" max="1" width="12.140625" style="12" customWidth="1"/>
    <col min="2" max="2" width="20.5703125" style="12" customWidth="1"/>
    <col min="3" max="3" width="11.42578125" style="12" customWidth="1"/>
    <col min="4" max="4" width="24.42578125" style="12" customWidth="1"/>
    <col min="5" max="5" width="26.85546875" style="12" customWidth="1"/>
    <col min="6" max="6" width="25.28515625" style="12" customWidth="1"/>
    <col min="7" max="8" width="27.85546875" style="12" customWidth="1"/>
    <col min="9" max="9" width="22" style="12" customWidth="1"/>
    <col min="10" max="10" width="27.85546875" style="12" customWidth="1"/>
    <col min="11" max="16384" width="9.140625" style="8"/>
  </cols>
  <sheetData>
    <row r="1" spans="1:10" ht="33.75" customHeight="1">
      <c r="A1" s="543" t="str">
        <f>'Attach 3(JV)'!A1</f>
        <v>Specification No. :NR3/NT/W-AIS/DOM/K00/25/11859 (RFx No. 5002004747)</v>
      </c>
      <c r="B1" s="543"/>
      <c r="C1" s="543"/>
      <c r="D1" s="543"/>
      <c r="E1" s="113"/>
      <c r="F1" s="113"/>
      <c r="G1" s="113"/>
      <c r="H1" s="113"/>
      <c r="I1" s="113"/>
      <c r="J1" s="113" t="str">
        <f>"Attachment-9 " &amp; 'Attach 3(JV)'!AW1</f>
        <v xml:space="preserve">Attachment-9 </v>
      </c>
    </row>
    <row r="2" spans="1:10" ht="15" customHeight="1"/>
    <row r="3" spans="1:10" ht="73.5" customHeight="1">
      <c r="A3" s="591" t="str">
        <f>'Attach 3(JV)'!A3</f>
        <v>Package-C-Augmentation of transformation capacity at 765/400/220kV Agra (PG) S/S by 1x500 MVA, 400/220kV ICT at 400 KV Agra S/S</v>
      </c>
      <c r="B3" s="592"/>
      <c r="C3" s="592"/>
      <c r="D3" s="592"/>
      <c r="E3" s="592"/>
      <c r="F3" s="592"/>
      <c r="G3" s="592"/>
      <c r="H3" s="592"/>
      <c r="I3" s="592"/>
      <c r="J3" s="592"/>
    </row>
    <row r="4" spans="1:10" ht="15" customHeight="1">
      <c r="A4" s="11"/>
    </row>
    <row r="5" spans="1:10" ht="20.100000000000001" customHeight="1">
      <c r="A5" s="532" t="s">
        <v>364</v>
      </c>
      <c r="B5" s="532"/>
      <c r="C5" s="532"/>
      <c r="D5" s="532"/>
      <c r="E5" s="532"/>
      <c r="F5" s="532"/>
      <c r="G5" s="532"/>
      <c r="H5" s="532"/>
      <c r="I5" s="532"/>
      <c r="J5" s="532"/>
    </row>
    <row r="6" spans="1:10" ht="12.75" customHeight="1">
      <c r="A6" s="15"/>
    </row>
    <row r="7" spans="1:10" ht="20.100000000000001" customHeight="1">
      <c r="A7" s="16" t="str">
        <f>'Attach 3(JV)'!A7</f>
        <v>Bidder’s Name and Address (Sole Bidder) :</v>
      </c>
      <c r="E7" s="226"/>
      <c r="F7" s="601" t="s">
        <v>340</v>
      </c>
      <c r="G7" s="601"/>
      <c r="H7" s="7"/>
      <c r="I7" s="13"/>
      <c r="J7" s="3"/>
    </row>
    <row r="8" spans="1:10" ht="36" customHeight="1">
      <c r="A8" s="530" t="str">
        <f>'Attach 3(JV)'!A8</f>
        <v/>
      </c>
      <c r="B8" s="530"/>
      <c r="C8" s="530"/>
      <c r="D8" s="530"/>
      <c r="E8" s="3"/>
      <c r="F8" s="601" t="str">
        <f>'Attach 3(JV)'!E8</f>
        <v>Contract Services</v>
      </c>
      <c r="G8" s="601"/>
      <c r="H8" s="7"/>
      <c r="I8" s="13"/>
      <c r="J8" s="3"/>
    </row>
    <row r="9" spans="1:10" ht="20.100000000000001" customHeight="1">
      <c r="A9" s="5" t="s">
        <v>341</v>
      </c>
      <c r="B9" s="534" t="str">
        <f>'Attach 3(JV)'!B9</f>
        <v/>
      </c>
      <c r="C9" s="534"/>
      <c r="D9" s="534"/>
      <c r="E9" s="3"/>
      <c r="F9" s="601" t="str">
        <f>'Attach 3(JV)'!E9</f>
        <v>Power Grid Corporation of India Ltd.,</v>
      </c>
      <c r="G9" s="601"/>
      <c r="H9" s="7"/>
      <c r="I9" s="13"/>
      <c r="J9" s="3"/>
    </row>
    <row r="10" spans="1:10" ht="20.100000000000001" customHeight="1">
      <c r="A10" s="5" t="s">
        <v>343</v>
      </c>
      <c r="B10" s="534" t="str">
        <f>'Attach 3(JV)'!B10</f>
        <v/>
      </c>
      <c r="C10" s="534"/>
      <c r="D10" s="534"/>
      <c r="E10" s="3"/>
      <c r="F10" s="601" t="str">
        <f>'Attach 3(JV)'!E10</f>
        <v xml:space="preserve">Northern Region-III Headquarter, 2nd Floor, Plot No. – 2A/INS 02,
</v>
      </c>
      <c r="G10" s="601"/>
      <c r="H10" s="7"/>
      <c r="I10" s="13"/>
      <c r="J10" s="3"/>
    </row>
    <row r="11" spans="1:10" ht="20.100000000000001" customHeight="1">
      <c r="B11" s="534" t="str">
        <f>'Attach 3(JV)'!B11</f>
        <v/>
      </c>
      <c r="C11" s="534"/>
      <c r="D11" s="534"/>
      <c r="E11" s="3"/>
      <c r="F11" s="601" t="str">
        <f>'Attach 3(JV)'!E11</f>
        <v xml:space="preserve">2nd Floor, Plot No. – 2A/INS 02, Avadh Vihar Yojna,Lucknow- 226002 (UP) </v>
      </c>
      <c r="G11" s="601"/>
      <c r="H11" s="7"/>
      <c r="I11" s="7"/>
      <c r="J11" s="8"/>
    </row>
    <row r="12" spans="1:10" ht="20.100000000000001" customHeight="1">
      <c r="A12" s="15"/>
      <c r="B12" s="534" t="str">
        <f>'Attach 3(JV)'!B12</f>
        <v/>
      </c>
      <c r="C12" s="534"/>
      <c r="D12" s="534"/>
      <c r="E12" s="4"/>
      <c r="F12" s="4"/>
      <c r="G12" s="4"/>
      <c r="H12" s="4"/>
      <c r="I12" s="4"/>
      <c r="J12" s="4"/>
    </row>
    <row r="13" spans="1:10" ht="13.5" customHeight="1">
      <c r="A13" s="15"/>
      <c r="B13" s="44"/>
      <c r="C13" s="44"/>
      <c r="D13" s="44"/>
    </row>
    <row r="14" spans="1:10" ht="20.100000000000001" customHeight="1">
      <c r="A14" s="12" t="s">
        <v>336</v>
      </c>
    </row>
    <row r="15" spans="1:10" ht="15" customHeight="1">
      <c r="A15" s="15"/>
    </row>
    <row r="16" spans="1:10" ht="54.75" customHeight="1">
      <c r="A16" s="600" t="str">
        <f>"We hereby declare that the following Work Completion Schedule shall be followed by us in furnishing and installation of the subject Package i.e., " &amp; 'Attach 3(JV)'!A3 &amp; " for the period commencing from the effective date of Contract to us :"</f>
        <v>We hereby declare that the following Work Completion Schedule shall be followed by us in furnishing and installation of the subject Package i.e., Package-C-Augmentation of transformation capacity at 765/400/220kV Agra (PG) S/S by 1x500 MVA, 400/220kV ICT at 400 KV Agra S/S for the period commencing from the effective date of Contract to us :</v>
      </c>
      <c r="B16" s="600"/>
      <c r="C16" s="600"/>
      <c r="D16" s="600"/>
      <c r="E16" s="600"/>
      <c r="F16" s="600"/>
      <c r="G16" s="600"/>
      <c r="H16" s="600"/>
      <c r="I16" s="600"/>
      <c r="J16" s="600"/>
    </row>
    <row r="17" spans="1:10" ht="27" customHeight="1">
      <c r="A17" s="556" t="s">
        <v>339</v>
      </c>
      <c r="B17" s="604" t="s">
        <v>376</v>
      </c>
      <c r="C17" s="605"/>
      <c r="D17" s="606"/>
      <c r="E17" s="604" t="s">
        <v>493</v>
      </c>
      <c r="F17" s="605"/>
      <c r="G17" s="605"/>
      <c r="H17" s="17"/>
      <c r="I17" s="17"/>
      <c r="J17" s="8"/>
    </row>
    <row r="18" spans="1:10" ht="27" customHeight="1">
      <c r="A18" s="557"/>
      <c r="B18" s="607"/>
      <c r="C18" s="608"/>
      <c r="D18" s="609"/>
      <c r="E18" s="607"/>
      <c r="F18" s="608"/>
      <c r="G18" s="608"/>
      <c r="H18" s="17"/>
      <c r="I18" s="17"/>
      <c r="J18" s="8"/>
    </row>
    <row r="19" spans="1:10" ht="108.75" customHeight="1">
      <c r="A19" s="245"/>
      <c r="B19" s="246"/>
      <c r="C19" s="247"/>
      <c r="D19" s="248"/>
      <c r="E19" s="250"/>
      <c r="F19" s="251"/>
      <c r="G19" s="249"/>
      <c r="H19" s="249"/>
      <c r="I19" s="249"/>
      <c r="J19" s="249"/>
    </row>
    <row r="20" spans="1:10" ht="20.100000000000001" customHeight="1">
      <c r="A20" s="594">
        <v>1</v>
      </c>
      <c r="B20" s="598" t="s">
        <v>365</v>
      </c>
      <c r="C20" s="598"/>
      <c r="D20" s="598"/>
      <c r="E20" s="252"/>
      <c r="F20" s="253"/>
      <c r="G20" s="252"/>
      <c r="H20" s="252"/>
      <c r="I20" s="252"/>
      <c r="J20" s="252"/>
    </row>
    <row r="21" spans="1:10" ht="20.100000000000001" customHeight="1">
      <c r="A21" s="594"/>
      <c r="B21" s="597" t="s">
        <v>366</v>
      </c>
      <c r="C21" s="597"/>
      <c r="D21" s="597"/>
      <c r="E21" s="254"/>
      <c r="F21" s="255"/>
      <c r="G21" s="254"/>
      <c r="H21" s="254"/>
      <c r="I21" s="254"/>
      <c r="J21" s="254"/>
    </row>
    <row r="22" spans="1:10" ht="20.100000000000001" customHeight="1">
      <c r="A22" s="594"/>
      <c r="B22" s="595" t="s">
        <v>367</v>
      </c>
      <c r="C22" s="595"/>
      <c r="D22" s="595"/>
      <c r="E22" s="254"/>
      <c r="F22" s="255"/>
      <c r="G22" s="254"/>
      <c r="H22" s="254"/>
      <c r="I22" s="254"/>
      <c r="J22" s="254"/>
    </row>
    <row r="23" spans="1:10" ht="20.100000000000001" customHeight="1">
      <c r="A23" s="594">
        <v>2</v>
      </c>
      <c r="B23" s="598" t="s">
        <v>368</v>
      </c>
      <c r="C23" s="598"/>
      <c r="D23" s="598"/>
      <c r="E23" s="252"/>
      <c r="F23" s="253"/>
      <c r="G23" s="252"/>
      <c r="H23" s="252"/>
      <c r="I23" s="252"/>
      <c r="J23" s="252"/>
    </row>
    <row r="24" spans="1:10" ht="20.100000000000001" customHeight="1">
      <c r="A24" s="594"/>
      <c r="B24" s="597" t="s">
        <v>366</v>
      </c>
      <c r="C24" s="597"/>
      <c r="D24" s="597"/>
      <c r="E24" s="254"/>
      <c r="F24" s="255"/>
      <c r="G24" s="254"/>
      <c r="H24" s="254"/>
      <c r="I24" s="254"/>
      <c r="J24" s="254"/>
    </row>
    <row r="25" spans="1:10" ht="20.100000000000001" customHeight="1">
      <c r="A25" s="594"/>
      <c r="B25" s="595" t="s">
        <v>367</v>
      </c>
      <c r="C25" s="595"/>
      <c r="D25" s="595"/>
      <c r="E25" s="254"/>
      <c r="F25" s="255"/>
      <c r="G25" s="254"/>
      <c r="H25" s="254"/>
      <c r="I25" s="254"/>
      <c r="J25" s="254"/>
    </row>
    <row r="26" spans="1:10" ht="20.100000000000001" customHeight="1">
      <c r="A26" s="594">
        <v>3</v>
      </c>
      <c r="B26" s="598" t="s">
        <v>369</v>
      </c>
      <c r="C26" s="598"/>
      <c r="D26" s="598"/>
      <c r="E26" s="252"/>
      <c r="F26" s="253"/>
      <c r="G26" s="252"/>
      <c r="H26" s="252"/>
      <c r="I26" s="252"/>
      <c r="J26" s="252"/>
    </row>
    <row r="27" spans="1:10" ht="20.100000000000001" customHeight="1">
      <c r="A27" s="594"/>
      <c r="B27" s="597" t="s">
        <v>366</v>
      </c>
      <c r="C27" s="597"/>
      <c r="D27" s="597"/>
      <c r="E27" s="254"/>
      <c r="F27" s="255"/>
      <c r="G27" s="254"/>
      <c r="H27" s="254"/>
      <c r="I27" s="254"/>
      <c r="J27" s="254"/>
    </row>
    <row r="28" spans="1:10" ht="20.100000000000001" customHeight="1">
      <c r="A28" s="594"/>
      <c r="B28" s="595" t="s">
        <v>367</v>
      </c>
      <c r="C28" s="595"/>
      <c r="D28" s="595"/>
      <c r="E28" s="254"/>
      <c r="F28" s="255"/>
      <c r="G28" s="254"/>
      <c r="H28" s="254"/>
      <c r="I28" s="254"/>
      <c r="J28" s="254"/>
    </row>
    <row r="29" spans="1:10" ht="20.100000000000001" customHeight="1">
      <c r="A29" s="594">
        <v>4</v>
      </c>
      <c r="B29" s="598" t="s">
        <v>370</v>
      </c>
      <c r="C29" s="598"/>
      <c r="D29" s="598"/>
      <c r="E29" s="252"/>
      <c r="F29" s="253"/>
      <c r="G29" s="252"/>
      <c r="H29" s="252"/>
      <c r="I29" s="252"/>
      <c r="J29" s="252"/>
    </row>
    <row r="30" spans="1:10" ht="20.100000000000001" customHeight="1">
      <c r="A30" s="594"/>
      <c r="B30" s="597" t="s">
        <v>366</v>
      </c>
      <c r="C30" s="597"/>
      <c r="D30" s="597"/>
      <c r="E30" s="254"/>
      <c r="F30" s="255"/>
      <c r="G30" s="254"/>
      <c r="H30" s="254"/>
      <c r="I30" s="254"/>
      <c r="J30" s="254"/>
    </row>
    <row r="31" spans="1:10" ht="20.100000000000001" customHeight="1">
      <c r="A31" s="594"/>
      <c r="B31" s="595" t="s">
        <v>367</v>
      </c>
      <c r="C31" s="595"/>
      <c r="D31" s="595"/>
      <c r="E31" s="254"/>
      <c r="F31" s="255"/>
      <c r="G31" s="254"/>
      <c r="H31" s="254"/>
      <c r="I31" s="254"/>
      <c r="J31" s="254"/>
    </row>
    <row r="32" spans="1:10" ht="20.100000000000001" customHeight="1">
      <c r="A32" s="594">
        <v>5</v>
      </c>
      <c r="B32" s="598" t="s">
        <v>371</v>
      </c>
      <c r="C32" s="598"/>
      <c r="D32" s="598"/>
      <c r="E32" s="252"/>
      <c r="F32" s="253"/>
      <c r="G32" s="252"/>
      <c r="H32" s="252"/>
      <c r="I32" s="252"/>
      <c r="J32" s="252"/>
    </row>
    <row r="33" spans="1:10" ht="20.100000000000001" customHeight="1">
      <c r="A33" s="594"/>
      <c r="B33" s="597" t="s">
        <v>366</v>
      </c>
      <c r="C33" s="597"/>
      <c r="D33" s="597"/>
      <c r="E33" s="254"/>
      <c r="F33" s="255"/>
      <c r="G33" s="254"/>
      <c r="H33" s="254"/>
      <c r="I33" s="254"/>
      <c r="J33" s="254"/>
    </row>
    <row r="34" spans="1:10" ht="20.100000000000001" customHeight="1">
      <c r="A34" s="594"/>
      <c r="B34" s="595" t="s">
        <v>367</v>
      </c>
      <c r="C34" s="595"/>
      <c r="D34" s="595"/>
      <c r="E34" s="254"/>
      <c r="F34" s="255"/>
      <c r="G34" s="254"/>
      <c r="H34" s="254"/>
      <c r="I34" s="254"/>
      <c r="J34" s="254"/>
    </row>
    <row r="35" spans="1:10" ht="20.100000000000001" customHeight="1">
      <c r="A35" s="25">
        <v>6</v>
      </c>
      <c r="B35" s="596" t="s">
        <v>372</v>
      </c>
      <c r="C35" s="596"/>
      <c r="D35" s="596"/>
      <c r="E35" s="254"/>
      <c r="F35" s="255"/>
      <c r="G35" s="254"/>
      <c r="H35" s="254"/>
      <c r="I35" s="254"/>
      <c r="J35" s="254"/>
    </row>
    <row r="36" spans="1:10" ht="20.100000000000001" customHeight="1">
      <c r="A36" s="594">
        <v>7</v>
      </c>
      <c r="B36" s="598" t="s">
        <v>373</v>
      </c>
      <c r="C36" s="598"/>
      <c r="D36" s="598"/>
      <c r="E36" s="252"/>
      <c r="F36" s="253"/>
      <c r="G36" s="252"/>
      <c r="H36" s="252"/>
      <c r="I36" s="252"/>
      <c r="J36" s="252"/>
    </row>
    <row r="37" spans="1:10" ht="20.100000000000001" customHeight="1">
      <c r="A37" s="594"/>
      <c r="B37" s="597" t="s">
        <v>366</v>
      </c>
      <c r="C37" s="597"/>
      <c r="D37" s="597"/>
      <c r="E37" s="254"/>
      <c r="F37" s="255"/>
      <c r="G37" s="254"/>
      <c r="H37" s="254"/>
      <c r="I37" s="254"/>
      <c r="J37" s="254"/>
    </row>
    <row r="38" spans="1:10" ht="20.100000000000001" customHeight="1">
      <c r="A38" s="594"/>
      <c r="B38" s="595" t="s">
        <v>367</v>
      </c>
      <c r="C38" s="595"/>
      <c r="D38" s="595"/>
      <c r="E38" s="254"/>
      <c r="F38" s="255"/>
      <c r="G38" s="254"/>
      <c r="H38" s="254"/>
      <c r="I38" s="254"/>
      <c r="J38" s="254"/>
    </row>
    <row r="39" spans="1:10" ht="20.100000000000001" customHeight="1">
      <c r="A39" s="594">
        <v>8</v>
      </c>
      <c r="B39" s="598" t="s">
        <v>374</v>
      </c>
      <c r="C39" s="598"/>
      <c r="D39" s="598"/>
      <c r="E39" s="252"/>
      <c r="F39" s="253"/>
      <c r="G39" s="252"/>
      <c r="H39" s="252"/>
      <c r="I39" s="252"/>
      <c r="J39" s="252"/>
    </row>
    <row r="40" spans="1:10" ht="20.100000000000001" customHeight="1">
      <c r="A40" s="594"/>
      <c r="B40" s="597" t="s">
        <v>366</v>
      </c>
      <c r="C40" s="597"/>
      <c r="D40" s="597"/>
      <c r="E40" s="254"/>
      <c r="F40" s="255"/>
      <c r="G40" s="254"/>
      <c r="H40" s="254"/>
      <c r="I40" s="254"/>
      <c r="J40" s="254"/>
    </row>
    <row r="41" spans="1:10" ht="20.100000000000001" customHeight="1">
      <c r="A41" s="594"/>
      <c r="B41" s="595" t="s">
        <v>367</v>
      </c>
      <c r="C41" s="595"/>
      <c r="D41" s="595"/>
      <c r="E41" s="254"/>
      <c r="F41" s="255"/>
      <c r="G41" s="254"/>
      <c r="H41" s="254"/>
      <c r="I41" s="254"/>
      <c r="J41" s="254"/>
    </row>
    <row r="42" spans="1:10" ht="20.100000000000001" customHeight="1">
      <c r="A42" s="594">
        <v>9</v>
      </c>
      <c r="B42" s="598" t="s">
        <v>375</v>
      </c>
      <c r="C42" s="598"/>
      <c r="D42" s="598"/>
      <c r="E42" s="252"/>
      <c r="F42" s="253"/>
      <c r="G42" s="252"/>
      <c r="H42" s="252"/>
      <c r="I42" s="252"/>
      <c r="J42" s="252"/>
    </row>
    <row r="43" spans="1:10" ht="20.100000000000001" customHeight="1">
      <c r="A43" s="594"/>
      <c r="B43" s="597" t="s">
        <v>366</v>
      </c>
      <c r="C43" s="597"/>
      <c r="D43" s="597"/>
      <c r="E43" s="254"/>
      <c r="F43" s="255"/>
      <c r="G43" s="254"/>
      <c r="H43" s="254"/>
      <c r="I43" s="254"/>
      <c r="J43" s="254"/>
    </row>
    <row r="44" spans="1:10" ht="20.100000000000001" customHeight="1">
      <c r="A44" s="594"/>
      <c r="B44" s="595" t="s">
        <v>367</v>
      </c>
      <c r="C44" s="595"/>
      <c r="D44" s="595"/>
      <c r="E44" s="254"/>
      <c r="F44" s="255"/>
      <c r="G44" s="254"/>
      <c r="H44" s="254"/>
      <c r="I44" s="254"/>
      <c r="J44" s="254"/>
    </row>
    <row r="45" spans="1:10" s="231" customFormat="1" ht="18" customHeight="1">
      <c r="A45" s="602" t="str">
        <f>IF(OR(E44&gt;16,F44&gt;16,G44&gt;12,H44&gt;14,I44&gt;10,J44&gt;14),"You are exceeding the completion schedule specified in the bidding documents.", "")</f>
        <v/>
      </c>
      <c r="B45" s="603"/>
      <c r="C45" s="603"/>
      <c r="D45" s="603"/>
      <c r="E45" s="603"/>
      <c r="F45" s="603"/>
      <c r="G45" s="603"/>
      <c r="H45" s="603"/>
      <c r="I45" s="603"/>
      <c r="J45" s="603"/>
    </row>
    <row r="46" spans="1:10" s="231" customFormat="1" ht="18" hidden="1" customHeight="1">
      <c r="A46" s="242" t="str">
        <f>IF(F44&gt;10,"You are exceeding the completion schedule of 10 months as specified in the bidding documents.","")</f>
        <v/>
      </c>
      <c r="B46" s="243"/>
      <c r="C46" s="243"/>
      <c r="D46" s="243"/>
      <c r="E46" s="243"/>
      <c r="F46" s="243"/>
      <c r="G46" s="243"/>
      <c r="H46" s="243"/>
      <c r="I46" s="243"/>
      <c r="J46" s="243"/>
    </row>
    <row r="47" spans="1:10" s="231" customFormat="1" ht="18" hidden="1" customHeight="1">
      <c r="A47" s="242" t="e">
        <f>IF(#REF!&gt;10,"You are exceeding the completion schedule of 10 months as specified in the bidding documents.","")</f>
        <v>#REF!</v>
      </c>
      <c r="B47" s="243"/>
      <c r="C47" s="243"/>
      <c r="D47" s="243"/>
      <c r="E47" s="243"/>
      <c r="F47" s="243"/>
      <c r="G47" s="243"/>
      <c r="H47" s="243"/>
      <c r="I47" s="243"/>
      <c r="J47" s="243"/>
    </row>
    <row r="48" spans="1:10" ht="18" customHeight="1">
      <c r="A48" s="230"/>
      <c r="B48" s="230"/>
      <c r="C48" s="230"/>
      <c r="D48" s="230"/>
      <c r="E48" s="230"/>
      <c r="F48" s="230"/>
      <c r="G48" s="230"/>
      <c r="H48" s="230"/>
      <c r="I48" s="230"/>
      <c r="J48" s="230"/>
    </row>
    <row r="49" spans="1:10" ht="21" customHeight="1">
      <c r="A49" s="19" t="s">
        <v>5</v>
      </c>
      <c r="B49" s="28" t="str">
        <f>'Attach 3(JV)'!B18</f>
        <v>--</v>
      </c>
      <c r="D49" s="20"/>
      <c r="E49" s="20" t="s">
        <v>3</v>
      </c>
      <c r="F49" s="599" t="str">
        <f>'Attach 3(JV)'!E18</f>
        <v/>
      </c>
      <c r="G49" s="599"/>
      <c r="H49" s="7"/>
      <c r="I49" s="7"/>
      <c r="J49" s="8"/>
    </row>
    <row r="50" spans="1:10" ht="22.5" customHeight="1">
      <c r="A50" s="19" t="s">
        <v>6</v>
      </c>
      <c r="B50" s="94" t="str">
        <f>'Attach 3(JV)'!B19</f>
        <v/>
      </c>
      <c r="D50" s="20"/>
      <c r="E50" s="20" t="s">
        <v>4</v>
      </c>
      <c r="F50" s="599" t="str">
        <f>'Attach 3(JV)'!E19</f>
        <v/>
      </c>
      <c r="G50" s="599"/>
      <c r="H50" s="7"/>
      <c r="I50" s="7"/>
      <c r="J50" s="8"/>
    </row>
    <row r="51" spans="1:10" ht="8.25" customHeight="1">
      <c r="D51" s="20"/>
      <c r="E51" s="23"/>
      <c r="F51" s="23"/>
      <c r="G51" s="23"/>
      <c r="H51" s="23"/>
      <c r="I51" s="23"/>
      <c r="J51" s="23"/>
    </row>
    <row r="52" spans="1:10" ht="12" customHeight="1">
      <c r="A52" s="21"/>
    </row>
    <row r="53" spans="1:10" ht="51" customHeight="1">
      <c r="A53" s="26" t="s">
        <v>379</v>
      </c>
      <c r="B53" s="593" t="s">
        <v>378</v>
      </c>
      <c r="C53" s="593"/>
      <c r="D53" s="593"/>
      <c r="E53" s="593"/>
      <c r="F53" s="593"/>
      <c r="G53" s="593"/>
      <c r="H53" s="7"/>
      <c r="I53" s="7"/>
      <c r="J53" s="8"/>
    </row>
    <row r="54" spans="1:10" ht="20.100000000000001" customHeight="1"/>
    <row r="55" spans="1:10" ht="20.100000000000001" customHeight="1">
      <c r="A55" s="21"/>
    </row>
    <row r="56" spans="1:10" ht="20.100000000000001" customHeight="1"/>
    <row r="57" spans="1:10" ht="20.100000000000001" customHeight="1">
      <c r="A57" s="21"/>
    </row>
    <row r="58" spans="1:10" ht="20.100000000000001" customHeight="1"/>
    <row r="59" spans="1:10" ht="20.100000000000001" customHeight="1">
      <c r="A59" s="21"/>
    </row>
    <row r="60" spans="1:10" ht="20.100000000000001" customHeight="1"/>
    <row r="61" spans="1:10" ht="20.100000000000001" customHeight="1"/>
    <row r="62" spans="1:10" ht="20.100000000000001" customHeight="1"/>
    <row r="63" spans="1:10" ht="20.100000000000001" customHeight="1"/>
  </sheetData>
  <sheetProtection algorithmName="SHA-512" hashValue="mbkWr4CYwYJDn6SmuKzlSIv/N2Hj2KQrY4IxGiL6jI56SwdUG0qn2QRGl6wSKq6UaEt/WZQpz0clZ4/2ja1tSA==" saltValue="ndPd4aNpB25SUONICRhwsA==" spinCount="100000" sheet="1" formatColumns="0" formatRows="0" selectLockedCells="1"/>
  <customSheetViews>
    <customSheetView guid="{FEBF4298-F424-4062-8777-832DAFDB7A61}" showPageBreaks="1" showGridLines="0" fitToPage="1" printArea="1" hiddenRows="1" view="pageBreakPreview" topLeftCell="A20">
      <selection activeCell="G44" sqref="G44"/>
      <pageMargins left="0.45" right="0.38" top="0.57999999999999996" bottom="0.6" header="0.34" footer="0.35"/>
      <pageSetup scale="79"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view="pageBreakPreview" topLeftCell="A20">
      <selection activeCell="E20" sqref="E20"/>
      <pageMargins left="0.45" right="0.38" top="0.57999999999999996" bottom="0.6" header="0.34" footer="0.35"/>
      <pageSetup scale="72" fitToHeight="0"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7">
      <selection activeCell="E21" sqref="E21:H21"/>
      <pageMargins left="0.45" right="0.38" top="0.57999999999999996" bottom="0.6" header="0.34" footer="0.35"/>
      <pageSetup scale="71" fitToHeight="0" orientation="portrait" r:id="rId3"/>
      <headerFooter alignWithMargins="0">
        <oddFooter>&amp;R&amp;"Book Antiqua,Bold"&amp;8 Page &amp;P of &amp;N</oddFooter>
      </headerFooter>
    </customSheetView>
    <customSheetView guid="{BA86FE7A-199D-4ABD-A444-AE6BFDF4BCC9}" showPageBreaks="1" showGridLines="0" fitToPage="1" printArea="1" view="pageBreakPreview" topLeftCell="A21">
      <selection activeCell="E44" sqref="E44"/>
      <pageMargins left="0.45" right="0.38" top="0.57999999999999996" bottom="0.6" header="0.34" footer="0.35"/>
      <pageSetup scale="74" fitToHeight="0" orientation="portrait" r:id="rId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5"/>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0"/>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5"/>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0"/>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topLeftCell="A7">
      <selection activeCell="E21" sqref="E21:H21"/>
      <pageMargins left="0.45" right="0.38" top="0.57999999999999996" bottom="0.6" header="0.34" footer="0.35"/>
      <pageSetup scale="71" fitToHeight="0" orientation="portrait" r:id="rId27"/>
      <headerFooter alignWithMargins="0">
        <oddFooter>&amp;R&amp;"Book Antiqua,Bold"&amp;8 Page &amp;P of &amp;N</oddFooter>
      </headerFooter>
    </customSheetView>
    <customSheetView guid="{72B383D4-8341-48BE-BBCC-63C6785ABF81}" showPageBreaks="1" showGridLines="0" fitToPage="1" printArea="1" hiddenRows="1" view="pageBreakPreview" topLeftCell="A19">
      <selection activeCell="E44" sqref="E44:G44"/>
      <pageMargins left="0.45" right="0.38" top="0.57999999999999996" bottom="0.6" header="0.34" footer="0.35"/>
      <pageSetup scale="81" fitToHeight="0" orientation="portrait" r:id="rId28"/>
      <headerFooter alignWithMargins="0">
        <oddFooter>&amp;R&amp;"Book Antiqua,Bold"&amp;8 Page &amp;P of &amp;N</oddFooter>
      </headerFooter>
    </customSheetView>
    <customSheetView guid="{7706378E-40E2-4583-90AF-E6E1DCB3696C}" showPageBreaks="1" showGridLines="0" fitToPage="1" printArea="1" hiddenRows="1" view="pageBreakPreview" topLeftCell="A13">
      <selection activeCell="E20" sqref="E20:G20"/>
      <pageMargins left="0.45" right="0.38" top="0.57999999999999996" bottom="0.6" header="0.34" footer="0.35"/>
      <pageSetup scale="92" fitToHeight="0" orientation="portrait" r:id="rId29"/>
      <headerFooter alignWithMargins="0">
        <oddFooter>&amp;R&amp;"Book Antiqua,Bold"&amp;8 Page &amp;P of &amp;N</oddFooter>
      </headerFooter>
    </customSheetView>
  </customSheetViews>
  <mergeCells count="54">
    <mergeCell ref="A45:J45"/>
    <mergeCell ref="B17:D18"/>
    <mergeCell ref="B40:D40"/>
    <mergeCell ref="A20:A22"/>
    <mergeCell ref="A26:A28"/>
    <mergeCell ref="E17:G18"/>
    <mergeCell ref="B24:D24"/>
    <mergeCell ref="B20:D20"/>
    <mergeCell ref="B27:D27"/>
    <mergeCell ref="B30:D30"/>
    <mergeCell ref="B25:D25"/>
    <mergeCell ref="B22:D22"/>
    <mergeCell ref="B28:D28"/>
    <mergeCell ref="B23:D23"/>
    <mergeCell ref="A16:J16"/>
    <mergeCell ref="F50:G50"/>
    <mergeCell ref="F7:G7"/>
    <mergeCell ref="F8:G8"/>
    <mergeCell ref="F9:G9"/>
    <mergeCell ref="F10:G10"/>
    <mergeCell ref="F11:G11"/>
    <mergeCell ref="A42:A44"/>
    <mergeCell ref="B43:D43"/>
    <mergeCell ref="B29:D29"/>
    <mergeCell ref="B26:D26"/>
    <mergeCell ref="B38:D38"/>
    <mergeCell ref="A29:A31"/>
    <mergeCell ref="B39:D39"/>
    <mergeCell ref="B42:D42"/>
    <mergeCell ref="B37:D37"/>
    <mergeCell ref="B53:G53"/>
    <mergeCell ref="A17:A18"/>
    <mergeCell ref="A36:A38"/>
    <mergeCell ref="B34:D34"/>
    <mergeCell ref="B41:D41"/>
    <mergeCell ref="B35:D35"/>
    <mergeCell ref="B21:D21"/>
    <mergeCell ref="B44:D44"/>
    <mergeCell ref="A39:A41"/>
    <mergeCell ref="B33:D33"/>
    <mergeCell ref="B36:D36"/>
    <mergeCell ref="B32:D32"/>
    <mergeCell ref="B31:D31"/>
    <mergeCell ref="F49:G49"/>
    <mergeCell ref="A32:A34"/>
    <mergeCell ref="A23:A25"/>
    <mergeCell ref="A1:D1"/>
    <mergeCell ref="B9:D9"/>
    <mergeCell ref="B12:D12"/>
    <mergeCell ref="B11:D11"/>
    <mergeCell ref="A8:D8"/>
    <mergeCell ref="B10:D10"/>
    <mergeCell ref="A3:J3"/>
    <mergeCell ref="A5:J5"/>
  </mergeCells>
  <phoneticPr fontId="7" type="noConversion"/>
  <dataValidations count="1">
    <dataValidation type="decimal" allowBlank="1" showInputMessage="1" showErrorMessage="1" error="Enter period in numeric figure only !" sqref="E21:E22 E24:E25 E27:E28 E30:E31 E33:E35 E37:E38 E40:E41 E43:E44" xr:uid="{00000000-0002-0000-0C00-000000000000}">
      <formula1>0</formula1>
      <formula2>100</formula2>
    </dataValidation>
  </dataValidations>
  <pageMargins left="0.45" right="0.38" top="0.57999999999999996" bottom="0.6" header="0.34" footer="0.35"/>
  <pageSetup scale="48" fitToHeight="0" orientation="portrait" r:id="rId30"/>
  <headerFooter alignWithMargins="0">
    <oddFooter>&amp;R&amp;"Book Antiqua,Bold"&amp;8 Page &amp;P of &amp;N</oddFooter>
  </headerFooter>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8"/>
    <pageSetUpPr fitToPage="1"/>
  </sheetPr>
  <dimension ref="A1:I26"/>
  <sheetViews>
    <sheetView showGridLines="0" view="pageBreakPreview" topLeftCell="A11" zoomScaleSheetLayoutView="100" workbookViewId="0">
      <selection sqref="A1:XFD1048576"/>
    </sheetView>
  </sheetViews>
  <sheetFormatPr defaultRowHeight="15.75"/>
  <cols>
    <col min="1" max="1" width="12.140625" style="1" customWidth="1"/>
    <col min="2" max="2" width="20.5703125" style="1" customWidth="1"/>
    <col min="3" max="3" width="14.7109375" style="1" customWidth="1"/>
    <col min="4" max="4" width="23.85546875" style="1" customWidth="1"/>
    <col min="5" max="5" width="29.42578125" style="1" customWidth="1"/>
    <col min="6" max="6" width="39.5703125" style="1" customWidth="1"/>
    <col min="7" max="8" width="9.140625" style="1" customWidth="1"/>
    <col min="9" max="16384" width="9.140625" style="317"/>
  </cols>
  <sheetData>
    <row r="1" spans="1:9" ht="36.75" customHeight="1">
      <c r="A1" s="546" t="str">
        <f>'Attach 3(JV)'!A1</f>
        <v>Specification No. :NR3/NT/W-AIS/DOM/K00/25/11859 (RFx No. 5002004747)</v>
      </c>
      <c r="B1" s="546"/>
      <c r="C1" s="546"/>
      <c r="D1" s="546"/>
      <c r="E1" s="316"/>
      <c r="F1" s="314" t="str">
        <f>"Attachment-10 " &amp; 'Attach 3(JV)'!AT1</f>
        <v xml:space="preserve">Attachment-10 </v>
      </c>
    </row>
    <row r="3" spans="1:9" ht="69" customHeight="1">
      <c r="A3" s="613" t="str">
        <f>'Attach 3(JV)'!A3</f>
        <v>Package-C-Augmentation of transformation capacity at 765/400/220kV Agra (PG) S/S by 1x500 MVA, 400/220kV ICT at 400 KV Agra S/S</v>
      </c>
      <c r="B3" s="614"/>
      <c r="C3" s="614"/>
      <c r="D3" s="614"/>
      <c r="E3" s="614"/>
      <c r="F3" s="614"/>
      <c r="G3" s="2"/>
      <c r="H3" s="2"/>
    </row>
    <row r="4" spans="1:9" ht="20.100000000000001" customHeight="1">
      <c r="A4" s="318"/>
      <c r="H4" s="319"/>
      <c r="I4" s="126"/>
    </row>
    <row r="5" spans="1:9" ht="20.100000000000001" customHeight="1">
      <c r="A5" s="615" t="s">
        <v>377</v>
      </c>
      <c r="B5" s="615"/>
      <c r="C5" s="615"/>
      <c r="D5" s="615"/>
      <c r="E5" s="615"/>
      <c r="F5" s="615"/>
      <c r="H5" s="319"/>
      <c r="I5" s="126"/>
    </row>
    <row r="6" spans="1:9" ht="20.100000000000001" customHeight="1">
      <c r="A6" s="320"/>
      <c r="H6" s="319"/>
      <c r="I6" s="126"/>
    </row>
    <row r="7" spans="1:9" ht="20.100000000000001" customHeight="1">
      <c r="A7" s="321" t="str">
        <f>'Attach 3(JV)'!A7</f>
        <v>Bidder’s Name and Address (Sole Bidder) :</v>
      </c>
      <c r="E7" s="129" t="str">
        <f>'Attach 3(JV)'!E7</f>
        <v>To:</v>
      </c>
      <c r="H7" s="319"/>
      <c r="I7" s="126"/>
    </row>
    <row r="8" spans="1:9" ht="36" customHeight="1">
      <c r="A8" s="610" t="str">
        <f>'Attach 3(JV)'!A8</f>
        <v/>
      </c>
      <c r="B8" s="610"/>
      <c r="C8" s="610"/>
      <c r="D8" s="610"/>
      <c r="E8" s="130" t="str">
        <f>'Attach 3(JV)'!E8</f>
        <v>Contract Services</v>
      </c>
      <c r="H8" s="319"/>
      <c r="I8" s="126"/>
    </row>
    <row r="9" spans="1:9" ht="20.100000000000001" customHeight="1">
      <c r="A9" s="131" t="s">
        <v>341</v>
      </c>
      <c r="B9" s="540" t="str">
        <f>'Attach 3(JV)'!B9</f>
        <v/>
      </c>
      <c r="C9" s="540"/>
      <c r="D9" s="540"/>
      <c r="E9" s="130" t="str">
        <f>'Attach 3(JV)'!E9</f>
        <v>Power Grid Corporation of India Ltd.,</v>
      </c>
      <c r="H9" s="319"/>
      <c r="I9" s="126"/>
    </row>
    <row r="10" spans="1:9" ht="20.100000000000001" customHeight="1">
      <c r="A10" s="131" t="s">
        <v>343</v>
      </c>
      <c r="B10" s="540" t="str">
        <f>'Attach 3(JV)'!B10</f>
        <v/>
      </c>
      <c r="C10" s="540"/>
      <c r="D10" s="540"/>
      <c r="E10" s="130" t="str">
        <f>'Attach 3(JV)'!E10</f>
        <v xml:space="preserve">Northern Region-III Headquarter, 2nd Floor, Plot No. – 2A/INS 02,
</v>
      </c>
      <c r="H10" s="319"/>
      <c r="I10" s="126"/>
    </row>
    <row r="11" spans="1:9" ht="20.100000000000001" customHeight="1">
      <c r="B11" s="540" t="str">
        <f>'Attach 3(JV)'!B11</f>
        <v/>
      </c>
      <c r="C11" s="540"/>
      <c r="D11" s="540"/>
      <c r="E11" s="130" t="str">
        <f>'Attach 3(JV)'!E11</f>
        <v xml:space="preserve">2nd Floor, Plot No. – 2A/INS 02, Avadh Vihar Yojna,Lucknow- 226002 (UP) </v>
      </c>
    </row>
    <row r="12" spans="1:9" ht="20.100000000000001" customHeight="1">
      <c r="A12" s="320"/>
      <c r="B12" s="540" t="str">
        <f>'Attach 3(JV)'!B12</f>
        <v/>
      </c>
      <c r="C12" s="540"/>
      <c r="D12" s="540"/>
      <c r="E12" s="130"/>
    </row>
    <row r="13" spans="1:9" ht="20.100000000000001" customHeight="1">
      <c r="A13" s="320"/>
      <c r="B13" s="322"/>
      <c r="C13" s="322"/>
      <c r="D13" s="322"/>
      <c r="G13" s="130"/>
    </row>
    <row r="14" spans="1:9" ht="6.75" customHeight="1">
      <c r="A14" s="320"/>
    </row>
    <row r="15" spans="1:9" ht="184.5" customHeight="1">
      <c r="A15" s="611" t="s">
        <v>778</v>
      </c>
      <c r="B15" s="612"/>
      <c r="C15" s="612"/>
      <c r="D15" s="612"/>
      <c r="E15" s="612"/>
      <c r="F15" s="612"/>
    </row>
    <row r="16" spans="1:9" ht="20.100000000000001" customHeight="1">
      <c r="A16" s="323"/>
    </row>
    <row r="17" spans="1:5" ht="33" customHeight="1">
      <c r="A17" s="324" t="s">
        <v>27</v>
      </c>
      <c r="B17" s="325" t="str">
        <f>'Attach 3(JV)'!B18</f>
        <v>--</v>
      </c>
      <c r="C17" s="326"/>
      <c r="D17" s="327" t="s">
        <v>3</v>
      </c>
      <c r="E17" s="328" t="str">
        <f>'Attach 3(JV)'!E18</f>
        <v/>
      </c>
    </row>
    <row r="18" spans="1:5" ht="37.5" customHeight="1">
      <c r="A18" s="324" t="s">
        <v>6</v>
      </c>
      <c r="B18" s="328" t="str">
        <f>'Attach 3(JV)'!B19</f>
        <v/>
      </c>
      <c r="C18" s="326"/>
      <c r="D18" s="327" t="s">
        <v>4</v>
      </c>
      <c r="E18" s="328" t="str">
        <f>'Attach 3(JV)'!E19</f>
        <v/>
      </c>
    </row>
    <row r="19" spans="1:5" ht="20.100000000000001" customHeight="1"/>
    <row r="20" spans="1:5" ht="20.100000000000001" customHeight="1">
      <c r="A20" s="329"/>
    </row>
    <row r="21" spans="1:5" ht="20.100000000000001" customHeight="1"/>
    <row r="22" spans="1:5" ht="20.100000000000001" customHeight="1">
      <c r="A22" s="329"/>
    </row>
    <row r="23" spans="1:5" ht="20.100000000000001" customHeight="1"/>
    <row r="24" spans="1:5" ht="20.100000000000001" customHeight="1"/>
    <row r="25" spans="1:5" ht="20.100000000000001" customHeight="1"/>
    <row r="26" spans="1:5" ht="20.100000000000001" customHeight="1"/>
  </sheetData>
  <sheetProtection algorithmName="SHA-512" hashValue="RoL3n1NMZbGU2LruXNcrC5MQqqyLVDU0HjvU3PMtSF6aywcchyfCtBhsZl3hBZbovldswb3xsMnMvOK8z9yWGA==" saltValue="66uIbLpo90/LYjAHjxvAzw==" spinCount="100000" sheet="1" formatColumns="0" formatRows="0" selectLockedCells="1"/>
  <customSheetViews>
    <customSheetView guid="{FEBF4298-F424-4062-8777-832DAFDB7A61}" scale="80" showPageBreaks="1" showGridLines="0" fitToPage="1" printArea="1" view="pageBreakPreview">
      <selection activeCell="A16" sqref="A16"/>
      <pageMargins left="0.75" right="0.63" top="0.57999999999999996" bottom="0.6" header="0.34" footer="0.35"/>
      <pageSetup scale="72"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A15" sqref="A15:F15"/>
      <pageMargins left="0.75" right="0.63" top="0.57999999999999996" bottom="0.6" header="0.34" footer="0.35"/>
      <pageSetup scale="72"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K15" sqref="K15"/>
      <pageMargins left="0.75" right="0.63" top="0.57999999999999996" bottom="0.6" header="0.34" footer="0.35"/>
      <pageSetup scale="72" orientation="portrait" r:id="rId3"/>
      <headerFooter alignWithMargins="0">
        <oddFooter>&amp;R&amp;"Book Antiqua,Bold"&amp;8 Page &amp;P of &amp;N</oddFooter>
      </headerFooter>
    </customSheetView>
    <customSheetView guid="{BA86FE7A-199D-4ABD-A444-AE6BFDF4BCC9}" scale="115" showPageBreaks="1" showGridLines="0" fitToPage="1" printArea="1" view="pageBreakPreview" topLeftCell="A4">
      <selection activeCell="A3" sqref="A3:F3"/>
      <pageMargins left="0.75" right="0.63" top="0.57999999999999996" bottom="0.6" header="0.34" footer="0.35"/>
      <pageSetup scale="74"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K15" sqref="K15"/>
      <pageMargins left="0.75" right="0.63" top="0.57999999999999996" bottom="0.6" header="0.34" footer="0.35"/>
      <pageSetup scale="72"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F25" sqref="F25"/>
      <pageMargins left="0.75" right="0.63" top="0.57999999999999996" bottom="0.6" header="0.34" footer="0.35"/>
      <pageSetup scale="72" orientation="portrait" r:id="rId28"/>
      <headerFooter alignWithMargins="0">
        <oddFooter>&amp;R&amp;"Book Antiqua,Bold"&amp;8 Page &amp;P of &amp;N</oddFooter>
      </headerFooter>
    </customSheetView>
    <customSheetView guid="{7706378E-40E2-4583-90AF-E6E1DCB3696C}" scale="80" showPageBreaks="1" showGridLines="0" fitToPage="1" printArea="1" view="pageBreakPreview">
      <selection activeCell="E9" sqref="E9"/>
      <pageMargins left="0.75" right="0.63" top="0.57999999999999996" bottom="0.6" header="0.34" footer="0.35"/>
      <pageSetup scale="72" orientation="portrait" r:id="rId29"/>
      <headerFooter alignWithMargins="0">
        <oddFooter>&amp;R&amp;"Book Antiqua,Bold"&amp;8 Page &amp;P of &amp;N</oddFooter>
      </headerFooter>
    </customSheetView>
  </customSheetViews>
  <mergeCells count="9">
    <mergeCell ref="A8:D8"/>
    <mergeCell ref="A15:F15"/>
    <mergeCell ref="A1:D1"/>
    <mergeCell ref="B9:D9"/>
    <mergeCell ref="B10:D10"/>
    <mergeCell ref="A3:F3"/>
    <mergeCell ref="A5:F5"/>
    <mergeCell ref="B11:D11"/>
    <mergeCell ref="B12:D12"/>
  </mergeCells>
  <phoneticPr fontId="7" type="noConversion"/>
  <pageMargins left="0.75" right="0.63" top="0.57999999999999996" bottom="0.6" header="0.34" footer="0.35"/>
  <pageSetup scale="72" orientation="portrait" r:id="rId30"/>
  <headerFooter alignWithMargins="0">
    <oddFooter>&amp;R&amp;"Book Antiqua,Bold"&amp;8 Page &amp;P of &amp;N</oddFooter>
  </headerFooter>
  <drawing r:id="rId3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14"/>
    <pageSetUpPr fitToPage="1"/>
  </sheetPr>
  <dimension ref="A1:Z29"/>
  <sheetViews>
    <sheetView showGridLines="0" view="pageBreakPreview" zoomScaleSheetLayoutView="100" workbookViewId="0">
      <selection activeCell="B18" sqref="B18:C18"/>
    </sheetView>
  </sheetViews>
  <sheetFormatPr defaultRowHeight="15.75"/>
  <cols>
    <col min="1" max="1" width="12.140625" style="17" customWidth="1"/>
    <col min="2" max="2" width="30.7109375" style="17" customWidth="1"/>
    <col min="3" max="3" width="24.7109375" style="17" customWidth="1"/>
    <col min="4" max="4" width="31.28515625" style="17" customWidth="1"/>
    <col min="5" max="5" width="30.140625" style="17" customWidth="1"/>
    <col min="6" max="8" width="9.140625" style="17"/>
    <col min="9" max="16384" width="9.140625" style="64"/>
  </cols>
  <sheetData>
    <row r="1" spans="1:26" ht="29.25" customHeight="1">
      <c r="A1" s="546" t="str">
        <f>'Attach 3(JV)'!A1</f>
        <v>Specification No. :NR3/NT/W-AIS/DOM/K00/25/11859 (RFx No. 5002004747)</v>
      </c>
      <c r="B1" s="546"/>
      <c r="C1" s="546"/>
      <c r="D1" s="548" t="str">
        <f>"Attachment-11 " &amp; 'Attach 3(JV)'!AT1</f>
        <v xml:space="preserve">Attachment-11 </v>
      </c>
      <c r="E1" s="548"/>
    </row>
    <row r="2" spans="1:26" ht="13.5" customHeight="1">
      <c r="Z2" s="309">
        <f>'Attach 3(JV)'!Z2</f>
        <v>0</v>
      </c>
    </row>
    <row r="3" spans="1:26" ht="74.25" customHeight="1">
      <c r="A3" s="613" t="str">
        <f>'Attach 3(QR)'!A3</f>
        <v>Package-C-Augmentation of transformation capacity at 765/400/220kV Agra (PG) S/S by 1x500 MVA, 400/220kV ICT at 400 KV Agra S/S</v>
      </c>
      <c r="B3" s="614"/>
      <c r="C3" s="614"/>
      <c r="D3" s="614"/>
      <c r="E3" s="614"/>
      <c r="F3" s="10"/>
      <c r="G3" s="10"/>
      <c r="H3" s="10"/>
    </row>
    <row r="4" spans="1:26" ht="19.5" customHeight="1">
      <c r="A4" s="266"/>
      <c r="H4" s="125"/>
      <c r="I4" s="126"/>
    </row>
    <row r="5" spans="1:26" ht="21.75" customHeight="1">
      <c r="A5" s="538" t="s">
        <v>380</v>
      </c>
      <c r="B5" s="538"/>
      <c r="C5" s="538"/>
      <c r="D5" s="538"/>
      <c r="E5" s="538"/>
      <c r="F5" s="47"/>
      <c r="H5" s="125"/>
      <c r="I5" s="126"/>
    </row>
    <row r="6" spans="1:26" ht="19.5" customHeight="1">
      <c r="A6" s="69"/>
      <c r="H6" s="125"/>
      <c r="I6" s="126"/>
    </row>
    <row r="7" spans="1:26" ht="19.5" customHeight="1">
      <c r="A7" s="47" t="str">
        <f>'Attach 3(JV)'!A7</f>
        <v>Bidder’s Name and Address (Sole Bidder) :</v>
      </c>
      <c r="B7" s="69"/>
      <c r="C7" s="69"/>
      <c r="D7" s="129" t="str">
        <f>'Attach 3(JV)'!E7</f>
        <v>To:</v>
      </c>
      <c r="H7" s="125"/>
      <c r="I7" s="126"/>
    </row>
    <row r="8" spans="1:26" ht="36" customHeight="1">
      <c r="A8" s="542" t="str">
        <f>'Attach 3(JV)'!A8</f>
        <v/>
      </c>
      <c r="B8" s="542"/>
      <c r="C8" s="542"/>
      <c r="D8" s="130" t="str">
        <f>'Attach 3(JV)'!E8</f>
        <v>Contract Services</v>
      </c>
      <c r="H8" s="125"/>
      <c r="I8" s="126"/>
    </row>
    <row r="9" spans="1:26" ht="19.5" customHeight="1">
      <c r="A9" s="131" t="s">
        <v>341</v>
      </c>
      <c r="B9" s="540" t="str">
        <f>'Attach 3(JV)'!B9</f>
        <v/>
      </c>
      <c r="C9" s="540"/>
      <c r="D9" s="130" t="str">
        <f>'Attach 3(JV)'!E9</f>
        <v>Power Grid Corporation of India Ltd.,</v>
      </c>
      <c r="H9" s="125"/>
      <c r="I9" s="126"/>
    </row>
    <row r="10" spans="1:26" ht="19.5" customHeight="1">
      <c r="A10" s="131" t="s">
        <v>343</v>
      </c>
      <c r="B10" s="540" t="str">
        <f>'Attach 3(JV)'!B10</f>
        <v/>
      </c>
      <c r="C10" s="540"/>
      <c r="D10" s="130" t="str">
        <f>'Attach 3(JV)'!E10</f>
        <v xml:space="preserve">Northern Region-III Headquarter, 2nd Floor, Plot No. – 2A/INS 02,
</v>
      </c>
      <c r="H10" s="125"/>
      <c r="I10" s="126"/>
    </row>
    <row r="11" spans="1:26" ht="19.5" customHeight="1">
      <c r="B11" s="540" t="str">
        <f>'Attach 3(JV)'!B11</f>
        <v/>
      </c>
      <c r="C11" s="540"/>
      <c r="D11" s="130" t="str">
        <f>'Attach 3(JV)'!E11</f>
        <v xml:space="preserve">2nd Floor, Plot No. – 2A/INS 02, Avadh Vihar Yojna,Lucknow- 226002 (UP) </v>
      </c>
    </row>
    <row r="12" spans="1:26" ht="19.5" customHeight="1">
      <c r="A12" s="69"/>
      <c r="B12" s="540" t="str">
        <f>'Attach 3(JV)'!B12</f>
        <v/>
      </c>
      <c r="C12" s="540"/>
      <c r="D12" s="130"/>
    </row>
    <row r="13" spans="1:26" ht="19.5" customHeight="1">
      <c r="A13" s="17" t="s">
        <v>336</v>
      </c>
    </row>
    <row r="14" spans="1:26" ht="9.9499999999999993" customHeight="1">
      <c r="A14" s="69"/>
    </row>
    <row r="15" spans="1:26" ht="184.5" customHeight="1">
      <c r="A15" s="485" t="s">
        <v>498</v>
      </c>
      <c r="B15" s="486"/>
      <c r="C15" s="486"/>
      <c r="D15" s="486"/>
      <c r="E15" s="486"/>
    </row>
    <row r="16" spans="1:26" ht="19.5" customHeight="1">
      <c r="A16" s="69"/>
      <c r="B16" s="69"/>
      <c r="C16" s="69"/>
      <c r="D16" s="69"/>
      <c r="E16" s="69"/>
    </row>
    <row r="17" spans="1:5" s="17" customFormat="1" ht="72" customHeight="1">
      <c r="A17" s="252" t="s">
        <v>339</v>
      </c>
      <c r="B17" s="590" t="s">
        <v>109</v>
      </c>
      <c r="C17" s="590"/>
      <c r="D17" s="252" t="s">
        <v>110</v>
      </c>
      <c r="E17" s="252" t="s">
        <v>499</v>
      </c>
    </row>
    <row r="18" spans="1:5" ht="26.1" customHeight="1">
      <c r="A18" s="25">
        <v>1</v>
      </c>
      <c r="B18" s="616"/>
      <c r="C18" s="616"/>
      <c r="D18" s="330"/>
      <c r="E18" s="330"/>
    </row>
    <row r="19" spans="1:5" ht="26.1" customHeight="1">
      <c r="A19" s="25">
        <v>2</v>
      </c>
      <c r="B19" s="616"/>
      <c r="C19" s="616"/>
      <c r="D19" s="330"/>
      <c r="E19" s="330"/>
    </row>
    <row r="20" spans="1:5" ht="26.1" customHeight="1">
      <c r="A20" s="25">
        <v>3</v>
      </c>
      <c r="B20" s="616"/>
      <c r="C20" s="616"/>
      <c r="D20" s="330"/>
      <c r="E20" s="330"/>
    </row>
    <row r="21" spans="1:5" ht="26.1" customHeight="1">
      <c r="A21" s="25">
        <v>4</v>
      </c>
      <c r="B21" s="616"/>
      <c r="C21" s="616"/>
      <c r="D21" s="330"/>
      <c r="E21" s="330"/>
    </row>
    <row r="22" spans="1:5" ht="26.1" customHeight="1">
      <c r="A22" s="25">
        <v>5</v>
      </c>
      <c r="B22" s="616"/>
      <c r="C22" s="616"/>
      <c r="D22" s="330"/>
      <c r="E22" s="330"/>
    </row>
    <row r="23" spans="1:5" ht="26.1" customHeight="1">
      <c r="A23" s="25">
        <v>6</v>
      </c>
      <c r="B23" s="616"/>
      <c r="C23" s="616"/>
      <c r="D23" s="330"/>
      <c r="E23" s="330"/>
    </row>
    <row r="24" spans="1:5" ht="26.1" customHeight="1">
      <c r="A24" s="69"/>
      <c r="B24" s="69"/>
      <c r="C24" s="69"/>
      <c r="D24" s="69"/>
      <c r="E24" s="69"/>
    </row>
    <row r="25" spans="1:5" ht="84.75" customHeight="1">
      <c r="A25" s="485" t="s">
        <v>500</v>
      </c>
      <c r="B25" s="486"/>
      <c r="C25" s="486"/>
      <c r="D25" s="486"/>
      <c r="E25" s="486"/>
    </row>
    <row r="26" spans="1:5" ht="149.25" customHeight="1">
      <c r="A26" s="485" t="s">
        <v>501</v>
      </c>
      <c r="B26" s="486"/>
      <c r="C26" s="486"/>
      <c r="D26" s="486"/>
      <c r="E26" s="486"/>
    </row>
    <row r="27" spans="1:5" ht="26.1" customHeight="1">
      <c r="A27" s="271" t="s">
        <v>5</v>
      </c>
      <c r="B27" s="272" t="str">
        <f>'Attach 3(JV)'!B18</f>
        <v>--</v>
      </c>
      <c r="D27" s="270" t="s">
        <v>3</v>
      </c>
      <c r="E27" s="273" t="str">
        <f>'Attach 3(JV)'!E18</f>
        <v/>
      </c>
    </row>
    <row r="28" spans="1:5" ht="26.1" customHeight="1">
      <c r="A28" s="271" t="s">
        <v>6</v>
      </c>
      <c r="B28" s="273" t="str">
        <f>'Attach 3(JV)'!B19</f>
        <v/>
      </c>
      <c r="D28" s="270" t="s">
        <v>4</v>
      </c>
      <c r="E28" s="273" t="str">
        <f>'Attach 3(JV)'!E19</f>
        <v/>
      </c>
    </row>
    <row r="29" spans="1:5" ht="230.25" customHeight="1">
      <c r="A29" s="617" t="s">
        <v>790</v>
      </c>
      <c r="B29" s="617"/>
      <c r="C29" s="617"/>
      <c r="D29" s="617"/>
      <c r="E29" s="617"/>
    </row>
  </sheetData>
  <sheetProtection algorithmName="SHA-512" hashValue="f9nE6bayIywnpVz2DX/e6gBc/ZXUAd6gpyde5uspjzmm+HNsBk/xFs/kTWQRY8Ba+tdMNFZvJ/9PahLar5LS5A==" saltValue="CGtNqjU7xqhMjL2r4sOaOw==" spinCount="100000" sheet="1" formatColumns="0" formatRows="0" selectLockedCells="1"/>
  <customSheetViews>
    <customSheetView guid="{FEBF4298-F424-4062-8777-832DAFDB7A61}" scale="80" showPageBreaks="1" showGridLines="0" fitToPage="1" printArea="1" view="pageBreakPreview" topLeftCell="A17">
      <selection activeCell="E20" sqref="E20"/>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FB41F969-87BE-4AD1-A99C-A5F9EA1C8FCB}" scale="80" showPageBreaks="1" showGridLines="0" fitToPage="1" printArea="1" view="pageBreakPreview" topLeftCell="A18">
      <selection activeCell="B18" sqref="B18:C18"/>
      <pageMargins left="0.75" right="0.63" top="0.57999999999999996" bottom="0.6" header="0.34" footer="0.35"/>
      <pageSetup scale="79" fitToHeight="0"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4">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BA86FE7A-199D-4ABD-A444-AE6BFDF4BCC9}" scale="115" showPageBreaks="1" showGridLines="0" fitToPage="1" printArea="1" view="pageBreakPreview" topLeftCell="A18">
      <selection activeCell="B18" sqref="B18:C18"/>
      <pageMargins left="0.75" right="0.63" top="0.57999999999999996" bottom="0.6" header="0.34" footer="0.35"/>
      <pageSetup scale="79" fitToHeight="0"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5"/>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topLeftCell="A4">
      <selection activeCell="B18" sqref="B18:C18"/>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B18" sqref="B18:C18"/>
      <pageMargins left="0.75" right="0.63" top="0.57999999999999996" bottom="0.6" header="0.34" footer="0.35"/>
      <pageSetup scale="78" fitToHeight="0" orientation="portrait" r:id="rId28"/>
      <headerFooter alignWithMargins="0">
        <oddFooter>&amp;R&amp;"Book Antiqua,Bold"&amp;8 Page &amp;P of &amp;N</oddFooter>
      </headerFooter>
    </customSheetView>
    <customSheetView guid="{7706378E-40E2-4583-90AF-E6E1DCB3696C}" scale="80" showPageBreaks="1" showGridLines="0" fitToPage="1" printArea="1" view="pageBreakPreview" topLeftCell="A5">
      <selection activeCell="B18" sqref="B18:C18"/>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s>
  <mergeCells count="20">
    <mergeCell ref="A25:E25"/>
    <mergeCell ref="A26:E26"/>
    <mergeCell ref="A29:E29"/>
    <mergeCell ref="B21:C21"/>
    <mergeCell ref="B22:C22"/>
    <mergeCell ref="B23:C23"/>
    <mergeCell ref="B20:C20"/>
    <mergeCell ref="D1:E1"/>
    <mergeCell ref="A1:C1"/>
    <mergeCell ref="B10:C10"/>
    <mergeCell ref="B11:C11"/>
    <mergeCell ref="B19:C19"/>
    <mergeCell ref="A3:E3"/>
    <mergeCell ref="A5:E5"/>
    <mergeCell ref="A15:E15"/>
    <mergeCell ref="B17:C17"/>
    <mergeCell ref="B9:C9"/>
    <mergeCell ref="A8:C8"/>
    <mergeCell ref="B12:C12"/>
    <mergeCell ref="B18:C18"/>
  </mergeCells>
  <phoneticPr fontId="7" type="noConversion"/>
  <pageMargins left="0.75" right="0.63" top="0.57999999999999996" bottom="0.6" header="0.34" footer="0.35"/>
  <pageSetup scale="78" fitToHeight="0" orientation="portrait" r:id="rId30"/>
  <headerFooter alignWithMargins="0">
    <oddFooter>&amp;R&amp;"Book Antiqua,Bold"&amp;8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119"/>
  <sheetViews>
    <sheetView showGridLines="0" showZeros="0" view="pageBreakPreview" zoomScaleNormal="80" zoomScaleSheetLayoutView="100" workbookViewId="0">
      <selection activeCell="F101" sqref="F101"/>
    </sheetView>
  </sheetViews>
  <sheetFormatPr defaultColWidth="9.140625" defaultRowHeight="15.75"/>
  <cols>
    <col min="1" max="1" width="8.85546875" style="336" customWidth="1"/>
    <col min="2" max="2" width="26.5703125" style="333" customWidth="1"/>
    <col min="3" max="3" width="11.5703125" style="333" customWidth="1"/>
    <col min="4" max="4" width="35.140625" style="333" customWidth="1"/>
    <col min="5" max="5" width="42.42578125" style="333" customWidth="1"/>
    <col min="6" max="6" width="20" style="333" customWidth="1"/>
    <col min="7" max="7" width="14.7109375" style="333" hidden="1" customWidth="1"/>
    <col min="8" max="9" width="0" style="333" hidden="1" customWidth="1"/>
    <col min="10" max="16384" width="9.140625" style="333"/>
  </cols>
  <sheetData>
    <row r="1" spans="1:8" ht="52.5" customHeight="1">
      <c r="A1" s="644" t="str">
        <f>'Attach 3(QR)'!A1</f>
        <v>Specification No. :NR3/NT/W-AIS/DOM/K00/25/11859 (RFx No. 5002004747)</v>
      </c>
      <c r="B1" s="644"/>
      <c r="C1" s="644"/>
      <c r="D1" s="644"/>
      <c r="E1" s="332"/>
      <c r="F1" s="377" t="s">
        <v>708</v>
      </c>
    </row>
    <row r="3" spans="1:8" ht="74.25" customHeight="1">
      <c r="A3" s="613" t="str">
        <f>'Attach 11'!A3:E3</f>
        <v>Package-C-Augmentation of transformation capacity at 765/400/220kV Agra (PG) S/S by 1x500 MVA, 400/220kV ICT at 400 KV Agra S/S</v>
      </c>
      <c r="B3" s="614"/>
      <c r="C3" s="614"/>
      <c r="D3" s="614"/>
      <c r="E3" s="614"/>
      <c r="F3" s="614"/>
      <c r="G3" s="334"/>
    </row>
    <row r="4" spans="1:8" ht="1.5" customHeight="1">
      <c r="A4" s="335"/>
      <c r="G4" s="125"/>
      <c r="H4" s="126"/>
    </row>
    <row r="5" spans="1:8" ht="20.100000000000001" customHeight="1">
      <c r="A5" s="621" t="s">
        <v>382</v>
      </c>
      <c r="B5" s="621"/>
      <c r="C5" s="621"/>
      <c r="D5" s="621"/>
      <c r="E5" s="621"/>
      <c r="F5" s="621"/>
      <c r="G5" s="125"/>
      <c r="H5" s="126"/>
    </row>
    <row r="6" spans="1:8" ht="20.100000000000001" customHeight="1">
      <c r="G6" s="125"/>
      <c r="H6" s="126"/>
    </row>
    <row r="7" spans="1:8" ht="20.100000000000001" customHeight="1">
      <c r="A7" s="335" t="str">
        <f>'Attach 11'!A7</f>
        <v>Bidder’s Name and Address (Sole Bidder) :</v>
      </c>
      <c r="E7" s="378" t="str">
        <f>'[13]Attach 3 (JV)'!F5</f>
        <v>To:</v>
      </c>
      <c r="G7" s="125"/>
      <c r="H7" s="126"/>
    </row>
    <row r="8" spans="1:8" ht="36" customHeight="1">
      <c r="A8" s="622">
        <f>'[14]Attach 3(JV)'!A8:D8</f>
        <v>0</v>
      </c>
      <c r="B8" s="622"/>
      <c r="C8" s="622"/>
      <c r="D8" s="622"/>
      <c r="E8" s="379" t="str">
        <f>'[13]Attach 3 (JV)'!F6</f>
        <v>Contract Services</v>
      </c>
      <c r="G8" s="125"/>
      <c r="H8" s="126"/>
    </row>
    <row r="9" spans="1:8" ht="16.5">
      <c r="A9" s="337" t="s">
        <v>341</v>
      </c>
      <c r="B9" s="585" t="str">
        <f>'Attach 11'!B9:C9</f>
        <v/>
      </c>
      <c r="C9" s="585"/>
      <c r="D9" s="585"/>
      <c r="E9" s="379" t="str">
        <f>'[13]Attach 3 (JV)'!F7</f>
        <v>Power Grid Corporation of India Ltd.,</v>
      </c>
      <c r="G9" s="125"/>
      <c r="H9" s="126"/>
    </row>
    <row r="10" spans="1:8" ht="16.5">
      <c r="A10" s="337" t="s">
        <v>343</v>
      </c>
      <c r="B10" s="540" t="str">
        <f>'Attach 11'!B10:C10</f>
        <v/>
      </c>
      <c r="C10" s="540"/>
      <c r="D10" s="540"/>
      <c r="E10" s="379" t="s">
        <v>801</v>
      </c>
      <c r="G10" s="125"/>
      <c r="H10" s="126"/>
    </row>
    <row r="11" spans="1:8">
      <c r="B11" s="540" t="str">
        <f>'Attach 11'!B11:C11</f>
        <v/>
      </c>
      <c r="C11" s="540"/>
      <c r="D11" s="540"/>
      <c r="E11" s="379" t="s">
        <v>802</v>
      </c>
    </row>
    <row r="12" spans="1:8">
      <c r="B12" s="540" t="str">
        <f>'Attach 11'!B12:C12</f>
        <v/>
      </c>
      <c r="C12" s="540"/>
      <c r="D12" s="540"/>
      <c r="E12" s="338"/>
    </row>
    <row r="13" spans="1:8" ht="9.9499999999999993" customHeight="1">
      <c r="B13" s="131"/>
      <c r="C13" s="131"/>
      <c r="D13" s="131"/>
    </row>
    <row r="14" spans="1:8" ht="20.100000000000001" customHeight="1">
      <c r="A14" s="336" t="s">
        <v>336</v>
      </c>
    </row>
    <row r="15" spans="1:8" ht="45.75" customHeight="1">
      <c r="A15" s="623" t="s">
        <v>821</v>
      </c>
      <c r="B15" s="623"/>
      <c r="C15" s="623"/>
      <c r="D15" s="623"/>
      <c r="E15" s="623"/>
      <c r="F15" s="623"/>
    </row>
    <row r="16" spans="1:8" ht="75" customHeight="1">
      <c r="A16" s="340" t="s">
        <v>339</v>
      </c>
      <c r="B16" s="639" t="s">
        <v>613</v>
      </c>
      <c r="C16" s="640"/>
      <c r="D16" s="341" t="s">
        <v>614</v>
      </c>
      <c r="E16" s="340" t="s">
        <v>615</v>
      </c>
      <c r="F16" s="340" t="s">
        <v>709</v>
      </c>
    </row>
    <row r="17" spans="1:6" ht="13.5" customHeight="1">
      <c r="A17" s="342">
        <v>1</v>
      </c>
      <c r="B17" s="648">
        <v>2</v>
      </c>
      <c r="C17" s="648"/>
      <c r="D17" s="343">
        <v>3</v>
      </c>
      <c r="E17" s="342">
        <v>4</v>
      </c>
      <c r="F17" s="342">
        <v>5</v>
      </c>
    </row>
    <row r="18" spans="1:6" ht="32.25" customHeight="1">
      <c r="A18" s="344" t="s">
        <v>616</v>
      </c>
      <c r="B18" s="344"/>
      <c r="C18" s="344"/>
      <c r="D18" s="344"/>
      <c r="E18" s="344"/>
      <c r="F18" s="344"/>
    </row>
    <row r="19" spans="1:6" s="345" customFormat="1" ht="32.25" customHeight="1">
      <c r="A19" s="624" t="s">
        <v>703</v>
      </c>
      <c r="B19" s="625"/>
      <c r="C19" s="625"/>
      <c r="D19" s="625"/>
      <c r="E19" s="625"/>
      <c r="F19" s="626"/>
    </row>
    <row r="20" spans="1:6" s="347" customFormat="1" ht="37.5" hidden="1" customHeight="1">
      <c r="A20" s="346" t="s">
        <v>383</v>
      </c>
      <c r="B20" s="629" t="s">
        <v>714</v>
      </c>
      <c r="C20" s="630"/>
      <c r="D20" s="630"/>
      <c r="E20" s="630"/>
      <c r="F20" s="631"/>
    </row>
    <row r="21" spans="1:6" s="110" customFormat="1" ht="59.25" hidden="1" customHeight="1">
      <c r="A21" s="348" t="s">
        <v>617</v>
      </c>
      <c r="B21" s="627" t="s">
        <v>715</v>
      </c>
      <c r="C21" s="628"/>
      <c r="D21" s="349"/>
      <c r="E21" s="350" t="s">
        <v>771</v>
      </c>
      <c r="F21" s="351"/>
    </row>
    <row r="22" spans="1:6" s="110" customFormat="1" ht="67.150000000000006" hidden="1" customHeight="1">
      <c r="A22" s="348" t="s">
        <v>624</v>
      </c>
      <c r="B22" s="627" t="s">
        <v>716</v>
      </c>
      <c r="C22" s="628"/>
      <c r="D22" s="349"/>
      <c r="E22" s="350" t="s">
        <v>717</v>
      </c>
      <c r="F22" s="351"/>
    </row>
    <row r="23" spans="1:6" s="110" customFormat="1" ht="52.5" hidden="1" customHeight="1">
      <c r="A23" s="348" t="s">
        <v>625</v>
      </c>
      <c r="B23" s="627" t="s">
        <v>718</v>
      </c>
      <c r="C23" s="628"/>
      <c r="D23" s="349"/>
      <c r="E23" s="350" t="s">
        <v>719</v>
      </c>
      <c r="F23" s="351"/>
    </row>
    <row r="24" spans="1:6" s="110" customFormat="1" ht="45.75" hidden="1" customHeight="1">
      <c r="A24" s="348" t="s">
        <v>626</v>
      </c>
      <c r="B24" s="627" t="s">
        <v>720</v>
      </c>
      <c r="C24" s="628"/>
      <c r="D24" s="349"/>
      <c r="E24" s="350" t="s">
        <v>721</v>
      </c>
      <c r="F24" s="351"/>
    </row>
    <row r="25" spans="1:6" s="110" customFormat="1" ht="145.5" hidden="1" customHeight="1">
      <c r="A25" s="352" t="s">
        <v>633</v>
      </c>
      <c r="B25" s="627" t="s">
        <v>722</v>
      </c>
      <c r="C25" s="628"/>
      <c r="D25" s="349"/>
      <c r="E25" s="350" t="s">
        <v>723</v>
      </c>
      <c r="F25" s="351"/>
    </row>
    <row r="26" spans="1:6" s="110" customFormat="1" ht="35.25" hidden="1" customHeight="1">
      <c r="A26" s="634" t="str">
        <f>IF(OR((SUM(D21:D25)&gt;0.85),SUM(D21:D25)&lt;0.85),"ERROR -Sum of all the coefficients including labour is not equal to 0.85","")</f>
        <v>ERROR -Sum of all the coefficients including labour is not equal to 0.85</v>
      </c>
      <c r="B26" s="634"/>
      <c r="C26" s="634"/>
      <c r="D26" s="634"/>
      <c r="E26" s="634"/>
      <c r="F26" s="635"/>
    </row>
    <row r="27" spans="1:6" s="110" customFormat="1" ht="24.75" hidden="1" customHeight="1">
      <c r="A27" s="632" t="s">
        <v>724</v>
      </c>
      <c r="B27" s="632"/>
      <c r="C27" s="632"/>
      <c r="D27" s="632"/>
      <c r="E27" s="632"/>
      <c r="F27" s="633"/>
    </row>
    <row r="28" spans="1:6" s="110" customFormat="1" ht="20.100000000000001" hidden="1" customHeight="1">
      <c r="A28" s="346" t="s">
        <v>387</v>
      </c>
      <c r="B28" s="629" t="s">
        <v>725</v>
      </c>
      <c r="C28" s="630"/>
      <c r="D28" s="630"/>
      <c r="E28" s="630"/>
      <c r="F28" s="631"/>
    </row>
    <row r="29" spans="1:6" s="110" customFormat="1" ht="63" hidden="1">
      <c r="A29" s="348" t="s">
        <v>406</v>
      </c>
      <c r="B29" s="627" t="s">
        <v>726</v>
      </c>
      <c r="C29" s="628"/>
      <c r="D29" s="348">
        <v>0.85</v>
      </c>
      <c r="E29" s="353" t="s">
        <v>727</v>
      </c>
      <c r="F29" s="351"/>
    </row>
    <row r="30" spans="1:6" s="355" customFormat="1" ht="20.100000000000001" customHeight="1">
      <c r="A30" s="354" t="s">
        <v>383</v>
      </c>
      <c r="B30" s="636" t="s">
        <v>729</v>
      </c>
      <c r="C30" s="637"/>
      <c r="D30" s="637"/>
      <c r="E30" s="637"/>
      <c r="F30" s="638"/>
    </row>
    <row r="31" spans="1:6" ht="20.100000000000001" customHeight="1">
      <c r="A31" s="340" t="s">
        <v>406</v>
      </c>
      <c r="B31" s="356" t="s">
        <v>623</v>
      </c>
      <c r="C31" s="639"/>
      <c r="D31" s="640"/>
      <c r="E31" s="357"/>
      <c r="F31" s="357"/>
    </row>
    <row r="32" spans="1:6" ht="20.100000000000001" customHeight="1">
      <c r="A32" s="358" t="s">
        <v>617</v>
      </c>
      <c r="B32" s="359"/>
      <c r="C32" s="360" t="s">
        <v>730</v>
      </c>
      <c r="D32" s="359"/>
      <c r="E32" s="357" t="s">
        <v>706</v>
      </c>
      <c r="F32" s="361"/>
    </row>
    <row r="33" spans="1:6" ht="20.100000000000001" customHeight="1">
      <c r="A33" s="358" t="s">
        <v>624</v>
      </c>
      <c r="B33" s="359"/>
      <c r="C33" s="360" t="s">
        <v>731</v>
      </c>
      <c r="D33" s="359"/>
      <c r="E33" s="357" t="s">
        <v>706</v>
      </c>
      <c r="F33" s="361"/>
    </row>
    <row r="34" spans="1:6" ht="20.100000000000001" customHeight="1">
      <c r="A34" s="358" t="s">
        <v>625</v>
      </c>
      <c r="B34" s="359"/>
      <c r="C34" s="360" t="s">
        <v>732</v>
      </c>
      <c r="D34" s="359"/>
      <c r="E34" s="357" t="s">
        <v>706</v>
      </c>
      <c r="F34" s="361"/>
    </row>
    <row r="35" spans="1:6" ht="20.100000000000001" customHeight="1">
      <c r="A35" s="358" t="s">
        <v>626</v>
      </c>
      <c r="B35" s="359"/>
      <c r="C35" s="360" t="s">
        <v>733</v>
      </c>
      <c r="D35" s="359"/>
      <c r="E35" s="357" t="s">
        <v>706</v>
      </c>
      <c r="F35" s="361"/>
    </row>
    <row r="36" spans="1:6" ht="126">
      <c r="A36" s="358" t="s">
        <v>408</v>
      </c>
      <c r="B36" s="360" t="s">
        <v>734</v>
      </c>
      <c r="C36" s="360" t="s">
        <v>735</v>
      </c>
      <c r="D36" s="359"/>
      <c r="E36" s="360" t="s">
        <v>764</v>
      </c>
      <c r="F36" s="361"/>
    </row>
    <row r="37" spans="1:6" ht="46.5" customHeight="1">
      <c r="A37" s="641" t="s">
        <v>737</v>
      </c>
      <c r="B37" s="642"/>
      <c r="C37" s="642"/>
      <c r="D37" s="642"/>
      <c r="E37" s="642"/>
      <c r="F37" s="643"/>
    </row>
    <row r="38" spans="1:6" s="355" customFormat="1" ht="20.100000000000001" hidden="1" customHeight="1">
      <c r="A38" s="354" t="s">
        <v>387</v>
      </c>
      <c r="B38" s="636" t="s">
        <v>738</v>
      </c>
      <c r="C38" s="637"/>
      <c r="D38" s="637"/>
      <c r="E38" s="637"/>
      <c r="F38" s="638"/>
    </row>
    <row r="39" spans="1:6" ht="20.100000000000001" hidden="1" customHeight="1">
      <c r="A39" s="340" t="s">
        <v>406</v>
      </c>
      <c r="B39" s="356" t="s">
        <v>623</v>
      </c>
      <c r="C39" s="356"/>
      <c r="D39" s="360"/>
      <c r="E39" s="357"/>
      <c r="F39" s="357"/>
    </row>
    <row r="40" spans="1:6" ht="20.100000000000001" hidden="1" customHeight="1">
      <c r="A40" s="358" t="s">
        <v>617</v>
      </c>
      <c r="B40" s="359"/>
      <c r="C40" s="360" t="s">
        <v>730</v>
      </c>
      <c r="D40" s="359"/>
      <c r="E40" s="357" t="s">
        <v>706</v>
      </c>
      <c r="F40" s="361"/>
    </row>
    <row r="41" spans="1:6" ht="20.100000000000001" hidden="1" customHeight="1">
      <c r="A41" s="358" t="s">
        <v>624</v>
      </c>
      <c r="B41" s="359"/>
      <c r="C41" s="360" t="s">
        <v>731</v>
      </c>
      <c r="D41" s="359"/>
      <c r="E41" s="357" t="s">
        <v>706</v>
      </c>
      <c r="F41" s="361"/>
    </row>
    <row r="42" spans="1:6" ht="20.100000000000001" hidden="1" customHeight="1">
      <c r="A42" s="358" t="s">
        <v>625</v>
      </c>
      <c r="B42" s="359"/>
      <c r="C42" s="360" t="s">
        <v>732</v>
      </c>
      <c r="D42" s="359"/>
      <c r="E42" s="357" t="s">
        <v>706</v>
      </c>
      <c r="F42" s="361"/>
    </row>
    <row r="43" spans="1:6" ht="20.100000000000001" hidden="1" customHeight="1">
      <c r="A43" s="358" t="s">
        <v>626</v>
      </c>
      <c r="B43" s="359"/>
      <c r="C43" s="360" t="s">
        <v>733</v>
      </c>
      <c r="D43" s="359"/>
      <c r="E43" s="357" t="s">
        <v>706</v>
      </c>
      <c r="F43" s="361"/>
    </row>
    <row r="44" spans="1:6" ht="35.25" hidden="1" customHeight="1">
      <c r="A44" s="358" t="s">
        <v>408</v>
      </c>
      <c r="B44" s="360" t="s">
        <v>618</v>
      </c>
      <c r="C44" s="360" t="s">
        <v>735</v>
      </c>
      <c r="D44" s="359"/>
      <c r="E44" s="360" t="s">
        <v>736</v>
      </c>
      <c r="F44" s="361"/>
    </row>
    <row r="45" spans="1:6" ht="35.25" hidden="1" customHeight="1">
      <c r="A45" s="641" t="s">
        <v>737</v>
      </c>
      <c r="B45" s="642"/>
      <c r="C45" s="642"/>
      <c r="D45" s="642"/>
      <c r="E45" s="642"/>
      <c r="F45" s="643"/>
    </row>
    <row r="46" spans="1:6" s="355" customFormat="1" ht="35.25" customHeight="1">
      <c r="A46" s="354" t="s">
        <v>387</v>
      </c>
      <c r="B46" s="636" t="s">
        <v>740</v>
      </c>
      <c r="C46" s="637"/>
      <c r="D46" s="637"/>
      <c r="E46" s="637"/>
      <c r="F46" s="638"/>
    </row>
    <row r="47" spans="1:6" ht="20.100000000000001" customHeight="1">
      <c r="A47" s="340" t="s">
        <v>406</v>
      </c>
      <c r="B47" s="356" t="s">
        <v>623</v>
      </c>
      <c r="C47" s="639"/>
      <c r="D47" s="640"/>
      <c r="E47" s="357"/>
      <c r="F47" s="357"/>
    </row>
    <row r="48" spans="1:6" ht="20.100000000000001" customHeight="1">
      <c r="A48" s="358" t="s">
        <v>617</v>
      </c>
      <c r="B48" s="359"/>
      <c r="C48" s="360" t="s">
        <v>730</v>
      </c>
      <c r="D48" s="359"/>
      <c r="E48" s="357" t="s">
        <v>706</v>
      </c>
      <c r="F48" s="361"/>
    </row>
    <row r="49" spans="1:6" ht="20.100000000000001" customHeight="1">
      <c r="A49" s="358" t="s">
        <v>624</v>
      </c>
      <c r="B49" s="359"/>
      <c r="C49" s="360" t="s">
        <v>731</v>
      </c>
      <c r="D49" s="359"/>
      <c r="E49" s="357" t="s">
        <v>706</v>
      </c>
      <c r="F49" s="361"/>
    </row>
    <row r="50" spans="1:6" ht="20.100000000000001" customHeight="1">
      <c r="A50" s="358" t="s">
        <v>625</v>
      </c>
      <c r="B50" s="359"/>
      <c r="C50" s="360" t="s">
        <v>732</v>
      </c>
      <c r="D50" s="359"/>
      <c r="E50" s="357" t="s">
        <v>706</v>
      </c>
      <c r="F50" s="361"/>
    </row>
    <row r="51" spans="1:6" ht="20.100000000000001" customHeight="1">
      <c r="A51" s="358" t="s">
        <v>626</v>
      </c>
      <c r="B51" s="359"/>
      <c r="C51" s="360" t="s">
        <v>733</v>
      </c>
      <c r="D51" s="359"/>
      <c r="E51" s="357" t="s">
        <v>706</v>
      </c>
      <c r="F51" s="361"/>
    </row>
    <row r="52" spans="1:6" ht="126">
      <c r="A52" s="358" t="s">
        <v>408</v>
      </c>
      <c r="B52" s="360" t="s">
        <v>734</v>
      </c>
      <c r="C52" s="360" t="s">
        <v>735</v>
      </c>
      <c r="D52" s="359"/>
      <c r="E52" s="360" t="s">
        <v>764</v>
      </c>
      <c r="F52" s="361"/>
    </row>
    <row r="53" spans="1:6" ht="36" customHeight="1">
      <c r="A53" s="641" t="s">
        <v>737</v>
      </c>
      <c r="B53" s="642"/>
      <c r="C53" s="642"/>
      <c r="D53" s="642"/>
      <c r="E53" s="642"/>
      <c r="F53" s="643"/>
    </row>
    <row r="54" spans="1:6" s="355" customFormat="1" ht="20.100000000000001" customHeight="1">
      <c r="A54" s="354" t="s">
        <v>728</v>
      </c>
      <c r="B54" s="636" t="s">
        <v>742</v>
      </c>
      <c r="C54" s="637"/>
      <c r="D54" s="637"/>
      <c r="E54" s="637"/>
      <c r="F54" s="638"/>
    </row>
    <row r="55" spans="1:6" ht="20.100000000000001" customHeight="1">
      <c r="A55" s="340" t="s">
        <v>406</v>
      </c>
      <c r="B55" s="356" t="s">
        <v>623</v>
      </c>
      <c r="C55" s="639"/>
      <c r="D55" s="640"/>
      <c r="E55" s="357"/>
      <c r="F55" s="357"/>
    </row>
    <row r="56" spans="1:6" ht="20.100000000000001" customHeight="1">
      <c r="A56" s="358" t="s">
        <v>617</v>
      </c>
      <c r="B56" s="359"/>
      <c r="C56" s="360" t="s">
        <v>730</v>
      </c>
      <c r="D56" s="359"/>
      <c r="E56" s="357" t="s">
        <v>706</v>
      </c>
      <c r="F56" s="361"/>
    </row>
    <row r="57" spans="1:6" ht="20.100000000000001" customHeight="1">
      <c r="A57" s="358" t="s">
        <v>624</v>
      </c>
      <c r="B57" s="359"/>
      <c r="C57" s="360" t="s">
        <v>731</v>
      </c>
      <c r="D57" s="359"/>
      <c r="E57" s="357" t="s">
        <v>706</v>
      </c>
      <c r="F57" s="361"/>
    </row>
    <row r="58" spans="1:6" ht="20.100000000000001" customHeight="1">
      <c r="A58" s="358" t="s">
        <v>625</v>
      </c>
      <c r="B58" s="359"/>
      <c r="C58" s="360" t="s">
        <v>732</v>
      </c>
      <c r="D58" s="359"/>
      <c r="E58" s="357" t="s">
        <v>706</v>
      </c>
      <c r="F58" s="361"/>
    </row>
    <row r="59" spans="1:6" ht="20.100000000000001" customHeight="1">
      <c r="A59" s="358" t="s">
        <v>626</v>
      </c>
      <c r="B59" s="359"/>
      <c r="C59" s="360" t="s">
        <v>733</v>
      </c>
      <c r="D59" s="359"/>
      <c r="E59" s="357" t="s">
        <v>706</v>
      </c>
      <c r="F59" s="361"/>
    </row>
    <row r="60" spans="1:6" ht="126">
      <c r="A60" s="358" t="s">
        <v>408</v>
      </c>
      <c r="B60" s="360" t="s">
        <v>734</v>
      </c>
      <c r="C60" s="360" t="s">
        <v>735</v>
      </c>
      <c r="D60" s="359"/>
      <c r="E60" s="360" t="s">
        <v>764</v>
      </c>
      <c r="F60" s="361"/>
    </row>
    <row r="61" spans="1:6" ht="36" customHeight="1">
      <c r="A61" s="641" t="s">
        <v>737</v>
      </c>
      <c r="B61" s="642"/>
      <c r="C61" s="642"/>
      <c r="D61" s="642"/>
      <c r="E61" s="642"/>
      <c r="F61" s="643"/>
    </row>
    <row r="62" spans="1:6" s="355" customFormat="1" ht="20.100000000000001" customHeight="1">
      <c r="A62" s="354" t="s">
        <v>739</v>
      </c>
      <c r="B62" s="636" t="s">
        <v>738</v>
      </c>
      <c r="C62" s="637"/>
      <c r="D62" s="637"/>
      <c r="E62" s="637"/>
      <c r="F62" s="638"/>
    </row>
    <row r="63" spans="1:6" ht="20.100000000000001" customHeight="1">
      <c r="A63" s="340" t="s">
        <v>406</v>
      </c>
      <c r="B63" s="356" t="s">
        <v>623</v>
      </c>
      <c r="C63" s="639"/>
      <c r="D63" s="640"/>
      <c r="E63" s="357"/>
      <c r="F63" s="357"/>
    </row>
    <row r="64" spans="1:6" ht="20.100000000000001" customHeight="1">
      <c r="A64" s="358" t="s">
        <v>617</v>
      </c>
      <c r="B64" s="359"/>
      <c r="C64" s="360" t="s">
        <v>730</v>
      </c>
      <c r="D64" s="359"/>
      <c r="E64" s="357" t="s">
        <v>706</v>
      </c>
      <c r="F64" s="361"/>
    </row>
    <row r="65" spans="1:6" ht="20.100000000000001" customHeight="1">
      <c r="A65" s="358" t="s">
        <v>624</v>
      </c>
      <c r="B65" s="359"/>
      <c r="C65" s="360" t="s">
        <v>731</v>
      </c>
      <c r="D65" s="359"/>
      <c r="E65" s="357" t="s">
        <v>706</v>
      </c>
      <c r="F65" s="361"/>
    </row>
    <row r="66" spans="1:6" ht="20.100000000000001" customHeight="1">
      <c r="A66" s="358" t="s">
        <v>625</v>
      </c>
      <c r="B66" s="359"/>
      <c r="C66" s="360" t="s">
        <v>732</v>
      </c>
      <c r="D66" s="359"/>
      <c r="E66" s="357" t="s">
        <v>706</v>
      </c>
      <c r="F66" s="361"/>
    </row>
    <row r="67" spans="1:6" ht="20.100000000000001" customHeight="1">
      <c r="A67" s="358" t="s">
        <v>626</v>
      </c>
      <c r="B67" s="359"/>
      <c r="C67" s="360" t="s">
        <v>733</v>
      </c>
      <c r="D67" s="359"/>
      <c r="E67" s="357" t="s">
        <v>706</v>
      </c>
      <c r="F67" s="361"/>
    </row>
    <row r="68" spans="1:6" ht="126">
      <c r="A68" s="358" t="s">
        <v>408</v>
      </c>
      <c r="B68" s="360" t="s">
        <v>734</v>
      </c>
      <c r="C68" s="360" t="s">
        <v>735</v>
      </c>
      <c r="D68" s="359"/>
      <c r="E68" s="360" t="s">
        <v>764</v>
      </c>
      <c r="F68" s="361"/>
    </row>
    <row r="69" spans="1:6" ht="36" customHeight="1">
      <c r="A69" s="641" t="s">
        <v>737</v>
      </c>
      <c r="B69" s="642"/>
      <c r="C69" s="642"/>
      <c r="D69" s="642"/>
      <c r="E69" s="642"/>
      <c r="F69" s="643"/>
    </row>
    <row r="70" spans="1:6" s="355" customFormat="1" ht="20.100000000000001" customHeight="1">
      <c r="A70" s="354" t="s">
        <v>741</v>
      </c>
      <c r="B70" s="636" t="s">
        <v>744</v>
      </c>
      <c r="C70" s="637"/>
      <c r="D70" s="637"/>
      <c r="E70" s="637"/>
      <c r="F70" s="638"/>
    </row>
    <row r="71" spans="1:6" ht="20.100000000000001" customHeight="1">
      <c r="A71" s="340" t="s">
        <v>406</v>
      </c>
      <c r="B71" s="356" t="s">
        <v>623</v>
      </c>
      <c r="C71" s="356"/>
      <c r="D71" s="360"/>
      <c r="E71" s="357"/>
      <c r="F71" s="357"/>
    </row>
    <row r="72" spans="1:6" ht="20.100000000000001" customHeight="1">
      <c r="A72" s="358" t="s">
        <v>617</v>
      </c>
      <c r="B72" s="359"/>
      <c r="C72" s="360" t="s">
        <v>730</v>
      </c>
      <c r="D72" s="359"/>
      <c r="E72" s="357" t="s">
        <v>706</v>
      </c>
      <c r="F72" s="361"/>
    </row>
    <row r="73" spans="1:6" ht="20.100000000000001" customHeight="1">
      <c r="A73" s="358" t="s">
        <v>624</v>
      </c>
      <c r="B73" s="359"/>
      <c r="C73" s="360" t="s">
        <v>731</v>
      </c>
      <c r="D73" s="359"/>
      <c r="E73" s="357" t="s">
        <v>706</v>
      </c>
      <c r="F73" s="361"/>
    </row>
    <row r="74" spans="1:6" ht="20.100000000000001" customHeight="1">
      <c r="A74" s="358" t="s">
        <v>625</v>
      </c>
      <c r="B74" s="359"/>
      <c r="C74" s="360" t="s">
        <v>732</v>
      </c>
      <c r="D74" s="359"/>
      <c r="E74" s="357" t="s">
        <v>706</v>
      </c>
      <c r="F74" s="361"/>
    </row>
    <row r="75" spans="1:6" ht="20.100000000000001" customHeight="1">
      <c r="A75" s="358" t="s">
        <v>626</v>
      </c>
      <c r="B75" s="359"/>
      <c r="C75" s="360" t="s">
        <v>733</v>
      </c>
      <c r="D75" s="359"/>
      <c r="E75" s="357" t="s">
        <v>706</v>
      </c>
      <c r="F75" s="361"/>
    </row>
    <row r="76" spans="1:6" ht="141.75">
      <c r="A76" s="358" t="s">
        <v>408</v>
      </c>
      <c r="B76" s="360" t="s">
        <v>745</v>
      </c>
      <c r="C76" s="360" t="s">
        <v>746</v>
      </c>
      <c r="D76" s="359"/>
      <c r="E76" s="380" t="s">
        <v>765</v>
      </c>
      <c r="F76" s="361"/>
    </row>
    <row r="77" spans="1:6" ht="35.25" customHeight="1">
      <c r="A77" s="641" t="s">
        <v>737</v>
      </c>
      <c r="B77" s="642"/>
      <c r="C77" s="642"/>
      <c r="D77" s="642"/>
      <c r="E77" s="642"/>
      <c r="F77" s="643"/>
    </row>
    <row r="78" spans="1:6" s="355" customFormat="1" ht="20.100000000000001" customHeight="1">
      <c r="A78" s="354" t="s">
        <v>819</v>
      </c>
      <c r="B78" s="636" t="s">
        <v>627</v>
      </c>
      <c r="C78" s="637"/>
      <c r="D78" s="637"/>
      <c r="E78" s="637"/>
      <c r="F78" s="638"/>
    </row>
    <row r="79" spans="1:6" ht="20.100000000000001" customHeight="1">
      <c r="A79" s="340" t="s">
        <v>406</v>
      </c>
      <c r="B79" s="356" t="s">
        <v>628</v>
      </c>
      <c r="C79" s="356"/>
      <c r="D79" s="358">
        <v>0.15</v>
      </c>
      <c r="E79" s="357"/>
      <c r="F79" s="357"/>
    </row>
    <row r="80" spans="1:6" ht="20.100000000000001" customHeight="1">
      <c r="A80" s="358" t="s">
        <v>408</v>
      </c>
      <c r="B80" s="360" t="s">
        <v>629</v>
      </c>
      <c r="C80" s="360"/>
      <c r="D80" s="359"/>
      <c r="E80" s="357" t="s">
        <v>706</v>
      </c>
      <c r="F80" s="361"/>
    </row>
    <row r="81" spans="1:6" ht="20.100000000000001" customHeight="1">
      <c r="A81" s="358"/>
      <c r="B81" s="360" t="s">
        <v>630</v>
      </c>
      <c r="C81" s="360"/>
      <c r="D81" s="359"/>
      <c r="E81" s="357" t="s">
        <v>706</v>
      </c>
      <c r="F81" s="361"/>
    </row>
    <row r="82" spans="1:6" ht="20.100000000000001" customHeight="1">
      <c r="A82" s="358"/>
      <c r="B82" s="360" t="s">
        <v>631</v>
      </c>
      <c r="C82" s="360"/>
      <c r="D82" s="359"/>
      <c r="E82" s="357" t="s">
        <v>706</v>
      </c>
      <c r="F82" s="361"/>
    </row>
    <row r="83" spans="1:6">
      <c r="A83" s="358" t="s">
        <v>409</v>
      </c>
      <c r="B83" s="653" t="s">
        <v>632</v>
      </c>
      <c r="C83" s="654"/>
      <c r="D83" s="654"/>
      <c r="E83" s="654"/>
      <c r="F83" s="655"/>
    </row>
    <row r="84" spans="1:6" ht="20.100000000000001" customHeight="1">
      <c r="A84" s="358"/>
      <c r="B84" s="359" t="s">
        <v>617</v>
      </c>
      <c r="C84" s="360"/>
      <c r="D84" s="359"/>
      <c r="E84" s="359"/>
      <c r="F84" s="359"/>
    </row>
    <row r="85" spans="1:6" ht="20.100000000000001" customHeight="1">
      <c r="A85" s="358"/>
      <c r="B85" s="359" t="s">
        <v>624</v>
      </c>
      <c r="C85" s="360"/>
      <c r="D85" s="359"/>
      <c r="E85" s="359"/>
      <c r="F85" s="359"/>
    </row>
    <row r="86" spans="1:6" ht="20.100000000000001" customHeight="1">
      <c r="A86" s="358"/>
      <c r="B86" s="359" t="s">
        <v>625</v>
      </c>
      <c r="C86" s="360"/>
      <c r="D86" s="359"/>
      <c r="E86" s="359"/>
      <c r="F86" s="359"/>
    </row>
    <row r="87" spans="1:6" ht="20.100000000000001" customHeight="1">
      <c r="A87" s="358"/>
      <c r="B87" s="359" t="s">
        <v>626</v>
      </c>
      <c r="C87" s="360"/>
      <c r="D87" s="359"/>
      <c r="E87" s="362"/>
      <c r="F87" s="359"/>
    </row>
    <row r="88" spans="1:6" ht="20.100000000000001" customHeight="1">
      <c r="A88" s="358"/>
      <c r="B88" s="359" t="s">
        <v>633</v>
      </c>
      <c r="C88" s="360"/>
      <c r="D88" s="359"/>
      <c r="E88" s="359"/>
      <c r="F88" s="359"/>
    </row>
    <row r="89" spans="1:6" s="355" customFormat="1" ht="20.100000000000001" hidden="1" customHeight="1">
      <c r="A89" s="354" t="s">
        <v>743</v>
      </c>
      <c r="B89" s="636" t="s">
        <v>747</v>
      </c>
      <c r="C89" s="637"/>
      <c r="D89" s="637"/>
      <c r="E89" s="637"/>
      <c r="F89" s="638"/>
    </row>
    <row r="90" spans="1:6" ht="36.75" hidden="1" customHeight="1">
      <c r="A90" s="340" t="s">
        <v>617</v>
      </c>
      <c r="B90" s="649" t="s">
        <v>748</v>
      </c>
      <c r="C90" s="650"/>
      <c r="D90" s="650"/>
      <c r="E90" s="650"/>
      <c r="F90" s="651"/>
    </row>
    <row r="91" spans="1:6" ht="20.100000000000001" hidden="1" customHeight="1">
      <c r="A91" s="358" t="s">
        <v>406</v>
      </c>
      <c r="B91" s="360" t="s">
        <v>749</v>
      </c>
      <c r="C91" s="360"/>
      <c r="D91" s="360"/>
      <c r="E91" s="360"/>
      <c r="F91" s="357"/>
    </row>
    <row r="92" spans="1:6" ht="99.75" hidden="1" customHeight="1">
      <c r="A92" s="358" t="s">
        <v>617</v>
      </c>
      <c r="B92" s="360" t="s">
        <v>750</v>
      </c>
      <c r="C92" s="360"/>
      <c r="D92" s="363">
        <v>0.57999999999999996</v>
      </c>
      <c r="E92" s="360" t="s">
        <v>751</v>
      </c>
      <c r="F92" s="359"/>
    </row>
    <row r="93" spans="1:6" ht="57.75" hidden="1" customHeight="1">
      <c r="A93" s="358" t="s">
        <v>624</v>
      </c>
      <c r="B93" s="360" t="s">
        <v>752</v>
      </c>
      <c r="C93" s="360"/>
      <c r="D93" s="363">
        <v>0.16</v>
      </c>
      <c r="E93" s="357" t="s">
        <v>706</v>
      </c>
      <c r="F93" s="359"/>
    </row>
    <row r="94" spans="1:6" ht="141.75" hidden="1">
      <c r="A94" s="358" t="s">
        <v>408</v>
      </c>
      <c r="B94" s="360" t="s">
        <v>734</v>
      </c>
      <c r="C94" s="360"/>
      <c r="D94" s="363">
        <v>0.11</v>
      </c>
      <c r="E94" s="360" t="s">
        <v>765</v>
      </c>
      <c r="F94" s="359"/>
    </row>
    <row r="95" spans="1:6" ht="20.100000000000001" customHeight="1">
      <c r="A95" s="358"/>
      <c r="B95" s="360"/>
      <c r="C95" s="360"/>
      <c r="D95" s="360"/>
      <c r="E95" s="364"/>
      <c r="F95" s="357"/>
    </row>
    <row r="96" spans="1:6" s="355" customFormat="1" ht="33" customHeight="1">
      <c r="A96" s="354" t="s">
        <v>820</v>
      </c>
      <c r="B96" s="652" t="s">
        <v>747</v>
      </c>
      <c r="C96" s="652"/>
      <c r="D96" s="652"/>
      <c r="E96" s="652"/>
      <c r="F96" s="652"/>
    </row>
    <row r="97" spans="1:11" s="355" customFormat="1" ht="33" customHeight="1">
      <c r="A97" s="354"/>
      <c r="B97" s="636" t="s">
        <v>816</v>
      </c>
      <c r="C97" s="637"/>
      <c r="D97" s="637"/>
      <c r="E97" s="637"/>
      <c r="F97" s="638"/>
    </row>
    <row r="98" spans="1:11" s="355" customFormat="1" ht="21.75" customHeight="1">
      <c r="A98" s="340" t="s">
        <v>406</v>
      </c>
      <c r="B98" s="356" t="s">
        <v>623</v>
      </c>
      <c r="C98" s="356"/>
      <c r="D98" s="365"/>
      <c r="E98" s="365"/>
      <c r="F98" s="365"/>
      <c r="K98" s="333"/>
    </row>
    <row r="99" spans="1:11" ht="99" customHeight="1">
      <c r="A99" s="358" t="s">
        <v>617</v>
      </c>
      <c r="B99" s="356" t="s">
        <v>817</v>
      </c>
      <c r="C99" s="356"/>
      <c r="D99" s="356">
        <v>0.57999999999999996</v>
      </c>
      <c r="E99" s="367" t="s">
        <v>818</v>
      </c>
      <c r="F99" s="359"/>
    </row>
    <row r="100" spans="1:11" ht="47.25" customHeight="1">
      <c r="A100" s="358" t="s">
        <v>25</v>
      </c>
      <c r="B100" s="356" t="s">
        <v>752</v>
      </c>
      <c r="C100" s="356"/>
      <c r="D100" s="356">
        <v>0.16</v>
      </c>
      <c r="E100" s="367" t="s">
        <v>706</v>
      </c>
      <c r="F100" s="359"/>
    </row>
    <row r="101" spans="1:11" ht="110.25">
      <c r="A101" s="340" t="s">
        <v>408</v>
      </c>
      <c r="B101" s="356" t="s">
        <v>618</v>
      </c>
      <c r="C101" s="356"/>
      <c r="D101" s="366">
        <v>0.11</v>
      </c>
      <c r="E101" s="367" t="s">
        <v>634</v>
      </c>
      <c r="F101" s="359"/>
    </row>
    <row r="102" spans="1:11" ht="37.5" customHeight="1">
      <c r="A102" s="632"/>
      <c r="B102" s="632"/>
      <c r="C102" s="632"/>
      <c r="D102" s="632"/>
      <c r="E102" s="632"/>
      <c r="F102" s="633"/>
    </row>
    <row r="103" spans="1:11" s="345" customFormat="1" ht="20.100000000000001" customHeight="1">
      <c r="A103" s="368" t="s">
        <v>688</v>
      </c>
      <c r="B103" s="624" t="s">
        <v>704</v>
      </c>
      <c r="C103" s="625"/>
      <c r="D103" s="625"/>
      <c r="E103" s="625"/>
      <c r="F103" s="626"/>
    </row>
    <row r="104" spans="1:11" s="370" customFormat="1" ht="30" customHeight="1">
      <c r="A104" s="369" t="s">
        <v>383</v>
      </c>
      <c r="B104" s="645" t="s">
        <v>753</v>
      </c>
      <c r="C104" s="646"/>
      <c r="D104" s="646"/>
      <c r="E104" s="646"/>
      <c r="F104" s="647"/>
    </row>
    <row r="105" spans="1:11" ht="110.25">
      <c r="A105" s="358" t="s">
        <v>617</v>
      </c>
      <c r="B105" s="360" t="s">
        <v>618</v>
      </c>
      <c r="C105" s="360"/>
      <c r="D105" s="371">
        <v>0.8</v>
      </c>
      <c r="E105" s="360" t="s">
        <v>766</v>
      </c>
      <c r="F105" s="359"/>
    </row>
    <row r="106" spans="1:11" s="370" customFormat="1" ht="20.100000000000001" customHeight="1">
      <c r="A106" s="369" t="s">
        <v>387</v>
      </c>
      <c r="B106" s="645" t="s">
        <v>754</v>
      </c>
      <c r="C106" s="646"/>
      <c r="D106" s="646"/>
      <c r="E106" s="646"/>
      <c r="F106" s="647"/>
    </row>
    <row r="107" spans="1:11" ht="144" customHeight="1">
      <c r="A107" s="358" t="s">
        <v>617</v>
      </c>
      <c r="B107" s="360" t="s">
        <v>755</v>
      </c>
      <c r="C107" s="360"/>
      <c r="D107" s="371">
        <v>0.1</v>
      </c>
      <c r="E107" s="367" t="s">
        <v>756</v>
      </c>
      <c r="F107" s="359"/>
    </row>
    <row r="108" spans="1:11" ht="152.25" customHeight="1">
      <c r="A108" s="358" t="s">
        <v>624</v>
      </c>
      <c r="B108" s="360" t="s">
        <v>618</v>
      </c>
      <c r="C108" s="360"/>
      <c r="D108" s="371">
        <v>0.05</v>
      </c>
      <c r="E108" s="360" t="s">
        <v>766</v>
      </c>
      <c r="F108" s="359"/>
    </row>
    <row r="109" spans="1:11" ht="94.5">
      <c r="A109" s="358" t="s">
        <v>625</v>
      </c>
      <c r="B109" s="360" t="s">
        <v>757</v>
      </c>
      <c r="C109" s="360"/>
      <c r="D109" s="371">
        <v>0.65</v>
      </c>
      <c r="E109" s="367" t="s">
        <v>758</v>
      </c>
      <c r="F109" s="359"/>
    </row>
    <row r="110" spans="1:11" s="370" customFormat="1" ht="20.100000000000001" customHeight="1">
      <c r="A110" s="369" t="s">
        <v>728</v>
      </c>
      <c r="B110" s="645" t="s">
        <v>759</v>
      </c>
      <c r="C110" s="646"/>
      <c r="D110" s="646"/>
      <c r="E110" s="646"/>
      <c r="F110" s="647"/>
    </row>
    <row r="111" spans="1:11" ht="176.25" customHeight="1">
      <c r="A111" s="358" t="s">
        <v>617</v>
      </c>
      <c r="B111" s="360" t="s">
        <v>755</v>
      </c>
      <c r="C111" s="360"/>
      <c r="D111" s="371">
        <v>0.2</v>
      </c>
      <c r="E111" s="367" t="s">
        <v>756</v>
      </c>
      <c r="F111" s="359"/>
    </row>
    <row r="112" spans="1:11" ht="153" customHeight="1">
      <c r="A112" s="358" t="s">
        <v>624</v>
      </c>
      <c r="B112" s="360" t="s">
        <v>618</v>
      </c>
      <c r="C112" s="360"/>
      <c r="D112" s="371">
        <v>0.1</v>
      </c>
      <c r="E112" s="367" t="s">
        <v>766</v>
      </c>
      <c r="F112" s="359"/>
    </row>
    <row r="113" spans="1:6" ht="147.75" customHeight="1">
      <c r="A113" s="358" t="s">
        <v>625</v>
      </c>
      <c r="B113" s="360" t="s">
        <v>760</v>
      </c>
      <c r="C113" s="360"/>
      <c r="D113" s="371">
        <v>0.3</v>
      </c>
      <c r="E113" s="367" t="s">
        <v>761</v>
      </c>
      <c r="F113" s="359"/>
    </row>
    <row r="114" spans="1:6" ht="155.25" customHeight="1">
      <c r="A114" s="358" t="s">
        <v>626</v>
      </c>
      <c r="B114" s="360" t="s">
        <v>762</v>
      </c>
      <c r="C114" s="360"/>
      <c r="D114" s="371">
        <v>0.2</v>
      </c>
      <c r="E114" s="367" t="s">
        <v>763</v>
      </c>
      <c r="F114" s="359"/>
    </row>
    <row r="115" spans="1:6" s="121" customFormat="1" ht="225" customHeight="1">
      <c r="A115" s="618" t="s">
        <v>707</v>
      </c>
      <c r="B115" s="619"/>
      <c r="C115" s="619"/>
      <c r="D115" s="619"/>
      <c r="E115" s="619"/>
      <c r="F115" s="620"/>
    </row>
    <row r="116" spans="1:6" ht="20.100000000000001" customHeight="1">
      <c r="A116" s="372"/>
      <c r="B116" s="373"/>
      <c r="C116" s="373"/>
      <c r="D116" s="373"/>
    </row>
    <row r="117" spans="1:6" ht="16.5">
      <c r="A117" s="335" t="s">
        <v>5</v>
      </c>
      <c r="B117" s="374" t="str">
        <f>'Attach 11'!B27</f>
        <v>--</v>
      </c>
      <c r="C117" s="374"/>
      <c r="E117" s="375" t="s">
        <v>3</v>
      </c>
      <c r="F117" s="375" t="str">
        <f>'Attach 11'!E27</f>
        <v/>
      </c>
    </row>
    <row r="118" spans="1:6" ht="16.5">
      <c r="A118" s="335" t="s">
        <v>6</v>
      </c>
      <c r="B118" s="375" t="str">
        <f>'Attach 11'!B28</f>
        <v/>
      </c>
      <c r="C118" s="375"/>
      <c r="E118" s="375" t="s">
        <v>150</v>
      </c>
      <c r="F118" s="376" t="str">
        <f>'Attach 11'!E28</f>
        <v/>
      </c>
    </row>
    <row r="119" spans="1:6" ht="16.5">
      <c r="A119" s="335"/>
      <c r="B119" s="376"/>
      <c r="C119" s="376"/>
      <c r="D119" s="375"/>
      <c r="E119" s="381"/>
      <c r="F119" s="376"/>
    </row>
  </sheetData>
  <sheetProtection algorithmName="SHA-512" hashValue="arA6w2mZBFZvLHq8Vr2+ydCHnkFyzmLCGdHM78CDb5ocrc5d+1Rq8Epd3fjg/nxS9sOT/dPt34Eum4UFqAAVPA==" saltValue="YoZGxkpmjQSHYonQzrTr+A==" spinCount="100000" sheet="1" formatColumns="0" formatRows="0" selectLockedCells="1"/>
  <customSheetViews>
    <customSheetView guid="{FEBF4298-F424-4062-8777-832DAFDB7A61}" scale="80" showPageBreaks="1" showGridLines="0" zeroValues="0" printArea="1" hiddenRows="1" hiddenColumns="1" view="pageBreakPreview" topLeftCell="A110">
      <selection activeCell="B51" sqref="B51"/>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FB41F969-87BE-4AD1-A99C-A5F9EA1C8FCB}" scale="80" showPageBreaks="1" showGridLines="0" zeroValues="0" printArea="1" hiddenRows="1" hiddenColumns="1" view="pageBreakPreview" topLeftCell="A95">
      <selection activeCell="F105" sqref="F105"/>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7706378E-40E2-4583-90AF-E6E1DCB3696C}"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3"/>
      <headerFooter alignWithMargins="0">
        <oddFooter>&amp;R&amp;"Book Antiqua,Bold"&amp;8 Page &amp;P of &amp;N</oddFooter>
      </headerFooter>
    </customSheetView>
  </customSheetViews>
  <mergeCells count="50">
    <mergeCell ref="B97:F97"/>
    <mergeCell ref="A1:D1"/>
    <mergeCell ref="B106:F106"/>
    <mergeCell ref="B110:F110"/>
    <mergeCell ref="B16:C16"/>
    <mergeCell ref="B17:C17"/>
    <mergeCell ref="B90:F90"/>
    <mergeCell ref="B96:F96"/>
    <mergeCell ref="A102:F102"/>
    <mergeCell ref="B103:F103"/>
    <mergeCell ref="B104:F104"/>
    <mergeCell ref="B70:F70"/>
    <mergeCell ref="A77:F77"/>
    <mergeCell ref="B78:F78"/>
    <mergeCell ref="B83:F83"/>
    <mergeCell ref="B89:F89"/>
    <mergeCell ref="A69:F69"/>
    <mergeCell ref="A45:F45"/>
    <mergeCell ref="B46:F46"/>
    <mergeCell ref="C47:D47"/>
    <mergeCell ref="A53:F53"/>
    <mergeCell ref="B54:F54"/>
    <mergeCell ref="C31:D31"/>
    <mergeCell ref="A37:F37"/>
    <mergeCell ref="B38:F38"/>
    <mergeCell ref="B62:F62"/>
    <mergeCell ref="C63:D63"/>
    <mergeCell ref="A61:F61"/>
    <mergeCell ref="C55:D55"/>
    <mergeCell ref="B23:C23"/>
    <mergeCell ref="B24:C24"/>
    <mergeCell ref="A26:F26"/>
    <mergeCell ref="B29:C29"/>
    <mergeCell ref="B30:F30"/>
    <mergeCell ref="A115:F115"/>
    <mergeCell ref="A3:F3"/>
    <mergeCell ref="A5:F5"/>
    <mergeCell ref="A8:D8"/>
    <mergeCell ref="B9:D9"/>
    <mergeCell ref="B10:D10"/>
    <mergeCell ref="B11:D11"/>
    <mergeCell ref="B12:D12"/>
    <mergeCell ref="A15:F15"/>
    <mergeCell ref="A19:F19"/>
    <mergeCell ref="B21:C21"/>
    <mergeCell ref="B22:C22"/>
    <mergeCell ref="B20:F20"/>
    <mergeCell ref="B25:C25"/>
    <mergeCell ref="A27:F27"/>
    <mergeCell ref="B28:F28"/>
  </mergeCells>
  <dataValidations disablePrompts="1" count="6">
    <dataValidation type="list" allowBlank="1" showInputMessage="1" showErrorMessage="1" sqref="D25" xr:uid="{CFADBEAA-9E1C-4FF2-BA87-22ECA23AA05E}">
      <formula1>"0.14,0.15,0.16,0.17"</formula1>
    </dataValidation>
    <dataValidation type="list" allowBlank="1" showInputMessage="1" showErrorMessage="1" sqref="D24" xr:uid="{A9ACA3EF-D404-4152-826D-3428986306B1}">
      <formula1>"0.05,0.06"</formula1>
    </dataValidation>
    <dataValidation type="list" allowBlank="1" showInputMessage="1" showErrorMessage="1" sqref="D23" xr:uid="{D81DB4CA-0C59-4A33-B618-214BD32D8E42}">
      <formula1>"0.06,0.07,0.08"</formula1>
    </dataValidation>
    <dataValidation type="list" allowBlank="1" showInputMessage="1" showErrorMessage="1" sqref="D22" xr:uid="{D9609E5D-6CC0-439C-8745-A2E5639C7186}">
      <formula1>"0.25,0.26,0.27,0.28,0.29,0.30,0.31"</formula1>
    </dataValidation>
    <dataValidation type="list" allowBlank="1" showInputMessage="1" showErrorMessage="1" sqref="D21" xr:uid="{6494324F-C178-430E-8BFA-D52F68889A93}">
      <formula1>"0.27,0.28,0.29,0.30,0.31,0.32,0.33"</formula1>
    </dataValidation>
    <dataValidation type="list" allowBlank="1" showInputMessage="1" showErrorMessage="1" prompt="Copper(a) /Aluminium(a)" sqref="C99:C100" xr:uid="{09076E34-666C-4E47-9544-A2349B7F3536}">
      <formula1>$K$98:$K$99</formula1>
    </dataValidation>
  </dataValidations>
  <pageMargins left="0.59" right="0.31" top="0.47" bottom="0.48" header="0.28000000000000003" footer="0.23"/>
  <pageSetup paperSize="9" scale="70" orientation="portrait" r:id="rId4"/>
  <headerFooter alignWithMargins="0">
    <oddFooter>&amp;R&amp;"Book Antiqua,Bold"&amp;8 Page &amp;P of &amp;N</oddFooter>
  </headerFooter>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39"/>
    <pageSetUpPr fitToPage="1"/>
  </sheetPr>
  <dimension ref="A1:I39"/>
  <sheetViews>
    <sheetView showGridLines="0" view="pageBreakPreview" topLeftCell="A3" zoomScaleNormal="100" zoomScaleSheetLayoutView="100" workbookViewId="0">
      <selection sqref="A1:XFD1048576"/>
    </sheetView>
  </sheetViews>
  <sheetFormatPr defaultRowHeight="15.75"/>
  <cols>
    <col min="1" max="1" width="12.140625" style="17" customWidth="1"/>
    <col min="2" max="2" width="20.5703125" style="17" customWidth="1"/>
    <col min="3" max="3" width="11.42578125" style="17" customWidth="1"/>
    <col min="4" max="4" width="34.5703125" style="17" customWidth="1"/>
    <col min="5" max="5" width="54.28515625" style="17" customWidth="1"/>
    <col min="6" max="8" width="9.140625" style="17"/>
    <col min="9" max="16384" width="9.140625" style="64"/>
  </cols>
  <sheetData>
    <row r="1" spans="1:9" ht="16.5">
      <c r="A1" s="302" t="str">
        <f>'Attach 3(JV)'!A1</f>
        <v>Specification No. :NR3/NT/W-AIS/DOM/K00/25/11859 (RFx No. 5002004747)</v>
      </c>
      <c r="B1" s="276"/>
      <c r="C1" s="276"/>
      <c r="D1" s="276"/>
      <c r="E1" s="382" t="str">
        <f>"Attachment-13 " &amp; 'Attach 3(JV)'!AT1</f>
        <v xml:space="preserve">Attachment-13 </v>
      </c>
    </row>
    <row r="3" spans="1:9" ht="81" customHeight="1">
      <c r="A3" s="613" t="str">
        <f>'Attach 3(JV)'!A3</f>
        <v>Package-C-Augmentation of transformation capacity at 765/400/220kV Agra (PG) S/S by 1x500 MVA, 400/220kV ICT at 400 KV Agra S/S</v>
      </c>
      <c r="B3" s="614"/>
      <c r="C3" s="614"/>
      <c r="D3" s="614"/>
      <c r="E3" s="614"/>
      <c r="F3" s="10"/>
      <c r="G3" s="10"/>
      <c r="H3" s="10"/>
    </row>
    <row r="4" spans="1:9" ht="20.100000000000001" customHeight="1">
      <c r="A4" s="266"/>
      <c r="H4" s="125"/>
      <c r="I4" s="126"/>
    </row>
    <row r="5" spans="1:9" ht="20.100000000000001" customHeight="1">
      <c r="A5" s="538" t="s">
        <v>0</v>
      </c>
      <c r="B5" s="538"/>
      <c r="C5" s="538"/>
      <c r="D5" s="538"/>
      <c r="E5" s="538"/>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2" t="str">
        <f>'Attach 3(JV)'!A8</f>
        <v/>
      </c>
      <c r="B8" s="542"/>
      <c r="C8" s="542"/>
      <c r="D8" s="542"/>
      <c r="E8" s="130" t="str">
        <f>'Attach 3(JV)'!E8</f>
        <v>Contract Services</v>
      </c>
      <c r="H8" s="125"/>
      <c r="I8" s="126"/>
    </row>
    <row r="9" spans="1:9" ht="20.100000000000001" customHeight="1">
      <c r="A9" s="131" t="s">
        <v>341</v>
      </c>
      <c r="B9" s="540" t="str">
        <f>'Attach 3(JV)'!B9</f>
        <v/>
      </c>
      <c r="C9" s="540"/>
      <c r="D9" s="540"/>
      <c r="E9" s="130" t="str">
        <f>'Attach 3(JV)'!E9</f>
        <v>Power Grid Corporation of India Ltd.,</v>
      </c>
      <c r="H9" s="125"/>
      <c r="I9" s="126"/>
    </row>
    <row r="10" spans="1:9" ht="20.100000000000001" customHeight="1">
      <c r="A10" s="131" t="s">
        <v>343</v>
      </c>
      <c r="B10" s="540" t="str">
        <f>'Attach 3(JV)'!B10</f>
        <v/>
      </c>
      <c r="C10" s="540"/>
      <c r="D10" s="540"/>
      <c r="E10" s="130" t="str">
        <f>'Attach 3(JV)'!E10</f>
        <v xml:space="preserve">Northern Region-III Headquarter, 2nd Floor, Plot No. – 2A/INS 02,
</v>
      </c>
      <c r="H10" s="125"/>
      <c r="I10" s="126"/>
    </row>
    <row r="11" spans="1:9" ht="20.100000000000001" customHeight="1">
      <c r="B11" s="540" t="str">
        <f>'Attach 3(JV)'!B11</f>
        <v/>
      </c>
      <c r="C11" s="540"/>
      <c r="D11" s="540"/>
      <c r="E11" s="130" t="str">
        <f>'Attach 3(JV)'!E11</f>
        <v xml:space="preserve">2nd Floor, Plot No. – 2A/INS 02, Avadh Vihar Yojna,Lucknow- 226002 (UP) </v>
      </c>
      <c r="G11" s="17" t="s">
        <v>458</v>
      </c>
    </row>
    <row r="12" spans="1:9" ht="20.100000000000001" customHeight="1">
      <c r="A12" s="69"/>
      <c r="B12" s="540" t="str">
        <f>'Attach 3(JV)'!B12</f>
        <v/>
      </c>
      <c r="C12" s="540"/>
      <c r="D12" s="540"/>
      <c r="E12" s="130"/>
    </row>
    <row r="13" spans="1:9" ht="20.100000000000001" customHeight="1">
      <c r="A13" s="69"/>
      <c r="B13" s="339"/>
      <c r="C13" s="339"/>
      <c r="D13" s="339"/>
      <c r="E13" s="64"/>
    </row>
    <row r="14" spans="1:9" ht="20.100000000000001" customHeight="1">
      <c r="A14" s="17" t="s">
        <v>336</v>
      </c>
    </row>
    <row r="15" spans="1:9" ht="20.100000000000001" customHeight="1">
      <c r="A15" s="69"/>
    </row>
    <row r="16" spans="1:9" ht="45" customHeight="1">
      <c r="A16" s="486" t="s">
        <v>791</v>
      </c>
      <c r="B16" s="486"/>
      <c r="C16" s="486"/>
      <c r="D16" s="486"/>
      <c r="E16" s="486"/>
    </row>
    <row r="17" spans="1:5" ht="20.100000000000001" customHeight="1">
      <c r="A17" s="69"/>
    </row>
    <row r="18" spans="1:5" ht="20.100000000000001" customHeight="1">
      <c r="A18" s="269"/>
    </row>
    <row r="19" spans="1:5" ht="20.100000000000001" customHeight="1"/>
    <row r="20" spans="1:5" ht="20.100000000000001" customHeight="1">
      <c r="A20" s="269"/>
    </row>
    <row r="21" spans="1:5" ht="20.100000000000001" customHeight="1">
      <c r="A21" s="269"/>
    </row>
    <row r="22" spans="1:5" ht="20.100000000000001" customHeight="1"/>
    <row r="23" spans="1:5" ht="33" customHeight="1">
      <c r="D23" s="270"/>
    </row>
    <row r="24" spans="1:5" ht="33" customHeight="1">
      <c r="A24" s="271" t="s">
        <v>5</v>
      </c>
      <c r="B24" s="272" t="str">
        <f>'Attach 3(JV)'!B18</f>
        <v>--</v>
      </c>
      <c r="C24" s="312"/>
      <c r="D24" s="270" t="s">
        <v>3</v>
      </c>
      <c r="E24" s="273" t="str">
        <f>'Attach 3(JV)'!E18</f>
        <v/>
      </c>
    </row>
    <row r="25" spans="1:5" ht="33" customHeight="1">
      <c r="A25" s="271" t="s">
        <v>6</v>
      </c>
      <c r="B25" s="273" t="str">
        <f>'Attach 3(JV)'!B19</f>
        <v/>
      </c>
      <c r="C25" s="312"/>
      <c r="D25" s="270" t="s">
        <v>4</v>
      </c>
      <c r="E25" s="273" t="str">
        <f>'Attach 3(JV)'!E19</f>
        <v/>
      </c>
    </row>
    <row r="26" spans="1:5" ht="33" customHeight="1">
      <c r="D26" s="270"/>
    </row>
    <row r="27" spans="1:5" ht="20.100000000000001" customHeight="1"/>
    <row r="28" spans="1:5" ht="20.100000000000001" customHeight="1">
      <c r="A28" s="256"/>
    </row>
    <row r="29" spans="1:5" ht="20.100000000000001" customHeight="1"/>
    <row r="30" spans="1:5" ht="20.100000000000001" customHeight="1"/>
    <row r="31" spans="1:5" ht="20.100000000000001" customHeight="1">
      <c r="A31" s="256"/>
    </row>
    <row r="32" spans="1:5" ht="20.100000000000001" customHeight="1"/>
    <row r="33" spans="1:1" ht="20.100000000000001" customHeight="1">
      <c r="A33" s="256"/>
    </row>
    <row r="34" spans="1:1" ht="20.100000000000001" customHeight="1"/>
    <row r="35" spans="1:1" ht="20.100000000000001" customHeight="1">
      <c r="A35" s="256"/>
    </row>
    <row r="36" spans="1:1" ht="20.100000000000001" customHeight="1"/>
    <row r="37" spans="1:1" ht="20.100000000000001" customHeight="1"/>
    <row r="38" spans="1:1" ht="20.100000000000001" customHeight="1"/>
    <row r="39" spans="1:1" ht="20.100000000000001" customHeight="1"/>
  </sheetData>
  <sheetProtection algorithmName="SHA-512" hashValue="9HsWhNKY/JqQd99zgv3POHNgCGLVKbxc8yp/n/v8Lwz8U1nr7LUHtnunMknWdDIfWqDTgYamP681RtVy2hWQ6Q==" saltValue="LMRgS3EdFmaXwXt3Rpxwxw==" spinCount="100000" sheet="1" formatColumns="0" formatRows="0" selectLockedCells="1"/>
  <customSheetViews>
    <customSheetView guid="{FEBF4298-F424-4062-8777-832DAFDB7A61}" showPageBreaks="1" showGridLines="0" fitToPage="1" printArea="1" view="pageBreakPreview">
      <selection activeCell="E26" sqref="E26"/>
      <pageMargins left="0.75" right="0.63" top="0.57999999999999996" bottom="0.6" header="0.34" footer="0.35"/>
      <pageSetup scale="86"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26" sqref="E26"/>
      <pageMargins left="0.75" right="0.63" top="0.57999999999999996" bottom="0.6" header="0.34" footer="0.35"/>
      <pageSetup scale="86"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6"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86"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5"/>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2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6" orientation="portrait" r:id="rId27"/>
      <headerFooter alignWithMargins="0">
        <oddFooter>&amp;R&amp;"Book Antiqua,Bold"&amp;8 Page &amp;P of &amp;N</oddFooter>
      </headerFooter>
    </customSheetView>
    <customSheetView guid="{72B383D4-8341-48BE-BBCC-63C6785ABF81}" showGridLines="0" fitToPage="1">
      <selection activeCell="E26" sqref="E26"/>
      <pageMargins left="0.75" right="0.63" top="0.57999999999999996" bottom="0.6" header="0.34" footer="0.35"/>
      <pageSetup scale="86" orientation="portrait" r:id="rId28"/>
      <headerFooter alignWithMargins="0">
        <oddFooter>&amp;R&amp;"Book Antiqua,Bold"&amp;8 Page &amp;P of &amp;N</oddFooter>
      </headerFooter>
    </customSheetView>
    <customSheetView guid="{7706378E-40E2-4583-90AF-E6E1DCB3696C}" showPageBreaks="1" showGridLines="0" fitToPage="1" printArea="1" view="pageBreakPreview">
      <selection activeCell="E26" sqref="E26"/>
      <pageMargins left="0.75" right="0.63" top="0.57999999999999996" bottom="0.6" header="0.34" footer="0.35"/>
      <pageSetup scale="86" orientation="portrait" r:id="rId29"/>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76" orientation="portrait" r:id="rId30"/>
  <headerFooter alignWithMargins="0">
    <oddFooter>&amp;R&amp;"Book Antiqua,Bold"&amp;8 Page &amp;P of &amp;N</oddFooter>
  </headerFooter>
  <drawing r:id="rId3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pageSetUpPr fitToPage="1"/>
  </sheetPr>
  <dimension ref="A1:I39"/>
  <sheetViews>
    <sheetView showGridLines="0" view="pageBreakPreview" zoomScaleSheetLayoutView="100" workbookViewId="0">
      <selection sqref="A1:D1"/>
    </sheetView>
  </sheetViews>
  <sheetFormatPr defaultRowHeight="15.75"/>
  <cols>
    <col min="1" max="1" width="12.140625" style="17" customWidth="1"/>
    <col min="2" max="2" width="20.5703125" style="17" customWidth="1"/>
    <col min="3" max="3" width="11.42578125" style="17" customWidth="1"/>
    <col min="4" max="4" width="42.85546875" style="17" customWidth="1"/>
    <col min="5" max="5" width="53.28515625" style="17" customWidth="1"/>
    <col min="6" max="8" width="9.140625" style="17"/>
    <col min="9" max="16384" width="9.140625" style="64"/>
  </cols>
  <sheetData>
    <row r="1" spans="1:9" ht="16.5">
      <c r="A1" s="546" t="str">
        <f>'Attach 3(JV)'!A1</f>
        <v>Specification No. :NR3/NT/W-AIS/DOM/K00/25/11859 (RFx No. 5002004747)</v>
      </c>
      <c r="B1" s="546"/>
      <c r="C1" s="546"/>
      <c r="D1" s="546"/>
      <c r="E1" s="265" t="str">
        <f>"Attachment-14 " &amp; 'Attach 3(JV)'!AT1</f>
        <v xml:space="preserve">Attachment-14 </v>
      </c>
    </row>
    <row r="3" spans="1:9" ht="79.5" customHeight="1">
      <c r="A3" s="613" t="str">
        <f>'Attach 3(JV)'!A3</f>
        <v>Package-C-Augmentation of transformation capacity at 765/400/220kV Agra (PG) S/S by 1x500 MVA, 400/220kV ICT at 400 KV Agra S/S</v>
      </c>
      <c r="B3" s="614"/>
      <c r="C3" s="614"/>
      <c r="D3" s="614"/>
      <c r="E3" s="614"/>
      <c r="F3" s="10"/>
      <c r="G3" s="10"/>
      <c r="H3" s="10"/>
    </row>
    <row r="4" spans="1:9" ht="20.100000000000001" customHeight="1">
      <c r="A4" s="266"/>
      <c r="H4" s="125"/>
      <c r="I4" s="126"/>
    </row>
    <row r="5" spans="1:9" ht="20.100000000000001" customHeight="1">
      <c r="A5" s="538" t="s">
        <v>399</v>
      </c>
      <c r="B5" s="538"/>
      <c r="C5" s="538"/>
      <c r="D5" s="538"/>
      <c r="E5" s="538"/>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2" t="str">
        <f>'Attach 3(JV)'!A8</f>
        <v/>
      </c>
      <c r="B8" s="542"/>
      <c r="C8" s="542"/>
      <c r="D8" s="542"/>
      <c r="E8" s="130" t="str">
        <f>'Attach 3(JV)'!E8</f>
        <v>Contract Services</v>
      </c>
      <c r="H8" s="125"/>
      <c r="I8" s="126"/>
    </row>
    <row r="9" spans="1:9" ht="20.100000000000001" customHeight="1">
      <c r="A9" s="131" t="s">
        <v>341</v>
      </c>
      <c r="B9" s="540" t="str">
        <f>'Attach 3(JV)'!B9</f>
        <v/>
      </c>
      <c r="C9" s="540"/>
      <c r="D9" s="540"/>
      <c r="E9" s="130" t="str">
        <f>'Attach 3(JV)'!E9</f>
        <v>Power Grid Corporation of India Ltd.,</v>
      </c>
      <c r="H9" s="125"/>
      <c r="I9" s="126"/>
    </row>
    <row r="10" spans="1:9" ht="20.100000000000001" customHeight="1">
      <c r="A10" s="131" t="s">
        <v>343</v>
      </c>
      <c r="B10" s="540" t="str">
        <f>'Attach 3(JV)'!B10</f>
        <v/>
      </c>
      <c r="C10" s="540"/>
      <c r="D10" s="540"/>
      <c r="E10" s="130" t="str">
        <f>'Attach 3(JV)'!E10</f>
        <v xml:space="preserve">Northern Region-III Headquarter, 2nd Floor, Plot No. – 2A/INS 02,
</v>
      </c>
      <c r="H10" s="125"/>
      <c r="I10" s="126"/>
    </row>
    <row r="11" spans="1:9" ht="20.100000000000001" customHeight="1">
      <c r="B11" s="540" t="str">
        <f>'Attach 3(JV)'!B11</f>
        <v/>
      </c>
      <c r="C11" s="540"/>
      <c r="D11" s="540"/>
      <c r="E11" s="130" t="str">
        <f>'Attach 3(JV)'!E11</f>
        <v xml:space="preserve">2nd Floor, Plot No. – 2A/INS 02, Avadh Vihar Yojna,Lucknow- 226002 (UP) </v>
      </c>
    </row>
    <row r="12" spans="1:9" ht="20.100000000000001" customHeight="1">
      <c r="A12" s="69"/>
      <c r="B12" s="540" t="str">
        <f>'Attach 3(JV)'!B12</f>
        <v/>
      </c>
      <c r="C12" s="540"/>
      <c r="D12" s="540"/>
      <c r="E12" s="130"/>
    </row>
    <row r="13" spans="1:9" ht="20.100000000000001" customHeight="1">
      <c r="A13" s="69"/>
      <c r="B13" s="339"/>
      <c r="C13" s="339"/>
      <c r="D13" s="339"/>
      <c r="E13" s="64"/>
    </row>
    <row r="14" spans="1:9" ht="20.100000000000001" customHeight="1">
      <c r="A14" s="17" t="s">
        <v>336</v>
      </c>
    </row>
    <row r="15" spans="1:9" ht="20.100000000000001" customHeight="1">
      <c r="A15" s="69"/>
    </row>
    <row r="16" spans="1:9" ht="45" customHeight="1">
      <c r="A16" s="656" t="s">
        <v>456</v>
      </c>
      <c r="B16" s="656"/>
      <c r="C16" s="656"/>
      <c r="D16" s="656"/>
      <c r="E16" s="656"/>
    </row>
    <row r="17" spans="1:5" ht="20.100000000000001" customHeight="1">
      <c r="A17" s="69"/>
    </row>
    <row r="18" spans="1:5" ht="20.100000000000001" customHeight="1">
      <c r="A18" s="269"/>
    </row>
    <row r="19" spans="1:5" ht="20.100000000000001" customHeight="1"/>
    <row r="20" spans="1:5" ht="20.100000000000001" customHeight="1">
      <c r="A20" s="269"/>
    </row>
    <row r="21" spans="1:5" ht="20.100000000000001" customHeight="1">
      <c r="A21" s="269"/>
    </row>
    <row r="22" spans="1:5" ht="20.100000000000001" customHeight="1"/>
    <row r="23" spans="1:5" ht="33" customHeight="1">
      <c r="D23" s="270"/>
    </row>
    <row r="24" spans="1:5" ht="33" customHeight="1">
      <c r="A24" s="271" t="s">
        <v>5</v>
      </c>
      <c r="B24" s="272" t="str">
        <f>'Attach 3(JV)'!B18</f>
        <v>--</v>
      </c>
      <c r="C24" s="312"/>
      <c r="D24" s="270" t="s">
        <v>3</v>
      </c>
      <c r="E24" s="273" t="str">
        <f>'Attach 3(JV)'!E18</f>
        <v/>
      </c>
    </row>
    <row r="25" spans="1:5" ht="33" customHeight="1">
      <c r="A25" s="271" t="s">
        <v>6</v>
      </c>
      <c r="B25" s="273" t="str">
        <f>'Attach 3(JV)'!B19</f>
        <v/>
      </c>
      <c r="C25" s="312"/>
      <c r="D25" s="270" t="s">
        <v>4</v>
      </c>
      <c r="E25" s="273" t="str">
        <f>'Attach 3(JV)'!E19</f>
        <v/>
      </c>
    </row>
    <row r="26" spans="1:5" ht="33" customHeight="1">
      <c r="D26" s="270"/>
    </row>
    <row r="27" spans="1:5" ht="20.100000000000001" customHeight="1"/>
    <row r="28" spans="1:5" ht="20.100000000000001" customHeight="1">
      <c r="A28" s="256"/>
    </row>
    <row r="29" spans="1:5" ht="20.100000000000001" customHeight="1"/>
    <row r="30" spans="1:5" ht="20.100000000000001" customHeight="1"/>
    <row r="31" spans="1:5" ht="20.100000000000001" customHeight="1">
      <c r="A31" s="256"/>
    </row>
    <row r="32" spans="1:5" ht="20.100000000000001" customHeight="1"/>
    <row r="33" spans="1:1" ht="20.100000000000001" customHeight="1">
      <c r="A33" s="256"/>
    </row>
    <row r="34" spans="1:1" ht="20.100000000000001" customHeight="1"/>
    <row r="35" spans="1:1" ht="20.100000000000001" customHeight="1">
      <c r="A35" s="256"/>
    </row>
    <row r="36" spans="1:1" ht="20.100000000000001" customHeight="1"/>
    <row r="37" spans="1:1" ht="20.100000000000001" customHeight="1"/>
    <row r="38" spans="1:1" ht="20.100000000000001" customHeight="1"/>
    <row r="39" spans="1:1" ht="20.100000000000001" customHeight="1"/>
  </sheetData>
  <sheetProtection algorithmName="SHA-512" hashValue="GClrbbZcST/5IsQzeewmPVTjp5chcKReTrBpzCauVZlqn5J5Yv+3SmqULGG1RtK+Cn9n/4hy8Pv1mIhfm2IwIg==" saltValue="qO5IaC21Rct2xJL0eGXPlg==" spinCount="100000" sheet="1" formatColumns="0" formatRows="0" selectLockedCells="1"/>
  <customSheetViews>
    <customSheetView guid="{FEBF4298-F424-4062-8777-832DAFDB7A61}" showPageBreaks="1" showGridLines="0" fitToPage="1" printArea="1" view="pageBreakPreview">
      <selection activeCell="E28" sqref="E28"/>
      <pageMargins left="0.75" right="0.63" top="0.57999999999999996" bottom="0.6" header="0.34" footer="0.35"/>
      <pageSetup scale="87"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28" sqref="E28"/>
      <pageMargins left="0.75" right="0.63" top="0.57999999999999996" bottom="0.6" header="0.34" footer="0.35"/>
      <pageSetup scale="86"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7"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J19" sqref="J19"/>
      <pageMargins left="0.75" right="0.63" top="0.57999999999999996" bottom="0.6" header="0.34" footer="0.35"/>
      <pageSetup scale="86"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8"/>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1"/>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7" orientation="portrait" r:id="rId22"/>
      <headerFooter alignWithMargins="0">
        <oddFooter>&amp;R&amp;"Book Antiqua,Bold"&amp;8 Page &amp;P of &amp;N</oddFooter>
      </headerFooter>
    </customSheetView>
    <customSheetView guid="{72B383D4-8341-48BE-BBCC-63C6785ABF81}" showPageBreaks="1" showGridLines="0" fitToPage="1" printArea="1" view="pageBreakPreview" topLeftCell="A14">
      <selection activeCell="E28" sqref="E28"/>
      <pageMargins left="0.75" right="0.63" top="0.57999999999999996" bottom="0.6" header="0.34" footer="0.35"/>
      <pageSetup scale="87" orientation="portrait" r:id="rId23"/>
      <headerFooter alignWithMargins="0">
        <oddFooter>&amp;R&amp;"Book Antiqua,Bold"&amp;8 Page &amp;P of &amp;N</oddFooter>
      </headerFooter>
    </customSheetView>
    <customSheetView guid="{7706378E-40E2-4583-90AF-E6E1DCB3696C}" showPageBreaks="1" showGridLines="0" fitToPage="1" printArea="1" view="pageBreakPreview" topLeftCell="A4">
      <selection activeCell="E28" sqref="E28"/>
      <pageMargins left="0.75" right="0.63" top="0.57999999999999996" bottom="0.6" header="0.34" footer="0.35"/>
      <pageSetup scale="87" orientation="portrait" r:id="rId24"/>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72" orientation="portrait" r:id="rId25"/>
  <headerFooter alignWithMargins="0">
    <oddFooter>&amp;R&amp;"Book Antiqua,Bold"&amp;8 Page &amp;P of &amp;N</oddFooter>
  </headerFooter>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indexed="14"/>
    <pageSetUpPr fitToPage="1"/>
  </sheetPr>
  <dimension ref="A1:J233"/>
  <sheetViews>
    <sheetView view="pageBreakPreview" zoomScaleNormal="100" zoomScaleSheetLayoutView="100" workbookViewId="0">
      <selection sqref="A1:XFD1048576"/>
    </sheetView>
  </sheetViews>
  <sheetFormatPr defaultRowHeight="13.5"/>
  <cols>
    <col min="1" max="1" width="10" style="8" customWidth="1"/>
    <col min="2" max="2" width="10.7109375" style="8" customWidth="1"/>
    <col min="3" max="3" width="10.85546875" style="8" customWidth="1"/>
    <col min="4" max="4" width="16.85546875" style="8" customWidth="1"/>
    <col min="5" max="5" width="20" style="8" customWidth="1"/>
    <col min="6" max="8" width="10.7109375" style="8" customWidth="1"/>
    <col min="9" max="9" width="8.140625" style="8" customWidth="1"/>
    <col min="10" max="16384" width="9.140625" style="8"/>
  </cols>
  <sheetData>
    <row r="1" spans="1:9" s="108" customFormat="1" ht="32.1" customHeight="1">
      <c r="A1" s="657" t="s">
        <v>470</v>
      </c>
      <c r="B1" s="658"/>
      <c r="C1" s="658"/>
      <c r="D1" s="658"/>
      <c r="E1" s="658"/>
      <c r="F1" s="658"/>
      <c r="G1" s="658"/>
      <c r="H1" s="658"/>
      <c r="I1" s="659"/>
    </row>
    <row r="2" spans="1:9" s="108" customFormat="1" ht="32.1" customHeight="1">
      <c r="A2" s="105" t="s">
        <v>471</v>
      </c>
      <c r="B2" s="660" t="s">
        <v>472</v>
      </c>
      <c r="C2" s="660"/>
      <c r="D2" s="660"/>
      <c r="E2" s="660"/>
      <c r="F2" s="660"/>
      <c r="G2" s="660"/>
      <c r="H2" s="660"/>
      <c r="I2" s="661"/>
    </row>
    <row r="3" spans="1:9" s="108" customFormat="1" ht="32.1" customHeight="1">
      <c r="A3" s="105" t="s">
        <v>473</v>
      </c>
      <c r="B3" s="660" t="s">
        <v>474</v>
      </c>
      <c r="C3" s="660"/>
      <c r="D3" s="660"/>
      <c r="E3" s="660"/>
      <c r="F3" s="660"/>
      <c r="G3" s="660"/>
      <c r="H3" s="660"/>
      <c r="I3" s="661"/>
    </row>
    <row r="4" spans="1:9" s="108" customFormat="1" ht="32.1" customHeight="1">
      <c r="A4" s="105" t="s">
        <v>475</v>
      </c>
      <c r="B4" s="660" t="s">
        <v>476</v>
      </c>
      <c r="C4" s="660"/>
      <c r="D4" s="660"/>
      <c r="E4" s="660"/>
      <c r="F4" s="660"/>
      <c r="G4" s="660"/>
      <c r="H4" s="660"/>
      <c r="I4" s="661"/>
    </row>
    <row r="5" spans="1:9" s="108" customFormat="1" ht="32.1" customHeight="1">
      <c r="A5" s="105" t="s">
        <v>477</v>
      </c>
      <c r="B5" s="660" t="s">
        <v>478</v>
      </c>
      <c r="C5" s="660"/>
      <c r="D5" s="660"/>
      <c r="E5" s="660"/>
      <c r="F5" s="660"/>
      <c r="G5" s="660"/>
      <c r="H5" s="660"/>
      <c r="I5" s="661"/>
    </row>
    <row r="6" spans="1:9" s="108" customFormat="1" ht="32.1" customHeight="1">
      <c r="A6" s="106" t="s">
        <v>479</v>
      </c>
      <c r="B6" s="662" t="s">
        <v>595</v>
      </c>
      <c r="C6" s="662"/>
      <c r="D6" s="662"/>
      <c r="E6" s="662"/>
      <c r="F6" s="662"/>
      <c r="G6" s="662"/>
      <c r="H6" s="662"/>
      <c r="I6" s="663"/>
    </row>
    <row r="7" spans="1:9" s="108" customFormat="1" ht="32.1" customHeight="1">
      <c r="A7" s="107"/>
      <c r="C7" s="107"/>
      <c r="D7" s="107"/>
      <c r="E7" s="107"/>
      <c r="F7" s="107"/>
      <c r="G7" s="107"/>
      <c r="H7" s="107"/>
      <c r="I7" s="107"/>
    </row>
    <row r="24" spans="1:10" ht="6.75" customHeight="1"/>
    <row r="28" spans="1:10">
      <c r="A28" s="27"/>
      <c r="B28" s="27"/>
      <c r="C28" s="27"/>
      <c r="D28" s="27"/>
      <c r="E28" s="27"/>
      <c r="F28" s="27"/>
      <c r="G28" s="27"/>
      <c r="H28" s="27"/>
      <c r="I28" s="27"/>
      <c r="J28" s="27"/>
    </row>
    <row r="29" spans="1:10">
      <c r="A29" s="27"/>
      <c r="B29" s="27"/>
      <c r="C29" s="27"/>
      <c r="D29" s="27"/>
      <c r="E29" s="27"/>
      <c r="F29" s="27"/>
      <c r="G29" s="27"/>
      <c r="H29" s="27"/>
      <c r="I29" s="27"/>
      <c r="J29" s="27"/>
    </row>
    <row r="30" spans="1:10">
      <c r="A30" s="27"/>
      <c r="B30" s="27"/>
      <c r="C30" s="27"/>
      <c r="D30" s="27"/>
      <c r="E30" s="27"/>
      <c r="F30" s="27"/>
      <c r="G30" s="27"/>
      <c r="H30" s="27"/>
      <c r="I30" s="27"/>
      <c r="J30" s="27"/>
    </row>
    <row r="31" spans="1:10" ht="18.75">
      <c r="A31" s="672" t="s">
        <v>390</v>
      </c>
      <c r="B31" s="672"/>
      <c r="C31" s="672"/>
      <c r="D31" s="672"/>
      <c r="E31" s="672"/>
      <c r="F31" s="672"/>
      <c r="G31" s="672"/>
      <c r="H31" s="672"/>
      <c r="I31" s="672"/>
      <c r="J31" s="27"/>
    </row>
    <row r="32" spans="1:10" ht="15.75">
      <c r="A32" s="667" t="s">
        <v>391</v>
      </c>
      <c r="B32" s="667"/>
      <c r="C32" s="667"/>
      <c r="D32" s="667"/>
      <c r="E32" s="667"/>
      <c r="F32" s="667"/>
      <c r="G32" s="667"/>
      <c r="H32" s="667"/>
      <c r="I32" s="667"/>
      <c r="J32" s="27"/>
    </row>
    <row r="33" spans="1:10" ht="18.75">
      <c r="A33" s="673" t="s">
        <v>392</v>
      </c>
      <c r="B33" s="673"/>
      <c r="C33" s="673"/>
      <c r="D33" s="673"/>
      <c r="E33" s="673"/>
      <c r="F33" s="673"/>
      <c r="G33" s="673"/>
      <c r="H33" s="673"/>
      <c r="I33" s="673"/>
      <c r="J33" s="27"/>
    </row>
    <row r="34" spans="1:10" ht="36" customHeight="1">
      <c r="A34" s="674" t="s">
        <v>606</v>
      </c>
      <c r="B34" s="674"/>
      <c r="C34" s="674"/>
      <c r="D34" s="674"/>
      <c r="E34" s="674"/>
      <c r="F34" s="674"/>
      <c r="G34" s="674"/>
      <c r="H34" s="674"/>
      <c r="I34" s="674"/>
      <c r="J34" s="27"/>
    </row>
    <row r="35" spans="1:10" ht="16.5">
      <c r="A35" s="668" t="s">
        <v>523</v>
      </c>
      <c r="B35" s="668"/>
      <c r="C35" s="668"/>
      <c r="D35" s="668"/>
      <c r="E35" s="668"/>
      <c r="F35" s="668"/>
      <c r="G35" s="668"/>
      <c r="H35" s="668"/>
      <c r="I35" s="668"/>
      <c r="J35" s="27"/>
    </row>
    <row r="36" spans="1:10" ht="15.75">
      <c r="A36" s="667" t="s">
        <v>393</v>
      </c>
      <c r="B36" s="667"/>
      <c r="C36" s="667"/>
      <c r="D36" s="667"/>
      <c r="E36" s="667"/>
      <c r="F36" s="667"/>
      <c r="G36" s="667"/>
      <c r="H36" s="667"/>
      <c r="I36" s="667"/>
      <c r="J36" s="27"/>
    </row>
    <row r="37" spans="1:10" ht="15.75">
      <c r="A37" s="667">
        <f>'Names of Bidder'!D10</f>
        <v>0</v>
      </c>
      <c r="B37" s="667"/>
      <c r="C37" s="667"/>
      <c r="D37" s="667"/>
      <c r="E37" s="667"/>
      <c r="F37" s="667"/>
      <c r="G37" s="667"/>
      <c r="H37" s="667"/>
      <c r="I37" s="667"/>
      <c r="J37" s="27"/>
    </row>
    <row r="38" spans="1:10" ht="36.75" customHeight="1">
      <c r="A38" s="664" t="str">
        <f>" having its Registered Office at " &amp; 'Names of Bidder'!D11 &amp; " " &amp; 'Names of Bidder'!D12 &amp; " " &amp; 'Names of Bidder'!D13</f>
        <v xml:space="preserve"> having its Registered Office at   </v>
      </c>
      <c r="B38" s="664"/>
      <c r="C38" s="664"/>
      <c r="D38" s="664"/>
      <c r="E38" s="664"/>
      <c r="F38" s="664"/>
      <c r="G38" s="664"/>
      <c r="H38" s="664"/>
      <c r="I38" s="664"/>
      <c r="J38" s="27"/>
    </row>
    <row r="39" spans="1:10" ht="15.75">
      <c r="A39" s="667" t="str">
        <f>IF('Names of Bidder'!D6 = "Sole Bidder", " ", " and ")</f>
        <v xml:space="preserve"> </v>
      </c>
      <c r="B39" s="667"/>
      <c r="C39" s="667"/>
      <c r="D39" s="667"/>
      <c r="E39" s="667"/>
      <c r="F39" s="667"/>
      <c r="G39" s="667"/>
      <c r="H39" s="667"/>
      <c r="I39" s="667"/>
      <c r="J39" s="27"/>
    </row>
    <row r="40" spans="1:10" ht="17.25" customHeight="1">
      <c r="A40" s="664" t="str">
        <f>IF('Names of Bidder'!D6= "Sole Bidder", "", IF('Names of Bidder'!D7=1,'Names of Bidder'!D15,IF('Names of Bidder'!D7=2,'Names of Bidder'!D15&amp;" &amp; "&amp;'Names of Bidder'!D20,"")))</f>
        <v/>
      </c>
      <c r="B40" s="664"/>
      <c r="C40" s="664"/>
      <c r="D40" s="664"/>
      <c r="E40" s="664"/>
      <c r="F40" s="664"/>
      <c r="G40" s="664"/>
      <c r="H40" s="664"/>
      <c r="I40" s="664"/>
      <c r="J40" s="27"/>
    </row>
    <row r="41" spans="1:10" ht="39" customHeight="1">
      <c r="A41" s="664"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1" s="664"/>
      <c r="C41" s="664"/>
      <c r="D41" s="664"/>
      <c r="E41" s="664"/>
      <c r="F41" s="664"/>
      <c r="G41" s="664"/>
      <c r="H41" s="664"/>
      <c r="I41" s="664"/>
      <c r="J41" s="27"/>
    </row>
    <row r="42" spans="1:10" ht="15.75">
      <c r="A42" s="667" t="s">
        <v>394</v>
      </c>
      <c r="B42" s="667"/>
      <c r="C42" s="667"/>
      <c r="D42" s="667"/>
      <c r="E42" s="667"/>
      <c r="F42" s="667"/>
      <c r="G42" s="667"/>
      <c r="H42" s="667"/>
      <c r="I42" s="667"/>
      <c r="J42" s="27"/>
    </row>
    <row r="43" spans="1:10" ht="16.5">
      <c r="A43" s="668" t="s">
        <v>395</v>
      </c>
      <c r="B43" s="668"/>
      <c r="C43" s="668"/>
      <c r="D43" s="668"/>
      <c r="E43" s="668"/>
      <c r="F43" s="668"/>
      <c r="G43" s="668"/>
      <c r="H43" s="668"/>
      <c r="I43" s="668"/>
      <c r="J43" s="27"/>
    </row>
    <row r="44" spans="1:10" ht="16.5">
      <c r="A44" s="668" t="s">
        <v>396</v>
      </c>
      <c r="B44" s="668"/>
      <c r="C44" s="668"/>
      <c r="D44" s="668"/>
      <c r="E44" s="668"/>
      <c r="F44" s="668"/>
      <c r="G44" s="668"/>
      <c r="H44" s="668"/>
      <c r="I44" s="668"/>
      <c r="J44" s="27"/>
    </row>
    <row r="45" spans="1:10" ht="77.25" customHeight="1">
      <c r="A45" s="670" t="str">
        <f>"POWERGRID intends to award, under laid-down organisational procedures, contract(s) for " &amp; Basic!B1</f>
        <v>POWERGRID intends to award, under laid-down organisational procedures, contract(s) for Package-C-Augmentation of transformation capacity at 765/400/220kV Agra (PG) S/S by 1x500 MVA, 400/220kV ICT at 400 KV Agra S/S</v>
      </c>
      <c r="B45" s="670"/>
      <c r="C45" s="670"/>
      <c r="D45" s="670"/>
      <c r="E45" s="670"/>
      <c r="F45" s="670"/>
      <c r="G45" s="670"/>
      <c r="H45" s="670"/>
      <c r="I45" s="670"/>
      <c r="J45" s="27"/>
    </row>
    <row r="46" spans="1:10" ht="16.5" customHeight="1">
      <c r="A46" s="79"/>
      <c r="B46" s="81"/>
      <c r="C46" s="81"/>
      <c r="D46" s="81"/>
      <c r="E46" s="81"/>
      <c r="F46" s="79"/>
      <c r="G46" s="81"/>
      <c r="H46" s="81"/>
      <c r="I46" s="81"/>
      <c r="J46" s="27"/>
    </row>
    <row r="47" spans="1:10" ht="21" customHeight="1">
      <c r="A47" s="544" t="s">
        <v>397</v>
      </c>
      <c r="B47" s="544"/>
      <c r="C47" s="544"/>
      <c r="D47" s="544"/>
      <c r="E47" s="669" t="s">
        <v>397</v>
      </c>
      <c r="F47" s="669"/>
      <c r="G47" s="669"/>
      <c r="H47" s="669"/>
      <c r="I47" s="669"/>
      <c r="J47" s="27"/>
    </row>
    <row r="48" spans="1:10" ht="32.25" customHeight="1">
      <c r="A48" s="665" t="s">
        <v>480</v>
      </c>
      <c r="B48" s="665"/>
      <c r="C48" s="665"/>
      <c r="D48" s="665"/>
      <c r="E48" s="666" t="s">
        <v>696</v>
      </c>
      <c r="F48" s="666"/>
      <c r="G48" s="666"/>
      <c r="H48" s="666"/>
      <c r="I48" s="666"/>
      <c r="J48" s="27"/>
    </row>
    <row r="49" spans="1:10" ht="18.75" customHeight="1">
      <c r="A49" s="82" t="s">
        <v>399</v>
      </c>
      <c r="B49" s="82"/>
      <c r="C49" s="82"/>
      <c r="D49" s="82"/>
      <c r="E49" s="82"/>
      <c r="F49" s="82"/>
      <c r="G49" s="82"/>
      <c r="H49" s="82"/>
      <c r="I49" s="83" t="s">
        <v>400</v>
      </c>
      <c r="J49" s="27"/>
    </row>
    <row r="50" spans="1:10" ht="107.25" customHeight="1">
      <c r="A50" s="670" t="str">
        <f>Basic!B1 &amp; " Package and Specification Number " &amp;  Basic!B3 &amp; " POWERGRID values full compliance with all relevant laws of the land, rules,  regulations, economic use of resources, and of fairness /  transparency in its relations with its Bidders/ Contractors."</f>
        <v>Package-C-Augmentation of transformation capacity at 765/400/220kV Agra (PG) S/S by 1x500 MVA, 400/220kV ICT at 400 KV Agra S/S Package and Specification Number NR3/NT/W-AIS/DOM/K00/25/11859 (RFx No. 5002004747) POWERGRID values full compliance with all relevant laws of the land, rules,  regulations, economic use of resources, and of fairness /  transparency in its relations with its Bidders/ Contractors.</v>
      </c>
      <c r="B50" s="670"/>
      <c r="C50" s="670"/>
      <c r="D50" s="670"/>
      <c r="E50" s="670"/>
      <c r="F50" s="670"/>
      <c r="G50" s="670"/>
      <c r="H50" s="670"/>
      <c r="I50" s="670"/>
    </row>
    <row r="51" spans="1:10" ht="8.1" customHeight="1">
      <c r="A51" s="84"/>
      <c r="B51" s="64"/>
      <c r="C51" s="64"/>
      <c r="D51" s="64"/>
      <c r="E51" s="64"/>
      <c r="F51" s="64"/>
      <c r="G51" s="64"/>
      <c r="H51" s="64"/>
      <c r="I51" s="64"/>
    </row>
    <row r="52" spans="1:10" ht="35.25" customHeight="1">
      <c r="A52" s="670" t="s">
        <v>401</v>
      </c>
      <c r="B52" s="670"/>
      <c r="C52" s="670"/>
      <c r="D52" s="670"/>
      <c r="E52" s="670"/>
      <c r="F52" s="670"/>
      <c r="G52" s="670"/>
      <c r="H52" s="670"/>
      <c r="I52" s="670"/>
    </row>
    <row r="53" spans="1:10" ht="8.1" customHeight="1">
      <c r="A53" s="85"/>
      <c r="B53" s="64"/>
      <c r="C53" s="64"/>
      <c r="D53" s="64"/>
      <c r="E53" s="64"/>
      <c r="F53" s="64"/>
      <c r="G53" s="64"/>
      <c r="H53" s="64"/>
      <c r="I53" s="64"/>
    </row>
    <row r="54" spans="1:10" ht="15.75">
      <c r="A54" s="675" t="s">
        <v>402</v>
      </c>
      <c r="B54" s="675"/>
      <c r="C54" s="675"/>
      <c r="D54" s="675"/>
      <c r="E54" s="675"/>
      <c r="F54" s="675"/>
      <c r="G54" s="675"/>
      <c r="H54" s="675"/>
      <c r="I54" s="675"/>
    </row>
    <row r="55" spans="1:10" ht="8.1" customHeight="1">
      <c r="A55" s="85"/>
      <c r="B55" s="64"/>
      <c r="C55" s="64"/>
      <c r="D55" s="64"/>
      <c r="E55" s="64"/>
      <c r="F55" s="64"/>
      <c r="G55" s="64"/>
      <c r="H55" s="64"/>
      <c r="I55" s="64"/>
    </row>
    <row r="56" spans="1:10" ht="16.5">
      <c r="A56" s="671" t="s">
        <v>403</v>
      </c>
      <c r="B56" s="671"/>
      <c r="C56" s="671"/>
      <c r="D56" s="671"/>
      <c r="E56" s="671"/>
      <c r="F56" s="671"/>
      <c r="G56" s="671"/>
      <c r="H56" s="671"/>
      <c r="I56" s="671"/>
    </row>
    <row r="57" spans="1:10" ht="8.1" customHeight="1">
      <c r="A57" s="86"/>
      <c r="B57" s="64"/>
      <c r="C57" s="64"/>
      <c r="D57" s="64"/>
      <c r="E57" s="64"/>
      <c r="F57" s="64"/>
      <c r="G57" s="64"/>
      <c r="H57" s="64"/>
      <c r="I57" s="64"/>
    </row>
    <row r="58" spans="1:10" ht="37.5" customHeight="1">
      <c r="A58" s="87" t="s">
        <v>404</v>
      </c>
      <c r="B58" s="544" t="s">
        <v>405</v>
      </c>
      <c r="C58" s="544"/>
      <c r="D58" s="544"/>
      <c r="E58" s="544"/>
      <c r="F58" s="544"/>
      <c r="G58" s="544"/>
      <c r="H58" s="544"/>
      <c r="I58" s="544"/>
    </row>
    <row r="59" spans="1:10" ht="8.1" customHeight="1">
      <c r="A59" s="85"/>
      <c r="B59" s="64"/>
      <c r="C59" s="64"/>
      <c r="D59" s="64"/>
      <c r="E59" s="64"/>
      <c r="F59" s="64"/>
      <c r="G59" s="64"/>
      <c r="H59" s="64"/>
      <c r="I59" s="64"/>
    </row>
    <row r="60" spans="1:10" ht="67.5" customHeight="1">
      <c r="A60" s="64"/>
      <c r="B60" s="87" t="s">
        <v>406</v>
      </c>
      <c r="C60" s="544" t="s">
        <v>407</v>
      </c>
      <c r="D60" s="544"/>
      <c r="E60" s="544"/>
      <c r="F60" s="544"/>
      <c r="G60" s="544"/>
      <c r="H60" s="544"/>
      <c r="I60" s="544"/>
    </row>
    <row r="61" spans="1:10" ht="8.1" customHeight="1">
      <c r="A61" s="64"/>
      <c r="B61" s="87"/>
      <c r="C61" s="79"/>
      <c r="D61" s="79"/>
      <c r="E61" s="79"/>
      <c r="F61" s="79"/>
      <c r="G61" s="79"/>
      <c r="H61" s="79"/>
      <c r="I61" s="79"/>
    </row>
    <row r="62" spans="1:10" ht="83.25" customHeight="1">
      <c r="A62" s="64"/>
      <c r="B62" s="87" t="s">
        <v>408</v>
      </c>
      <c r="C62" s="544" t="s">
        <v>647</v>
      </c>
      <c r="D62" s="544"/>
      <c r="E62" s="544"/>
      <c r="F62" s="544"/>
      <c r="G62" s="544"/>
      <c r="H62" s="544"/>
      <c r="I62" s="544"/>
    </row>
    <row r="63" spans="1:10" ht="8.1" customHeight="1">
      <c r="A63" s="64"/>
      <c r="B63" s="87"/>
      <c r="C63" s="79"/>
      <c r="D63" s="79"/>
      <c r="E63" s="79"/>
      <c r="F63" s="79"/>
      <c r="G63" s="79"/>
      <c r="H63" s="79"/>
      <c r="I63" s="79"/>
    </row>
    <row r="64" spans="1:10" ht="50.25" customHeight="1">
      <c r="A64" s="64"/>
      <c r="B64" s="87" t="s">
        <v>409</v>
      </c>
      <c r="C64" s="544" t="s">
        <v>648</v>
      </c>
      <c r="D64" s="544"/>
      <c r="E64" s="544"/>
      <c r="F64" s="544"/>
      <c r="G64" s="544"/>
      <c r="H64" s="544"/>
      <c r="I64" s="544"/>
    </row>
    <row r="65" spans="1:10" ht="8.1" customHeight="1">
      <c r="A65" s="64"/>
      <c r="B65" s="87"/>
      <c r="C65" s="79"/>
      <c r="D65" s="79"/>
      <c r="E65" s="79"/>
      <c r="F65" s="79"/>
      <c r="G65" s="79"/>
      <c r="H65" s="79"/>
      <c r="I65" s="79"/>
    </row>
    <row r="66" spans="1:10" ht="69" customHeight="1">
      <c r="A66" s="87" t="s">
        <v>410</v>
      </c>
      <c r="B66" s="544" t="s">
        <v>649</v>
      </c>
      <c r="C66" s="544"/>
      <c r="D66" s="544"/>
      <c r="E66" s="544"/>
      <c r="F66" s="544"/>
      <c r="G66" s="544"/>
      <c r="H66" s="544"/>
      <c r="I66" s="544"/>
    </row>
    <row r="67" spans="1:10" ht="8.1" customHeight="1">
      <c r="A67" s="64"/>
      <c r="B67" s="87"/>
      <c r="C67" s="79"/>
      <c r="D67" s="79"/>
      <c r="E67" s="79"/>
      <c r="F67" s="79"/>
      <c r="G67" s="79"/>
      <c r="H67" s="79"/>
      <c r="I67" s="79"/>
    </row>
    <row r="68" spans="1:10" ht="16.5">
      <c r="A68" s="671" t="s">
        <v>411</v>
      </c>
      <c r="B68" s="671"/>
      <c r="C68" s="671"/>
      <c r="D68" s="671"/>
      <c r="E68" s="671"/>
      <c r="F68" s="671"/>
      <c r="G68" s="671"/>
      <c r="H68" s="671"/>
      <c r="I68" s="671"/>
    </row>
    <row r="69" spans="1:10" ht="8.1" customHeight="1">
      <c r="A69" s="64"/>
      <c r="B69" s="87"/>
      <c r="C69" s="79"/>
      <c r="D69" s="79"/>
      <c r="E69" s="79"/>
      <c r="F69" s="79"/>
      <c r="G69" s="79"/>
      <c r="H69" s="79"/>
      <c r="I69" s="79"/>
    </row>
    <row r="70" spans="1:10" ht="49.5" customHeight="1">
      <c r="A70" s="87" t="s">
        <v>404</v>
      </c>
      <c r="B70" s="544" t="s">
        <v>650</v>
      </c>
      <c r="C70" s="544"/>
      <c r="D70" s="544"/>
      <c r="E70" s="544"/>
      <c r="F70" s="544"/>
      <c r="G70" s="544"/>
      <c r="H70" s="544"/>
      <c r="I70" s="544"/>
    </row>
    <row r="71" spans="1:10" ht="24" customHeight="1">
      <c r="A71" s="79"/>
      <c r="B71" s="82"/>
      <c r="C71" s="82"/>
      <c r="D71" s="82"/>
      <c r="E71" s="82"/>
      <c r="F71" s="79"/>
      <c r="G71" s="82"/>
      <c r="H71" s="82"/>
      <c r="I71" s="82"/>
      <c r="J71" s="27"/>
    </row>
    <row r="72" spans="1:10" ht="21" customHeight="1">
      <c r="A72" s="544" t="s">
        <v>397</v>
      </c>
      <c r="B72" s="544"/>
      <c r="C72" s="544"/>
      <c r="D72" s="544"/>
      <c r="E72" s="669" t="s">
        <v>397</v>
      </c>
      <c r="F72" s="669"/>
      <c r="G72" s="669"/>
      <c r="H72" s="669"/>
      <c r="I72" s="669"/>
      <c r="J72" s="27"/>
    </row>
    <row r="73" spans="1:10" ht="33" customHeight="1">
      <c r="A73" s="665" t="s">
        <v>398</v>
      </c>
      <c r="B73" s="665"/>
      <c r="C73" s="665"/>
      <c r="D73" s="665"/>
      <c r="E73" s="666" t="s">
        <v>696</v>
      </c>
      <c r="F73" s="666"/>
      <c r="G73" s="666"/>
      <c r="H73" s="666"/>
      <c r="I73" s="666"/>
      <c r="J73" s="27"/>
    </row>
    <row r="74" spans="1:10" ht="15.75">
      <c r="A74" s="82" t="s">
        <v>399</v>
      </c>
      <c r="B74" s="82"/>
      <c r="C74" s="82"/>
      <c r="D74" s="82"/>
      <c r="E74" s="82"/>
      <c r="F74" s="82"/>
      <c r="G74" s="82"/>
      <c r="H74" s="82"/>
      <c r="I74" s="83" t="s">
        <v>412</v>
      </c>
      <c r="J74" s="27"/>
    </row>
    <row r="75" spans="1:10" ht="99" customHeight="1">
      <c r="A75" s="64"/>
      <c r="B75" s="87" t="s">
        <v>413</v>
      </c>
      <c r="C75" s="544" t="s">
        <v>651</v>
      </c>
      <c r="D75" s="544"/>
      <c r="E75" s="544"/>
      <c r="F75" s="544"/>
      <c r="G75" s="544"/>
      <c r="H75" s="544"/>
      <c r="I75" s="544"/>
    </row>
    <row r="76" spans="1:10" ht="9.9499999999999993" customHeight="1">
      <c r="A76" s="64"/>
      <c r="B76" s="45"/>
      <c r="C76" s="85"/>
      <c r="D76" s="85"/>
      <c r="E76" s="85"/>
      <c r="F76" s="85"/>
      <c r="G76" s="85"/>
      <c r="H76" s="85"/>
      <c r="I76" s="85"/>
    </row>
    <row r="77" spans="1:10" ht="84.75" customHeight="1">
      <c r="A77" s="64"/>
      <c r="B77" s="87" t="s">
        <v>408</v>
      </c>
      <c r="C77" s="544" t="s">
        <v>652</v>
      </c>
      <c r="D77" s="544"/>
      <c r="E77" s="544"/>
      <c r="F77" s="544"/>
      <c r="G77" s="544"/>
      <c r="H77" s="544"/>
      <c r="I77" s="544"/>
    </row>
    <row r="78" spans="1:10" ht="9.9499999999999993" customHeight="1">
      <c r="A78" s="64"/>
      <c r="B78" s="87"/>
      <c r="C78" s="88"/>
      <c r="D78" s="88"/>
      <c r="E78" s="88"/>
      <c r="F78" s="88"/>
      <c r="G78" s="88"/>
      <c r="H78" s="88"/>
      <c r="I78" s="88"/>
    </row>
    <row r="79" spans="1:10" ht="63" customHeight="1">
      <c r="A79" s="64"/>
      <c r="B79" s="87" t="s">
        <v>409</v>
      </c>
      <c r="C79" s="544" t="s">
        <v>653</v>
      </c>
      <c r="D79" s="544"/>
      <c r="E79" s="544"/>
      <c r="F79" s="544"/>
      <c r="G79" s="544"/>
      <c r="H79" s="544"/>
      <c r="I79" s="544"/>
    </row>
    <row r="80" spans="1:10" ht="9.9499999999999993" customHeight="1">
      <c r="A80" s="64"/>
      <c r="B80" s="87"/>
      <c r="C80" s="88"/>
      <c r="D80" s="88"/>
      <c r="E80" s="88"/>
      <c r="F80" s="88"/>
      <c r="G80" s="88"/>
      <c r="H80" s="88"/>
      <c r="I80" s="88"/>
    </row>
    <row r="81" spans="1:10" ht="80.25" customHeight="1">
      <c r="A81" s="64"/>
      <c r="B81" s="87" t="s">
        <v>414</v>
      </c>
      <c r="C81" s="544" t="s">
        <v>415</v>
      </c>
      <c r="D81" s="544"/>
      <c r="E81" s="544"/>
      <c r="F81" s="544"/>
      <c r="G81" s="544"/>
      <c r="H81" s="544"/>
      <c r="I81" s="544"/>
    </row>
    <row r="82" spans="1:10" ht="9.9499999999999993" customHeight="1">
      <c r="A82" s="64"/>
      <c r="B82" s="87"/>
      <c r="C82" s="88"/>
      <c r="D82" s="88"/>
      <c r="E82" s="88"/>
      <c r="F82" s="88"/>
      <c r="G82" s="88"/>
      <c r="H82" s="88"/>
      <c r="I82" s="88"/>
    </row>
    <row r="83" spans="1:10" ht="66" customHeight="1">
      <c r="A83" s="64"/>
      <c r="B83" s="87" t="s">
        <v>416</v>
      </c>
      <c r="C83" s="544" t="s">
        <v>654</v>
      </c>
      <c r="D83" s="544"/>
      <c r="E83" s="544"/>
      <c r="F83" s="544"/>
      <c r="G83" s="544"/>
      <c r="H83" s="544"/>
      <c r="I83" s="544"/>
    </row>
    <row r="84" spans="1:10" ht="9.9499999999999993" customHeight="1">
      <c r="A84" s="64"/>
      <c r="B84" s="87"/>
      <c r="C84" s="88"/>
      <c r="D84" s="88"/>
      <c r="E84" s="88"/>
      <c r="F84" s="88"/>
      <c r="G84" s="88"/>
      <c r="H84" s="88"/>
      <c r="I84" s="88"/>
    </row>
    <row r="85" spans="1:10" ht="50.25" customHeight="1">
      <c r="A85" s="64"/>
      <c r="B85" s="87" t="s">
        <v>417</v>
      </c>
      <c r="C85" s="544" t="s">
        <v>655</v>
      </c>
      <c r="D85" s="544"/>
      <c r="E85" s="544"/>
      <c r="F85" s="544"/>
      <c r="G85" s="544"/>
      <c r="H85" s="544"/>
      <c r="I85" s="544"/>
    </row>
    <row r="86" spans="1:10" ht="36" customHeight="1">
      <c r="A86" s="64"/>
      <c r="B86" s="87" t="s">
        <v>656</v>
      </c>
      <c r="C86" s="544" t="s">
        <v>657</v>
      </c>
      <c r="D86" s="544"/>
      <c r="E86" s="544"/>
      <c r="F86" s="544"/>
      <c r="G86" s="544"/>
      <c r="H86" s="544"/>
      <c r="I86" s="544"/>
    </row>
    <row r="87" spans="1:10" ht="8.1" customHeight="1">
      <c r="A87" s="64"/>
      <c r="B87" s="88"/>
      <c r="C87" s="88"/>
      <c r="D87" s="88"/>
      <c r="E87" s="88"/>
      <c r="F87" s="88"/>
      <c r="G87" s="88"/>
      <c r="H87" s="88"/>
      <c r="I87" s="88"/>
    </row>
    <row r="88" spans="1:10" ht="37.5" customHeight="1">
      <c r="A88" s="87" t="s">
        <v>410</v>
      </c>
      <c r="B88" s="544" t="s">
        <v>418</v>
      </c>
      <c r="C88" s="544"/>
      <c r="D88" s="544"/>
      <c r="E88" s="544"/>
      <c r="F88" s="544"/>
      <c r="G88" s="544"/>
      <c r="H88" s="544"/>
      <c r="I88" s="544"/>
    </row>
    <row r="89" spans="1:10" ht="36" customHeight="1">
      <c r="A89" s="79"/>
      <c r="B89" s="82"/>
      <c r="C89" s="82"/>
      <c r="D89" s="82"/>
      <c r="E89" s="82"/>
      <c r="F89" s="79"/>
      <c r="G89" s="82"/>
      <c r="H89" s="82"/>
      <c r="I89" s="82"/>
      <c r="J89" s="27"/>
    </row>
    <row r="90" spans="1:10" ht="21" customHeight="1">
      <c r="A90" s="544" t="s">
        <v>397</v>
      </c>
      <c r="B90" s="544"/>
      <c r="C90" s="544"/>
      <c r="D90" s="544"/>
      <c r="E90" s="669" t="s">
        <v>397</v>
      </c>
      <c r="F90" s="669"/>
      <c r="G90" s="669"/>
      <c r="H90" s="669"/>
      <c r="I90" s="669"/>
      <c r="J90" s="27"/>
    </row>
    <row r="91" spans="1:10" ht="33" customHeight="1">
      <c r="A91" s="665" t="s">
        <v>398</v>
      </c>
      <c r="B91" s="665"/>
      <c r="C91" s="665"/>
      <c r="D91" s="665"/>
      <c r="E91" s="666" t="s">
        <v>696</v>
      </c>
      <c r="F91" s="666"/>
      <c r="G91" s="666"/>
      <c r="H91" s="666"/>
      <c r="I91" s="666"/>
      <c r="J91" s="27"/>
    </row>
    <row r="92" spans="1:10" ht="15.75">
      <c r="A92" s="82" t="s">
        <v>399</v>
      </c>
      <c r="B92" s="82"/>
      <c r="C92" s="82"/>
      <c r="D92" s="82"/>
      <c r="E92" s="82"/>
      <c r="F92" s="82"/>
      <c r="G92" s="82"/>
      <c r="H92" s="82"/>
      <c r="I92" s="83" t="s">
        <v>419</v>
      </c>
      <c r="J92" s="27"/>
    </row>
    <row r="93" spans="1:10" ht="15.75">
      <c r="A93" s="82"/>
      <c r="B93" s="82"/>
      <c r="C93" s="82"/>
      <c r="D93" s="82"/>
      <c r="E93" s="82"/>
      <c r="F93" s="82"/>
      <c r="G93" s="82"/>
      <c r="H93" s="82"/>
      <c r="I93" s="83"/>
      <c r="J93" s="27"/>
    </row>
    <row r="94" spans="1:10" ht="16.5">
      <c r="A94" s="671" t="s">
        <v>420</v>
      </c>
      <c r="B94" s="671"/>
      <c r="C94" s="671"/>
      <c r="D94" s="671"/>
      <c r="E94" s="671"/>
      <c r="F94" s="671"/>
      <c r="G94" s="671"/>
      <c r="H94" s="671"/>
      <c r="I94" s="671"/>
    </row>
    <row r="95" spans="1:10" ht="8.1" customHeight="1">
      <c r="A95" s="64"/>
      <c r="B95" s="88"/>
      <c r="C95" s="88"/>
      <c r="D95" s="88"/>
      <c r="E95" s="88"/>
      <c r="F95" s="88"/>
      <c r="G95" s="88"/>
      <c r="H95" s="88"/>
      <c r="I95" s="88"/>
    </row>
    <row r="96" spans="1:10" ht="80.25" customHeight="1">
      <c r="A96" s="87" t="s">
        <v>404</v>
      </c>
      <c r="B96" s="544" t="s">
        <v>658</v>
      </c>
      <c r="C96" s="544"/>
      <c r="D96" s="544"/>
      <c r="E96" s="544"/>
      <c r="F96" s="544"/>
      <c r="G96" s="544"/>
      <c r="H96" s="544"/>
      <c r="I96" s="544"/>
    </row>
    <row r="97" spans="1:10" ht="8.1" customHeight="1">
      <c r="A97" s="64"/>
      <c r="B97" s="88"/>
      <c r="C97" s="88"/>
      <c r="D97" s="88"/>
      <c r="E97" s="88"/>
      <c r="F97" s="88"/>
      <c r="G97" s="88"/>
      <c r="H97" s="88"/>
      <c r="I97" s="88"/>
    </row>
    <row r="98" spans="1:10" ht="160.5" customHeight="1">
      <c r="A98" s="87" t="s">
        <v>410</v>
      </c>
      <c r="B98" s="544" t="s">
        <v>659</v>
      </c>
      <c r="C98" s="544"/>
      <c r="D98" s="544"/>
      <c r="E98" s="544"/>
      <c r="F98" s="544"/>
      <c r="G98" s="544"/>
      <c r="H98" s="544"/>
      <c r="I98" s="544"/>
    </row>
    <row r="99" spans="1:10" ht="8.1" customHeight="1">
      <c r="A99" s="64"/>
      <c r="B99" s="88"/>
      <c r="C99" s="88"/>
      <c r="D99" s="88"/>
      <c r="E99" s="88"/>
      <c r="F99" s="88"/>
      <c r="G99" s="88"/>
      <c r="H99" s="88"/>
      <c r="I99" s="88"/>
    </row>
    <row r="100" spans="1:10" ht="51.75" customHeight="1">
      <c r="A100" s="87" t="s">
        <v>421</v>
      </c>
      <c r="B100" s="544" t="s">
        <v>660</v>
      </c>
      <c r="C100" s="544"/>
      <c r="D100" s="544"/>
      <c r="E100" s="544"/>
      <c r="F100" s="544"/>
      <c r="G100" s="544"/>
      <c r="H100" s="544"/>
      <c r="I100" s="544"/>
    </row>
    <row r="101" spans="1:10" ht="15" customHeight="1">
      <c r="A101" s="85"/>
      <c r="B101" s="64"/>
      <c r="C101" s="64"/>
      <c r="D101" s="64"/>
      <c r="E101" s="64"/>
      <c r="F101" s="64"/>
      <c r="G101" s="64"/>
      <c r="H101" s="64"/>
      <c r="I101" s="64"/>
    </row>
    <row r="102" spans="1:10" ht="16.5">
      <c r="A102" s="671" t="s">
        <v>422</v>
      </c>
      <c r="B102" s="671"/>
      <c r="C102" s="671"/>
      <c r="D102" s="671"/>
      <c r="E102" s="671"/>
      <c r="F102" s="671"/>
      <c r="G102" s="671"/>
      <c r="H102" s="671"/>
      <c r="I102" s="671"/>
    </row>
    <row r="103" spans="1:10" ht="8.1" customHeight="1">
      <c r="A103" s="64"/>
      <c r="B103" s="88"/>
      <c r="C103" s="88"/>
      <c r="D103" s="88"/>
      <c r="E103" s="88"/>
      <c r="F103" s="88"/>
      <c r="G103" s="88"/>
      <c r="H103" s="88"/>
      <c r="I103" s="88"/>
    </row>
    <row r="104" spans="1:10" ht="40.5" customHeight="1">
      <c r="A104" s="87" t="s">
        <v>404</v>
      </c>
      <c r="B104" s="670" t="s">
        <v>661</v>
      </c>
      <c r="C104" s="670"/>
      <c r="D104" s="670"/>
      <c r="E104" s="670"/>
      <c r="F104" s="670"/>
      <c r="G104" s="670"/>
      <c r="H104" s="670"/>
      <c r="I104" s="670"/>
    </row>
    <row r="105" spans="1:10" ht="8.1" customHeight="1">
      <c r="A105" s="64"/>
      <c r="B105" s="88"/>
      <c r="C105" s="88"/>
      <c r="D105" s="88"/>
      <c r="E105" s="88"/>
      <c r="F105" s="88"/>
      <c r="G105" s="88"/>
      <c r="H105" s="88"/>
      <c r="I105" s="88"/>
    </row>
    <row r="106" spans="1:10" ht="66" customHeight="1">
      <c r="A106" s="87" t="s">
        <v>410</v>
      </c>
      <c r="B106" s="670" t="s">
        <v>662</v>
      </c>
      <c r="C106" s="670"/>
      <c r="D106" s="670"/>
      <c r="E106" s="670"/>
      <c r="F106" s="670"/>
      <c r="G106" s="670"/>
      <c r="H106" s="670"/>
      <c r="I106" s="670"/>
    </row>
    <row r="107" spans="1:10" ht="8.1" customHeight="1">
      <c r="A107" s="64"/>
      <c r="B107" s="88"/>
      <c r="C107" s="88"/>
      <c r="D107" s="88"/>
      <c r="E107" s="88"/>
      <c r="F107" s="88"/>
      <c r="G107" s="88"/>
      <c r="H107" s="88"/>
      <c r="I107" s="88"/>
    </row>
    <row r="108" spans="1:10" ht="16.5">
      <c r="A108" s="671" t="s">
        <v>423</v>
      </c>
      <c r="B108" s="671"/>
      <c r="C108" s="671"/>
      <c r="D108" s="671"/>
      <c r="E108" s="671"/>
      <c r="F108" s="671"/>
      <c r="G108" s="671"/>
      <c r="H108" s="671"/>
      <c r="I108" s="671"/>
    </row>
    <row r="109" spans="1:10" ht="15" customHeight="1">
      <c r="A109" s="86"/>
      <c r="B109" s="64"/>
      <c r="C109" s="64"/>
      <c r="D109" s="64"/>
      <c r="E109" s="64"/>
      <c r="F109" s="64"/>
      <c r="G109" s="64"/>
      <c r="H109" s="64"/>
      <c r="I109" s="64"/>
    </row>
    <row r="110" spans="1:10" ht="51.75" customHeight="1">
      <c r="A110" s="87" t="s">
        <v>404</v>
      </c>
      <c r="B110" s="670" t="s">
        <v>663</v>
      </c>
      <c r="C110" s="670"/>
      <c r="D110" s="670"/>
      <c r="E110" s="670"/>
      <c r="F110" s="670"/>
      <c r="G110" s="670"/>
      <c r="H110" s="670"/>
      <c r="I110" s="670"/>
    </row>
    <row r="111" spans="1:10" ht="43.5" customHeight="1">
      <c r="A111" s="87"/>
      <c r="B111" s="80"/>
      <c r="C111" s="80"/>
      <c r="D111" s="80"/>
      <c r="E111" s="80"/>
      <c r="F111" s="80"/>
      <c r="G111" s="80"/>
      <c r="H111" s="80"/>
      <c r="I111" s="80"/>
    </row>
    <row r="112" spans="1:10" ht="26.25" customHeight="1">
      <c r="A112" s="64"/>
      <c r="B112" s="64"/>
      <c r="C112" s="64"/>
      <c r="D112" s="64"/>
      <c r="E112" s="64"/>
      <c r="F112" s="64"/>
      <c r="G112" s="64"/>
      <c r="H112" s="64"/>
      <c r="I112" s="64"/>
      <c r="J112" s="27"/>
    </row>
    <row r="113" spans="1:10" ht="21" customHeight="1">
      <c r="A113" s="544" t="s">
        <v>397</v>
      </c>
      <c r="B113" s="544"/>
      <c r="C113" s="544"/>
      <c r="D113" s="544"/>
      <c r="E113" s="669" t="s">
        <v>397</v>
      </c>
      <c r="F113" s="669"/>
      <c r="G113" s="669"/>
      <c r="H113" s="669"/>
      <c r="I113" s="669"/>
      <c r="J113" s="27"/>
    </row>
    <row r="114" spans="1:10" ht="33" customHeight="1">
      <c r="A114" s="665" t="s">
        <v>398</v>
      </c>
      <c r="B114" s="665"/>
      <c r="C114" s="665"/>
      <c r="D114" s="665"/>
      <c r="E114" s="666" t="s">
        <v>696</v>
      </c>
      <c r="F114" s="666"/>
      <c r="G114" s="666"/>
      <c r="H114" s="666"/>
      <c r="I114" s="666"/>
      <c r="J114" s="27"/>
    </row>
    <row r="115" spans="1:10" ht="15.75">
      <c r="A115" s="82" t="s">
        <v>399</v>
      </c>
      <c r="B115" s="82"/>
      <c r="C115" s="82"/>
      <c r="D115" s="82"/>
      <c r="E115" s="82"/>
      <c r="F115" s="82"/>
      <c r="G115" s="82"/>
      <c r="H115" s="82"/>
      <c r="I115" s="83" t="s">
        <v>424</v>
      </c>
      <c r="J115" s="27"/>
    </row>
    <row r="116" spans="1:10" ht="15.95" customHeight="1">
      <c r="A116" s="85"/>
      <c r="B116" s="64"/>
      <c r="C116" s="64"/>
      <c r="D116" s="64"/>
      <c r="E116" s="64"/>
      <c r="F116" s="64"/>
      <c r="G116" s="64"/>
      <c r="H116" s="64"/>
      <c r="I116" s="64"/>
    </row>
    <row r="117" spans="1:10" ht="50.25" customHeight="1">
      <c r="A117" s="87" t="s">
        <v>410</v>
      </c>
      <c r="B117" s="670" t="s">
        <v>664</v>
      </c>
      <c r="C117" s="670"/>
      <c r="D117" s="670"/>
      <c r="E117" s="670"/>
      <c r="F117" s="670"/>
      <c r="G117" s="670"/>
      <c r="H117" s="670"/>
      <c r="I117" s="670"/>
    </row>
    <row r="118" spans="1:10" ht="12" customHeight="1">
      <c r="A118" s="85"/>
      <c r="B118" s="64"/>
      <c r="C118" s="64"/>
      <c r="D118" s="64"/>
      <c r="E118" s="64"/>
      <c r="F118" s="64"/>
      <c r="G118" s="64"/>
      <c r="H118" s="64"/>
      <c r="I118" s="64"/>
    </row>
    <row r="119" spans="1:10" ht="16.5">
      <c r="A119" s="671" t="s">
        <v>425</v>
      </c>
      <c r="B119" s="671"/>
      <c r="C119" s="671"/>
      <c r="D119" s="671"/>
      <c r="E119" s="671"/>
      <c r="F119" s="671"/>
      <c r="G119" s="671"/>
      <c r="H119" s="671"/>
      <c r="I119" s="671"/>
    </row>
    <row r="120" spans="1:10" ht="15.95" customHeight="1">
      <c r="A120" s="85"/>
      <c r="B120" s="64"/>
      <c r="C120" s="64"/>
      <c r="D120" s="64"/>
      <c r="E120" s="64"/>
      <c r="F120" s="64"/>
      <c r="G120" s="64"/>
      <c r="H120" s="64"/>
      <c r="I120" s="64"/>
    </row>
    <row r="121" spans="1:10" ht="38.25" customHeight="1">
      <c r="A121" s="87" t="s">
        <v>404</v>
      </c>
      <c r="B121" s="670" t="s">
        <v>426</v>
      </c>
      <c r="C121" s="670"/>
      <c r="D121" s="670"/>
      <c r="E121" s="670"/>
      <c r="F121" s="670"/>
      <c r="G121" s="670"/>
      <c r="H121" s="670"/>
      <c r="I121" s="670"/>
    </row>
    <row r="122" spans="1:10" ht="8.1" customHeight="1">
      <c r="A122" s="64"/>
      <c r="B122" s="88"/>
      <c r="C122" s="88"/>
      <c r="D122" s="88"/>
      <c r="E122" s="88"/>
      <c r="F122" s="88"/>
      <c r="G122" s="88"/>
      <c r="H122" s="88"/>
      <c r="I122" s="88"/>
    </row>
    <row r="123" spans="1:10" ht="34.5" customHeight="1">
      <c r="A123" s="87" t="s">
        <v>410</v>
      </c>
      <c r="B123" s="675" t="s">
        <v>427</v>
      </c>
      <c r="C123" s="675"/>
      <c r="D123" s="675"/>
      <c r="E123" s="675"/>
      <c r="F123" s="675"/>
      <c r="G123" s="675"/>
      <c r="H123" s="675"/>
      <c r="I123" s="675"/>
    </row>
    <row r="124" spans="1:10" ht="12" customHeight="1">
      <c r="A124" s="85"/>
      <c r="B124" s="64"/>
      <c r="C124" s="64"/>
      <c r="D124" s="64"/>
      <c r="E124" s="64"/>
      <c r="F124" s="64"/>
      <c r="G124" s="64"/>
      <c r="H124" s="64"/>
      <c r="I124" s="64"/>
    </row>
    <row r="125" spans="1:10" ht="16.5">
      <c r="A125" s="671" t="s">
        <v>428</v>
      </c>
      <c r="B125" s="671"/>
      <c r="C125" s="671"/>
      <c r="D125" s="671"/>
      <c r="E125" s="671"/>
      <c r="F125" s="671"/>
      <c r="G125" s="671"/>
      <c r="H125" s="671"/>
      <c r="I125" s="671"/>
    </row>
    <row r="126" spans="1:10" ht="15.95" customHeight="1">
      <c r="A126" s="85"/>
      <c r="B126" s="64"/>
      <c r="C126" s="64"/>
      <c r="D126" s="64"/>
      <c r="E126" s="64"/>
      <c r="F126" s="64"/>
      <c r="G126" s="64"/>
      <c r="H126" s="64"/>
      <c r="I126" s="64"/>
    </row>
    <row r="127" spans="1:10" ht="82.5" customHeight="1">
      <c r="A127" s="670" t="s">
        <v>665</v>
      </c>
      <c r="B127" s="670"/>
      <c r="C127" s="670"/>
      <c r="D127" s="670"/>
      <c r="E127" s="670"/>
      <c r="F127" s="670"/>
      <c r="G127" s="670"/>
      <c r="H127" s="670"/>
      <c r="I127" s="670"/>
    </row>
    <row r="128" spans="1:10" ht="12" customHeight="1">
      <c r="A128" s="85"/>
      <c r="B128" s="64"/>
      <c r="C128" s="64"/>
      <c r="D128" s="64"/>
      <c r="E128" s="64"/>
      <c r="F128" s="64"/>
      <c r="G128" s="64"/>
      <c r="H128" s="64"/>
      <c r="I128" s="64"/>
    </row>
    <row r="129" spans="1:10" ht="21.75" customHeight="1">
      <c r="A129" s="671" t="s">
        <v>429</v>
      </c>
      <c r="B129" s="671"/>
      <c r="C129" s="671"/>
      <c r="D129" s="671"/>
      <c r="E129" s="671"/>
      <c r="F129" s="671"/>
      <c r="G129" s="671"/>
      <c r="H129" s="671"/>
      <c r="I129" s="671"/>
    </row>
    <row r="130" spans="1:10" ht="15.95" customHeight="1">
      <c r="A130" s="86"/>
      <c r="B130" s="64"/>
      <c r="C130" s="64"/>
      <c r="D130" s="64"/>
      <c r="E130" s="64"/>
      <c r="F130" s="64"/>
      <c r="G130" s="64"/>
      <c r="H130" s="64"/>
      <c r="I130" s="64"/>
    </row>
    <row r="131" spans="1:10" ht="69" customHeight="1">
      <c r="A131" s="87" t="s">
        <v>404</v>
      </c>
      <c r="B131" s="670" t="s">
        <v>666</v>
      </c>
      <c r="C131" s="670"/>
      <c r="D131" s="670"/>
      <c r="E131" s="670"/>
      <c r="F131" s="670"/>
      <c r="G131" s="670"/>
      <c r="H131" s="670"/>
      <c r="I131" s="670"/>
    </row>
    <row r="132" spans="1:10" ht="8.1" customHeight="1">
      <c r="A132" s="64"/>
      <c r="B132" s="88"/>
      <c r="C132" s="88"/>
      <c r="D132" s="88"/>
      <c r="E132" s="88"/>
      <c r="F132" s="88"/>
      <c r="G132" s="88"/>
      <c r="H132" s="88"/>
      <c r="I132" s="88"/>
    </row>
    <row r="133" spans="1:10" ht="121.5" customHeight="1">
      <c r="A133" s="87" t="s">
        <v>410</v>
      </c>
      <c r="B133" s="670" t="s">
        <v>667</v>
      </c>
      <c r="C133" s="670"/>
      <c r="D133" s="670"/>
      <c r="E133" s="670"/>
      <c r="F133" s="670"/>
      <c r="G133" s="670"/>
      <c r="H133" s="670"/>
      <c r="I133" s="670"/>
    </row>
    <row r="134" spans="1:10" ht="28.5" customHeight="1">
      <c r="A134" s="87"/>
      <c r="B134" s="80"/>
      <c r="C134" s="80"/>
      <c r="D134" s="80"/>
      <c r="E134" s="80"/>
      <c r="F134" s="80"/>
      <c r="G134" s="80"/>
      <c r="H134" s="80"/>
      <c r="I134" s="80"/>
    </row>
    <row r="135" spans="1:10" ht="24.95" customHeight="1">
      <c r="A135" s="87"/>
      <c r="B135" s="80"/>
      <c r="C135" s="80"/>
      <c r="D135" s="80"/>
      <c r="E135" s="80"/>
      <c r="F135" s="80"/>
      <c r="G135" s="80"/>
      <c r="H135" s="80"/>
      <c r="I135" s="80"/>
    </row>
    <row r="136" spans="1:10" ht="21" customHeight="1">
      <c r="A136" s="544" t="s">
        <v>397</v>
      </c>
      <c r="B136" s="544"/>
      <c r="C136" s="544"/>
      <c r="D136" s="544"/>
      <c r="E136" s="669" t="s">
        <v>397</v>
      </c>
      <c r="F136" s="669"/>
      <c r="G136" s="669"/>
      <c r="H136" s="669"/>
      <c r="I136" s="669"/>
      <c r="J136" s="27"/>
    </row>
    <row r="137" spans="1:10" ht="33" customHeight="1">
      <c r="A137" s="665" t="s">
        <v>398</v>
      </c>
      <c r="B137" s="665"/>
      <c r="C137" s="665"/>
      <c r="D137" s="665"/>
      <c r="E137" s="666" t="s">
        <v>696</v>
      </c>
      <c r="F137" s="666"/>
      <c r="G137" s="666"/>
      <c r="H137" s="666"/>
      <c r="I137" s="666"/>
      <c r="J137" s="27"/>
    </row>
    <row r="138" spans="1:10" ht="15.75">
      <c r="A138" s="82" t="s">
        <v>399</v>
      </c>
      <c r="B138" s="82"/>
      <c r="C138" s="82"/>
      <c r="D138" s="82"/>
      <c r="E138" s="82"/>
      <c r="F138" s="82"/>
      <c r="G138" s="82"/>
      <c r="H138" s="82"/>
      <c r="I138" s="83" t="s">
        <v>430</v>
      </c>
      <c r="J138" s="27"/>
    </row>
    <row r="139" spans="1:10" ht="15.75">
      <c r="A139" s="82"/>
      <c r="B139" s="82"/>
      <c r="C139" s="82"/>
      <c r="D139" s="82"/>
      <c r="E139" s="82"/>
      <c r="F139" s="82"/>
      <c r="G139" s="82"/>
      <c r="H139" s="82"/>
      <c r="I139" s="83"/>
      <c r="J139" s="27"/>
    </row>
    <row r="140" spans="1:10" ht="8.25" customHeight="1">
      <c r="A140" s="82"/>
      <c r="B140" s="82"/>
      <c r="C140" s="82"/>
      <c r="D140" s="82"/>
      <c r="E140" s="82"/>
      <c r="F140" s="82"/>
      <c r="G140" s="82"/>
      <c r="H140" s="82"/>
      <c r="I140" s="83"/>
      <c r="J140" s="27"/>
    </row>
    <row r="141" spans="1:10" ht="54" customHeight="1">
      <c r="A141" s="87" t="s">
        <v>421</v>
      </c>
      <c r="B141" s="670" t="s">
        <v>668</v>
      </c>
      <c r="C141" s="670"/>
      <c r="D141" s="670"/>
      <c r="E141" s="670"/>
      <c r="F141" s="670"/>
      <c r="G141" s="670"/>
      <c r="H141" s="670"/>
      <c r="I141" s="670"/>
    </row>
    <row r="142" spans="1:10" ht="12" customHeight="1">
      <c r="A142" s="87"/>
      <c r="B142" s="670"/>
      <c r="C142" s="670"/>
      <c r="D142" s="670"/>
      <c r="E142" s="670"/>
      <c r="F142" s="670"/>
      <c r="G142" s="670"/>
      <c r="H142" s="670"/>
      <c r="I142" s="670"/>
    </row>
    <row r="143" spans="1:10" ht="124.5" customHeight="1">
      <c r="A143" s="87" t="s">
        <v>431</v>
      </c>
      <c r="B143" s="670" t="s">
        <v>669</v>
      </c>
      <c r="C143" s="670"/>
      <c r="D143" s="670"/>
      <c r="E143" s="670"/>
      <c r="F143" s="670"/>
      <c r="G143" s="670"/>
      <c r="H143" s="670"/>
      <c r="I143" s="670"/>
    </row>
    <row r="144" spans="1:10" ht="12" customHeight="1">
      <c r="A144" s="87"/>
      <c r="B144" s="670"/>
      <c r="C144" s="670"/>
      <c r="D144" s="670"/>
      <c r="E144" s="670"/>
      <c r="F144" s="670"/>
      <c r="G144" s="670"/>
      <c r="H144" s="670"/>
      <c r="I144" s="670"/>
    </row>
    <row r="145" spans="1:10" ht="99" customHeight="1">
      <c r="A145" s="87" t="s">
        <v>432</v>
      </c>
      <c r="B145" s="670" t="s">
        <v>670</v>
      </c>
      <c r="C145" s="670"/>
      <c r="D145" s="670"/>
      <c r="E145" s="670"/>
      <c r="F145" s="670"/>
      <c r="G145" s="670"/>
      <c r="H145" s="670"/>
      <c r="I145" s="670"/>
    </row>
    <row r="146" spans="1:10" ht="12" customHeight="1">
      <c r="A146" s="87"/>
      <c r="B146" s="670"/>
      <c r="C146" s="670"/>
      <c r="D146" s="670"/>
      <c r="E146" s="670"/>
      <c r="F146" s="670"/>
      <c r="G146" s="670"/>
      <c r="H146" s="670"/>
      <c r="I146" s="670"/>
    </row>
    <row r="147" spans="1:10" ht="145.5" customHeight="1">
      <c r="A147" s="87" t="s">
        <v>433</v>
      </c>
      <c r="B147" s="670" t="s">
        <v>671</v>
      </c>
      <c r="C147" s="670"/>
      <c r="D147" s="670"/>
      <c r="E147" s="670"/>
      <c r="F147" s="670"/>
      <c r="G147" s="670"/>
      <c r="H147" s="670"/>
      <c r="I147" s="670"/>
    </row>
    <row r="148" spans="1:10" ht="12" customHeight="1">
      <c r="A148" s="87"/>
      <c r="B148" s="670"/>
      <c r="C148" s="670"/>
      <c r="D148" s="670"/>
      <c r="E148" s="670"/>
      <c r="F148" s="670"/>
      <c r="G148" s="670"/>
      <c r="H148" s="670"/>
      <c r="I148" s="670"/>
    </row>
    <row r="149" spans="1:10" ht="70.5" customHeight="1">
      <c r="A149" s="87" t="s">
        <v>434</v>
      </c>
      <c r="B149" s="670" t="s">
        <v>435</v>
      </c>
      <c r="C149" s="670"/>
      <c r="D149" s="670"/>
      <c r="E149" s="670"/>
      <c r="F149" s="670"/>
      <c r="G149" s="670"/>
      <c r="H149" s="670"/>
      <c r="I149" s="670"/>
    </row>
    <row r="150" spans="1:10" ht="12" customHeight="1">
      <c r="A150" s="87"/>
      <c r="B150" s="670"/>
      <c r="C150" s="670"/>
      <c r="D150" s="670"/>
      <c r="E150" s="670"/>
      <c r="F150" s="670"/>
      <c r="G150" s="670"/>
      <c r="H150" s="670"/>
      <c r="I150" s="670"/>
    </row>
    <row r="151" spans="1:10" ht="102.75" customHeight="1">
      <c r="A151" s="87" t="s">
        <v>436</v>
      </c>
      <c r="B151" s="670" t="s">
        <v>672</v>
      </c>
      <c r="C151" s="670"/>
      <c r="D151" s="670"/>
      <c r="E151" s="670"/>
      <c r="F151" s="670"/>
      <c r="G151" s="670"/>
      <c r="H151" s="670"/>
      <c r="I151" s="670"/>
    </row>
    <row r="152" spans="1:10" ht="51" customHeight="1">
      <c r="A152" s="87"/>
      <c r="B152" s="80"/>
      <c r="C152" s="80"/>
      <c r="D152" s="80"/>
      <c r="E152" s="80"/>
      <c r="F152" s="80"/>
      <c r="G152" s="80"/>
      <c r="H152" s="80"/>
      <c r="I152" s="80"/>
    </row>
    <row r="153" spans="1:10" ht="24.95" customHeight="1">
      <c r="A153" s="87"/>
      <c r="B153" s="80"/>
      <c r="C153" s="80"/>
      <c r="D153" s="80"/>
      <c r="E153" s="80"/>
      <c r="F153" s="80"/>
      <c r="G153" s="80"/>
      <c r="H153" s="80"/>
      <c r="I153" s="80"/>
    </row>
    <row r="154" spans="1:10" ht="21" customHeight="1">
      <c r="A154" s="544" t="s">
        <v>397</v>
      </c>
      <c r="B154" s="544"/>
      <c r="C154" s="544"/>
      <c r="D154" s="544"/>
      <c r="E154" s="669" t="s">
        <v>397</v>
      </c>
      <c r="F154" s="669"/>
      <c r="G154" s="669"/>
      <c r="H154" s="669"/>
      <c r="I154" s="669"/>
      <c r="J154" s="27"/>
    </row>
    <row r="155" spans="1:10" ht="33" customHeight="1">
      <c r="A155" s="665" t="s">
        <v>398</v>
      </c>
      <c r="B155" s="665"/>
      <c r="C155" s="665"/>
      <c r="D155" s="665"/>
      <c r="E155" s="666" t="s">
        <v>696</v>
      </c>
      <c r="F155" s="666"/>
      <c r="G155" s="666"/>
      <c r="H155" s="666"/>
      <c r="I155" s="666"/>
      <c r="J155" s="27"/>
    </row>
    <row r="156" spans="1:10" ht="15.75">
      <c r="A156" s="82" t="s">
        <v>399</v>
      </c>
      <c r="B156" s="82"/>
      <c r="C156" s="82"/>
      <c r="D156" s="82"/>
      <c r="E156" s="82"/>
      <c r="F156" s="82"/>
      <c r="G156" s="82"/>
      <c r="H156" s="82"/>
      <c r="I156" s="83" t="s">
        <v>437</v>
      </c>
      <c r="J156" s="27"/>
    </row>
    <row r="157" spans="1:10" ht="15.75">
      <c r="A157" s="82"/>
      <c r="B157" s="82"/>
      <c r="C157" s="82"/>
      <c r="D157" s="82"/>
      <c r="E157" s="82"/>
      <c r="F157" s="82"/>
      <c r="G157" s="82"/>
      <c r="H157" s="82"/>
      <c r="I157" s="83"/>
      <c r="J157" s="27"/>
    </row>
    <row r="158" spans="1:10" ht="57.75" customHeight="1">
      <c r="A158" s="87" t="s">
        <v>438</v>
      </c>
      <c r="B158" s="670" t="s">
        <v>674</v>
      </c>
      <c r="C158" s="670"/>
      <c r="D158" s="670"/>
      <c r="E158" s="670"/>
      <c r="F158" s="670"/>
      <c r="G158" s="670"/>
      <c r="H158" s="670"/>
      <c r="I158" s="670"/>
      <c r="J158" s="27"/>
    </row>
    <row r="159" spans="1:10" ht="21" customHeight="1">
      <c r="A159" s="87" t="s">
        <v>673</v>
      </c>
      <c r="B159" s="670" t="s">
        <v>439</v>
      </c>
      <c r="C159" s="670"/>
      <c r="D159" s="670"/>
      <c r="E159" s="670"/>
      <c r="F159" s="670"/>
      <c r="G159" s="670"/>
      <c r="H159" s="670"/>
      <c r="I159" s="670"/>
    </row>
    <row r="160" spans="1:10" ht="8.1" customHeight="1">
      <c r="A160" s="87"/>
      <c r="B160" s="64"/>
      <c r="C160" s="64"/>
      <c r="D160" s="64"/>
      <c r="E160" s="64"/>
      <c r="F160" s="64"/>
      <c r="G160" s="64"/>
      <c r="H160" s="64"/>
      <c r="I160" s="64"/>
    </row>
    <row r="161" spans="1:9" ht="74.25" customHeight="1">
      <c r="A161" s="87" t="s">
        <v>440</v>
      </c>
      <c r="B161" s="670" t="s">
        <v>441</v>
      </c>
      <c r="C161" s="670"/>
      <c r="D161" s="670"/>
      <c r="E161" s="670"/>
      <c r="F161" s="670"/>
      <c r="G161" s="670"/>
      <c r="H161" s="670"/>
      <c r="I161" s="670"/>
    </row>
    <row r="162" spans="1:9" ht="8.1" customHeight="1">
      <c r="A162" s="85"/>
      <c r="B162" s="64"/>
      <c r="C162" s="64"/>
      <c r="D162" s="64"/>
      <c r="E162" s="64"/>
      <c r="F162" s="64"/>
      <c r="G162" s="64"/>
      <c r="H162" s="64"/>
      <c r="I162" s="64"/>
    </row>
    <row r="163" spans="1:9" ht="16.5">
      <c r="A163" s="671" t="s">
        <v>442</v>
      </c>
      <c r="B163" s="671"/>
      <c r="C163" s="671"/>
      <c r="D163" s="671"/>
      <c r="E163" s="671"/>
      <c r="F163" s="671"/>
      <c r="G163" s="671"/>
      <c r="H163" s="671"/>
      <c r="I163" s="671"/>
    </row>
    <row r="164" spans="1:9" ht="8.1" customHeight="1">
      <c r="A164" s="85"/>
      <c r="B164" s="64"/>
      <c r="C164" s="64"/>
      <c r="D164" s="64"/>
      <c r="E164" s="64"/>
      <c r="F164" s="64"/>
      <c r="G164" s="64"/>
      <c r="H164" s="64"/>
      <c r="I164" s="64"/>
    </row>
    <row r="165" spans="1:9" ht="54.75" customHeight="1">
      <c r="A165" s="670" t="s">
        <v>443</v>
      </c>
      <c r="B165" s="670"/>
      <c r="C165" s="670"/>
      <c r="D165" s="670"/>
      <c r="E165" s="670"/>
      <c r="F165" s="670"/>
      <c r="G165" s="670"/>
      <c r="H165" s="670"/>
      <c r="I165" s="670"/>
    </row>
    <row r="166" spans="1:9" ht="8.1" customHeight="1">
      <c r="A166" s="86"/>
      <c r="B166" s="64"/>
      <c r="C166" s="64"/>
      <c r="D166" s="64"/>
      <c r="E166" s="64"/>
      <c r="F166" s="64"/>
      <c r="G166" s="64"/>
      <c r="H166" s="64"/>
      <c r="I166" s="64"/>
    </row>
    <row r="167" spans="1:9" ht="16.5">
      <c r="A167" s="671" t="s">
        <v>444</v>
      </c>
      <c r="B167" s="671"/>
      <c r="C167" s="671"/>
      <c r="D167" s="671"/>
      <c r="E167" s="671"/>
      <c r="F167" s="671"/>
      <c r="G167" s="671"/>
      <c r="H167" s="671"/>
      <c r="I167" s="671"/>
    </row>
    <row r="168" spans="1:9" ht="8.1" customHeight="1">
      <c r="A168" s="85"/>
      <c r="B168" s="64"/>
      <c r="C168" s="64"/>
      <c r="D168" s="64"/>
      <c r="E168" s="64"/>
      <c r="F168" s="64"/>
      <c r="G168" s="64"/>
      <c r="H168" s="64"/>
      <c r="I168" s="64"/>
    </row>
    <row r="169" spans="1:9" ht="70.5" customHeight="1">
      <c r="A169" s="87" t="s">
        <v>404</v>
      </c>
      <c r="B169" s="670" t="s">
        <v>779</v>
      </c>
      <c r="C169" s="670"/>
      <c r="D169" s="670"/>
      <c r="E169" s="670"/>
      <c r="F169" s="670"/>
      <c r="G169" s="670"/>
      <c r="H169" s="670"/>
      <c r="I169" s="670"/>
    </row>
    <row r="170" spans="1:9" ht="8.1" customHeight="1">
      <c r="A170" s="45"/>
      <c r="B170" s="64"/>
      <c r="C170" s="64"/>
      <c r="D170" s="64"/>
      <c r="E170" s="64"/>
      <c r="F170" s="64"/>
      <c r="G170" s="64"/>
      <c r="H170" s="64"/>
      <c r="I170" s="64"/>
    </row>
    <row r="171" spans="1:9" ht="39.75" customHeight="1">
      <c r="A171" s="87" t="s">
        <v>410</v>
      </c>
      <c r="B171" s="670" t="s">
        <v>675</v>
      </c>
      <c r="C171" s="670"/>
      <c r="D171" s="670"/>
      <c r="E171" s="670"/>
      <c r="F171" s="670"/>
      <c r="G171" s="670"/>
      <c r="H171" s="670"/>
      <c r="I171" s="670"/>
    </row>
    <row r="172" spans="1:9" ht="8.1" customHeight="1">
      <c r="A172" s="45"/>
      <c r="B172" s="64"/>
      <c r="C172" s="64"/>
      <c r="D172" s="64"/>
      <c r="E172" s="64"/>
      <c r="F172" s="64"/>
      <c r="G172" s="64"/>
      <c r="H172" s="64"/>
      <c r="I172" s="64"/>
    </row>
    <row r="173" spans="1:9" ht="52.5" customHeight="1">
      <c r="A173" s="87" t="s">
        <v>421</v>
      </c>
      <c r="B173" s="670" t="s">
        <v>445</v>
      </c>
      <c r="C173" s="670"/>
      <c r="D173" s="670"/>
      <c r="E173" s="670"/>
      <c r="F173" s="670"/>
      <c r="G173" s="670"/>
      <c r="H173" s="670"/>
      <c r="I173" s="670"/>
    </row>
    <row r="174" spans="1:9" ht="8.1" customHeight="1">
      <c r="A174" s="87"/>
      <c r="B174" s="64"/>
      <c r="C174" s="64"/>
      <c r="D174" s="64"/>
      <c r="E174" s="64"/>
      <c r="F174" s="64"/>
      <c r="G174" s="64"/>
      <c r="H174" s="64"/>
      <c r="I174" s="64"/>
    </row>
    <row r="175" spans="1:9" ht="49.5" customHeight="1">
      <c r="A175" s="87" t="s">
        <v>431</v>
      </c>
      <c r="B175" s="670" t="s">
        <v>446</v>
      </c>
      <c r="C175" s="670"/>
      <c r="D175" s="670"/>
      <c r="E175" s="670"/>
      <c r="F175" s="670"/>
      <c r="G175" s="670"/>
      <c r="H175" s="670"/>
      <c r="I175" s="670"/>
    </row>
    <row r="176" spans="1:9" ht="8.1" customHeight="1">
      <c r="A176" s="87"/>
      <c r="B176" s="64"/>
      <c r="C176" s="64"/>
      <c r="D176" s="64"/>
      <c r="E176" s="64"/>
      <c r="F176" s="64"/>
      <c r="G176" s="64"/>
      <c r="H176" s="64"/>
      <c r="I176" s="64"/>
    </row>
    <row r="177" spans="1:10" ht="30" customHeight="1">
      <c r="A177" s="87" t="s">
        <v>432</v>
      </c>
      <c r="B177" s="676" t="s">
        <v>676</v>
      </c>
      <c r="C177" s="676"/>
      <c r="D177" s="676"/>
      <c r="E177" s="676"/>
      <c r="F177" s="676"/>
      <c r="G177" s="676"/>
      <c r="H177" s="676"/>
      <c r="I177" s="676"/>
    </row>
    <row r="178" spans="1:10" ht="88.5" customHeight="1">
      <c r="A178" s="87" t="s">
        <v>433</v>
      </c>
      <c r="B178" s="670" t="s">
        <v>780</v>
      </c>
      <c r="C178" s="670"/>
      <c r="D178" s="670"/>
      <c r="E178" s="670"/>
      <c r="F178" s="670"/>
      <c r="G178" s="670"/>
      <c r="H178" s="670"/>
      <c r="I178" s="670"/>
    </row>
    <row r="179" spans="1:10" ht="8.1" customHeight="1">
      <c r="A179" s="87"/>
      <c r="B179" s="64"/>
      <c r="C179" s="64"/>
      <c r="D179" s="64"/>
      <c r="E179" s="64"/>
      <c r="F179" s="64"/>
      <c r="G179" s="64"/>
      <c r="H179" s="64"/>
      <c r="I179" s="64"/>
    </row>
    <row r="180" spans="1:10" ht="72" customHeight="1">
      <c r="A180" s="87" t="s">
        <v>447</v>
      </c>
      <c r="B180" s="670" t="s">
        <v>448</v>
      </c>
      <c r="C180" s="670"/>
      <c r="D180" s="670"/>
      <c r="E180" s="670"/>
      <c r="F180" s="670"/>
      <c r="G180" s="670"/>
      <c r="H180" s="670"/>
      <c r="I180" s="670"/>
    </row>
    <row r="181" spans="1:10" ht="31.5" customHeight="1">
      <c r="A181" s="87"/>
      <c r="B181" s="80"/>
      <c r="C181" s="80"/>
      <c r="D181" s="80"/>
      <c r="E181" s="80"/>
      <c r="F181" s="80"/>
      <c r="G181" s="80"/>
      <c r="H181" s="80"/>
      <c r="I181" s="80"/>
    </row>
    <row r="182" spans="1:10" ht="31.5" customHeight="1">
      <c r="A182" s="87"/>
      <c r="B182" s="80"/>
      <c r="C182" s="80"/>
      <c r="D182" s="80"/>
      <c r="E182" s="80"/>
      <c r="F182" s="80"/>
      <c r="G182" s="80"/>
      <c r="H182" s="80"/>
      <c r="I182" s="80"/>
    </row>
    <row r="183" spans="1:10" ht="21" customHeight="1">
      <c r="A183" s="544" t="s">
        <v>397</v>
      </c>
      <c r="B183" s="544"/>
      <c r="C183" s="544"/>
      <c r="D183" s="544"/>
      <c r="E183" s="669" t="s">
        <v>397</v>
      </c>
      <c r="F183" s="669"/>
      <c r="G183" s="669"/>
      <c r="H183" s="669"/>
      <c r="I183" s="669"/>
      <c r="J183" s="27"/>
    </row>
    <row r="184" spans="1:10" ht="33" customHeight="1">
      <c r="A184" s="665" t="s">
        <v>398</v>
      </c>
      <c r="B184" s="665"/>
      <c r="C184" s="665"/>
      <c r="D184" s="665"/>
      <c r="E184" s="666" t="s">
        <v>696</v>
      </c>
      <c r="F184" s="666"/>
      <c r="G184" s="666"/>
      <c r="H184" s="666"/>
      <c r="I184" s="666"/>
      <c r="J184" s="27"/>
    </row>
    <row r="185" spans="1:10" ht="15.75">
      <c r="A185" s="82" t="s">
        <v>399</v>
      </c>
      <c r="B185" s="82"/>
      <c r="C185" s="82"/>
      <c r="D185" s="82"/>
      <c r="E185" s="82"/>
      <c r="F185" s="82"/>
      <c r="G185" s="82"/>
      <c r="H185" s="82"/>
      <c r="I185" s="83" t="s">
        <v>449</v>
      </c>
      <c r="J185" s="27"/>
    </row>
    <row r="186" spans="1:10" ht="15.75">
      <c r="A186" s="82"/>
      <c r="B186" s="82"/>
      <c r="C186" s="82"/>
      <c r="D186" s="82"/>
      <c r="E186" s="82"/>
      <c r="F186" s="82"/>
      <c r="G186" s="82"/>
      <c r="H186" s="82"/>
      <c r="I186" s="83"/>
      <c r="J186" s="27"/>
    </row>
    <row r="187" spans="1:10" ht="53.25" customHeight="1">
      <c r="A187" s="87" t="s">
        <v>434</v>
      </c>
      <c r="B187" s="670" t="s">
        <v>450</v>
      </c>
      <c r="C187" s="670"/>
      <c r="D187" s="670"/>
      <c r="E187" s="670"/>
      <c r="F187" s="670"/>
      <c r="G187" s="670"/>
      <c r="H187" s="670"/>
      <c r="I187" s="670"/>
    </row>
    <row r="188" spans="1:10" ht="15.75">
      <c r="A188" s="85"/>
      <c r="B188" s="64"/>
      <c r="C188" s="64"/>
      <c r="D188" s="64"/>
      <c r="E188" s="64"/>
      <c r="F188" s="64"/>
      <c r="G188" s="64"/>
      <c r="H188" s="64"/>
      <c r="I188" s="64"/>
    </row>
    <row r="189" spans="1:10" ht="21.95" customHeight="1">
      <c r="A189" s="64"/>
      <c r="B189" s="79"/>
      <c r="C189" s="64"/>
      <c r="D189" s="64"/>
      <c r="E189" s="64"/>
      <c r="F189" s="79"/>
      <c r="G189" s="64"/>
      <c r="H189" s="64"/>
      <c r="I189" s="64"/>
    </row>
    <row r="190" spans="1:10" ht="21.95" customHeight="1">
      <c r="A190" s="64"/>
      <c r="B190" s="89" t="s">
        <v>451</v>
      </c>
      <c r="C190" s="89"/>
      <c r="D190" s="89"/>
      <c r="E190" s="89"/>
      <c r="F190" s="89" t="s">
        <v>451</v>
      </c>
      <c r="G190" s="89"/>
      <c r="H190" s="89"/>
      <c r="I190" s="89"/>
    </row>
    <row r="191" spans="1:10" ht="35.25" customHeight="1">
      <c r="A191" s="64"/>
      <c r="B191" s="549" t="s">
        <v>398</v>
      </c>
      <c r="C191" s="549"/>
      <c r="D191" s="549"/>
      <c r="E191" s="549"/>
      <c r="F191" s="549" t="s">
        <v>696</v>
      </c>
      <c r="G191" s="549"/>
      <c r="H191" s="549"/>
      <c r="I191" s="549"/>
    </row>
    <row r="192" spans="1:10" ht="21.95" customHeight="1">
      <c r="A192" s="64"/>
      <c r="B192" s="90"/>
      <c r="C192" s="85"/>
      <c r="D192" s="85"/>
      <c r="E192" s="85"/>
      <c r="F192" s="91"/>
      <c r="G192" s="91"/>
      <c r="H192" s="91"/>
      <c r="I192" s="91"/>
    </row>
    <row r="193" spans="1:9" ht="21.95" customHeight="1">
      <c r="A193" s="64"/>
      <c r="B193" s="544" t="s">
        <v>452</v>
      </c>
      <c r="C193" s="544"/>
      <c r="D193" s="544"/>
      <c r="E193" s="544"/>
      <c r="F193" s="544" t="s">
        <v>452</v>
      </c>
      <c r="G193" s="544"/>
      <c r="H193" s="544"/>
      <c r="I193" s="544"/>
    </row>
    <row r="194" spans="1:9" ht="21.95" customHeight="1">
      <c r="A194" s="64"/>
      <c r="B194" s="79"/>
      <c r="C194" s="85"/>
      <c r="D194" s="85"/>
      <c r="E194" s="85"/>
      <c r="F194" s="79"/>
      <c r="G194" s="85"/>
      <c r="H194" s="85"/>
      <c r="I194" s="85"/>
    </row>
    <row r="195" spans="1:9" ht="21.95" customHeight="1">
      <c r="A195" s="64"/>
      <c r="B195" s="79"/>
      <c r="C195" s="85"/>
      <c r="D195" s="85"/>
      <c r="E195" s="85"/>
      <c r="F195" s="79"/>
      <c r="G195" s="85"/>
      <c r="H195" s="85"/>
      <c r="I195" s="85"/>
    </row>
    <row r="196" spans="1:9" ht="24.75" customHeight="1">
      <c r="A196" s="64"/>
      <c r="B196" s="82" t="s">
        <v>453</v>
      </c>
      <c r="C196" s="92"/>
      <c r="D196" s="82"/>
      <c r="E196" s="82"/>
      <c r="F196" s="677" t="s">
        <v>453</v>
      </c>
      <c r="G196" s="678"/>
      <c r="H196" s="678"/>
      <c r="I196" s="678"/>
    </row>
    <row r="197" spans="1:9" ht="21.95" customHeight="1">
      <c r="A197" s="64"/>
      <c r="B197" s="82" t="s">
        <v>4</v>
      </c>
      <c r="C197" s="92"/>
      <c r="D197" s="82"/>
      <c r="E197" s="82"/>
      <c r="F197" s="677" t="s">
        <v>4</v>
      </c>
      <c r="G197" s="678"/>
      <c r="H197" s="678"/>
      <c r="I197" s="678"/>
    </row>
    <row r="198" spans="1:9" ht="21.95" customHeight="1">
      <c r="A198" s="64"/>
      <c r="B198" s="89"/>
      <c r="C198" s="85"/>
      <c r="D198" s="85"/>
      <c r="E198" s="85"/>
      <c r="F198" s="89"/>
      <c r="G198" s="85"/>
      <c r="H198" s="85"/>
      <c r="I198" s="85"/>
    </row>
    <row r="199" spans="1:9" ht="21.95" customHeight="1">
      <c r="A199" s="64"/>
      <c r="B199" s="544" t="s">
        <v>454</v>
      </c>
      <c r="C199" s="544"/>
      <c r="D199" s="544"/>
      <c r="E199" s="544"/>
      <c r="F199" s="544" t="s">
        <v>454</v>
      </c>
      <c r="G199" s="544"/>
      <c r="H199" s="544"/>
      <c r="I199" s="544"/>
    </row>
    <row r="200" spans="1:9" ht="21.95" customHeight="1">
      <c r="A200" s="64"/>
      <c r="B200" s="82" t="s">
        <v>453</v>
      </c>
      <c r="C200" s="82"/>
      <c r="D200" s="82"/>
      <c r="E200" s="82"/>
      <c r="F200" s="82" t="s">
        <v>453</v>
      </c>
      <c r="G200" s="89"/>
      <c r="H200" s="89"/>
      <c r="I200" s="89"/>
    </row>
    <row r="201" spans="1:9" ht="21.95" customHeight="1">
      <c r="A201" s="64"/>
      <c r="B201" s="82" t="s">
        <v>4</v>
      </c>
      <c r="C201" s="82"/>
      <c r="D201" s="82"/>
      <c r="E201" s="82"/>
      <c r="F201" s="82" t="s">
        <v>4</v>
      </c>
      <c r="G201" s="64"/>
      <c r="H201" s="64"/>
      <c r="I201" s="64"/>
    </row>
    <row r="202" spans="1:9" ht="21.95" customHeight="1">
      <c r="A202" s="64"/>
      <c r="B202" s="64"/>
      <c r="C202" s="64"/>
      <c r="D202" s="64"/>
      <c r="E202" s="64"/>
      <c r="F202" s="64"/>
      <c r="G202" s="64"/>
      <c r="H202" s="64"/>
      <c r="I202" s="64"/>
    </row>
    <row r="203" spans="1:9" ht="21.95" customHeight="1">
      <c r="A203" s="64"/>
      <c r="B203" s="544" t="s">
        <v>594</v>
      </c>
      <c r="C203" s="544"/>
      <c r="D203" s="544"/>
      <c r="E203" s="544"/>
      <c r="F203" s="544" t="s">
        <v>594</v>
      </c>
      <c r="G203" s="544"/>
      <c r="H203" s="544"/>
      <c r="I203" s="544"/>
    </row>
    <row r="204" spans="1:9" ht="21.95" customHeight="1">
      <c r="A204" s="64"/>
      <c r="B204" s="82" t="s">
        <v>453</v>
      </c>
      <c r="C204" s="82"/>
      <c r="D204" s="82"/>
      <c r="E204" s="82"/>
      <c r="F204" s="82" t="s">
        <v>453</v>
      </c>
      <c r="G204" s="89"/>
      <c r="H204" s="89"/>
      <c r="I204" s="89"/>
    </row>
    <row r="205" spans="1:9" ht="21.95" customHeight="1">
      <c r="A205" s="64"/>
      <c r="B205" s="82" t="s">
        <v>4</v>
      </c>
      <c r="C205" s="82"/>
      <c r="D205" s="82"/>
      <c r="E205" s="82"/>
      <c r="F205" s="82" t="s">
        <v>4</v>
      </c>
      <c r="G205" s="64"/>
      <c r="H205" s="64"/>
      <c r="I205" s="64"/>
    </row>
    <row r="206" spans="1:9" ht="21.95" customHeight="1">
      <c r="A206" s="64"/>
      <c r="B206" s="82"/>
      <c r="C206" s="82"/>
      <c r="D206" s="82"/>
      <c r="E206" s="82"/>
      <c r="F206" s="82"/>
      <c r="G206" s="64"/>
      <c r="H206" s="64"/>
      <c r="I206" s="64"/>
    </row>
    <row r="207" spans="1:9" ht="21.95" customHeight="1">
      <c r="A207" s="64"/>
      <c r="B207" s="82"/>
      <c r="C207" s="82"/>
      <c r="D207" s="82"/>
      <c r="E207" s="82"/>
      <c r="F207" s="82"/>
      <c r="G207" s="64"/>
      <c r="H207" s="64"/>
      <c r="I207" s="64"/>
    </row>
    <row r="208" spans="1:9" ht="21.95" customHeight="1">
      <c r="A208" s="64"/>
      <c r="B208" s="82"/>
      <c r="C208" s="82"/>
      <c r="D208" s="82"/>
      <c r="E208" s="82"/>
      <c r="F208" s="82"/>
      <c r="G208" s="64"/>
      <c r="H208" s="64"/>
      <c r="I208" s="64"/>
    </row>
    <row r="209" spans="1:9" ht="21.95" customHeight="1">
      <c r="A209" s="64"/>
      <c r="B209" s="82"/>
      <c r="C209" s="82"/>
      <c r="D209" s="82"/>
      <c r="E209" s="82"/>
      <c r="F209" s="82"/>
      <c r="G209" s="64"/>
      <c r="H209" s="64"/>
      <c r="I209" s="64"/>
    </row>
    <row r="210" spans="1:9" ht="21.95" customHeight="1">
      <c r="A210" s="64"/>
      <c r="B210" s="82"/>
      <c r="C210" s="82"/>
      <c r="D210" s="82"/>
      <c r="E210" s="82"/>
      <c r="F210" s="82"/>
      <c r="G210" s="64"/>
      <c r="H210" s="64"/>
      <c r="I210" s="64"/>
    </row>
    <row r="211" spans="1:9" ht="21.95" customHeight="1">
      <c r="A211" s="64"/>
      <c r="B211" s="82"/>
      <c r="C211" s="82"/>
      <c r="D211" s="82"/>
      <c r="E211" s="82"/>
      <c r="F211" s="82"/>
      <c r="G211" s="64"/>
      <c r="H211" s="64"/>
      <c r="I211" s="64"/>
    </row>
    <row r="212" spans="1:9" ht="21.95" customHeight="1">
      <c r="A212" s="64"/>
      <c r="B212" s="82"/>
      <c r="C212" s="82"/>
      <c r="D212" s="82"/>
      <c r="E212" s="82"/>
      <c r="F212" s="82"/>
      <c r="G212" s="64"/>
      <c r="H212" s="64"/>
      <c r="I212" s="64"/>
    </row>
    <row r="213" spans="1:9" ht="21.95" customHeight="1">
      <c r="A213" s="64"/>
      <c r="B213" s="82"/>
      <c r="C213" s="82"/>
      <c r="D213" s="82"/>
      <c r="E213" s="82"/>
      <c r="F213" s="82"/>
      <c r="G213" s="64"/>
      <c r="H213" s="64"/>
      <c r="I213" s="64"/>
    </row>
    <row r="214" spans="1:9" ht="21.95" customHeight="1">
      <c r="A214" s="64"/>
      <c r="B214" s="82"/>
      <c r="C214" s="82"/>
      <c r="D214" s="82"/>
      <c r="E214" s="82"/>
      <c r="F214" s="82"/>
      <c r="G214" s="64"/>
      <c r="H214" s="64"/>
      <c r="I214" s="64"/>
    </row>
    <row r="215" spans="1:9" ht="21.95" customHeight="1">
      <c r="A215" s="64"/>
      <c r="B215" s="82"/>
      <c r="C215" s="82"/>
      <c r="D215" s="82"/>
      <c r="E215" s="82"/>
      <c r="F215" s="82"/>
      <c r="G215" s="64"/>
      <c r="H215" s="64"/>
      <c r="I215" s="64"/>
    </row>
    <row r="216" spans="1:9" ht="21.95" customHeight="1">
      <c r="A216" s="64"/>
      <c r="B216" s="82"/>
      <c r="C216" s="82"/>
      <c r="D216" s="82"/>
      <c r="E216" s="82"/>
      <c r="F216" s="82"/>
      <c r="G216" s="64"/>
      <c r="H216" s="64"/>
      <c r="I216" s="64"/>
    </row>
    <row r="217" spans="1:9" ht="21.95" customHeight="1">
      <c r="A217" s="64"/>
      <c r="B217" s="82"/>
      <c r="C217" s="82"/>
      <c r="D217" s="82"/>
      <c r="E217" s="82"/>
      <c r="F217" s="82"/>
      <c r="G217" s="64"/>
      <c r="H217" s="64"/>
      <c r="I217" s="64"/>
    </row>
    <row r="218" spans="1:9" ht="15.75" customHeight="1">
      <c r="A218" s="64"/>
      <c r="B218" s="82"/>
      <c r="C218" s="82"/>
      <c r="D218" s="82"/>
      <c r="E218" s="82"/>
      <c r="F218" s="82"/>
      <c r="G218" s="64"/>
      <c r="H218" s="64"/>
      <c r="I218" s="64"/>
    </row>
    <row r="219" spans="1:9" ht="15.75">
      <c r="A219" s="93"/>
      <c r="B219" s="93"/>
      <c r="C219" s="93"/>
      <c r="D219" s="93"/>
      <c r="E219" s="93"/>
      <c r="F219" s="93"/>
      <c r="G219" s="93"/>
      <c r="H219" s="93"/>
      <c r="I219" s="93"/>
    </row>
    <row r="220" spans="1:9" ht="15.75">
      <c r="A220" s="82" t="s">
        <v>399</v>
      </c>
      <c r="B220" s="82"/>
      <c r="C220" s="82"/>
      <c r="D220" s="82"/>
      <c r="E220" s="82"/>
      <c r="F220" s="82"/>
      <c r="G220" s="82"/>
      <c r="H220" s="82"/>
      <c r="I220" s="83" t="s">
        <v>455</v>
      </c>
    </row>
    <row r="221" spans="1:9" ht="15.75">
      <c r="A221" s="64"/>
      <c r="B221" s="64"/>
      <c r="C221" s="64"/>
      <c r="D221" s="64"/>
      <c r="E221" s="64"/>
      <c r="F221" s="64"/>
      <c r="G221" s="64"/>
      <c r="H221" s="64"/>
      <c r="I221" s="64"/>
    </row>
    <row r="222" spans="1:9" ht="15.75">
      <c r="A222" s="64"/>
      <c r="B222" s="64"/>
      <c r="C222" s="64"/>
      <c r="D222" s="64"/>
      <c r="E222" s="64"/>
      <c r="F222" s="64"/>
      <c r="G222" s="64"/>
      <c r="H222" s="64"/>
      <c r="I222" s="64"/>
    </row>
    <row r="223" spans="1:9" ht="15.75">
      <c r="A223" s="64"/>
      <c r="B223" s="64"/>
      <c r="C223" s="64"/>
      <c r="D223" s="64"/>
      <c r="E223" s="64"/>
      <c r="F223" s="64"/>
      <c r="G223" s="64"/>
      <c r="H223" s="64"/>
      <c r="I223" s="64"/>
    </row>
    <row r="224" spans="1:9" ht="15.75">
      <c r="A224" s="64"/>
      <c r="B224" s="64"/>
      <c r="C224" s="64"/>
      <c r="D224" s="64"/>
      <c r="E224" s="64"/>
      <c r="F224" s="64"/>
      <c r="G224" s="64"/>
      <c r="H224" s="64"/>
      <c r="I224" s="64"/>
    </row>
    <row r="225" spans="1:9" ht="15.75">
      <c r="A225" s="64"/>
      <c r="B225" s="64"/>
      <c r="C225" s="64"/>
      <c r="D225" s="64"/>
      <c r="E225" s="64"/>
      <c r="F225" s="64"/>
      <c r="G225" s="64"/>
      <c r="H225" s="64"/>
      <c r="I225" s="64"/>
    </row>
    <row r="226" spans="1:9" ht="15.75">
      <c r="A226" s="64"/>
      <c r="B226" s="64"/>
      <c r="C226" s="64"/>
      <c r="D226" s="64"/>
      <c r="E226" s="64"/>
      <c r="F226" s="64"/>
      <c r="G226" s="64"/>
      <c r="H226" s="64"/>
      <c r="I226" s="64"/>
    </row>
    <row r="227" spans="1:9" ht="15.75">
      <c r="A227" s="64"/>
      <c r="B227" s="64"/>
      <c r="C227" s="64"/>
      <c r="D227" s="64"/>
      <c r="E227" s="64"/>
      <c r="F227" s="64"/>
      <c r="G227" s="64"/>
      <c r="H227" s="64"/>
      <c r="I227" s="64"/>
    </row>
    <row r="228" spans="1:9" ht="15.75">
      <c r="A228" s="64"/>
      <c r="B228" s="64"/>
      <c r="C228" s="64"/>
      <c r="D228" s="64"/>
      <c r="E228" s="64"/>
      <c r="F228" s="64"/>
      <c r="G228" s="64"/>
      <c r="H228" s="64"/>
      <c r="I228" s="64"/>
    </row>
    <row r="229" spans="1:9" ht="15.75">
      <c r="A229" s="64"/>
      <c r="B229" s="64"/>
      <c r="C229" s="64"/>
      <c r="D229" s="64"/>
      <c r="E229" s="64"/>
      <c r="F229" s="64"/>
      <c r="G229" s="64"/>
      <c r="H229" s="64"/>
      <c r="I229" s="64"/>
    </row>
    <row r="230" spans="1:9" ht="15.75">
      <c r="A230" s="64"/>
      <c r="B230" s="64"/>
      <c r="C230" s="64"/>
      <c r="D230" s="64"/>
      <c r="E230" s="64"/>
      <c r="F230" s="64"/>
      <c r="G230" s="64"/>
      <c r="H230" s="64"/>
      <c r="I230" s="64"/>
    </row>
    <row r="231" spans="1:9" ht="15.75">
      <c r="A231" s="64"/>
      <c r="B231" s="64"/>
      <c r="C231" s="64"/>
      <c r="D231" s="64"/>
      <c r="E231" s="64"/>
      <c r="F231" s="64"/>
      <c r="G231" s="64"/>
      <c r="H231" s="64"/>
      <c r="I231" s="64"/>
    </row>
    <row r="232" spans="1:9" ht="15.75">
      <c r="A232" s="64"/>
      <c r="B232" s="64"/>
      <c r="C232" s="64"/>
      <c r="D232" s="64"/>
      <c r="E232" s="64"/>
      <c r="F232" s="64"/>
      <c r="G232" s="64"/>
      <c r="H232" s="64"/>
      <c r="I232" s="64"/>
    </row>
    <row r="233" spans="1:9" ht="15.75">
      <c r="A233" s="64"/>
      <c r="B233" s="64"/>
      <c r="C233" s="64"/>
      <c r="D233" s="64"/>
      <c r="E233" s="64"/>
      <c r="F233" s="64"/>
      <c r="G233" s="64"/>
      <c r="H233" s="64"/>
      <c r="I233" s="64"/>
    </row>
  </sheetData>
  <sheetProtection algorithmName="SHA-512" hashValue="jwCmhhy0tb2/i681MIKC76zRmvdtK2aw9aGRQVH0v56SKtG7XR4Y1nwqKBHaf+dknUHf6OmbEr61lpYIXplprg==" saltValue="daaPGXjYrlQAtoBtXMyc2w==" spinCount="100000" sheet="1" objects="1" scenarios="1" formatColumns="0" formatRows="0" selectLockedCells="1" selectUnlockedCells="1"/>
  <customSheetViews>
    <customSheetView guid="{FEBF4298-F424-4062-8777-832DAFDB7A61}"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FB41F969-87BE-4AD1-A99C-A5F9EA1C8FCB}" showPageBreaks="1" fitToPage="1" printArea="1" view="pageBreakPreview" topLeftCell="A31">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9" fitToHeight="0" orientation="portrait" r:id="rId2"/>
      <headerFooter alignWithMargins="0">
        <oddFooter>&amp;C&amp;A</oddFooter>
      </headerFooter>
    </customSheetView>
    <customSheetView guid="{47D52ECC-373D-4A7A-838F-7112A4A0A94F}"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BA86FE7A-199D-4ABD-A444-AE6BFDF4BCC9}" scale="115" showPageBreaks="1" fitToPage="1" printArea="1" view="pageBreakPreview" topLeftCell="A28">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9" fitToHeight="0" orientation="portrait" r:id="rId4"/>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1"/>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1"/>
      <headerFooter alignWithMargins="0">
        <oddFooter>&amp;C&amp;A</oddFooter>
      </headerFooter>
    </customSheetView>
    <customSheetView guid="{347D9A5E-5167-4CD7-A121-BEAF211F64E4}"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 guid="{72B383D4-8341-48BE-BBCC-63C6785ABF81}" showPageBreaks="1" fitToPage="1" printArea="1" view="pageBreakPreview" topLeftCell="A25">
      <selection activeCell="A41" sqref="A41:I41"/>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3"/>
      <headerFooter alignWithMargins="0">
        <oddFooter>&amp;C&amp;A</oddFooter>
      </headerFooter>
    </customSheetView>
    <customSheetView guid="{7706378E-40E2-4583-90AF-E6E1DCB3696C}"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4"/>
      <headerFooter alignWithMargins="0">
        <oddFooter>&amp;C&amp;A</oddFooter>
      </headerFooter>
    </customSheetView>
  </customSheetViews>
  <mergeCells count="121">
    <mergeCell ref="B199:E199"/>
    <mergeCell ref="F199:I199"/>
    <mergeCell ref="B203:E203"/>
    <mergeCell ref="F203:I203"/>
    <mergeCell ref="B187:I187"/>
    <mergeCell ref="B191:E191"/>
    <mergeCell ref="F191:I191"/>
    <mergeCell ref="B193:E193"/>
    <mergeCell ref="F196:I196"/>
    <mergeCell ref="F197:I197"/>
    <mergeCell ref="F193:I193"/>
    <mergeCell ref="B173:I173"/>
    <mergeCell ref="B175:I175"/>
    <mergeCell ref="B178:I178"/>
    <mergeCell ref="B180:I180"/>
    <mergeCell ref="A183:D183"/>
    <mergeCell ref="E183:I183"/>
    <mergeCell ref="A184:D184"/>
    <mergeCell ref="E184:I184"/>
    <mergeCell ref="B161:I161"/>
    <mergeCell ref="A163:I163"/>
    <mergeCell ref="A165:I165"/>
    <mergeCell ref="A167:I167"/>
    <mergeCell ref="B169:I169"/>
    <mergeCell ref="B171:I171"/>
    <mergeCell ref="B177:I177"/>
    <mergeCell ref="A154:D154"/>
    <mergeCell ref="E154:I154"/>
    <mergeCell ref="A155:D155"/>
    <mergeCell ref="E155:I155"/>
    <mergeCell ref="B150:I150"/>
    <mergeCell ref="B159:I159"/>
    <mergeCell ref="B145:I145"/>
    <mergeCell ref="B147:I147"/>
    <mergeCell ref="B146:I146"/>
    <mergeCell ref="B148:I148"/>
    <mergeCell ref="B149:I149"/>
    <mergeCell ref="B151:I151"/>
    <mergeCell ref="B158:I158"/>
    <mergeCell ref="A137:D137"/>
    <mergeCell ref="E137:I137"/>
    <mergeCell ref="B141:I141"/>
    <mergeCell ref="B142:I142"/>
    <mergeCell ref="B143:I143"/>
    <mergeCell ref="B144:I144"/>
    <mergeCell ref="A125:I125"/>
    <mergeCell ref="A127:I127"/>
    <mergeCell ref="A129:I129"/>
    <mergeCell ref="B131:I131"/>
    <mergeCell ref="B133:I133"/>
    <mergeCell ref="A136:D136"/>
    <mergeCell ref="E136:I136"/>
    <mergeCell ref="A114:D114"/>
    <mergeCell ref="E114:I114"/>
    <mergeCell ref="B117:I117"/>
    <mergeCell ref="A119:I119"/>
    <mergeCell ref="B121:I121"/>
    <mergeCell ref="B123:I123"/>
    <mergeCell ref="A102:I102"/>
    <mergeCell ref="B104:I104"/>
    <mergeCell ref="B106:I106"/>
    <mergeCell ref="A108:I108"/>
    <mergeCell ref="B110:I110"/>
    <mergeCell ref="A113:D113"/>
    <mergeCell ref="E113:I113"/>
    <mergeCell ref="A91:D91"/>
    <mergeCell ref="E91:I91"/>
    <mergeCell ref="A94:I94"/>
    <mergeCell ref="B96:I96"/>
    <mergeCell ref="B98:I98"/>
    <mergeCell ref="B100:I100"/>
    <mergeCell ref="E72:I72"/>
    <mergeCell ref="A73:D73"/>
    <mergeCell ref="E73:I73"/>
    <mergeCell ref="C86:I86"/>
    <mergeCell ref="C75:I75"/>
    <mergeCell ref="C77:I77"/>
    <mergeCell ref="C79:I79"/>
    <mergeCell ref="C81:I81"/>
    <mergeCell ref="C85:I85"/>
    <mergeCell ref="B88:I88"/>
    <mergeCell ref="A90:D90"/>
    <mergeCell ref="E90:I90"/>
    <mergeCell ref="A72:D72"/>
    <mergeCell ref="A40:I40"/>
    <mergeCell ref="A36:I36"/>
    <mergeCell ref="A37:I37"/>
    <mergeCell ref="A38:I38"/>
    <mergeCell ref="A39:I39"/>
    <mergeCell ref="A56:I56"/>
    <mergeCell ref="B58:I58"/>
    <mergeCell ref="C64:I64"/>
    <mergeCell ref="A50:I50"/>
    <mergeCell ref="A52:I52"/>
    <mergeCell ref="A54:I54"/>
    <mergeCell ref="C60:I60"/>
    <mergeCell ref="C62:I62"/>
    <mergeCell ref="B66:I66"/>
    <mergeCell ref="C83:I83"/>
    <mergeCell ref="A1:I1"/>
    <mergeCell ref="B2:I2"/>
    <mergeCell ref="B3:I3"/>
    <mergeCell ref="B4:I4"/>
    <mergeCell ref="B5:I5"/>
    <mergeCell ref="B6:I6"/>
    <mergeCell ref="A41:I41"/>
    <mergeCell ref="A48:D48"/>
    <mergeCell ref="E48:I48"/>
    <mergeCell ref="A42:I42"/>
    <mergeCell ref="A43:I43"/>
    <mergeCell ref="A47:D47"/>
    <mergeCell ref="E47:I47"/>
    <mergeCell ref="A44:I44"/>
    <mergeCell ref="A45:I45"/>
    <mergeCell ref="A68:I68"/>
    <mergeCell ref="B70:I70"/>
    <mergeCell ref="A31:I31"/>
    <mergeCell ref="A32:I32"/>
    <mergeCell ref="A33:I33"/>
    <mergeCell ref="A34:I34"/>
    <mergeCell ref="A35:I35"/>
  </mergeCells>
  <printOptions horizontalCentered="1"/>
  <pageMargins left="0.75" right="0.75" top="0.68" bottom="0.19" header="0.5" footer="0.15"/>
  <pageSetup paperSize="9" scale="88" fitToHeight="0" orientation="portrait" r:id="rId25"/>
  <headerFooter alignWithMargins="0">
    <oddFooter>&amp;C&amp;A</oddFooter>
  </headerFooter>
  <rowBreaks count="7" manualBreakCount="7">
    <brk id="49" max="8" man="1"/>
    <brk id="74" max="8" man="1"/>
    <brk id="92" max="8" man="1"/>
    <brk id="115" max="8" man="1"/>
    <brk id="138" max="8" man="1"/>
    <brk id="156" max="8" man="1"/>
    <brk id="185" max="8" man="1"/>
  </rowBreaks>
  <drawing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22"/>
  <sheetViews>
    <sheetView showGridLines="0" view="pageBreakPreview" zoomScaleNormal="100" zoomScaleSheetLayoutView="100" workbookViewId="0">
      <selection activeCell="D17" sqref="D17:E20"/>
    </sheetView>
  </sheetViews>
  <sheetFormatPr defaultRowHeight="13.5"/>
  <cols>
    <col min="1" max="1" width="9.85546875" style="39" customWidth="1"/>
    <col min="2" max="2" width="12.7109375" style="39" customWidth="1"/>
    <col min="3" max="3" width="44.140625" style="39" customWidth="1"/>
    <col min="4" max="4" width="60.5703125" style="39" customWidth="1"/>
    <col min="5" max="5" width="18.5703125" style="39" customWidth="1"/>
    <col min="6" max="6" width="9.85546875" style="37" customWidth="1"/>
    <col min="7" max="9" width="9.140625" style="37"/>
    <col min="10" max="16384" width="9.140625" style="34"/>
  </cols>
  <sheetData>
    <row r="1" spans="1:12" ht="18" customHeight="1">
      <c r="A1" s="492" t="s">
        <v>8</v>
      </c>
      <c r="B1" s="495" t="s">
        <v>125</v>
      </c>
      <c r="C1" s="495"/>
      <c r="D1" s="495"/>
      <c r="E1" s="495"/>
      <c r="F1" s="505" t="str">
        <f>Basic!B2</f>
        <v>NR3/NT/W-AIS/DOM/K00/25/11859 (RFx No. 5002004747)</v>
      </c>
      <c r="G1" s="232"/>
      <c r="H1" s="32"/>
      <c r="I1" s="32"/>
      <c r="J1" s="33"/>
      <c r="L1" s="34" t="s">
        <v>458</v>
      </c>
    </row>
    <row r="2" spans="1:12" ht="72" customHeight="1">
      <c r="A2" s="493"/>
      <c r="B2" s="496" t="str">
        <f>Basic!B1</f>
        <v>Package-C-Augmentation of transformation capacity at 765/400/220kV Agra (PG) S/S by 1x500 MVA, 400/220kV ICT at 400 KV Agra S/S</v>
      </c>
      <c r="C2" s="497"/>
      <c r="D2" s="497"/>
      <c r="E2" s="498"/>
      <c r="F2" s="506"/>
      <c r="G2" s="32"/>
      <c r="H2" s="32"/>
      <c r="I2" s="32"/>
      <c r="J2" s="33"/>
    </row>
    <row r="3" spans="1:12" ht="21" customHeight="1">
      <c r="A3" s="493"/>
      <c r="B3" s="512" t="str">
        <f>"Specification No.: " &amp; Basic!B3</f>
        <v>Specification No.: NR3/NT/W-AIS/DOM/K00/25/11859 (RFx No. 5002004747)</v>
      </c>
      <c r="C3" s="512"/>
      <c r="D3" s="512"/>
      <c r="E3" s="512"/>
      <c r="F3" s="506"/>
      <c r="G3" s="32"/>
      <c r="H3" s="32"/>
      <c r="I3" s="32"/>
      <c r="J3" s="33"/>
    </row>
    <row r="4" spans="1:12" s="43" customFormat="1" ht="27.75" customHeight="1">
      <c r="A4" s="493"/>
      <c r="B4" s="100">
        <v>1</v>
      </c>
      <c r="C4" s="509" t="s">
        <v>126</v>
      </c>
      <c r="D4" s="509"/>
      <c r="E4" s="509"/>
      <c r="F4" s="506"/>
      <c r="G4" s="41"/>
      <c r="H4" s="41"/>
      <c r="I4" s="40"/>
      <c r="J4" s="42"/>
    </row>
    <row r="5" spans="1:12" s="43" customFormat="1" ht="30.75" customHeight="1">
      <c r="A5" s="493"/>
      <c r="B5" s="101">
        <v>2</v>
      </c>
      <c r="C5" s="509" t="s">
        <v>710</v>
      </c>
      <c r="D5" s="509"/>
      <c r="E5" s="509"/>
      <c r="F5" s="506"/>
      <c r="G5" s="40"/>
      <c r="H5" s="40"/>
      <c r="I5" s="40"/>
      <c r="J5" s="42"/>
    </row>
    <row r="6" spans="1:12" s="43" customFormat="1" ht="18" customHeight="1">
      <c r="A6" s="493"/>
      <c r="B6" s="101">
        <v>3</v>
      </c>
      <c r="C6" s="511" t="s">
        <v>160</v>
      </c>
      <c r="D6" s="511"/>
      <c r="E6" s="511"/>
      <c r="F6" s="506"/>
      <c r="G6" s="40"/>
      <c r="H6" s="40"/>
      <c r="I6" s="40"/>
      <c r="J6" s="42"/>
    </row>
    <row r="7" spans="1:12" s="43" customFormat="1" ht="30.75" customHeight="1">
      <c r="A7" s="493"/>
      <c r="B7" s="101">
        <v>4</v>
      </c>
      <c r="C7" s="509" t="s">
        <v>159</v>
      </c>
      <c r="D7" s="509"/>
      <c r="E7" s="509"/>
      <c r="F7" s="506"/>
      <c r="G7" s="40"/>
      <c r="H7" s="40"/>
      <c r="I7" s="40"/>
      <c r="J7" s="42"/>
    </row>
    <row r="8" spans="1:12" s="43" customFormat="1" ht="40.5" customHeight="1">
      <c r="A8" s="493"/>
      <c r="B8" s="101">
        <v>5</v>
      </c>
      <c r="C8" s="509" t="s">
        <v>467</v>
      </c>
      <c r="D8" s="509"/>
      <c r="E8" s="509"/>
      <c r="F8" s="506"/>
      <c r="G8" s="40"/>
      <c r="H8" s="40"/>
      <c r="I8" s="40"/>
      <c r="J8" s="42"/>
    </row>
    <row r="9" spans="1:12" s="43" customFormat="1" ht="25.5" customHeight="1">
      <c r="A9" s="493"/>
      <c r="B9" s="102">
        <v>6</v>
      </c>
      <c r="C9" s="510" t="s">
        <v>457</v>
      </c>
      <c r="D9" s="510"/>
      <c r="E9" s="510"/>
      <c r="F9" s="506"/>
      <c r="G9" s="40"/>
      <c r="H9" s="40"/>
      <c r="I9" s="40"/>
      <c r="J9" s="42"/>
    </row>
    <row r="10" spans="1:12" s="43" customFormat="1" ht="33" customHeight="1">
      <c r="A10" s="493"/>
      <c r="B10" s="102">
        <v>7</v>
      </c>
      <c r="C10" s="510" t="s">
        <v>777</v>
      </c>
      <c r="D10" s="510"/>
      <c r="E10" s="510"/>
      <c r="F10" s="506"/>
      <c r="G10" s="40"/>
      <c r="H10" s="40"/>
      <c r="I10" s="40"/>
      <c r="J10" s="99"/>
    </row>
    <row r="11" spans="1:12" s="43" customFormat="1" ht="54" customHeight="1">
      <c r="A11" s="493"/>
      <c r="B11" s="240">
        <v>8</v>
      </c>
      <c r="C11" s="509" t="s">
        <v>805</v>
      </c>
      <c r="D11" s="509"/>
      <c r="E11" s="509"/>
      <c r="F11" s="506"/>
      <c r="G11" s="40"/>
      <c r="H11" s="40"/>
      <c r="I11" s="40"/>
      <c r="J11" s="99"/>
    </row>
    <row r="12" spans="1:12" s="43" customFormat="1" ht="12" customHeight="1">
      <c r="A12" s="493"/>
      <c r="B12" s="240"/>
      <c r="C12" s="241"/>
      <c r="D12" s="241"/>
      <c r="E12" s="241"/>
      <c r="F12" s="506"/>
      <c r="G12" s="40"/>
      <c r="H12" s="40"/>
      <c r="I12" s="40"/>
      <c r="J12" s="99"/>
    </row>
    <row r="13" spans="1:12" s="43" customFormat="1" ht="33" customHeight="1">
      <c r="A13" s="493"/>
      <c r="B13" s="103" t="s">
        <v>379</v>
      </c>
      <c r="C13" s="513" t="s">
        <v>469</v>
      </c>
      <c r="D13" s="513"/>
      <c r="E13" s="514"/>
      <c r="F13" s="506"/>
      <c r="G13" s="40"/>
      <c r="H13" s="40"/>
      <c r="I13" s="40"/>
      <c r="J13" s="42"/>
    </row>
    <row r="14" spans="1:12" ht="5.25" customHeight="1">
      <c r="A14" s="493"/>
      <c r="B14" s="104"/>
      <c r="C14" s="104"/>
      <c r="D14" s="104"/>
      <c r="E14" s="104"/>
      <c r="F14" s="506"/>
      <c r="G14" s="32"/>
      <c r="H14" s="32"/>
      <c r="I14" s="32"/>
      <c r="J14" s="33"/>
    </row>
    <row r="15" spans="1:12" ht="18" customHeight="1">
      <c r="A15" s="493"/>
      <c r="B15" s="508"/>
      <c r="C15" s="508"/>
      <c r="D15" s="508"/>
      <c r="E15" s="508"/>
      <c r="F15" s="506"/>
      <c r="G15" s="32"/>
      <c r="H15" s="32"/>
      <c r="I15" s="32"/>
      <c r="J15" s="33"/>
    </row>
    <row r="16" spans="1:12" ht="8.1" customHeight="1">
      <c r="A16" s="493"/>
      <c r="B16" s="36"/>
      <c r="C16" s="36"/>
      <c r="D16" s="36"/>
      <c r="E16" s="36"/>
      <c r="F16" s="506"/>
      <c r="G16" s="32"/>
      <c r="H16" s="32"/>
      <c r="I16" s="32"/>
      <c r="J16" s="33"/>
    </row>
    <row r="17" spans="1:10" ht="27.75" customHeight="1">
      <c r="A17" s="493"/>
      <c r="B17" s="234"/>
      <c r="C17" s="235"/>
      <c r="D17" s="499"/>
      <c r="E17" s="500"/>
      <c r="F17" s="506"/>
    </row>
    <row r="18" spans="1:10" ht="19.5" customHeight="1">
      <c r="A18" s="493"/>
      <c r="B18" s="236"/>
      <c r="C18" s="237"/>
      <c r="D18" s="501"/>
      <c r="E18" s="502"/>
      <c r="F18" s="506"/>
      <c r="G18" s="32"/>
      <c r="H18" s="32"/>
      <c r="I18" s="32"/>
      <c r="J18" s="33"/>
    </row>
    <row r="19" spans="1:10" ht="24" customHeight="1">
      <c r="A19" s="493"/>
      <c r="B19" s="236"/>
      <c r="C19" s="237"/>
      <c r="D19" s="501"/>
      <c r="E19" s="502"/>
      <c r="F19" s="506"/>
      <c r="G19" s="38"/>
      <c r="H19" s="38"/>
      <c r="I19" s="38"/>
      <c r="J19" s="38"/>
    </row>
    <row r="20" spans="1:10" ht="23.25" customHeight="1">
      <c r="A20" s="494"/>
      <c r="B20" s="238"/>
      <c r="C20" s="239"/>
      <c r="D20" s="503"/>
      <c r="E20" s="504"/>
      <c r="F20" s="507"/>
      <c r="G20" s="38"/>
      <c r="H20" s="38"/>
      <c r="I20" s="38"/>
      <c r="J20" s="38"/>
    </row>
    <row r="21" spans="1:10" ht="15.75">
      <c r="A21" s="35"/>
      <c r="B21" s="35"/>
      <c r="C21" s="35"/>
      <c r="D21" s="35"/>
      <c r="E21" s="35"/>
      <c r="F21" s="32"/>
      <c r="G21" s="32"/>
      <c r="H21" s="32"/>
      <c r="I21" s="32"/>
      <c r="J21" s="33"/>
    </row>
    <row r="22" spans="1:10" ht="15.75">
      <c r="A22" s="35"/>
      <c r="B22" s="35"/>
      <c r="C22" s="35"/>
      <c r="D22" s="35"/>
      <c r="E22" s="35"/>
      <c r="F22" s="32"/>
      <c r="G22" s="32"/>
      <c r="H22" s="32"/>
      <c r="I22" s="32"/>
      <c r="J22" s="33"/>
    </row>
  </sheetData>
  <sheetProtection algorithmName="SHA-512" hashValue="LpJqBqvGDQHn58ItUMMzdNJNzMs9k7khaYXcoGCGxeXSm87KQuypkdjgmj/k4MUEPpICE5+VufHTNJCUhgaxEA==" saltValue="pnUSnvJRiTGbnrV1sk3PHQ==" spinCount="100000" sheet="1" formatColumns="0" formatRows="0" selectLockedCells="1"/>
  <customSheetViews>
    <customSheetView guid="{FEBF4298-F424-4062-8777-832DAFDB7A61}" showPageBreaks="1" showGridLines="0" printArea="1" view="pageBreakPreview">
      <selection activeCell="B2" sqref="B2:E2"/>
      <pageMargins left="0.15748031496063" right="0.23622047244094499" top="0.78" bottom="0.98425196850393704" header="0.35433070866141703" footer="0.511811023622047"/>
      <printOptions horizontalCentered="1"/>
      <pageSetup paperSize="9" scale="85" orientation="landscape" r:id="rId1"/>
      <headerFooter alignWithMargins="0"/>
    </customSheetView>
    <customSheetView guid="{FB41F969-87BE-4AD1-A99C-A5F9EA1C8FCB}" scale="80" showPageBreaks="1" showGridLines="0" printArea="1" view="pageBreakPreview">
      <selection activeCell="C11" sqref="C11:E11"/>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47D52ECC-373D-4A7A-838F-7112A4A0A94F}"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BA86FE7A-199D-4ABD-A444-AE6BFDF4BCC9}" scale="145" showPageBreaks="1" showGridLines="0" printArea="1" view="pageBreakPreview">
      <selection activeCell="H2" sqref="H2"/>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26"/>
      <headerFooter alignWithMargins="0"/>
    </customSheetView>
    <customSheetView guid="{347D9A5E-5167-4CD7-A121-BEAF211F64E4}"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72B383D4-8341-48BE-BBCC-63C6785ABF81}" scale="80" showPageBreaks="1" showGridLines="0" printArea="1" view="pageBreakPreview">
      <selection activeCell="F21" sqref="F21"/>
      <pageMargins left="0.15748031496063" right="0.23622047244094499" top="0.78" bottom="0.98425196850393704" header="0.35433070866141703" footer="0.511811023622047"/>
      <printOptions horizontalCentered="1"/>
      <pageSetup paperSize="9" scale="95" orientation="landscape" r:id="rId28"/>
      <headerFooter alignWithMargins="0"/>
    </customSheetView>
    <customSheetView guid="{7706378E-40E2-4583-90AF-E6E1DCB3696C}" scale="80" showPageBreaks="1" showGridLines="0" printArea="1" view="pageBreakPreview">
      <selection activeCell="H11" sqref="H11"/>
      <pageMargins left="0.15748031496063" right="0.23622047244094499" top="0.78" bottom="0.98425196850393704" header="0.35433070866141703" footer="0.511811023622047"/>
      <printOptions horizontalCentered="1"/>
      <pageSetup paperSize="9" scale="85" orientation="landscape" r:id="rId29"/>
      <headerFooter alignWithMargins="0"/>
    </customSheetView>
  </customSheetViews>
  <mergeCells count="16">
    <mergeCell ref="A1:A20"/>
    <mergeCell ref="B1:E1"/>
    <mergeCell ref="B2:E2"/>
    <mergeCell ref="D17:E20"/>
    <mergeCell ref="F1:F20"/>
    <mergeCell ref="B15:E15"/>
    <mergeCell ref="C7:E7"/>
    <mergeCell ref="C8:E8"/>
    <mergeCell ref="C10:E10"/>
    <mergeCell ref="C6:E6"/>
    <mergeCell ref="B3:E3"/>
    <mergeCell ref="C4:E4"/>
    <mergeCell ref="C5:E5"/>
    <mergeCell ref="C13:E13"/>
    <mergeCell ref="C9:E9"/>
    <mergeCell ref="C11:E11"/>
  </mergeCells>
  <phoneticPr fontId="24" type="noConversion"/>
  <printOptions horizontalCentered="1"/>
  <pageMargins left="0.15748031496063" right="0.23622047244094499" top="0.78" bottom="0.98425196850393704" header="0.35433070866141703" footer="0.511811023622047"/>
  <pageSetup paperSize="9" scale="85"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indexed="24"/>
    <pageSetUpPr fitToPage="1"/>
  </sheetPr>
  <dimension ref="A1:AB125"/>
  <sheetViews>
    <sheetView showGridLines="0" view="pageBreakPreview" topLeftCell="A4" zoomScaleNormal="100" zoomScaleSheetLayoutView="100" workbookViewId="0">
      <selection activeCell="E20" sqref="E20"/>
    </sheetView>
  </sheetViews>
  <sheetFormatPr defaultRowHeight="15.75"/>
  <cols>
    <col min="1" max="1" width="12.140625" style="17" customWidth="1"/>
    <col min="2" max="2" width="36.42578125" style="17" customWidth="1"/>
    <col min="3" max="3" width="11.42578125" style="17" customWidth="1"/>
    <col min="4" max="4" width="15.42578125" style="17" customWidth="1"/>
    <col min="5" max="5" width="56.42578125" style="17" customWidth="1"/>
    <col min="6" max="7" width="9.140625" style="64"/>
    <col min="8" max="8" width="0" style="64" hidden="1" customWidth="1"/>
    <col min="9" max="9" width="9.140625" style="64"/>
    <col min="10" max="10" width="0" style="64" hidden="1" customWidth="1"/>
    <col min="11" max="16384" width="9.140625" style="64"/>
  </cols>
  <sheetData>
    <row r="1" spans="1:11" ht="38.25" customHeight="1">
      <c r="A1" s="546" t="str">
        <f>'Attach 3(JV)'!A1</f>
        <v>Specification No. :NR3/NT/W-AIS/DOM/K00/25/11859 (RFx No. 5002004747)</v>
      </c>
      <c r="B1" s="546"/>
      <c r="C1" s="546"/>
      <c r="D1" s="546"/>
      <c r="E1" s="265" t="str">
        <f>"Attachment-15 " &amp; 'Attach 3(JV)'!AT1</f>
        <v xml:space="preserve">Attachment-15 </v>
      </c>
    </row>
    <row r="2" spans="1:11" ht="12" customHeight="1"/>
    <row r="3" spans="1:11" ht="79.5" customHeight="1">
      <c r="A3" s="613" t="str">
        <f>Basic!B1</f>
        <v>Package-C-Augmentation of transformation capacity at 765/400/220kV Agra (PG) S/S by 1x500 MVA, 400/220kV ICT at 400 KV Agra S/S</v>
      </c>
      <c r="B3" s="614"/>
      <c r="C3" s="614"/>
      <c r="D3" s="614"/>
      <c r="E3" s="614"/>
    </row>
    <row r="4" spans="1:11" ht="9" customHeight="1">
      <c r="A4" s="266"/>
    </row>
    <row r="5" spans="1:11" ht="39.75" customHeight="1">
      <c r="A5" s="702" t="s">
        <v>770</v>
      </c>
      <c r="B5" s="702"/>
      <c r="C5" s="702"/>
      <c r="D5" s="702"/>
      <c r="E5" s="702"/>
    </row>
    <row r="6" spans="1:11" ht="6" customHeight="1">
      <c r="A6" s="69"/>
    </row>
    <row r="7" spans="1:11" ht="20.100000000000001" customHeight="1">
      <c r="A7" s="47"/>
      <c r="E7" s="129" t="str">
        <f>'Attach 3(JV)'!E7</f>
        <v>To:</v>
      </c>
    </row>
    <row r="8" spans="1:11" ht="36" customHeight="1">
      <c r="A8" s="542" t="str">
        <f>'Attach 3(JV)'!A7</f>
        <v>Bidder’s Name and Address (Sole Bidder) :</v>
      </c>
      <c r="B8" s="542"/>
      <c r="C8" s="542"/>
      <c r="D8" s="542"/>
      <c r="E8" s="130" t="str">
        <f>'Attach 3(JV)'!E8</f>
        <v>Contract Services</v>
      </c>
      <c r="K8" s="82"/>
    </row>
    <row r="9" spans="1:11" ht="36" customHeight="1">
      <c r="A9" s="545" t="str">
        <f>'Attach 3(JV)'!A8</f>
        <v/>
      </c>
      <c r="B9" s="545"/>
      <c r="C9" s="267"/>
      <c r="D9" s="267"/>
      <c r="E9" s="130"/>
    </row>
    <row r="10" spans="1:11" ht="20.100000000000001" customHeight="1">
      <c r="A10" s="131" t="s">
        <v>341</v>
      </c>
      <c r="B10" s="703" t="str">
        <f>'Attach 3(JV)'!B9:D9</f>
        <v/>
      </c>
      <c r="C10" s="703"/>
      <c r="D10" s="703"/>
      <c r="E10" s="130" t="str">
        <f>'Attach 3(JV)'!E9</f>
        <v>Power Grid Corporation of India Ltd.,</v>
      </c>
    </row>
    <row r="11" spans="1:11" ht="20.100000000000001" customHeight="1">
      <c r="A11" s="131" t="s">
        <v>343</v>
      </c>
      <c r="B11" s="540" t="str">
        <f>'Attach 3(JV)'!B10:D10</f>
        <v/>
      </c>
      <c r="C11" s="540"/>
      <c r="D11" s="540"/>
      <c r="E11" s="130" t="str">
        <f>'Attach 3(JV)'!E10</f>
        <v xml:space="preserve">Northern Region-III Headquarter, 2nd Floor, Plot No. – 2A/INS 02,
</v>
      </c>
    </row>
    <row r="12" spans="1:11" ht="17.25" customHeight="1">
      <c r="B12" s="540" t="str">
        <f>'Attach 3(JV)'!B11:D11</f>
        <v/>
      </c>
      <c r="C12" s="540"/>
      <c r="D12" s="540"/>
      <c r="E12" s="130" t="str">
        <f>'Attach 3(JV)'!E11</f>
        <v xml:space="preserve">2nd Floor, Plot No. – 2A/INS 02, Avadh Vihar Yojna,Lucknow- 226002 (UP) </v>
      </c>
    </row>
    <row r="13" spans="1:11" ht="17.25" customHeight="1">
      <c r="A13" s="69"/>
      <c r="B13" s="540" t="str">
        <f>'Attach 3(JV)'!B12</f>
        <v/>
      </c>
      <c r="C13" s="540"/>
      <c r="D13" s="540"/>
      <c r="E13" s="130"/>
    </row>
    <row r="14" spans="1:11" ht="13.5" customHeight="1">
      <c r="A14" s="69"/>
      <c r="B14" s="540"/>
      <c r="C14" s="540"/>
      <c r="D14" s="540"/>
    </row>
    <row r="15" spans="1:11" ht="17.25" customHeight="1">
      <c r="A15" s="17" t="s">
        <v>336</v>
      </c>
    </row>
    <row r="16" spans="1:11" ht="8.25" hidden="1" customHeight="1"/>
    <row r="17" spans="1:5" ht="56.25" customHeight="1">
      <c r="A17" s="70" t="s">
        <v>383</v>
      </c>
      <c r="B17" s="593" t="s">
        <v>384</v>
      </c>
      <c r="C17" s="593"/>
      <c r="D17" s="593"/>
      <c r="E17" s="593"/>
    </row>
    <row r="18" spans="1:5" ht="16.5" customHeight="1">
      <c r="A18" s="70"/>
      <c r="B18" s="704" t="s">
        <v>468</v>
      </c>
      <c r="C18" s="704"/>
      <c r="D18" s="704"/>
      <c r="E18" s="704"/>
    </row>
    <row r="19" spans="1:5" ht="6.75" customHeight="1">
      <c r="A19" s="70"/>
      <c r="B19" s="384"/>
      <c r="C19" s="384"/>
      <c r="D19" s="384"/>
      <c r="E19" s="384"/>
    </row>
    <row r="20" spans="1:5" ht="18" customHeight="1">
      <c r="B20" s="385" t="s">
        <v>385</v>
      </c>
      <c r="C20" s="386"/>
      <c r="D20" s="387"/>
      <c r="E20" s="388"/>
    </row>
    <row r="21" spans="1:5" ht="18" customHeight="1">
      <c r="A21" s="389"/>
      <c r="B21" s="385" t="s">
        <v>386</v>
      </c>
      <c r="C21" s="386"/>
      <c r="D21" s="387"/>
      <c r="E21" s="388"/>
    </row>
    <row r="22" spans="1:5" ht="18" customHeight="1">
      <c r="A22" s="700"/>
      <c r="B22" s="701"/>
      <c r="C22" s="701"/>
      <c r="D22" s="701"/>
      <c r="E22" s="701"/>
    </row>
    <row r="23" spans="1:5" ht="18" customHeight="1">
      <c r="A23" s="71"/>
      <c r="B23" s="390" t="s">
        <v>767</v>
      </c>
      <c r="C23" s="386"/>
      <c r="D23" s="387"/>
      <c r="E23" s="388"/>
    </row>
    <row r="24" spans="1:5" ht="6.75" customHeight="1">
      <c r="A24" s="71"/>
      <c r="B24" s="71"/>
      <c r="C24" s="71"/>
      <c r="D24" s="71"/>
      <c r="E24" s="71"/>
    </row>
    <row r="25" spans="1:5" ht="13.5" customHeight="1">
      <c r="B25" s="677"/>
      <c r="C25" s="677"/>
      <c r="D25" s="677"/>
      <c r="E25" s="677"/>
    </row>
    <row r="26" spans="1:5" ht="35.25" customHeight="1">
      <c r="A26" s="70" t="s">
        <v>387</v>
      </c>
      <c r="B26" s="593" t="s">
        <v>127</v>
      </c>
      <c r="C26" s="593"/>
      <c r="D26" s="593"/>
      <c r="E26" s="593"/>
    </row>
    <row r="27" spans="1:5" ht="36" customHeight="1">
      <c r="A27" s="391" t="s">
        <v>151</v>
      </c>
      <c r="B27" s="596" t="s">
        <v>128</v>
      </c>
      <c r="C27" s="596"/>
      <c r="D27" s="596"/>
      <c r="E27" s="392" t="str">
        <f>B10</f>
        <v/>
      </c>
    </row>
    <row r="28" spans="1:5" ht="18.95" customHeight="1">
      <c r="A28" s="393" t="s">
        <v>152</v>
      </c>
      <c r="B28" s="690" t="s">
        <v>129</v>
      </c>
      <c r="C28" s="690"/>
      <c r="D28" s="690"/>
      <c r="E28" s="394"/>
    </row>
    <row r="29" spans="1:5" ht="18.95" customHeight="1">
      <c r="A29" s="395"/>
      <c r="B29" s="690" t="s">
        <v>130</v>
      </c>
      <c r="C29" s="690"/>
      <c r="D29" s="690"/>
      <c r="E29" s="396"/>
    </row>
    <row r="30" spans="1:5" ht="18.95" customHeight="1">
      <c r="A30" s="395"/>
      <c r="B30" s="690"/>
      <c r="C30" s="690"/>
      <c r="D30" s="690"/>
      <c r="E30" s="396"/>
    </row>
    <row r="31" spans="1:5" ht="18.95" customHeight="1">
      <c r="A31" s="395"/>
      <c r="B31" s="690"/>
      <c r="C31" s="690"/>
      <c r="D31" s="690"/>
      <c r="E31" s="396"/>
    </row>
    <row r="32" spans="1:5" ht="18.95" customHeight="1">
      <c r="A32" s="395"/>
      <c r="B32" s="690" t="s">
        <v>131</v>
      </c>
      <c r="C32" s="690"/>
      <c r="D32" s="690"/>
      <c r="E32" s="396"/>
    </row>
    <row r="33" spans="1:10" ht="18.95" customHeight="1">
      <c r="A33" s="395"/>
      <c r="B33" s="690"/>
      <c r="C33" s="690"/>
      <c r="D33" s="690"/>
      <c r="E33" s="397"/>
    </row>
    <row r="34" spans="1:10" ht="18.95" customHeight="1">
      <c r="A34" s="395"/>
      <c r="B34" s="690"/>
      <c r="C34" s="690"/>
      <c r="D34" s="690"/>
      <c r="E34" s="397"/>
    </row>
    <row r="35" spans="1:10" ht="18.95" customHeight="1">
      <c r="A35" s="395"/>
      <c r="B35" s="690" t="s">
        <v>132</v>
      </c>
      <c r="C35" s="690"/>
      <c r="D35" s="690"/>
      <c r="E35" s="397"/>
    </row>
    <row r="36" spans="1:10" ht="18.95" customHeight="1">
      <c r="A36" s="395"/>
      <c r="B36" s="690"/>
      <c r="C36" s="690"/>
      <c r="D36" s="690"/>
      <c r="E36" s="396"/>
      <c r="J36" s="64" t="s">
        <v>596</v>
      </c>
    </row>
    <row r="37" spans="1:10" ht="18.95" customHeight="1">
      <c r="A37" s="398"/>
      <c r="B37" s="692"/>
      <c r="C37" s="692"/>
      <c r="D37" s="692"/>
      <c r="E37" s="399"/>
      <c r="J37" s="64" t="s">
        <v>465</v>
      </c>
    </row>
    <row r="38" spans="1:10" ht="18.95" customHeight="1">
      <c r="A38" s="590" t="s">
        <v>635</v>
      </c>
      <c r="B38" s="679" t="s">
        <v>133</v>
      </c>
      <c r="C38" s="679"/>
      <c r="D38" s="679"/>
      <c r="E38" s="680"/>
    </row>
    <row r="39" spans="1:10" ht="60.75" customHeight="1">
      <c r="A39" s="590"/>
      <c r="B39" s="682" t="s">
        <v>134</v>
      </c>
      <c r="C39" s="665"/>
      <c r="D39" s="683"/>
      <c r="E39" s="681"/>
    </row>
    <row r="40" spans="1:10" ht="105.75" customHeight="1">
      <c r="A40" s="252" t="s">
        <v>636</v>
      </c>
      <c r="B40" s="684" t="s">
        <v>637</v>
      </c>
      <c r="C40" s="685"/>
      <c r="D40" s="686"/>
      <c r="E40" s="401"/>
    </row>
    <row r="41" spans="1:10" ht="60.75" customHeight="1">
      <c r="A41" s="252" t="s">
        <v>638</v>
      </c>
      <c r="B41" s="684" t="s">
        <v>639</v>
      </c>
      <c r="C41" s="685"/>
      <c r="D41" s="686"/>
      <c r="E41" s="400"/>
    </row>
    <row r="42" spans="1:10" ht="102" customHeight="1">
      <c r="A42" s="252" t="s">
        <v>640</v>
      </c>
      <c r="B42" s="684" t="s">
        <v>641</v>
      </c>
      <c r="C42" s="685"/>
      <c r="D42" s="686"/>
      <c r="E42" s="402"/>
    </row>
    <row r="43" spans="1:10" ht="17.100000000000001" customHeight="1">
      <c r="A43" s="403" t="s">
        <v>153</v>
      </c>
      <c r="B43" s="691" t="s">
        <v>135</v>
      </c>
      <c r="C43" s="691"/>
      <c r="D43" s="691"/>
      <c r="E43" s="405"/>
    </row>
    <row r="44" spans="1:10" ht="17.100000000000001" customHeight="1">
      <c r="A44" s="114" t="s">
        <v>154</v>
      </c>
      <c r="B44" s="688" t="s">
        <v>502</v>
      </c>
      <c r="C44" s="688"/>
      <c r="D44" s="688"/>
      <c r="E44" s="405"/>
    </row>
    <row r="45" spans="1:10" ht="44.25" customHeight="1">
      <c r="A45" s="114" t="s">
        <v>503</v>
      </c>
      <c r="B45" s="688" t="s">
        <v>504</v>
      </c>
      <c r="C45" s="688"/>
      <c r="D45" s="688"/>
      <c r="E45" s="405"/>
    </row>
    <row r="46" spans="1:10" ht="36.75" customHeight="1">
      <c r="A46" s="114"/>
      <c r="B46" s="688" t="s">
        <v>505</v>
      </c>
      <c r="C46" s="688"/>
      <c r="D46" s="688"/>
      <c r="E46" s="115" t="s">
        <v>506</v>
      </c>
    </row>
    <row r="47" spans="1:10" ht="17.100000000000001" customHeight="1">
      <c r="A47" s="114" t="s">
        <v>507</v>
      </c>
      <c r="B47" s="587"/>
      <c r="C47" s="689"/>
      <c r="D47" s="588"/>
      <c r="E47" s="405"/>
    </row>
    <row r="48" spans="1:10" ht="17.100000000000001" customHeight="1">
      <c r="A48" s="114" t="s">
        <v>25</v>
      </c>
      <c r="B48" s="587"/>
      <c r="C48" s="689"/>
      <c r="D48" s="588"/>
      <c r="E48" s="405"/>
    </row>
    <row r="49" spans="1:5" ht="17.100000000000001" customHeight="1">
      <c r="A49" s="114" t="s">
        <v>459</v>
      </c>
      <c r="B49" s="587"/>
      <c r="C49" s="689"/>
      <c r="D49" s="588"/>
      <c r="E49" s="405"/>
    </row>
    <row r="50" spans="1:5" ht="66.75" customHeight="1">
      <c r="A50" s="114" t="s">
        <v>461</v>
      </c>
      <c r="B50" s="688" t="s">
        <v>508</v>
      </c>
      <c r="C50" s="688"/>
      <c r="D50" s="688"/>
      <c r="E50" s="116"/>
    </row>
    <row r="51" spans="1:5" ht="17.100000000000001" customHeight="1">
      <c r="A51" s="114"/>
      <c r="B51" s="688" t="s">
        <v>505</v>
      </c>
      <c r="C51" s="688"/>
      <c r="D51" s="688"/>
      <c r="E51" s="115" t="s">
        <v>506</v>
      </c>
    </row>
    <row r="52" spans="1:5" ht="17.100000000000001" customHeight="1">
      <c r="A52" s="114" t="s">
        <v>507</v>
      </c>
      <c r="B52" s="587"/>
      <c r="C52" s="689"/>
      <c r="D52" s="588"/>
      <c r="E52" s="405"/>
    </row>
    <row r="53" spans="1:5" ht="17.100000000000001" customHeight="1">
      <c r="A53" s="114" t="s">
        <v>25</v>
      </c>
      <c r="B53" s="587"/>
      <c r="C53" s="689"/>
      <c r="D53" s="588"/>
      <c r="E53" s="405"/>
    </row>
    <row r="54" spans="1:5" ht="17.100000000000001" customHeight="1">
      <c r="A54" s="114" t="s">
        <v>459</v>
      </c>
      <c r="B54" s="587"/>
      <c r="C54" s="689"/>
      <c r="D54" s="588"/>
      <c r="E54" s="405"/>
    </row>
    <row r="55" spans="1:5" ht="17.100000000000001" customHeight="1">
      <c r="A55" s="406" t="s">
        <v>509</v>
      </c>
      <c r="B55" s="587"/>
      <c r="C55" s="689"/>
      <c r="D55" s="588"/>
      <c r="E55" s="405"/>
    </row>
    <row r="56" spans="1:5" ht="17.100000000000001" customHeight="1">
      <c r="A56" s="114" t="s">
        <v>460</v>
      </c>
      <c r="B56" s="587"/>
      <c r="C56" s="689"/>
      <c r="D56" s="588"/>
      <c r="E56" s="405"/>
    </row>
    <row r="57" spans="1:5" ht="17.100000000000001" customHeight="1">
      <c r="A57" s="406" t="s">
        <v>466</v>
      </c>
      <c r="B57" s="587"/>
      <c r="C57" s="689"/>
      <c r="D57" s="588"/>
      <c r="E57" s="405"/>
    </row>
    <row r="58" spans="1:5" ht="17.100000000000001" customHeight="1">
      <c r="A58" s="403" t="s">
        <v>677</v>
      </c>
      <c r="B58" s="691" t="s">
        <v>136</v>
      </c>
      <c r="C58" s="691"/>
      <c r="D58" s="691"/>
      <c r="E58" s="405"/>
    </row>
    <row r="59" spans="1:5" ht="17.100000000000001" customHeight="1">
      <c r="A59" s="286" t="s">
        <v>678</v>
      </c>
      <c r="B59" s="690" t="s">
        <v>137</v>
      </c>
      <c r="C59" s="690"/>
      <c r="D59" s="690"/>
      <c r="E59" s="405"/>
    </row>
    <row r="60" spans="1:5" ht="17.100000000000001" customHeight="1">
      <c r="A60" s="407"/>
      <c r="B60" s="690"/>
      <c r="C60" s="690"/>
      <c r="D60" s="690"/>
      <c r="E60" s="396"/>
    </row>
    <row r="61" spans="1:5" ht="17.100000000000001" customHeight="1">
      <c r="A61" s="287"/>
      <c r="B61" s="692"/>
      <c r="C61" s="692"/>
      <c r="D61" s="692"/>
      <c r="E61" s="399"/>
    </row>
    <row r="62" spans="1:5" ht="17.100000000000001" customHeight="1">
      <c r="A62" s="407" t="s">
        <v>679</v>
      </c>
      <c r="B62" s="687" t="s">
        <v>138</v>
      </c>
      <c r="C62" s="687"/>
      <c r="D62" s="687"/>
      <c r="E62" s="408"/>
    </row>
    <row r="63" spans="1:5" ht="17.100000000000001" customHeight="1">
      <c r="A63" s="407"/>
      <c r="B63" s="690" t="s">
        <v>167</v>
      </c>
      <c r="C63" s="690"/>
      <c r="D63" s="690"/>
      <c r="E63" s="396"/>
    </row>
    <row r="64" spans="1:5" ht="17.100000000000001" customHeight="1">
      <c r="A64" s="286" t="s">
        <v>680</v>
      </c>
      <c r="B64" s="697" t="s">
        <v>148</v>
      </c>
      <c r="C64" s="698"/>
      <c r="D64" s="699"/>
      <c r="E64" s="409"/>
    </row>
    <row r="65" spans="1:28" ht="17.100000000000001" customHeight="1">
      <c r="A65" s="407"/>
      <c r="B65" s="690" t="s">
        <v>139</v>
      </c>
      <c r="C65" s="690"/>
      <c r="D65" s="690"/>
      <c r="E65" s="396"/>
    </row>
    <row r="66" spans="1:28" ht="17.100000000000001" customHeight="1">
      <c r="A66" s="407"/>
      <c r="B66" s="690" t="s">
        <v>140</v>
      </c>
      <c r="C66" s="690"/>
      <c r="D66" s="690"/>
      <c r="E66" s="396"/>
    </row>
    <row r="67" spans="1:28" ht="17.100000000000001" customHeight="1">
      <c r="A67" s="287"/>
      <c r="B67" s="692" t="s">
        <v>141</v>
      </c>
      <c r="C67" s="692"/>
      <c r="D67" s="692"/>
      <c r="E67" s="399"/>
    </row>
    <row r="68" spans="1:28" ht="17.100000000000001" customHeight="1">
      <c r="A68" s="286" t="s">
        <v>155</v>
      </c>
      <c r="B68" s="693" t="s">
        <v>142</v>
      </c>
      <c r="C68" s="693"/>
      <c r="D68" s="693"/>
      <c r="E68" s="409"/>
    </row>
    <row r="69" spans="1:28" ht="17.100000000000001" customHeight="1">
      <c r="A69" s="407"/>
      <c r="B69" s="690" t="s">
        <v>143</v>
      </c>
      <c r="C69" s="690"/>
      <c r="D69" s="690"/>
      <c r="E69" s="396"/>
    </row>
    <row r="70" spans="1:28" ht="17.100000000000001" customHeight="1">
      <c r="A70" s="407"/>
      <c r="B70" s="690" t="s">
        <v>144</v>
      </c>
      <c r="C70" s="690"/>
      <c r="D70" s="690"/>
      <c r="E70" s="396"/>
    </row>
    <row r="71" spans="1:28" ht="17.100000000000001" customHeight="1">
      <c r="A71" s="407"/>
      <c r="B71" s="690"/>
      <c r="C71" s="690"/>
      <c r="D71" s="690"/>
      <c r="E71" s="396"/>
    </row>
    <row r="72" spans="1:28" ht="17.100000000000001" customHeight="1">
      <c r="A72" s="407"/>
      <c r="B72" s="690"/>
      <c r="C72" s="690"/>
      <c r="D72" s="690"/>
      <c r="E72" s="396"/>
      <c r="H72" s="410">
        <v>2</v>
      </c>
    </row>
    <row r="73" spans="1:28" ht="17.100000000000001" customHeight="1">
      <c r="A73" s="407"/>
      <c r="B73" s="690" t="s">
        <v>145</v>
      </c>
      <c r="C73" s="690"/>
      <c r="D73" s="690"/>
      <c r="E73" s="396"/>
      <c r="Z73" s="310"/>
      <c r="AA73" s="310"/>
      <c r="AB73" s="310"/>
    </row>
    <row r="74" spans="1:28" ht="17.100000000000001" customHeight="1">
      <c r="A74" s="407"/>
      <c r="B74" s="690" t="s">
        <v>146</v>
      </c>
      <c r="C74" s="690"/>
      <c r="D74" s="690"/>
      <c r="E74" s="396"/>
      <c r="Z74" s="310"/>
      <c r="AA74" s="310"/>
      <c r="AB74" s="310"/>
    </row>
    <row r="75" spans="1:28" ht="18.95" customHeight="1">
      <c r="A75" s="407"/>
      <c r="B75" s="694" t="s">
        <v>146</v>
      </c>
      <c r="C75" s="695"/>
      <c r="D75" s="696"/>
      <c r="E75" s="407" t="str">
        <f>IF(H72=1,"Saving Account","Current Account")</f>
        <v>Current Account</v>
      </c>
      <c r="Z75" s="310"/>
      <c r="AA75" s="310"/>
      <c r="AB75" s="310"/>
    </row>
    <row r="76" spans="1:28" ht="33" customHeight="1">
      <c r="A76" s="25" t="s">
        <v>156</v>
      </c>
      <c r="B76" s="596" t="s">
        <v>147</v>
      </c>
      <c r="C76" s="596"/>
      <c r="D76" s="596"/>
      <c r="E76" s="405"/>
    </row>
    <row r="77" spans="1:28" ht="48" customHeight="1">
      <c r="A77" s="25" t="s">
        <v>157</v>
      </c>
      <c r="B77" s="596" t="s">
        <v>792</v>
      </c>
      <c r="C77" s="596"/>
      <c r="D77" s="596"/>
      <c r="E77" s="405"/>
    </row>
    <row r="78" spans="1:28" ht="50.25" customHeight="1">
      <c r="A78" s="485" t="s">
        <v>158</v>
      </c>
      <c r="B78" s="485"/>
      <c r="C78" s="485"/>
      <c r="D78" s="485"/>
      <c r="E78" s="485"/>
    </row>
    <row r="79" spans="1:28" ht="23.25" customHeight="1">
      <c r="A79" s="257"/>
      <c r="B79" s="257"/>
      <c r="C79" s="257"/>
      <c r="D79" s="257"/>
      <c r="E79" s="257"/>
    </row>
    <row r="80" spans="1:28" ht="13.5" customHeight="1">
      <c r="A80" s="705" t="s">
        <v>681</v>
      </c>
      <c r="B80" s="705"/>
      <c r="C80" s="705"/>
      <c r="D80" s="705"/>
      <c r="E80" s="705"/>
    </row>
    <row r="81" spans="1:5" ht="16.5" customHeight="1">
      <c r="A81" s="267"/>
      <c r="B81" s="267"/>
      <c r="C81" s="267"/>
      <c r="D81" s="267"/>
      <c r="E81" s="267"/>
    </row>
    <row r="82" spans="1:5" ht="16.5" customHeight="1">
      <c r="A82" s="545" t="s">
        <v>682</v>
      </c>
      <c r="B82" s="545"/>
      <c r="C82" s="545"/>
      <c r="D82" s="545"/>
      <c r="E82" s="545"/>
    </row>
    <row r="83" spans="1:5" ht="4.5" customHeight="1">
      <c r="A83" s="267"/>
      <c r="B83" s="267"/>
      <c r="C83" s="267"/>
      <c r="D83" s="267"/>
      <c r="E83" s="267"/>
    </row>
    <row r="84" spans="1:5" ht="16.5" customHeight="1">
      <c r="A84" s="545" t="s">
        <v>683</v>
      </c>
      <c r="B84" s="545"/>
      <c r="C84" s="545"/>
      <c r="D84" s="545"/>
      <c r="E84" s="545"/>
    </row>
    <row r="85" spans="1:5" ht="9.75" customHeight="1">
      <c r="A85" s="267"/>
      <c r="B85" s="267"/>
      <c r="C85" s="267"/>
      <c r="D85" s="267"/>
      <c r="E85" s="267"/>
    </row>
    <row r="86" spans="1:5" ht="16.5" customHeight="1">
      <c r="A86" s="545" t="s">
        <v>684</v>
      </c>
      <c r="B86" s="545"/>
      <c r="C86" s="545"/>
      <c r="D86" s="545"/>
      <c r="E86" s="545"/>
    </row>
    <row r="87" spans="1:5" ht="9" customHeight="1">
      <c r="A87" s="267"/>
      <c r="B87" s="267"/>
      <c r="C87" s="267"/>
      <c r="D87" s="267"/>
      <c r="E87" s="267"/>
    </row>
    <row r="88" spans="1:5" ht="16.5" customHeight="1">
      <c r="A88" s="545" t="s">
        <v>685</v>
      </c>
      <c r="B88" s="545"/>
      <c r="C88" s="545"/>
      <c r="D88" s="545"/>
      <c r="E88" s="545"/>
    </row>
    <row r="89" spans="1:5" ht="9" customHeight="1">
      <c r="A89" s="267"/>
      <c r="B89" s="267"/>
      <c r="C89" s="267"/>
      <c r="D89" s="267"/>
      <c r="E89" s="267"/>
    </row>
    <row r="90" spans="1:5" ht="42" customHeight="1">
      <c r="A90" s="545" t="s">
        <v>686</v>
      </c>
      <c r="B90" s="545"/>
      <c r="C90" s="545"/>
      <c r="D90" s="545"/>
      <c r="E90" s="545"/>
    </row>
    <row r="91" spans="1:5" ht="10.5" customHeight="1">
      <c r="D91" s="313"/>
    </row>
    <row r="92" spans="1:5" ht="24.95" customHeight="1">
      <c r="A92" s="271" t="s">
        <v>5</v>
      </c>
      <c r="B92" s="272" t="str">
        <f>'Attach 3(JV)'!B18</f>
        <v>--</v>
      </c>
      <c r="D92" s="313" t="s">
        <v>3</v>
      </c>
      <c r="E92" s="273" t="str">
        <f>'Attach 3(JV)'!E18</f>
        <v/>
      </c>
    </row>
    <row r="93" spans="1:5" ht="34.5" customHeight="1">
      <c r="A93" s="271" t="s">
        <v>6</v>
      </c>
      <c r="B93" s="273" t="str">
        <f>'Attach 3(JV)'!B19</f>
        <v/>
      </c>
      <c r="D93" s="313" t="s">
        <v>4</v>
      </c>
      <c r="E93" s="273" t="str">
        <f>'Attach 3(JV)'!E19</f>
        <v/>
      </c>
    </row>
    <row r="94" spans="1:5" ht="24.95" customHeight="1">
      <c r="D94" s="313"/>
      <c r="E94" s="256"/>
    </row>
    <row r="95" spans="1:5" ht="48" customHeight="1">
      <c r="A95" s="256"/>
    </row>
    <row r="96" spans="1:5" ht="96" customHeight="1"/>
    <row r="97" spans="1:1" ht="20.100000000000001" customHeight="1">
      <c r="A97" s="256"/>
    </row>
    <row r="98" spans="1:1" ht="46.5" customHeight="1"/>
    <row r="99" spans="1:1" ht="20.100000000000001" customHeight="1">
      <c r="A99" s="256"/>
    </row>
    <row r="100" spans="1:1" ht="20.100000000000001" customHeight="1"/>
    <row r="101" spans="1:1" ht="20.100000000000001" customHeight="1">
      <c r="A101" s="256"/>
    </row>
    <row r="102" spans="1:1" ht="20.100000000000001" customHeight="1"/>
    <row r="103" spans="1:1" ht="20.100000000000001" customHeight="1"/>
    <row r="104" spans="1:1" ht="20.100000000000001" customHeight="1"/>
    <row r="105" spans="1:1" ht="20.100000000000001" customHeight="1"/>
    <row r="121" ht="62.25" customHeight="1"/>
    <row r="123" ht="57" customHeight="1"/>
    <row r="125" ht="40.5" customHeight="1"/>
  </sheetData>
  <sheetProtection algorithmName="SHA-512" hashValue="G0ThJR70xlO057o7WUFt1kKy00GMTwaVU41SHrT8oIwOCv/Vp6T1d/TvQLwxNbBlHpNIXGbg7mBb+NBu1lNcFw==" saltValue="oBy6JPs43SX5xyxh8dU1+Q==" spinCount="100000" sheet="1" formatColumns="0" formatRows="0" selectLockedCells="1"/>
  <customSheetViews>
    <customSheetView guid="{FEBF4298-F424-4062-8777-832DAFDB7A61}" showPageBreaks="1" showGridLines="0" fitToPage="1" printArea="1" hiddenRows="1" hiddenColumns="1" view="pageBreakPreview" topLeftCell="A56">
      <selection activeCell="E42" sqref="E42"/>
      <rowBreaks count="1" manualBreakCount="1">
        <brk id="34"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28">
      <selection activeCell="E28" sqref="E28"/>
      <rowBreaks count="1" manualBreakCount="1">
        <brk id="33" max="4" man="1"/>
      </rowBreaks>
      <pageMargins left="0.75" right="0.63" top="0.57999999999999996" bottom="0.6" header="0.34" footer="0.35"/>
      <pageSetup scale="89" fitToHeight="0"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BA86FE7A-199D-4ABD-A444-AE6BFDF4BCC9}" showPageBreaks="1" showGridLines="0" fitToPage="1" printArea="1" hiddenRows="1" hiddenColumns="1" view="pageBreakPreview" topLeftCell="A40">
      <selection activeCell="E53" sqref="E53"/>
      <rowBreaks count="2" manualBreakCount="2">
        <brk id="33" max="4" man="1"/>
        <brk id="59" max="4" man="1"/>
      </rowBreaks>
      <pageMargins left="0.75" right="0.63" top="0.57999999999999996" bottom="0.6" header="0.34" footer="0.35"/>
      <pageSetup scale="89" fitToHeight="0" orientation="portrait" r:id="rId4"/>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5"/>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3"/>
      <headerFooter alignWithMargins="0">
        <oddFooter>&amp;R&amp;"Book Antiqua,Bold"&amp;8 Page &amp;P of &amp;N</oddFooter>
      </headerFooter>
    </customSheetView>
    <customSheetView guid="{347D9A5E-5167-4CD7-A121-BEAF211F64E4}" showPageBreaks="1" showGridLines="0" fitToPage="1" printArea="1" hiddenRows="1" hiddenColumns="1" view="pageBreakPreview">
      <selection activeCell="E20" sqref="E20"/>
      <rowBreaks count="2" manualBreakCount="2">
        <brk id="33" max="4" man="1"/>
        <brk id="59"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38">
      <selection activeCell="B53" sqref="B53:D53"/>
      <rowBreaks count="1" manualBreakCount="1">
        <brk id="33" max="4" man="1"/>
      </rowBreaks>
      <pageMargins left="0.75" right="0.63" top="0.57999999999999996" bottom="0.6" header="0.34" footer="0.35"/>
      <pageSetup scale="88" fitToHeight="0" orientation="portrait" r:id="rId25"/>
      <headerFooter alignWithMargins="0">
        <oddFooter>&amp;R&amp;"Book Antiqua,Bold"&amp;8 Page &amp;P of &amp;N</oddFooter>
      </headerFooter>
    </customSheetView>
    <customSheetView guid="{7706378E-40E2-4583-90AF-E6E1DCB3696C}" showPageBreaks="1" showGridLines="0" fitToPage="1" printArea="1" hiddenRows="1" hiddenColumns="1" view="pageBreakPreview">
      <selection activeCell="E20" sqref="E20"/>
      <rowBreaks count="1" manualBreakCount="1">
        <brk id="34"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s>
  <mergeCells count="75">
    <mergeCell ref="A80:E80"/>
    <mergeCell ref="A82:E82"/>
    <mergeCell ref="A84:E84"/>
    <mergeCell ref="A86:E86"/>
    <mergeCell ref="A88:E88"/>
    <mergeCell ref="A90:E90"/>
    <mergeCell ref="B17:E17"/>
    <mergeCell ref="A22:E22"/>
    <mergeCell ref="B25:E25"/>
    <mergeCell ref="A3:E3"/>
    <mergeCell ref="A5:E5"/>
    <mergeCell ref="A8:D8"/>
    <mergeCell ref="B10:D10"/>
    <mergeCell ref="B11:D11"/>
    <mergeCell ref="B18:E18"/>
    <mergeCell ref="B14:D14"/>
    <mergeCell ref="B12:D12"/>
    <mergeCell ref="A9:B9"/>
    <mergeCell ref="B13:D13"/>
    <mergeCell ref="B34:D34"/>
    <mergeCell ref="B35:D35"/>
    <mergeCell ref="B31:D31"/>
    <mergeCell ref="B26:E26"/>
    <mergeCell ref="B27:D27"/>
    <mergeCell ref="B32:D32"/>
    <mergeCell ref="B33:D33"/>
    <mergeCell ref="B28:D28"/>
    <mergeCell ref="B29:D29"/>
    <mergeCell ref="B30:D30"/>
    <mergeCell ref="B77:D77"/>
    <mergeCell ref="B66:D66"/>
    <mergeCell ref="B75:D75"/>
    <mergeCell ref="B52:D52"/>
    <mergeCell ref="B58:D58"/>
    <mergeCell ref="B64:D64"/>
    <mergeCell ref="B65:D65"/>
    <mergeCell ref="B59:D59"/>
    <mergeCell ref="B61:D61"/>
    <mergeCell ref="B43:D43"/>
    <mergeCell ref="B36:D36"/>
    <mergeCell ref="B37:D37"/>
    <mergeCell ref="A78:E78"/>
    <mergeCell ref="B67:D67"/>
    <mergeCell ref="B68:D68"/>
    <mergeCell ref="B69:D69"/>
    <mergeCell ref="B70:D70"/>
    <mergeCell ref="B76:D76"/>
    <mergeCell ref="B71:D71"/>
    <mergeCell ref="B49:D49"/>
    <mergeCell ref="B57:D57"/>
    <mergeCell ref="B72:D72"/>
    <mergeCell ref="B73:D73"/>
    <mergeCell ref="B74:D74"/>
    <mergeCell ref="B63:D63"/>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A38:A39"/>
    <mergeCell ref="B38:D38"/>
    <mergeCell ref="E38:E39"/>
    <mergeCell ref="B39:D39"/>
    <mergeCell ref="B40:D40"/>
    <mergeCell ref="B41:D41"/>
  </mergeCells>
  <dataValidations count="3">
    <dataValidation type="list" allowBlank="1" showInputMessage="1" showErrorMessage="1" sqref="E20:E21 E23" xr:uid="{00000000-0002-0000-1300-000000000000}">
      <formula1>"Yes, No"</formula1>
    </dataValidation>
    <dataValidation type="list" allowBlank="1" showInputMessage="1" showErrorMessage="1" sqref="E74" xr:uid="{00000000-0002-0000-1300-000001000000}">
      <formula1>$Z$73:$Z$74</formula1>
    </dataValidation>
    <dataValidation type="list" allowBlank="1" showInputMessage="1" showErrorMessage="1" sqref="E42 E40" xr:uid="{00000000-0002-0000-1300-000002000000}">
      <formula1>$J$36:$J$37</formula1>
    </dataValidation>
  </dataValidations>
  <pageMargins left="0.75" right="0.63" top="0.57999999999999996" bottom="0.6" header="0.34" footer="0.35"/>
  <pageSetup scale="76" fitToHeight="0" orientation="portrait" r:id="rId27"/>
  <headerFooter alignWithMargins="0">
    <oddFooter>&amp;R&amp;"Book Antiqua,Bold"&amp;8 Page &amp;P of &amp;N</oddFooter>
  </headerFooter>
  <rowBreaks count="1" manualBreakCount="1">
    <brk id="34" max="4" man="1"/>
  </rowBreaks>
  <drawing r:id="rId28"/>
  <legacyDrawing r:id="rId29"/>
  <mc:AlternateContent xmlns:mc="http://schemas.openxmlformats.org/markup-compatibility/2006">
    <mc:Choice Requires="x14">
      <controls>
        <mc:AlternateContent xmlns:mc="http://schemas.openxmlformats.org/markup-compatibility/2006">
          <mc:Choice Requires="x14">
            <control shapeId="24577" r:id="rId30"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31"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10"/>
  </sheetPr>
  <dimension ref="A1:Z90"/>
  <sheetViews>
    <sheetView showGridLines="0" showZeros="0" view="pageBreakPreview" topLeftCell="A4" zoomScaleSheetLayoutView="100" workbookViewId="0">
      <selection activeCell="H21" sqref="H21:L21"/>
    </sheetView>
  </sheetViews>
  <sheetFormatPr defaultRowHeight="15.75"/>
  <cols>
    <col min="1" max="1" width="12.140625" style="17" customWidth="1"/>
    <col min="2" max="2" width="18.140625" style="17" customWidth="1"/>
    <col min="3" max="8" width="7.42578125" style="17" customWidth="1"/>
    <col min="9" max="11" width="7.42578125" style="64" customWidth="1"/>
    <col min="12" max="12" width="18.7109375" style="64" customWidth="1"/>
    <col min="13" max="16384" width="9.140625" style="64"/>
  </cols>
  <sheetData>
    <row r="1" spans="1:26" ht="28.5" customHeight="1">
      <c r="A1" s="546" t="str">
        <f>'Attach 3(JV)'!A1</f>
        <v>Specification No. :NR3/NT/W-AIS/DOM/K00/25/11859 (RFx No. 5002004747)</v>
      </c>
      <c r="B1" s="546"/>
      <c r="C1" s="546"/>
      <c r="D1" s="546"/>
      <c r="E1" s="546"/>
      <c r="F1" s="546"/>
      <c r="G1" s="546"/>
      <c r="H1" s="548" t="str">
        <f>"Attachment-16 " &amp; 'Attach 3(JV)'!AT1</f>
        <v xml:space="preserve">Attachment-16 </v>
      </c>
      <c r="I1" s="548"/>
      <c r="J1" s="548"/>
      <c r="K1" s="548"/>
      <c r="L1" s="548"/>
    </row>
    <row r="2" spans="1:26" ht="11.25" customHeight="1">
      <c r="Z2" s="411">
        <f>'Attach 3(JV)'!Z2</f>
        <v>0</v>
      </c>
    </row>
    <row r="3" spans="1:26" ht="84.75" customHeight="1">
      <c r="A3" s="613" t="str">
        <f>'Attach 3(JV)'!A3</f>
        <v>Package-C-Augmentation of transformation capacity at 765/400/220kV Agra (PG) S/S by 1x500 MVA, 400/220kV ICT at 400 KV Agra S/S</v>
      </c>
      <c r="B3" s="614"/>
      <c r="C3" s="614"/>
      <c r="D3" s="614"/>
      <c r="E3" s="614"/>
      <c r="F3" s="614"/>
      <c r="G3" s="614"/>
      <c r="H3" s="614"/>
      <c r="I3" s="614"/>
      <c r="J3" s="614"/>
      <c r="K3" s="614"/>
      <c r="L3" s="614"/>
    </row>
    <row r="4" spans="1:26" ht="15.95" customHeight="1">
      <c r="A4" s="266"/>
      <c r="H4" s="125"/>
      <c r="I4" s="126"/>
    </row>
    <row r="5" spans="1:26" ht="20.100000000000001" customHeight="1">
      <c r="A5" s="538" t="s">
        <v>7</v>
      </c>
      <c r="B5" s="538"/>
      <c r="C5" s="538"/>
      <c r="D5" s="538"/>
      <c r="E5" s="538"/>
      <c r="F5" s="538"/>
      <c r="G5" s="538"/>
      <c r="H5" s="538"/>
      <c r="I5" s="538"/>
      <c r="J5" s="538"/>
      <c r="K5" s="538"/>
      <c r="L5" s="538"/>
    </row>
    <row r="6" spans="1:26" ht="15.95" customHeight="1">
      <c r="A6" s="69"/>
      <c r="H6" s="125"/>
      <c r="I6" s="126"/>
    </row>
    <row r="7" spans="1:26" ht="20.100000000000001" customHeight="1">
      <c r="A7" s="47" t="str">
        <f>'Attach 3(JV)'!A7</f>
        <v>Bidder’s Name and Address (Sole Bidder) :</v>
      </c>
      <c r="G7" s="129" t="str">
        <f>'Attach 3(JV)'!E7</f>
        <v>To:</v>
      </c>
      <c r="I7" s="126"/>
    </row>
    <row r="8" spans="1:26" ht="36" customHeight="1">
      <c r="A8" s="542" t="str">
        <f>'Attach 3(JV)'!A8</f>
        <v/>
      </c>
      <c r="B8" s="542"/>
      <c r="C8" s="542"/>
      <c r="D8" s="542"/>
      <c r="E8" s="542"/>
      <c r="F8" s="542"/>
      <c r="G8" s="130" t="str">
        <f>'Attach 3(JV)'!E8</f>
        <v>Contract Services</v>
      </c>
      <c r="I8" s="126"/>
    </row>
    <row r="9" spans="1:26" ht="20.100000000000001" customHeight="1">
      <c r="A9" s="131" t="s">
        <v>341</v>
      </c>
      <c r="B9" s="540" t="str">
        <f>'Attach 3(JV)'!B9</f>
        <v/>
      </c>
      <c r="C9" s="540"/>
      <c r="D9" s="540"/>
      <c r="E9" s="540"/>
      <c r="F9" s="540"/>
      <c r="G9" s="130" t="str">
        <f>'Attach 3(JV)'!E9</f>
        <v>Power Grid Corporation of India Ltd.,</v>
      </c>
      <c r="I9" s="126"/>
    </row>
    <row r="10" spans="1:26" ht="20.100000000000001" customHeight="1">
      <c r="A10" s="131" t="s">
        <v>343</v>
      </c>
      <c r="B10" s="540" t="str">
        <f>'Attach 3(JV)'!B10</f>
        <v/>
      </c>
      <c r="C10" s="540"/>
      <c r="D10" s="540"/>
      <c r="E10" s="540"/>
      <c r="F10" s="540"/>
      <c r="G10" s="130" t="str">
        <f>'Attach 3(JV)'!E10</f>
        <v xml:space="preserve">Northern Region-III Headquarter, 2nd Floor, Plot No. – 2A/INS 02,
</v>
      </c>
      <c r="I10" s="126"/>
    </row>
    <row r="11" spans="1:26" ht="20.100000000000001" customHeight="1">
      <c r="B11" s="540" t="str">
        <f>'Attach 3(JV)'!B11</f>
        <v/>
      </c>
      <c r="C11" s="540"/>
      <c r="D11" s="540"/>
      <c r="E11" s="540"/>
      <c r="F11" s="540"/>
      <c r="G11" s="130" t="str">
        <f>'Attach 3(JV)'!E11</f>
        <v xml:space="preserve">2nd Floor, Plot No. – 2A/INS 02, Avadh Vihar Yojna,Lucknow- 226002 (UP) </v>
      </c>
    </row>
    <row r="12" spans="1:26" ht="20.100000000000001" customHeight="1">
      <c r="A12" s="69"/>
      <c r="B12" s="540" t="str">
        <f>'Attach 3(JV)'!B12</f>
        <v/>
      </c>
      <c r="C12" s="540"/>
      <c r="D12" s="540"/>
      <c r="E12" s="540"/>
      <c r="F12" s="540"/>
      <c r="G12" s="130"/>
    </row>
    <row r="13" spans="1:26" ht="15.95" customHeight="1">
      <c r="A13" s="69"/>
      <c r="B13" s="339"/>
      <c r="C13" s="339"/>
      <c r="D13" s="339"/>
      <c r="E13" s="339"/>
      <c r="F13" s="339"/>
    </row>
    <row r="14" spans="1:26" ht="20.100000000000001" customHeight="1">
      <c r="A14" s="17" t="s">
        <v>336</v>
      </c>
    </row>
    <row r="15" spans="1:26" ht="20.100000000000001" customHeight="1">
      <c r="A15" s="69"/>
    </row>
    <row r="16" spans="1:26" ht="57.75" customHeight="1">
      <c r="A16" s="485" t="s">
        <v>10</v>
      </c>
      <c r="B16" s="485"/>
      <c r="C16" s="485"/>
      <c r="D16" s="485"/>
      <c r="E16" s="485"/>
      <c r="F16" s="485"/>
      <c r="G16" s="485"/>
      <c r="H16" s="485"/>
      <c r="I16" s="485"/>
      <c r="J16" s="485"/>
      <c r="K16" s="485"/>
      <c r="L16" s="485"/>
    </row>
    <row r="17" spans="1:12" ht="20.100000000000001" customHeight="1">
      <c r="A17" s="412">
        <v>1</v>
      </c>
      <c r="B17" s="88" t="s">
        <v>11</v>
      </c>
    </row>
    <row r="18" spans="1:12" ht="82.5" customHeight="1">
      <c r="A18" s="45"/>
      <c r="B18" s="708" t="s">
        <v>793</v>
      </c>
      <c r="C18" s="708"/>
      <c r="D18" s="708"/>
      <c r="E18" s="708"/>
      <c r="F18" s="708"/>
      <c r="G18" s="708"/>
      <c r="H18" s="708"/>
      <c r="I18" s="708"/>
      <c r="J18" s="708"/>
      <c r="K18" s="708"/>
      <c r="L18" s="708"/>
    </row>
    <row r="19" spans="1:12" ht="60.75" customHeight="1">
      <c r="A19" s="260">
        <v>1.1000000000000001</v>
      </c>
      <c r="B19" s="725" t="s">
        <v>12</v>
      </c>
      <c r="C19" s="725"/>
      <c r="D19" s="725"/>
      <c r="E19" s="725"/>
      <c r="F19" s="725"/>
      <c r="G19" s="725"/>
      <c r="H19" s="725"/>
      <c r="I19" s="725"/>
      <c r="J19" s="725"/>
      <c r="K19" s="725"/>
      <c r="L19" s="725"/>
    </row>
    <row r="20" spans="1:12" ht="33" customHeight="1">
      <c r="A20" s="45"/>
      <c r="B20" s="719" t="str">
        <f>IF('Names of Bidder'!I6="Sole Bidder","Name of the Bidder (Sole Bidder)", "Name of Bidder (Lead Partner)")</f>
        <v>Name of the Bidder (Sole Bidder)</v>
      </c>
      <c r="C20" s="719"/>
      <c r="D20" s="719"/>
      <c r="E20" s="719"/>
      <c r="F20" s="719"/>
      <c r="G20" s="719"/>
      <c r="H20" s="691" t="str">
        <f>B9</f>
        <v/>
      </c>
      <c r="I20" s="691"/>
      <c r="J20" s="691"/>
      <c r="K20" s="691"/>
      <c r="L20" s="691"/>
    </row>
    <row r="21" spans="1:12" ht="33" customHeight="1">
      <c r="A21" s="269"/>
      <c r="B21" s="719" t="s">
        <v>13</v>
      </c>
      <c r="C21" s="719"/>
      <c r="D21" s="719"/>
      <c r="E21" s="719"/>
      <c r="F21" s="719"/>
      <c r="G21" s="719"/>
      <c r="H21" s="712" t="s">
        <v>52</v>
      </c>
      <c r="I21" s="712"/>
      <c r="J21" s="712"/>
      <c r="K21" s="712"/>
      <c r="L21" s="712"/>
    </row>
    <row r="22" spans="1:12" ht="33" customHeight="1">
      <c r="A22" s="269"/>
      <c r="B22" s="719" t="s">
        <v>794</v>
      </c>
      <c r="C22" s="719"/>
      <c r="D22" s="719"/>
      <c r="E22" s="719"/>
      <c r="F22" s="719"/>
      <c r="G22" s="719"/>
      <c r="H22" s="712"/>
      <c r="I22" s="712"/>
      <c r="J22" s="712"/>
      <c r="K22" s="712"/>
      <c r="L22" s="712"/>
    </row>
    <row r="23" spans="1:12" ht="33" customHeight="1">
      <c r="A23" s="269"/>
      <c r="B23" s="719" t="s">
        <v>14</v>
      </c>
      <c r="C23" s="719"/>
      <c r="D23" s="719"/>
      <c r="E23" s="719"/>
      <c r="F23" s="719"/>
      <c r="G23" s="719"/>
      <c r="H23" s="712"/>
      <c r="I23" s="712"/>
      <c r="J23" s="712"/>
      <c r="K23" s="712"/>
      <c r="L23" s="712"/>
    </row>
    <row r="24" spans="1:12" ht="33" customHeight="1">
      <c r="A24" s="269"/>
      <c r="B24" s="719" t="s">
        <v>15</v>
      </c>
      <c r="C24" s="719"/>
      <c r="D24" s="719"/>
      <c r="E24" s="719"/>
      <c r="F24" s="719"/>
      <c r="G24" s="719"/>
      <c r="H24" s="712"/>
      <c r="I24" s="712"/>
      <c r="J24" s="712"/>
      <c r="K24" s="712"/>
      <c r="L24" s="712"/>
    </row>
    <row r="25" spans="1:12" ht="6" customHeight="1">
      <c r="A25" s="269"/>
      <c r="B25" s="257"/>
      <c r="C25" s="257"/>
      <c r="D25" s="257"/>
      <c r="E25" s="257"/>
      <c r="F25" s="257"/>
      <c r="G25" s="257"/>
      <c r="H25" s="256"/>
      <c r="I25" s="256"/>
      <c r="J25" s="256"/>
      <c r="K25" s="256"/>
      <c r="L25" s="256"/>
    </row>
    <row r="26" spans="1:12" ht="18.95" customHeight="1">
      <c r="A26" s="260">
        <v>1.2</v>
      </c>
      <c r="B26" s="724" t="s">
        <v>168</v>
      </c>
      <c r="C26" s="724"/>
      <c r="D26" s="724"/>
      <c r="E26" s="724"/>
      <c r="F26" s="724"/>
      <c r="G26" s="724"/>
      <c r="H26" s="724"/>
      <c r="I26" s="724"/>
      <c r="J26" s="724"/>
      <c r="K26" s="724"/>
      <c r="L26" s="724"/>
    </row>
    <row r="27" spans="1:12" ht="18.95" customHeight="1">
      <c r="A27" s="414" t="s">
        <v>16</v>
      </c>
      <c r="B27" s="17" t="s">
        <v>17</v>
      </c>
      <c r="D27" s="297"/>
      <c r="E27" s="297"/>
    </row>
    <row r="28" spans="1:12" ht="18.95" customHeight="1">
      <c r="A28" s="269"/>
      <c r="B28" s="691" t="s">
        <v>18</v>
      </c>
      <c r="C28" s="691"/>
      <c r="D28" s="616"/>
      <c r="E28" s="616"/>
      <c r="F28" s="616"/>
      <c r="G28" s="616"/>
      <c r="H28" s="616"/>
      <c r="I28" s="616"/>
      <c r="J28" s="616"/>
      <c r="K28" s="616"/>
      <c r="L28" s="616"/>
    </row>
    <row r="29" spans="1:12" ht="18.95" customHeight="1">
      <c r="A29" s="269"/>
      <c r="B29" s="722" t="s">
        <v>19</v>
      </c>
      <c r="C29" s="723"/>
      <c r="D29" s="718"/>
      <c r="E29" s="718"/>
      <c r="F29" s="718"/>
      <c r="G29" s="718"/>
      <c r="H29" s="718"/>
      <c r="I29" s="718"/>
      <c r="J29" s="718"/>
      <c r="K29" s="718"/>
      <c r="L29" s="718"/>
    </row>
    <row r="30" spans="1:12" ht="18.95" customHeight="1">
      <c r="A30" s="269"/>
      <c r="B30" s="415"/>
      <c r="C30" s="416"/>
      <c r="D30" s="720"/>
      <c r="E30" s="720"/>
      <c r="F30" s="720"/>
      <c r="G30" s="720"/>
      <c r="H30" s="720"/>
      <c r="I30" s="720"/>
      <c r="J30" s="720"/>
      <c r="K30" s="720"/>
      <c r="L30" s="720"/>
    </row>
    <row r="31" spans="1:12" ht="18.95" customHeight="1">
      <c r="A31" s="269"/>
      <c r="B31" s="415"/>
      <c r="C31" s="416"/>
      <c r="D31" s="720"/>
      <c r="E31" s="720"/>
      <c r="F31" s="720"/>
      <c r="G31" s="720"/>
      <c r="H31" s="720"/>
      <c r="I31" s="720"/>
      <c r="J31" s="720"/>
      <c r="K31" s="720"/>
      <c r="L31" s="720"/>
    </row>
    <row r="32" spans="1:12" ht="18.95" customHeight="1">
      <c r="A32" s="269"/>
      <c r="B32" s="417"/>
      <c r="C32" s="418"/>
      <c r="D32" s="721"/>
      <c r="E32" s="721"/>
      <c r="F32" s="721"/>
      <c r="G32" s="721"/>
      <c r="H32" s="721"/>
      <c r="I32" s="721"/>
      <c r="J32" s="721"/>
      <c r="K32" s="721"/>
      <c r="L32" s="721"/>
    </row>
    <row r="33" spans="1:12" ht="18.95" customHeight="1">
      <c r="A33" s="269"/>
      <c r="B33" s="691" t="s">
        <v>20</v>
      </c>
      <c r="C33" s="691"/>
      <c r="D33" s="616"/>
      <c r="E33" s="616"/>
      <c r="F33" s="616"/>
      <c r="G33" s="616"/>
      <c r="H33" s="616"/>
      <c r="I33" s="616"/>
      <c r="J33" s="616"/>
      <c r="K33" s="616"/>
      <c r="L33" s="616"/>
    </row>
    <row r="34" spans="1:12" ht="18.95" customHeight="1">
      <c r="A34" s="269"/>
      <c r="B34" s="691" t="s">
        <v>21</v>
      </c>
      <c r="C34" s="691"/>
      <c r="D34" s="616"/>
      <c r="E34" s="616"/>
      <c r="F34" s="616"/>
      <c r="G34" s="616"/>
      <c r="H34" s="616"/>
      <c r="I34" s="616"/>
      <c r="J34" s="616"/>
      <c r="K34" s="616"/>
      <c r="L34" s="616"/>
    </row>
    <row r="35" spans="1:12" ht="18.95" customHeight="1">
      <c r="A35" s="269"/>
      <c r="B35" s="691" t="s">
        <v>22</v>
      </c>
      <c r="C35" s="691"/>
      <c r="D35" s="616"/>
      <c r="E35" s="616"/>
      <c r="F35" s="616"/>
      <c r="G35" s="616"/>
      <c r="H35" s="616"/>
      <c r="I35" s="616"/>
      <c r="J35" s="616"/>
      <c r="K35" s="616"/>
      <c r="L35" s="616"/>
    </row>
    <row r="36" spans="1:12" ht="18.95" customHeight="1">
      <c r="A36" s="269"/>
      <c r="B36" s="691" t="s">
        <v>23</v>
      </c>
      <c r="C36" s="691"/>
      <c r="D36" s="616"/>
      <c r="E36" s="616"/>
      <c r="F36" s="616"/>
      <c r="G36" s="616"/>
      <c r="H36" s="616"/>
      <c r="I36" s="616"/>
      <c r="J36" s="616"/>
      <c r="K36" s="616"/>
      <c r="L36" s="616"/>
    </row>
    <row r="37" spans="1:12" ht="8.1" customHeight="1">
      <c r="A37" s="269"/>
      <c r="B37" s="331"/>
      <c r="C37" s="331"/>
      <c r="D37" s="261"/>
      <c r="E37" s="261"/>
      <c r="F37" s="261"/>
      <c r="G37" s="261"/>
      <c r="H37" s="261"/>
      <c r="I37" s="261"/>
      <c r="J37" s="261"/>
      <c r="K37" s="261"/>
      <c r="L37" s="261"/>
    </row>
    <row r="38" spans="1:12" ht="61.5" customHeight="1">
      <c r="A38" s="419" t="s">
        <v>25</v>
      </c>
      <c r="B38" s="708" t="s">
        <v>24</v>
      </c>
      <c r="C38" s="708"/>
      <c r="D38" s="708"/>
      <c r="E38" s="708"/>
      <c r="F38" s="708"/>
      <c r="G38" s="708"/>
      <c r="H38" s="708"/>
      <c r="I38" s="708"/>
      <c r="J38" s="708"/>
      <c r="K38" s="708"/>
      <c r="L38" s="708"/>
    </row>
    <row r="39" spans="1:12" ht="33.75" customHeight="1">
      <c r="A39" s="269"/>
      <c r="B39" s="25" t="s">
        <v>339</v>
      </c>
      <c r="C39" s="594" t="s">
        <v>26</v>
      </c>
      <c r="D39" s="594"/>
      <c r="E39" s="594"/>
      <c r="F39" s="594"/>
      <c r="G39" s="594" t="s">
        <v>27</v>
      </c>
      <c r="H39" s="594"/>
      <c r="I39" s="594" t="s">
        <v>28</v>
      </c>
      <c r="J39" s="594"/>
      <c r="K39" s="594"/>
      <c r="L39" s="594"/>
    </row>
    <row r="40" spans="1:12" ht="38.1" customHeight="1">
      <c r="B40" s="420"/>
      <c r="C40" s="616"/>
      <c r="D40" s="616"/>
      <c r="E40" s="616"/>
      <c r="F40" s="616"/>
      <c r="G40" s="706"/>
      <c r="H40" s="706"/>
      <c r="I40" s="616"/>
      <c r="J40" s="616"/>
      <c r="K40" s="616"/>
      <c r="L40" s="616"/>
    </row>
    <row r="41" spans="1:12" ht="38.1" customHeight="1">
      <c r="A41" s="269"/>
      <c r="B41" s="420"/>
      <c r="C41" s="616"/>
      <c r="D41" s="616"/>
      <c r="E41" s="616"/>
      <c r="F41" s="616"/>
      <c r="G41" s="706"/>
      <c r="H41" s="706"/>
      <c r="I41" s="616"/>
      <c r="J41" s="616"/>
      <c r="K41" s="616"/>
      <c r="L41" s="616"/>
    </row>
    <row r="42" spans="1:12" ht="20.100000000000001" customHeight="1">
      <c r="A42" s="412">
        <v>2</v>
      </c>
      <c r="B42" s="421" t="s">
        <v>29</v>
      </c>
    </row>
    <row r="43" spans="1:12" ht="78.75" customHeight="1">
      <c r="B43" s="708" t="s">
        <v>795</v>
      </c>
      <c r="C43" s="708"/>
      <c r="D43" s="708"/>
      <c r="E43" s="708"/>
      <c r="F43" s="708"/>
      <c r="G43" s="708"/>
      <c r="H43" s="708"/>
      <c r="I43" s="708"/>
      <c r="J43" s="708"/>
      <c r="K43" s="708"/>
      <c r="L43" s="708"/>
    </row>
    <row r="44" spans="1:12" s="17" customFormat="1" ht="34.5" customHeight="1">
      <c r="A44" s="260">
        <v>2.1</v>
      </c>
      <c r="B44" s="708" t="s">
        <v>30</v>
      </c>
      <c r="C44" s="708"/>
      <c r="D44" s="708"/>
      <c r="E44" s="708"/>
      <c r="F44" s="708"/>
      <c r="G44" s="708"/>
      <c r="H44" s="708"/>
      <c r="I44" s="708"/>
      <c r="J44" s="708"/>
      <c r="K44" s="708"/>
      <c r="L44" s="708"/>
    </row>
    <row r="45" spans="1:12" ht="51" customHeight="1">
      <c r="A45" s="269"/>
      <c r="B45" s="25" t="s">
        <v>31</v>
      </c>
      <c r="C45" s="594" t="s">
        <v>32</v>
      </c>
      <c r="D45" s="594"/>
      <c r="E45" s="594"/>
      <c r="F45" s="594"/>
      <c r="G45" s="594" t="s">
        <v>33</v>
      </c>
      <c r="H45" s="594"/>
      <c r="I45" s="594" t="s">
        <v>112</v>
      </c>
      <c r="J45" s="594"/>
      <c r="K45" s="594" t="s">
        <v>113</v>
      </c>
      <c r="L45" s="594"/>
    </row>
    <row r="46" spans="1:12" ht="27.95" customHeight="1">
      <c r="A46" s="269"/>
      <c r="B46" s="420">
        <v>1</v>
      </c>
      <c r="C46" s="616"/>
      <c r="D46" s="616"/>
      <c r="E46" s="616"/>
      <c r="F46" s="616"/>
      <c r="G46" s="706"/>
      <c r="H46" s="706"/>
      <c r="I46" s="706"/>
      <c r="J46" s="706"/>
      <c r="K46" s="716"/>
      <c r="L46" s="716"/>
    </row>
    <row r="47" spans="1:12" ht="27.95" customHeight="1">
      <c r="A47" s="269"/>
      <c r="B47" s="420">
        <v>2</v>
      </c>
      <c r="C47" s="616"/>
      <c r="D47" s="616"/>
      <c r="E47" s="616"/>
      <c r="F47" s="616"/>
      <c r="G47" s="706"/>
      <c r="H47" s="706"/>
      <c r="I47" s="706"/>
      <c r="J47" s="706"/>
      <c r="K47" s="716"/>
      <c r="L47" s="716"/>
    </row>
    <row r="48" spans="1:12" ht="27.95" customHeight="1">
      <c r="A48" s="269"/>
      <c r="B48" s="420">
        <v>3</v>
      </c>
      <c r="C48" s="616"/>
      <c r="D48" s="616"/>
      <c r="E48" s="616"/>
      <c r="F48" s="616"/>
      <c r="G48" s="706"/>
      <c r="H48" s="706"/>
      <c r="I48" s="706"/>
      <c r="J48" s="706"/>
      <c r="K48" s="716"/>
      <c r="L48" s="716"/>
    </row>
    <row r="49" spans="1:12" ht="27.95" customHeight="1">
      <c r="A49" s="269"/>
      <c r="B49" s="420">
        <v>4</v>
      </c>
      <c r="C49" s="616"/>
      <c r="D49" s="616"/>
      <c r="E49" s="616"/>
      <c r="F49" s="616"/>
      <c r="G49" s="706"/>
      <c r="H49" s="706"/>
      <c r="I49" s="706"/>
      <c r="J49" s="706"/>
      <c r="K49" s="716"/>
      <c r="L49" s="716"/>
    </row>
    <row r="50" spans="1:12" ht="27.95" customHeight="1">
      <c r="A50" s="269"/>
      <c r="B50" s="420">
        <v>5</v>
      </c>
      <c r="C50" s="616"/>
      <c r="D50" s="616"/>
      <c r="E50" s="616"/>
      <c r="F50" s="616"/>
      <c r="G50" s="706"/>
      <c r="H50" s="706"/>
      <c r="I50" s="706"/>
      <c r="J50" s="706"/>
      <c r="K50" s="716"/>
      <c r="L50" s="716"/>
    </row>
    <row r="51" spans="1:12" ht="21" customHeight="1">
      <c r="A51" s="412">
        <v>3</v>
      </c>
      <c r="B51" s="421" t="s">
        <v>642</v>
      </c>
      <c r="D51" s="261"/>
      <c r="E51" s="261"/>
      <c r="F51" s="261"/>
    </row>
    <row r="52" spans="1:12" ht="55.5" customHeight="1">
      <c r="A52" s="412"/>
      <c r="B52" s="714" t="s">
        <v>643</v>
      </c>
      <c r="C52" s="714"/>
      <c r="D52" s="714"/>
      <c r="E52" s="714"/>
      <c r="F52" s="714"/>
      <c r="G52" s="714"/>
      <c r="H52" s="714"/>
      <c r="I52" s="714"/>
      <c r="J52" s="714"/>
      <c r="K52" s="714"/>
      <c r="L52" s="714"/>
    </row>
    <row r="53" spans="1:12" ht="10.5" customHeight="1">
      <c r="A53" s="412"/>
      <c r="B53" s="421"/>
      <c r="D53" s="261"/>
      <c r="E53" s="261"/>
      <c r="F53" s="261"/>
    </row>
    <row r="54" spans="1:12" ht="21.75" customHeight="1">
      <c r="A54" s="422">
        <v>3.1</v>
      </c>
      <c r="B54" s="715" t="s">
        <v>644</v>
      </c>
      <c r="C54" s="715"/>
      <c r="D54" s="715"/>
      <c r="E54" s="715"/>
      <c r="F54" s="715"/>
      <c r="G54" s="715"/>
      <c r="H54" s="715"/>
      <c r="I54" s="715"/>
      <c r="J54" s="715"/>
      <c r="K54" s="715"/>
      <c r="L54" s="715"/>
    </row>
    <row r="55" spans="1:12" ht="9" customHeight="1">
      <c r="A55" s="269"/>
      <c r="B55" s="708"/>
      <c r="C55" s="708"/>
      <c r="D55" s="708"/>
      <c r="E55" s="708"/>
      <c r="F55" s="708"/>
      <c r="G55" s="708"/>
      <c r="H55" s="708"/>
      <c r="I55" s="708"/>
      <c r="J55" s="708"/>
      <c r="K55" s="708"/>
      <c r="L55" s="708"/>
    </row>
    <row r="56" spans="1:12" s="17" customFormat="1" ht="40.5" customHeight="1">
      <c r="A56" s="269"/>
      <c r="B56" s="590" t="s">
        <v>31</v>
      </c>
      <c r="C56" s="590"/>
      <c r="D56" s="590"/>
      <c r="E56" s="559" t="s">
        <v>645</v>
      </c>
      <c r="F56" s="707"/>
      <c r="G56" s="707"/>
      <c r="H56" s="560"/>
      <c r="I56" s="590" t="s">
        <v>646</v>
      </c>
      <c r="J56" s="590"/>
      <c r="K56" s="590"/>
      <c r="L56" s="590"/>
    </row>
    <row r="57" spans="1:12" ht="20.100000000000001" customHeight="1">
      <c r="A57" s="269"/>
      <c r="B57" s="616"/>
      <c r="C57" s="616"/>
      <c r="D57" s="616"/>
      <c r="E57" s="706"/>
      <c r="F57" s="706"/>
      <c r="G57" s="706"/>
      <c r="H57" s="706"/>
      <c r="I57" s="706"/>
      <c r="J57" s="706"/>
      <c r="K57" s="706"/>
      <c r="L57" s="706"/>
    </row>
    <row r="58" spans="1:12" ht="20.100000000000001" customHeight="1">
      <c r="A58" s="269"/>
      <c r="B58" s="616"/>
      <c r="C58" s="616"/>
      <c r="D58" s="616"/>
      <c r="E58" s="706"/>
      <c r="F58" s="706"/>
      <c r="G58" s="706"/>
      <c r="H58" s="706"/>
      <c r="I58" s="706"/>
      <c r="J58" s="706"/>
      <c r="K58" s="706"/>
      <c r="L58" s="706"/>
    </row>
    <row r="59" spans="1:12" ht="20.100000000000001" customHeight="1">
      <c r="A59" s="269"/>
      <c r="B59" s="616"/>
      <c r="C59" s="616"/>
      <c r="D59" s="616"/>
      <c r="E59" s="706"/>
      <c r="F59" s="706"/>
      <c r="G59" s="706"/>
      <c r="H59" s="706"/>
      <c r="I59" s="706"/>
      <c r="J59" s="706"/>
      <c r="K59" s="706"/>
      <c r="L59" s="706"/>
    </row>
    <row r="60" spans="1:12" ht="20.100000000000001" customHeight="1">
      <c r="A60" s="269"/>
      <c r="B60" s="616"/>
      <c r="C60" s="616"/>
      <c r="D60" s="616"/>
      <c r="E60" s="706"/>
      <c r="F60" s="706"/>
      <c r="G60" s="706"/>
      <c r="H60" s="706"/>
      <c r="I60" s="706"/>
      <c r="J60" s="706"/>
      <c r="K60" s="706"/>
      <c r="L60" s="706"/>
    </row>
    <row r="61" spans="1:12" ht="20.100000000000001" customHeight="1">
      <c r="A61" s="269"/>
      <c r="B61" s="616"/>
      <c r="C61" s="616"/>
      <c r="D61" s="616"/>
      <c r="E61" s="706"/>
      <c r="F61" s="706"/>
      <c r="G61" s="706"/>
      <c r="H61" s="706"/>
      <c r="I61" s="706"/>
      <c r="J61" s="706"/>
      <c r="K61" s="706"/>
      <c r="L61" s="706"/>
    </row>
    <row r="62" spans="1:12" ht="20.100000000000001" customHeight="1">
      <c r="A62" s="269"/>
      <c r="B62" s="616"/>
      <c r="C62" s="616"/>
      <c r="D62" s="616"/>
      <c r="E62" s="706"/>
      <c r="F62" s="706"/>
      <c r="G62" s="706"/>
      <c r="H62" s="706"/>
      <c r="I62" s="706"/>
      <c r="J62" s="706"/>
      <c r="K62" s="706"/>
      <c r="L62" s="706"/>
    </row>
    <row r="63" spans="1:12" ht="20.100000000000001" customHeight="1">
      <c r="A63" s="269"/>
      <c r="B63" s="269"/>
      <c r="C63" s="269"/>
      <c r="D63" s="269"/>
      <c r="E63" s="269"/>
      <c r="F63" s="269"/>
      <c r="G63" s="269"/>
      <c r="H63" s="269"/>
      <c r="I63" s="269"/>
      <c r="J63" s="269"/>
      <c r="K63" s="269"/>
      <c r="L63" s="269"/>
    </row>
    <row r="64" spans="1:12" ht="21" customHeight="1">
      <c r="A64" s="412">
        <v>4</v>
      </c>
      <c r="B64" s="421" t="s">
        <v>34</v>
      </c>
      <c r="D64" s="261"/>
      <c r="E64" s="261"/>
      <c r="F64" s="261"/>
    </row>
    <row r="65" spans="1:12" ht="18" customHeight="1">
      <c r="A65" s="422">
        <v>4.0999999999999996</v>
      </c>
      <c r="B65" s="717" t="s">
        <v>35</v>
      </c>
      <c r="C65" s="717"/>
      <c r="D65" s="717"/>
      <c r="E65" s="717"/>
      <c r="F65" s="717"/>
      <c r="G65" s="717"/>
      <c r="H65" s="717"/>
      <c r="I65" s="717"/>
      <c r="J65" s="717"/>
      <c r="K65" s="717"/>
      <c r="L65" s="717"/>
    </row>
    <row r="66" spans="1:12" ht="67.5" customHeight="1">
      <c r="A66" s="269"/>
      <c r="B66" s="708" t="s">
        <v>36</v>
      </c>
      <c r="C66" s="708"/>
      <c r="D66" s="708"/>
      <c r="E66" s="708"/>
      <c r="F66" s="708"/>
      <c r="G66" s="708"/>
      <c r="H66" s="708"/>
      <c r="I66" s="708"/>
      <c r="J66" s="708"/>
      <c r="K66" s="708"/>
      <c r="L66" s="708"/>
    </row>
    <row r="67" spans="1:12" s="17" customFormat="1" ht="35.25" customHeight="1">
      <c r="A67" s="269"/>
      <c r="B67" s="590" t="s">
        <v>37</v>
      </c>
      <c r="C67" s="590"/>
      <c r="D67" s="590"/>
      <c r="E67" s="559" t="s">
        <v>38</v>
      </c>
      <c r="F67" s="707"/>
      <c r="G67" s="707"/>
      <c r="H67" s="560"/>
      <c r="I67" s="590" t="s">
        <v>39</v>
      </c>
      <c r="J67" s="590"/>
      <c r="K67" s="590"/>
      <c r="L67" s="590"/>
    </row>
    <row r="68" spans="1:12" ht="20.100000000000001" customHeight="1">
      <c r="A68" s="269"/>
      <c r="B68" s="616"/>
      <c r="C68" s="616"/>
      <c r="D68" s="616"/>
      <c r="E68" s="706"/>
      <c r="F68" s="706"/>
      <c r="G68" s="706"/>
      <c r="H68" s="706"/>
      <c r="I68" s="706"/>
      <c r="J68" s="706"/>
      <c r="K68" s="706"/>
      <c r="L68" s="706"/>
    </row>
    <row r="69" spans="1:12" ht="20.100000000000001" customHeight="1">
      <c r="A69" s="269"/>
      <c r="B69" s="616"/>
      <c r="C69" s="616"/>
      <c r="D69" s="616"/>
      <c r="E69" s="706"/>
      <c r="F69" s="706"/>
      <c r="G69" s="706"/>
      <c r="H69" s="706"/>
      <c r="I69" s="706"/>
      <c r="J69" s="706"/>
      <c r="K69" s="706"/>
      <c r="L69" s="706"/>
    </row>
    <row r="70" spans="1:12" ht="20.100000000000001" customHeight="1">
      <c r="A70" s="269"/>
      <c r="B70" s="616"/>
      <c r="C70" s="616"/>
      <c r="D70" s="616"/>
      <c r="E70" s="706"/>
      <c r="F70" s="706"/>
      <c r="G70" s="706"/>
      <c r="H70" s="706"/>
      <c r="I70" s="706"/>
      <c r="J70" s="706"/>
      <c r="K70" s="706"/>
      <c r="L70" s="706"/>
    </row>
    <row r="71" spans="1:12" ht="20.100000000000001" customHeight="1">
      <c r="A71" s="269"/>
      <c r="B71" s="616"/>
      <c r="C71" s="616"/>
      <c r="D71" s="616"/>
      <c r="E71" s="706"/>
      <c r="F71" s="706"/>
      <c r="G71" s="706"/>
      <c r="H71" s="706"/>
      <c r="I71" s="706"/>
      <c r="J71" s="706"/>
      <c r="K71" s="706"/>
      <c r="L71" s="706"/>
    </row>
    <row r="72" spans="1:12" ht="20.100000000000001" customHeight="1">
      <c r="A72" s="269"/>
      <c r="B72" s="616"/>
      <c r="C72" s="616"/>
      <c r="D72" s="616"/>
      <c r="E72" s="706"/>
      <c r="F72" s="706"/>
      <c r="G72" s="706"/>
      <c r="H72" s="706"/>
      <c r="I72" s="706"/>
      <c r="J72" s="706"/>
      <c r="K72" s="706"/>
      <c r="L72" s="706"/>
    </row>
    <row r="73" spans="1:12" ht="20.100000000000001" customHeight="1">
      <c r="A73" s="269"/>
      <c r="B73" s="616"/>
      <c r="C73" s="616"/>
      <c r="D73" s="616"/>
      <c r="E73" s="706"/>
      <c r="F73" s="706"/>
      <c r="G73" s="706"/>
      <c r="H73" s="706"/>
      <c r="I73" s="706"/>
      <c r="J73" s="706"/>
      <c r="K73" s="706"/>
      <c r="L73" s="706"/>
    </row>
    <row r="74" spans="1:12" s="17" customFormat="1" ht="20.100000000000001" customHeight="1">
      <c r="A74" s="69">
        <v>4.2</v>
      </c>
      <c r="B74" s="69" t="s">
        <v>40</v>
      </c>
      <c r="C74" s="310"/>
      <c r="D74" s="310"/>
      <c r="E74" s="310"/>
      <c r="F74" s="310"/>
    </row>
    <row r="75" spans="1:12" s="17" customFormat="1" ht="20.100000000000001" customHeight="1">
      <c r="A75" s="69"/>
      <c r="B75" s="69"/>
      <c r="C75" s="310"/>
      <c r="D75" s="310"/>
      <c r="E75" s="310"/>
      <c r="F75" s="310"/>
      <c r="K75" s="423" t="s">
        <v>116</v>
      </c>
      <c r="L75" s="424"/>
    </row>
    <row r="76" spans="1:12" s="17" customFormat="1" ht="20.100000000000001" customHeight="1">
      <c r="A76" s="69"/>
      <c r="B76" s="413" t="s">
        <v>114</v>
      </c>
      <c r="C76" s="590" t="s">
        <v>115</v>
      </c>
      <c r="D76" s="590"/>
      <c r="E76" s="590"/>
      <c r="F76" s="590"/>
      <c r="G76" s="590"/>
      <c r="H76" s="559" t="s">
        <v>41</v>
      </c>
      <c r="I76" s="707"/>
      <c r="J76" s="707"/>
      <c r="K76" s="707"/>
      <c r="L76" s="560"/>
    </row>
    <row r="77" spans="1:12" s="256" customFormat="1" ht="33" customHeight="1">
      <c r="B77" s="404"/>
      <c r="C77" s="405" t="s">
        <v>796</v>
      </c>
      <c r="D77" s="405" t="s">
        <v>612</v>
      </c>
      <c r="E77" s="405" t="s">
        <v>521</v>
      </c>
      <c r="F77" s="405" t="s">
        <v>497</v>
      </c>
      <c r="G77" s="405" t="s">
        <v>496</v>
      </c>
      <c r="H77" s="405" t="s">
        <v>705</v>
      </c>
      <c r="I77" s="405" t="s">
        <v>713</v>
      </c>
      <c r="J77" s="405" t="s">
        <v>768</v>
      </c>
      <c r="K77" s="405" t="s">
        <v>776</v>
      </c>
      <c r="L77" s="405" t="s">
        <v>797</v>
      </c>
    </row>
    <row r="78" spans="1:12" s="17" customFormat="1" ht="33" customHeight="1">
      <c r="A78" s="69"/>
      <c r="B78" s="404" t="s">
        <v>117</v>
      </c>
      <c r="C78" s="425"/>
      <c r="D78" s="425"/>
      <c r="E78" s="425"/>
      <c r="F78" s="425"/>
      <c r="G78" s="425"/>
      <c r="H78" s="425"/>
      <c r="I78" s="425"/>
      <c r="J78" s="425"/>
      <c r="K78" s="425"/>
      <c r="L78" s="425"/>
    </row>
    <row r="79" spans="1:12" s="17" customFormat="1" ht="33" customHeight="1">
      <c r="A79" s="69"/>
      <c r="B79" s="404" t="s">
        <v>118</v>
      </c>
      <c r="C79" s="425"/>
      <c r="D79" s="425"/>
      <c r="E79" s="425"/>
      <c r="F79" s="425"/>
      <c r="G79" s="425"/>
      <c r="H79" s="425"/>
      <c r="I79" s="425"/>
      <c r="J79" s="425"/>
      <c r="K79" s="425"/>
      <c r="L79" s="425"/>
    </row>
    <row r="80" spans="1:12" s="17" customFormat="1" ht="33" customHeight="1">
      <c r="A80" s="69"/>
      <c r="B80" s="404" t="s">
        <v>120</v>
      </c>
      <c r="C80" s="425"/>
      <c r="D80" s="425"/>
      <c r="E80" s="425"/>
      <c r="F80" s="425"/>
      <c r="G80" s="425"/>
      <c r="H80" s="425"/>
      <c r="I80" s="425"/>
      <c r="J80" s="425"/>
      <c r="K80" s="425"/>
      <c r="L80" s="425"/>
    </row>
    <row r="81" spans="1:12" s="17" customFormat="1" ht="33" customHeight="1">
      <c r="A81" s="69"/>
      <c r="B81" s="404" t="s">
        <v>121</v>
      </c>
      <c r="C81" s="425"/>
      <c r="D81" s="425"/>
      <c r="E81" s="425"/>
      <c r="F81" s="425"/>
      <c r="G81" s="425"/>
      <c r="H81" s="425"/>
      <c r="I81" s="425"/>
      <c r="J81" s="425"/>
      <c r="K81" s="425"/>
      <c r="L81" s="425"/>
    </row>
    <row r="82" spans="1:12" s="17" customFormat="1" ht="33" customHeight="1">
      <c r="A82" s="69"/>
      <c r="B82" s="404" t="s">
        <v>122</v>
      </c>
      <c r="C82" s="425"/>
      <c r="D82" s="425"/>
      <c r="E82" s="425"/>
      <c r="F82" s="425"/>
      <c r="G82" s="425"/>
      <c r="H82" s="425"/>
      <c r="I82" s="425"/>
      <c r="J82" s="425"/>
      <c r="K82" s="425"/>
      <c r="L82" s="425"/>
    </row>
    <row r="83" spans="1:12" s="17" customFormat="1" ht="33" customHeight="1">
      <c r="A83" s="69"/>
      <c r="B83" s="404" t="s">
        <v>123</v>
      </c>
      <c r="C83" s="425"/>
      <c r="D83" s="425"/>
      <c r="E83" s="425"/>
      <c r="F83" s="425"/>
      <c r="G83" s="425"/>
      <c r="H83" s="425"/>
      <c r="I83" s="425"/>
      <c r="J83" s="425"/>
      <c r="K83" s="425"/>
      <c r="L83" s="425"/>
    </row>
    <row r="84" spans="1:12" ht="20.100000000000001" customHeight="1">
      <c r="A84" s="85"/>
      <c r="B84" s="85"/>
      <c r="C84" s="89"/>
      <c r="D84" s="89"/>
      <c r="E84" s="89"/>
      <c r="F84" s="89"/>
    </row>
    <row r="85" spans="1:12" ht="45.75" customHeight="1">
      <c r="A85" s="426">
        <v>5</v>
      </c>
      <c r="B85" s="711" t="s">
        <v>495</v>
      </c>
      <c r="C85" s="711"/>
      <c r="D85" s="711"/>
      <c r="E85" s="711"/>
      <c r="F85" s="711"/>
      <c r="G85" s="711"/>
      <c r="H85" s="712" t="s">
        <v>52</v>
      </c>
      <c r="I85" s="712"/>
      <c r="J85" s="712"/>
      <c r="K85" s="712"/>
      <c r="L85" s="712"/>
    </row>
    <row r="86" spans="1:12">
      <c r="A86" s="45"/>
      <c r="B86" s="708"/>
      <c r="C86" s="708"/>
      <c r="D86" s="708"/>
      <c r="E86" s="708"/>
      <c r="F86" s="708"/>
      <c r="G86" s="708"/>
      <c r="H86" s="708"/>
      <c r="I86" s="708"/>
      <c r="J86" s="708"/>
      <c r="K86" s="708"/>
      <c r="L86" s="708"/>
    </row>
    <row r="87" spans="1:12" ht="20.100000000000001" customHeight="1">
      <c r="A87" s="85"/>
      <c r="B87" s="85"/>
      <c r="C87" s="89"/>
      <c r="D87" s="89"/>
      <c r="E87" s="89"/>
      <c r="F87" s="89"/>
    </row>
    <row r="88" spans="1:12" ht="24" customHeight="1">
      <c r="A88" s="85"/>
      <c r="B88" s="85"/>
      <c r="C88" s="89"/>
      <c r="D88" s="89"/>
      <c r="E88" s="89"/>
      <c r="F88" s="64"/>
      <c r="G88" s="313"/>
    </row>
    <row r="89" spans="1:12" ht="24" customHeight="1">
      <c r="A89" s="271" t="s">
        <v>5</v>
      </c>
      <c r="B89" s="713" t="str">
        <f>'Attach 3(JV)'!B18</f>
        <v>--</v>
      </c>
      <c r="C89" s="713"/>
      <c r="D89" s="713"/>
      <c r="E89" s="64"/>
      <c r="G89" s="313" t="s">
        <v>3</v>
      </c>
      <c r="H89" s="709" t="str">
        <f>'Attach 3(JV)'!E18</f>
        <v/>
      </c>
      <c r="I89" s="710"/>
      <c r="J89" s="710"/>
      <c r="K89" s="710"/>
      <c r="L89" s="710"/>
    </row>
    <row r="90" spans="1:12" ht="24" customHeight="1">
      <c r="A90" s="271" t="s">
        <v>6</v>
      </c>
      <c r="B90" s="545" t="str">
        <f>'Attach 3(JV)'!B19</f>
        <v/>
      </c>
      <c r="C90" s="545"/>
      <c r="D90" s="545"/>
      <c r="E90" s="64"/>
      <c r="G90" s="313" t="s">
        <v>4</v>
      </c>
      <c r="H90" s="709" t="str">
        <f>'Attach 3(JV)'!E19</f>
        <v/>
      </c>
      <c r="I90" s="710"/>
      <c r="J90" s="710"/>
      <c r="K90" s="710"/>
      <c r="L90" s="710"/>
    </row>
  </sheetData>
  <sheetProtection algorithmName="SHA-512" hashValue="USD5LnEvZtPAI7JYvoGY9pKCovqWN6LbAwlyVbidrQ0pexQ0kY2Bu7/L+cMupubGdqj6vd6STxXzGBoajM7Udg==" saltValue="Rtx+PXYKFrmEMnmcU85kBQ==" spinCount="100000" sheet="1" formatColumns="0" formatRows="0" selectLockedCells="1"/>
  <customSheetViews>
    <customSheetView guid="{FEBF4298-F424-4062-8777-832DAFDB7A61}" showPageBreaks="1" showGridLines="0" zeroValues="0" printArea="1" view="pageBreakPreview" topLeftCell="A77">
      <selection activeCell="L77" sqref="L77"/>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FB41F969-87BE-4AD1-A99C-A5F9EA1C8FCB}" showPageBreaks="1" showGridLines="0" zeroValues="0" printArea="1" view="pageBreakPreview" topLeftCell="A79">
      <selection activeCell="F79" sqref="F79"/>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47D52ECC-373D-4A7A-838F-7112A4A0A94F}" showPageBreaks="1" showGridLines="0" zeroValues="0" printArea="1" view="pageBreakPreview" topLeftCell="A67">
      <selection activeCell="H85" sqref="H85:L85"/>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BA86FE7A-199D-4ABD-A444-AE6BFDF4BCC9}" scale="190" showPageBreaks="1" showGridLines="0" zeroValues="0" printArea="1" view="pageBreakPreview" topLeftCell="A22">
      <selection activeCell="D34" sqref="D34:L34"/>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5"/>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26"/>
      <headerFooter alignWithMargins="0">
        <oddFooter>&amp;R&amp;"Book Antiqua,Bold"&amp;8 Page &amp;P of &amp;N</oddFooter>
      </headerFooter>
    </customSheetView>
    <customSheetView guid="{347D9A5E-5167-4CD7-A121-BEAF211F64E4}" showPageBreaks="1" showGridLines="0" zeroValues="0" printArea="1" view="pageBreakPreview" topLeftCell="A67">
      <selection activeCell="H85" sqref="H85:L85"/>
      <rowBreaks count="3" manualBreakCount="3">
        <brk id="23" max="11" man="1"/>
        <brk id="49" max="11" man="1"/>
        <brk id="7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72B383D4-8341-48BE-BBCC-63C6785ABF81}" showPageBreaks="1" showGridLines="0" zeroValues="0" printArea="1" view="pageBreakPreview" topLeftCell="A61">
      <selection activeCell="F79" sqref="F79"/>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 guid="{7706378E-40E2-4583-90AF-E6E1DCB3696C}" showPageBreaks="1" showGridLines="0" zeroValues="0" printArea="1" view="pageBreakPreview" topLeftCell="A10">
      <selection activeCell="E78" sqref="E78:E79"/>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s>
  <mergeCells count="130">
    <mergeCell ref="B26:L26"/>
    <mergeCell ref="B19:L19"/>
    <mergeCell ref="A5:L5"/>
    <mergeCell ref="H20:L20"/>
    <mergeCell ref="H21:L21"/>
    <mergeCell ref="H22:L22"/>
    <mergeCell ref="H23:L23"/>
    <mergeCell ref="B20:G20"/>
    <mergeCell ref="B18:L18"/>
    <mergeCell ref="A3:L3"/>
    <mergeCell ref="B9:F9"/>
    <mergeCell ref="A16:L16"/>
    <mergeCell ref="B10:F10"/>
    <mergeCell ref="B11:F11"/>
    <mergeCell ref="B12:F12"/>
    <mergeCell ref="A8:F8"/>
    <mergeCell ref="I39:L39"/>
    <mergeCell ref="C39:F39"/>
    <mergeCell ref="B21:G21"/>
    <mergeCell ref="B22:G22"/>
    <mergeCell ref="B23:G23"/>
    <mergeCell ref="B24:G24"/>
    <mergeCell ref="H24:L24"/>
    <mergeCell ref="D30:L30"/>
    <mergeCell ref="D31:L31"/>
    <mergeCell ref="B28:C28"/>
    <mergeCell ref="D28:L28"/>
    <mergeCell ref="D32:L32"/>
    <mergeCell ref="D33:L33"/>
    <mergeCell ref="D34:L34"/>
    <mergeCell ref="B33:C33"/>
    <mergeCell ref="B34:C34"/>
    <mergeCell ref="B29:C29"/>
    <mergeCell ref="G40:H40"/>
    <mergeCell ref="I40:L40"/>
    <mergeCell ref="C41:F41"/>
    <mergeCell ref="G41:H41"/>
    <mergeCell ref="I41:L41"/>
    <mergeCell ref="B38:L38"/>
    <mergeCell ref="B35:C35"/>
    <mergeCell ref="D29:L29"/>
    <mergeCell ref="B36:C36"/>
    <mergeCell ref="D35:L35"/>
    <mergeCell ref="D36:L36"/>
    <mergeCell ref="G45:H45"/>
    <mergeCell ref="C45:F45"/>
    <mergeCell ref="I45:J45"/>
    <mergeCell ref="K45:L45"/>
    <mergeCell ref="B44:L44"/>
    <mergeCell ref="B43:L43"/>
    <mergeCell ref="G39:H39"/>
    <mergeCell ref="K48:L48"/>
    <mergeCell ref="I71:L71"/>
    <mergeCell ref="B68:D68"/>
    <mergeCell ref="E68:H68"/>
    <mergeCell ref="I47:J47"/>
    <mergeCell ref="G50:H50"/>
    <mergeCell ref="B65:L65"/>
    <mergeCell ref="C49:F49"/>
    <mergeCell ref="G49:H49"/>
    <mergeCell ref="K49:L49"/>
    <mergeCell ref="C46:F46"/>
    <mergeCell ref="G46:H46"/>
    <mergeCell ref="I46:J46"/>
    <mergeCell ref="K46:L46"/>
    <mergeCell ref="K47:L47"/>
    <mergeCell ref="G47:H47"/>
    <mergeCell ref="C40:F40"/>
    <mergeCell ref="E73:H73"/>
    <mergeCell ref="I69:L69"/>
    <mergeCell ref="I67:L67"/>
    <mergeCell ref="B70:D70"/>
    <mergeCell ref="C50:F50"/>
    <mergeCell ref="I50:J50"/>
    <mergeCell ref="B66:L66"/>
    <mergeCell ref="K50:L50"/>
    <mergeCell ref="B55:L55"/>
    <mergeCell ref="B60:D60"/>
    <mergeCell ref="E60:H60"/>
    <mergeCell ref="I60:L60"/>
    <mergeCell ref="B61:D61"/>
    <mergeCell ref="E61:H61"/>
    <mergeCell ref="B90:D90"/>
    <mergeCell ref="I73:L73"/>
    <mergeCell ref="H76:L76"/>
    <mergeCell ref="I48:J48"/>
    <mergeCell ref="C48:F48"/>
    <mergeCell ref="G48:H48"/>
    <mergeCell ref="E67:H67"/>
    <mergeCell ref="B72:D72"/>
    <mergeCell ref="B86:L86"/>
    <mergeCell ref="B73:D73"/>
    <mergeCell ref="H89:L89"/>
    <mergeCell ref="H90:L90"/>
    <mergeCell ref="B69:D69"/>
    <mergeCell ref="E69:H69"/>
    <mergeCell ref="B71:D71"/>
    <mergeCell ref="B67:D67"/>
    <mergeCell ref="I72:L72"/>
    <mergeCell ref="B85:G85"/>
    <mergeCell ref="H85:L85"/>
    <mergeCell ref="B89:D89"/>
    <mergeCell ref="E62:H62"/>
    <mergeCell ref="I62:L62"/>
    <mergeCell ref="B52:L52"/>
    <mergeCell ref="B54:L54"/>
    <mergeCell ref="H1:L1"/>
    <mergeCell ref="A1:G1"/>
    <mergeCell ref="E72:H72"/>
    <mergeCell ref="E70:H70"/>
    <mergeCell ref="C76:G76"/>
    <mergeCell ref="I70:L70"/>
    <mergeCell ref="C47:F47"/>
    <mergeCell ref="I49:J49"/>
    <mergeCell ref="E71:H71"/>
    <mergeCell ref="I68:L68"/>
    <mergeCell ref="B56:D56"/>
    <mergeCell ref="E56:H56"/>
    <mergeCell ref="I56:L56"/>
    <mergeCell ref="B57:D57"/>
    <mergeCell ref="E57:H57"/>
    <mergeCell ref="I57:L57"/>
    <mergeCell ref="I61:L61"/>
    <mergeCell ref="B58:D58"/>
    <mergeCell ref="E58:H58"/>
    <mergeCell ref="I58:L58"/>
    <mergeCell ref="B59:D59"/>
    <mergeCell ref="E59:H59"/>
    <mergeCell ref="I59:L59"/>
    <mergeCell ref="B62:D62"/>
  </mergeCells>
  <phoneticPr fontId="7" type="noConversion"/>
  <dataValidations count="1">
    <dataValidation type="list" allowBlank="1" showInputMessage="1" showErrorMessage="1" error="Enter Yes or No from drop down menu." sqref="H23:L24" xr:uid="{00000000-0002-0000-1400-000000000000}">
      <formula1>"Yes, No"</formula1>
    </dataValidation>
  </dataValidations>
  <pageMargins left="0.63" right="0.42" top="0.57999999999999996" bottom="0.6" header="0.34" footer="0.35"/>
  <pageSetup scale="91" orientation="portrait" r:id="rId30"/>
  <headerFooter alignWithMargins="0">
    <oddFooter>&amp;R&amp;"Book Antiqua,Bold"&amp;8 Page &amp;P of &amp;N</oddFooter>
  </headerFooter>
  <rowBreaks count="2" manualBreakCount="2">
    <brk id="23" max="11" man="1"/>
    <brk id="49" max="11" man="1"/>
  </rowBreaks>
  <drawing r:id="rId3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0000"/>
    <pageSetUpPr fitToPage="1"/>
  </sheetPr>
  <dimension ref="A1:Z209"/>
  <sheetViews>
    <sheetView view="pageBreakPreview" topLeftCell="A3" zoomScaleSheetLayoutView="100" workbookViewId="0">
      <selection activeCell="A19" sqref="A19"/>
    </sheetView>
  </sheetViews>
  <sheetFormatPr defaultRowHeight="15.75"/>
  <cols>
    <col min="1" max="1" width="16.28515625" style="110" customWidth="1"/>
    <col min="2" max="2" width="31.28515625" style="110" customWidth="1"/>
    <col min="3" max="3" width="34.85546875" style="110" customWidth="1"/>
    <col min="4" max="4" width="18.85546875" style="110" customWidth="1"/>
    <col min="5" max="5" width="37.42578125" style="110" customWidth="1"/>
    <col min="6" max="16384" width="9.140625" style="110"/>
  </cols>
  <sheetData>
    <row r="1" spans="1:26" ht="16.5">
      <c r="A1" s="728" t="str">
        <f>'Attach 3(JV)'!A1</f>
        <v>Specification No. :NR3/NT/W-AIS/DOM/K00/25/11859 (RFx No. 5002004747)</v>
      </c>
      <c r="B1" s="728"/>
      <c r="C1" s="728"/>
      <c r="D1" s="727" t="str">
        <f>"Attachment-17 "&amp;'Attach 3(JV)'!AT1</f>
        <v xml:space="preserve">Attachment-17 </v>
      </c>
      <c r="E1" s="727"/>
    </row>
    <row r="2" spans="1:26" ht="10.5" customHeight="1">
      <c r="Z2" s="437">
        <f>'[6]Attach 3(JV)'!Z2</f>
        <v>0</v>
      </c>
    </row>
    <row r="3" spans="1:26" ht="81" customHeight="1">
      <c r="A3" s="613" t="str">
        <f>'Attach 3(JV)'!A3</f>
        <v>Package-C-Augmentation of transformation capacity at 765/400/220kV Agra (PG) S/S by 1x500 MVA, 400/220kV ICT at 400 KV Agra S/S</v>
      </c>
      <c r="B3" s="614"/>
      <c r="C3" s="614"/>
      <c r="D3" s="614"/>
      <c r="E3" s="614"/>
      <c r="F3" s="109"/>
      <c r="G3" s="109"/>
      <c r="H3" s="109"/>
    </row>
    <row r="4" spans="1:26" ht="6.75" customHeight="1">
      <c r="A4" s="429"/>
      <c r="H4" s="125"/>
      <c r="I4" s="126"/>
    </row>
    <row r="5" spans="1:26" ht="19.5" customHeight="1">
      <c r="A5" s="729" t="s">
        <v>481</v>
      </c>
      <c r="B5" s="729"/>
      <c r="C5" s="729"/>
      <c r="D5" s="729"/>
      <c r="E5" s="729"/>
      <c r="F5" s="430"/>
      <c r="H5" s="125"/>
      <c r="I5" s="126"/>
    </row>
    <row r="6" spans="1:26" ht="7.5" customHeight="1">
      <c r="A6" s="431"/>
      <c r="H6" s="125"/>
      <c r="I6" s="126"/>
    </row>
    <row r="7" spans="1:26" ht="19.5" customHeight="1">
      <c r="A7" s="430" t="str">
        <f>'Attach 3(JV)'!A7</f>
        <v>Bidder’s Name and Address (Sole Bidder) :</v>
      </c>
      <c r="B7" s="431"/>
      <c r="C7" s="431"/>
      <c r="D7" s="378" t="str">
        <f>'[6]Attach 3(JV)'!E7</f>
        <v>To:</v>
      </c>
      <c r="H7" s="125"/>
      <c r="I7" s="126"/>
    </row>
    <row r="8" spans="1:26" ht="26.25" customHeight="1">
      <c r="A8" s="730" t="str">
        <f>'Attach 3(JV)'!A8</f>
        <v/>
      </c>
      <c r="B8" s="730"/>
      <c r="C8" s="730"/>
      <c r="D8" s="383" t="str">
        <f>'[6]Attach 3(JV)'!E8</f>
        <v>Contract Services</v>
      </c>
      <c r="H8" s="125"/>
      <c r="I8" s="126"/>
    </row>
    <row r="9" spans="1:26" ht="19.5" customHeight="1">
      <c r="A9" s="131" t="s">
        <v>341</v>
      </c>
      <c r="B9" s="540" t="str">
        <f>'Attach 3(JV)'!B9</f>
        <v/>
      </c>
      <c r="C9" s="540"/>
      <c r="D9" s="383" t="str">
        <f>'[6]Attach 3(JV)'!E9</f>
        <v>Power Grid Corporation of India Ltd.,</v>
      </c>
      <c r="H9" s="125"/>
      <c r="I9" s="126"/>
    </row>
    <row r="10" spans="1:26" ht="19.5" customHeight="1">
      <c r="A10" s="131" t="s">
        <v>343</v>
      </c>
      <c r="B10" s="540" t="str">
        <f>'Attach 3(JV)'!B10</f>
        <v/>
      </c>
      <c r="C10" s="540"/>
      <c r="D10" s="383" t="s">
        <v>801</v>
      </c>
      <c r="H10" s="125"/>
      <c r="I10" s="126"/>
    </row>
    <row r="11" spans="1:26" ht="19.5" customHeight="1">
      <c r="B11" s="540" t="str">
        <f>'Attach 3(JV)'!B11</f>
        <v/>
      </c>
      <c r="C11" s="540"/>
      <c r="D11" s="383" t="s">
        <v>802</v>
      </c>
    </row>
    <row r="12" spans="1:26" ht="14.25" customHeight="1">
      <c r="A12" s="431"/>
      <c r="B12" s="540" t="str">
        <f>'Attach 3(JV)'!B12</f>
        <v/>
      </c>
      <c r="C12" s="540"/>
      <c r="D12" s="383"/>
    </row>
    <row r="13" spans="1:26" ht="19.5" customHeight="1">
      <c r="A13" s="110" t="s">
        <v>336</v>
      </c>
    </row>
    <row r="14" spans="1:26" ht="9.9499999999999993" customHeight="1">
      <c r="A14" s="431"/>
    </row>
    <row r="15" spans="1:26" ht="90" customHeight="1">
      <c r="A15" s="432">
        <v>1</v>
      </c>
      <c r="B15" s="732" t="s">
        <v>482</v>
      </c>
      <c r="C15" s="732"/>
      <c r="D15" s="732"/>
      <c r="E15" s="732"/>
    </row>
    <row r="16" spans="1:26" ht="51.75" customHeight="1">
      <c r="A16" s="432">
        <v>2</v>
      </c>
      <c r="B16" s="732" t="s">
        <v>483</v>
      </c>
      <c r="C16" s="732"/>
      <c r="D16" s="732"/>
      <c r="E16" s="732"/>
    </row>
    <row r="17" spans="1:5" ht="9" customHeight="1">
      <c r="A17" s="431"/>
      <c r="B17" s="431"/>
      <c r="C17" s="431"/>
      <c r="D17" s="431"/>
      <c r="E17" s="431"/>
    </row>
    <row r="18" spans="1:5" ht="97.5" customHeight="1">
      <c r="A18" s="348" t="s">
        <v>484</v>
      </c>
      <c r="B18" s="353" t="s">
        <v>339</v>
      </c>
      <c r="C18" s="353" t="s">
        <v>485</v>
      </c>
      <c r="D18" s="348" t="s">
        <v>486</v>
      </c>
      <c r="E18" s="348" t="s">
        <v>487</v>
      </c>
    </row>
    <row r="19" spans="1:5">
      <c r="A19" s="438"/>
      <c r="B19" s="439"/>
      <c r="C19" s="439"/>
      <c r="D19" s="440"/>
      <c r="E19" s="440"/>
    </row>
    <row r="20" spans="1:5">
      <c r="A20" s="438"/>
      <c r="B20" s="439"/>
      <c r="C20" s="439"/>
      <c r="D20" s="440"/>
      <c r="E20" s="440"/>
    </row>
    <row r="21" spans="1:5">
      <c r="A21" s="438"/>
      <c r="B21" s="439"/>
      <c r="C21" s="439"/>
      <c r="D21" s="440"/>
      <c r="E21" s="440"/>
    </row>
    <row r="22" spans="1:5">
      <c r="A22" s="438"/>
      <c r="B22" s="439"/>
      <c r="C22" s="439"/>
      <c r="D22" s="440"/>
      <c r="E22" s="440"/>
    </row>
    <row r="23" spans="1:5">
      <c r="A23" s="438"/>
      <c r="B23" s="439"/>
      <c r="C23" s="439"/>
      <c r="D23" s="440"/>
      <c r="E23" s="440"/>
    </row>
    <row r="24" spans="1:5">
      <c r="A24" s="438"/>
      <c r="B24" s="439"/>
      <c r="C24" s="439"/>
      <c r="D24" s="440"/>
      <c r="E24" s="440"/>
    </row>
    <row r="25" spans="1:5" ht="6" customHeight="1">
      <c r="A25" s="441"/>
      <c r="B25" s="442"/>
      <c r="C25" s="442"/>
      <c r="D25" s="443"/>
      <c r="E25" s="443"/>
    </row>
    <row r="26" spans="1:5" ht="0.6" hidden="1" customHeight="1">
      <c r="A26" s="444"/>
      <c r="B26" s="445"/>
      <c r="C26" s="445"/>
      <c r="D26" s="446"/>
      <c r="E26" s="446"/>
    </row>
    <row r="27" spans="1:5" ht="30" customHeight="1">
      <c r="A27" s="733" t="s">
        <v>488</v>
      </c>
      <c r="B27" s="733"/>
      <c r="C27" s="733"/>
      <c r="D27" s="733"/>
      <c r="E27" s="733"/>
    </row>
    <row r="28" spans="1:5" ht="16.5">
      <c r="C28" s="447"/>
    </row>
    <row r="29" spans="1:5" ht="16.5">
      <c r="A29" s="433" t="s">
        <v>5</v>
      </c>
      <c r="B29" s="448" t="str">
        <f>'Attach 3(JV)'!B18</f>
        <v>--</v>
      </c>
      <c r="C29" s="447" t="s">
        <v>3</v>
      </c>
      <c r="D29" s="449" t="str">
        <f>'Attach 3(JV)'!E18</f>
        <v/>
      </c>
    </row>
    <row r="30" spans="1:5" ht="16.5">
      <c r="A30" s="433" t="s">
        <v>6</v>
      </c>
      <c r="B30" s="449" t="str">
        <f>'Attach 3(JV)'!B19</f>
        <v/>
      </c>
      <c r="C30" s="447" t="s">
        <v>4</v>
      </c>
      <c r="D30" s="449" t="str">
        <f>'Attach 3(JV)'!E19</f>
        <v/>
      </c>
    </row>
    <row r="31" spans="1:5" ht="16.5">
      <c r="B31" s="450"/>
      <c r="C31" s="447"/>
      <c r="D31" s="447"/>
      <c r="E31" s="450"/>
    </row>
    <row r="32" spans="1:5" ht="16.5" hidden="1">
      <c r="A32" s="434" t="str">
        <f>A1</f>
        <v>Specification No. :NR3/NT/W-AIS/DOM/K00/25/11859 (RFx No. 5002004747)</v>
      </c>
      <c r="B32" s="435"/>
      <c r="C32" s="435"/>
      <c r="D32" s="435"/>
      <c r="E32" s="451" t="str">
        <f>D1</f>
        <v xml:space="preserve">Attachment-17 </v>
      </c>
    </row>
    <row r="33" spans="1:5" hidden="1"/>
    <row r="34" spans="1:5" ht="16.5" hidden="1">
      <c r="A34" s="734" t="str">
        <f>A3</f>
        <v>Package-C-Augmentation of transformation capacity at 765/400/220kV Agra (PG) S/S by 1x500 MVA, 400/220kV ICT at 400 KV Agra S/S</v>
      </c>
      <c r="B34" s="734"/>
      <c r="C34" s="734"/>
      <c r="D34" s="734"/>
      <c r="E34" s="734"/>
    </row>
    <row r="35" spans="1:5" ht="16.5" hidden="1">
      <c r="A35" s="429"/>
    </row>
    <row r="36" spans="1:5" ht="16.5" hidden="1">
      <c r="A36" s="735" t="s">
        <v>380</v>
      </c>
      <c r="B36" s="735"/>
      <c r="C36" s="735"/>
      <c r="D36" s="735"/>
      <c r="E36" s="735"/>
    </row>
    <row r="37" spans="1:5" hidden="1">
      <c r="A37" s="431"/>
    </row>
    <row r="38" spans="1:5" ht="16.5" hidden="1">
      <c r="A38" s="430" t="str">
        <f>'[6]Attach 3(JV)'!A15</f>
        <v>Name(s) and Addresse(s) of other partner(s)</v>
      </c>
      <c r="B38" s="431"/>
      <c r="C38" s="431"/>
      <c r="D38" s="378" t="str">
        <f>D7</f>
        <v>To:</v>
      </c>
    </row>
    <row r="39" spans="1:5" ht="16.5" hidden="1">
      <c r="A39" s="430" t="str">
        <f>'[6]Attach 3(JV)'!B16</f>
        <v/>
      </c>
      <c r="B39" s="431"/>
      <c r="C39" s="431"/>
      <c r="D39" s="383" t="str">
        <f>D8</f>
        <v>Contract Services</v>
      </c>
    </row>
    <row r="40" spans="1:5" ht="16.5" hidden="1">
      <c r="A40" s="131" t="s">
        <v>341</v>
      </c>
      <c r="B40" s="540" t="str">
        <f>'[6]Attach 3(JV)'!B17:D17</f>
        <v xml:space="preserve">…… ……. …….. …… ……. …….. </v>
      </c>
      <c r="C40" s="540"/>
      <c r="D40" s="383" t="str">
        <f>D9</f>
        <v>Power Grid Corporation of India Ltd.,</v>
      </c>
    </row>
    <row r="41" spans="1:5" ht="16.5" hidden="1">
      <c r="A41" s="131" t="s">
        <v>343</v>
      </c>
      <c r="B41" s="540" t="str">
        <f>'[6]Attach 3(JV)'!B18:D18</f>
        <v xml:space="preserve">…… ……. …….. …… ……. …….. </v>
      </c>
      <c r="C41" s="540"/>
      <c r="D41" s="383" t="str">
        <f>D10</f>
        <v>SCO Bay 5-10, near Haryana Pollution Control board Office,</v>
      </c>
    </row>
    <row r="42" spans="1:5" hidden="1">
      <c r="B42" s="540" t="str">
        <f>'[6]Attach 3(JV)'!B19:D19</f>
        <v xml:space="preserve">…… ……. …….. …… ……. …….. </v>
      </c>
      <c r="C42" s="540"/>
      <c r="D42" s="383" t="str">
        <f>D11</f>
        <v>Sector 16A, Faridabad, Haryana 121002</v>
      </c>
    </row>
    <row r="43" spans="1:5" hidden="1">
      <c r="A43" s="431"/>
      <c r="B43" s="540" t="str">
        <f>'[6]Attach 3(JV)'!B20:D20</f>
        <v xml:space="preserve">…… ……. …….. …… ……. …….. </v>
      </c>
      <c r="C43" s="540"/>
      <c r="D43" s="383"/>
    </row>
    <row r="44" spans="1:5" hidden="1">
      <c r="A44" s="110" t="s">
        <v>336</v>
      </c>
    </row>
    <row r="45" spans="1:5" hidden="1">
      <c r="A45" s="431"/>
    </row>
    <row r="46" spans="1:5" hidden="1">
      <c r="A46" s="732" t="s">
        <v>381</v>
      </c>
      <c r="B46" s="732"/>
      <c r="C46" s="732"/>
      <c r="D46" s="732"/>
      <c r="E46" s="732"/>
    </row>
    <row r="47" spans="1:5" hidden="1">
      <c r="A47" s="431"/>
      <c r="B47" s="431"/>
      <c r="C47" s="431"/>
      <c r="D47" s="431"/>
      <c r="E47" s="431"/>
    </row>
    <row r="48" spans="1:5" ht="63" hidden="1">
      <c r="A48" s="348" t="s">
        <v>339</v>
      </c>
      <c r="B48" s="731" t="s">
        <v>109</v>
      </c>
      <c r="C48" s="731"/>
      <c r="D48" s="348" t="s">
        <v>110</v>
      </c>
      <c r="E48" s="348" t="s">
        <v>111</v>
      </c>
    </row>
    <row r="49" spans="1:5" hidden="1">
      <c r="A49" s="348">
        <v>1</v>
      </c>
      <c r="B49" s="726"/>
      <c r="C49" s="726"/>
      <c r="D49" s="452"/>
      <c r="E49" s="452"/>
    </row>
    <row r="50" spans="1:5" hidden="1">
      <c r="A50" s="348">
        <v>2</v>
      </c>
      <c r="B50" s="726"/>
      <c r="C50" s="726"/>
      <c r="D50" s="452"/>
      <c r="E50" s="452"/>
    </row>
    <row r="51" spans="1:5" hidden="1">
      <c r="A51" s="348">
        <v>3</v>
      </c>
      <c r="B51" s="726"/>
      <c r="C51" s="726"/>
      <c r="D51" s="452"/>
      <c r="E51" s="452"/>
    </row>
    <row r="52" spans="1:5" hidden="1">
      <c r="A52" s="348">
        <v>4</v>
      </c>
      <c r="B52" s="726"/>
      <c r="C52" s="726"/>
      <c r="D52" s="452"/>
      <c r="E52" s="452"/>
    </row>
    <row r="53" spans="1:5" hidden="1">
      <c r="A53" s="348">
        <v>5</v>
      </c>
      <c r="B53" s="726"/>
      <c r="C53" s="726"/>
      <c r="D53" s="452"/>
      <c r="E53" s="452"/>
    </row>
    <row r="54" spans="1:5" hidden="1">
      <c r="A54" s="348">
        <v>6</v>
      </c>
      <c r="B54" s="726"/>
      <c r="C54" s="726"/>
      <c r="D54" s="452"/>
      <c r="E54" s="452"/>
    </row>
    <row r="55" spans="1:5" hidden="1">
      <c r="A55" s="431"/>
      <c r="B55" s="431"/>
      <c r="C55" s="431"/>
      <c r="D55" s="431"/>
      <c r="E55" s="431"/>
    </row>
    <row r="56" spans="1:5" ht="16.5" hidden="1">
      <c r="A56" s="436"/>
      <c r="B56" s="436"/>
      <c r="C56" s="436"/>
      <c r="D56" s="436"/>
      <c r="E56" s="436"/>
    </row>
    <row r="57" spans="1:5" ht="16.5" hidden="1">
      <c r="A57" s="436" t="s">
        <v>5</v>
      </c>
      <c r="B57" s="448" t="str">
        <f>B29</f>
        <v>--</v>
      </c>
      <c r="C57" s="436" t="s">
        <v>3</v>
      </c>
      <c r="D57" s="436" t="str">
        <f>D29</f>
        <v/>
      </c>
      <c r="E57" s="436"/>
    </row>
    <row r="58" spans="1:5" ht="16.5" hidden="1">
      <c r="A58" s="436" t="s">
        <v>6</v>
      </c>
      <c r="B58" s="436" t="str">
        <f>B30</f>
        <v/>
      </c>
      <c r="C58" s="436" t="s">
        <v>4</v>
      </c>
      <c r="D58" s="436" t="str">
        <f>D30</f>
        <v/>
      </c>
      <c r="E58" s="436"/>
    </row>
    <row r="59" spans="1:5" ht="16.5" hidden="1">
      <c r="A59" s="436"/>
      <c r="B59" s="436"/>
      <c r="C59" s="436"/>
      <c r="D59" s="436"/>
      <c r="E59" s="436"/>
    </row>
    <row r="60" spans="1:5" ht="16.5" hidden="1">
      <c r="A60" s="434" t="str">
        <f>A32</f>
        <v>Specification No. :NR3/NT/W-AIS/DOM/K00/25/11859 (RFx No. 5002004747)</v>
      </c>
      <c r="B60" s="435"/>
      <c r="C60" s="435"/>
      <c r="D60" s="435"/>
      <c r="E60" s="451" t="str">
        <f>E32</f>
        <v xml:space="preserve">Attachment-17 </v>
      </c>
    </row>
    <row r="61" spans="1:5" hidden="1"/>
    <row r="62" spans="1:5" ht="16.5" hidden="1">
      <c r="A62" s="734" t="str">
        <f>A34</f>
        <v>Package-C-Augmentation of transformation capacity at 765/400/220kV Agra (PG) S/S by 1x500 MVA, 400/220kV ICT at 400 KV Agra S/S</v>
      </c>
      <c r="B62" s="734"/>
      <c r="C62" s="734"/>
      <c r="D62" s="734"/>
      <c r="E62" s="734"/>
    </row>
    <row r="63" spans="1:5" ht="16.5" hidden="1">
      <c r="A63" s="429"/>
    </row>
    <row r="64" spans="1:5" ht="16.5" hidden="1">
      <c r="A64" s="735" t="s">
        <v>380</v>
      </c>
      <c r="B64" s="735"/>
      <c r="C64" s="735"/>
      <c r="D64" s="735"/>
      <c r="E64" s="735"/>
    </row>
    <row r="65" spans="1:5" hidden="1">
      <c r="A65" s="431"/>
    </row>
    <row r="66" spans="1:5" ht="16.5" hidden="1">
      <c r="A66" s="430" t="str">
        <f>'[6]Attach 3(JV)'!A15</f>
        <v>Name(s) and Addresse(s) of other partner(s)</v>
      </c>
      <c r="B66" s="431"/>
      <c r="C66" s="431"/>
      <c r="D66" s="378" t="str">
        <f>D7</f>
        <v>To:</v>
      </c>
    </row>
    <row r="67" spans="1:5" ht="16.5" hidden="1">
      <c r="A67" s="430" t="str">
        <f>'[6]Attach 3(JV)'!E16</f>
        <v/>
      </c>
      <c r="B67" s="431"/>
      <c r="C67" s="431"/>
      <c r="D67" s="383" t="str">
        <f>D8</f>
        <v>Contract Services</v>
      </c>
    </row>
    <row r="68" spans="1:5" ht="16.5" hidden="1">
      <c r="A68" s="131" t="s">
        <v>341</v>
      </c>
      <c r="B68" s="540" t="str">
        <f>'[6]Attach 3(JV)'!E17</f>
        <v/>
      </c>
      <c r="C68" s="540"/>
      <c r="D68" s="383" t="str">
        <f>D9</f>
        <v>Power Grid Corporation of India Ltd.,</v>
      </c>
    </row>
    <row r="69" spans="1:5" ht="16.5" hidden="1">
      <c r="A69" s="131" t="s">
        <v>343</v>
      </c>
      <c r="B69" s="540" t="str">
        <f>'[6]Attach 3(JV)'!E18</f>
        <v/>
      </c>
      <c r="C69" s="540"/>
      <c r="D69" s="383" t="str">
        <f>D10</f>
        <v>SCO Bay 5-10, near Haryana Pollution Control board Office,</v>
      </c>
    </row>
    <row r="70" spans="1:5" hidden="1">
      <c r="B70" s="540" t="str">
        <f>'[6]Attach 3(JV)'!E19</f>
        <v/>
      </c>
      <c r="C70" s="540"/>
      <c r="D70" s="383" t="str">
        <f>D11</f>
        <v>Sector 16A, Faridabad, Haryana 121002</v>
      </c>
    </row>
    <row r="71" spans="1:5" hidden="1">
      <c r="A71" s="431"/>
      <c r="B71" s="540" t="str">
        <f>'[6]Attach 3(JV)'!E20</f>
        <v/>
      </c>
      <c r="C71" s="540"/>
      <c r="D71" s="383"/>
    </row>
    <row r="72" spans="1:5" hidden="1">
      <c r="A72" s="110" t="s">
        <v>336</v>
      </c>
    </row>
    <row r="73" spans="1:5" hidden="1">
      <c r="A73" s="431"/>
    </row>
    <row r="74" spans="1:5" hidden="1">
      <c r="A74" s="732" t="s">
        <v>381</v>
      </c>
      <c r="B74" s="732"/>
      <c r="C74" s="732"/>
      <c r="D74" s="732"/>
      <c r="E74" s="732"/>
    </row>
    <row r="75" spans="1:5" hidden="1">
      <c r="A75" s="431"/>
      <c r="B75" s="431"/>
      <c r="C75" s="431"/>
      <c r="D75" s="431"/>
      <c r="E75" s="431"/>
    </row>
    <row r="76" spans="1:5" ht="63" hidden="1">
      <c r="A76" s="348" t="s">
        <v>339</v>
      </c>
      <c r="B76" s="731" t="s">
        <v>109</v>
      </c>
      <c r="C76" s="731"/>
      <c r="D76" s="348" t="s">
        <v>110</v>
      </c>
      <c r="E76" s="348" t="s">
        <v>111</v>
      </c>
    </row>
    <row r="77" spans="1:5" hidden="1">
      <c r="A77" s="348">
        <v>1</v>
      </c>
      <c r="B77" s="726"/>
      <c r="C77" s="726"/>
      <c r="D77" s="452"/>
      <c r="E77" s="452"/>
    </row>
    <row r="78" spans="1:5" hidden="1">
      <c r="A78" s="348">
        <v>2</v>
      </c>
      <c r="B78" s="726"/>
      <c r="C78" s="726"/>
      <c r="D78" s="452"/>
      <c r="E78" s="452"/>
    </row>
    <row r="79" spans="1:5" hidden="1">
      <c r="A79" s="348">
        <v>3</v>
      </c>
      <c r="B79" s="726"/>
      <c r="C79" s="726"/>
      <c r="D79" s="452"/>
      <c r="E79" s="452"/>
    </row>
    <row r="80" spans="1:5" hidden="1">
      <c r="A80" s="348">
        <v>4</v>
      </c>
      <c r="B80" s="726"/>
      <c r="C80" s="726"/>
      <c r="D80" s="452"/>
      <c r="E80" s="452"/>
    </row>
    <row r="81" spans="1:5" hidden="1">
      <c r="A81" s="348">
        <v>5</v>
      </c>
      <c r="B81" s="726"/>
      <c r="C81" s="726"/>
      <c r="D81" s="452"/>
      <c r="E81" s="452"/>
    </row>
    <row r="82" spans="1:5" hidden="1">
      <c r="A82" s="348">
        <v>6</v>
      </c>
      <c r="B82" s="726"/>
      <c r="C82" s="726"/>
      <c r="D82" s="452"/>
      <c r="E82" s="452"/>
    </row>
    <row r="83" spans="1:5" hidden="1">
      <c r="A83" s="431"/>
      <c r="B83" s="431"/>
      <c r="C83" s="431"/>
      <c r="D83" s="431"/>
      <c r="E83" s="431"/>
    </row>
    <row r="84" spans="1:5" ht="16.5" hidden="1">
      <c r="A84" s="436"/>
      <c r="B84" s="436"/>
      <c r="C84" s="436"/>
      <c r="D84" s="436"/>
      <c r="E84" s="436"/>
    </row>
    <row r="85" spans="1:5" ht="16.5" hidden="1">
      <c r="A85" s="436" t="s">
        <v>5</v>
      </c>
      <c r="B85" s="448" t="str">
        <f>B57</f>
        <v>--</v>
      </c>
      <c r="C85" s="436" t="s">
        <v>3</v>
      </c>
      <c r="D85" s="436" t="str">
        <f>D57</f>
        <v/>
      </c>
      <c r="E85" s="436"/>
    </row>
    <row r="86" spans="1:5" ht="16.5" hidden="1">
      <c r="A86" s="436" t="s">
        <v>6</v>
      </c>
      <c r="B86" s="436" t="str">
        <f>B58</f>
        <v/>
      </c>
      <c r="C86" s="436" t="s">
        <v>4</v>
      </c>
      <c r="D86" s="436" t="str">
        <f>D58</f>
        <v/>
      </c>
      <c r="E86" s="436"/>
    </row>
    <row r="87" spans="1:5" ht="16.5" hidden="1">
      <c r="A87" s="436"/>
      <c r="B87" s="436"/>
      <c r="C87" s="436"/>
      <c r="D87" s="436"/>
      <c r="E87" s="436"/>
    </row>
    <row r="88" spans="1:5" hidden="1"/>
    <row r="89" spans="1:5" hidden="1"/>
    <row r="90" spans="1:5" hidden="1"/>
    <row r="91" spans="1:5" hidden="1"/>
    <row r="92" spans="1:5" hidden="1"/>
    <row r="93" spans="1:5" hidden="1"/>
    <row r="94" spans="1:5" hidden="1"/>
    <row r="95" spans="1:5" hidden="1"/>
    <row r="96" spans="1: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3rhht/E+mNLNa4DTg9/nFnbjNRUtht1LIUIR9npQd7Zyds4hhUFwfydbhm418G6LhPGXTltvqp0E7fkfFydLig==" saltValue="9qoGJicUR5HZIfYyvX/17g==" spinCount="100000" sheet="1" formatColumns="0" formatRows="0" selectLockedCells="1"/>
  <customSheetViews>
    <customSheetView guid="{FEBF4298-F424-4062-8777-832DAFDB7A61}" scale="90" showPageBreaks="1" fitToPage="1" printArea="1" hiddenRows="1" view="pageBreakPreview" topLeftCell="A3">
      <selection activeCell="A19" sqref="A19"/>
      <pageMargins left="0.7" right="0.7" top="0.44" bottom="0.2" header="0.25" footer="0.2"/>
      <pageSetup scale="82" fitToHeight="0" orientation="portrait" r:id="rId1"/>
    </customSheetView>
    <customSheetView guid="{FB41F969-87BE-4AD1-A99C-A5F9EA1C8FCB}" scale="90" showPageBreaks="1" fitToPage="1" printArea="1" hiddenRows="1" view="pageBreakPreview" topLeftCell="A10">
      <selection activeCell="A19" sqref="A19"/>
      <pageMargins left="0.7" right="0.7" top="0.44" bottom="0.2" header="0.25" footer="0.2"/>
      <pageSetup scale="82" fitToHeight="0" orientation="portrait" r:id="rId2"/>
    </customSheetView>
    <customSheetView guid="{47D52ECC-373D-4A7A-838F-7112A4A0A94F}" showPageBreaks="1" fitToPage="1" printArea="1" hiddenRows="1" view="pageBreakPreview">
      <selection activeCell="A19" sqref="A19"/>
      <pageMargins left="0.7" right="0.7" top="0.44" bottom="0.2" header="0.25" footer="0.2"/>
      <pageSetup scale="82" fitToHeight="0" orientation="portrait" r:id="rId3"/>
    </customSheetView>
    <customSheetView guid="{BA86FE7A-199D-4ABD-A444-AE6BFDF4BCC9}" showPageBreaks="1" fitToPage="1" printArea="1" hiddenRows="1" view="pageBreakPreview" topLeftCell="A4">
      <selection activeCell="E23" sqref="E23"/>
      <pageMargins left="0.7" right="0.7" top="0.44" bottom="0.2" header="0.25" footer="0.2"/>
      <pageSetup scale="82" fitToHeight="0" orientation="portrait" r:id="rId4"/>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6"/>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7"/>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8"/>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9"/>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0"/>
    </customSheetView>
    <customSheetView guid="{F9FE2C60-2849-4C32-B532-2B1A89FFA9CD}" fitToPage="1" hiddenRows="1" topLeftCell="A19">
      <selection activeCell="A19" sqref="A19"/>
      <pageMargins left="0.7" right="0.7" top="0.44" bottom="0.2" header="0.25" footer="0.2"/>
      <pageSetup paperSize="9" fitToHeight="0" orientation="portrait" r:id="rId11"/>
    </customSheetView>
    <customSheetView guid="{7A9EA6D6-4DDF-43D9-92E6-C6AFAD14E266}" fitToPage="1" hiddenRows="1" topLeftCell="A11">
      <selection activeCell="A19" sqref="A19"/>
      <pageMargins left="0.7" right="0.7" top="0.44" bottom="0.2" header="0.25" footer="0.2"/>
      <pageSetup paperSize="9" fitToHeight="0" orientation="portrait" r:id="rId12"/>
    </customSheetView>
    <customSheetView guid="{DC28ED1E-3E35-4094-9C2B-5C0A1C1D459C}" showPageBreaks="1" fitToPage="1" printArea="1" hiddenRows="1">
      <selection activeCell="A19" sqref="A19"/>
      <pageMargins left="0.7" right="0.7" top="0.44" bottom="0.2" header="0.25" footer="0.2"/>
      <pageSetup paperSize="9" fitToHeight="0" orientation="portrait" r:id="rId13"/>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4"/>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5"/>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9"/>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0"/>
    </customSheetView>
    <customSheetView guid="{347D9A5E-5167-4CD7-A121-BEAF211F64E4}" showPageBreaks="1" fitToPage="1" printArea="1" hiddenRows="1" view="pageBreakPreview">
      <selection activeCell="A19" sqref="A19"/>
      <pageMargins left="0.7" right="0.7" top="0.44" bottom="0.2" header="0.25" footer="0.2"/>
      <pageSetup scale="82" fitToHeight="0" orientation="portrait" r:id="rId21"/>
    </customSheetView>
    <customSheetView guid="{72B383D4-8341-48BE-BBCC-63C6785ABF81}" showPageBreaks="1" fitToPage="1" printArea="1" hiddenRows="1" view="pageBreakPreview" topLeftCell="A4">
      <selection activeCell="A19" sqref="A19"/>
      <pageMargins left="0.7" right="0.7" top="0.44" bottom="0.2" header="0.25" footer="0.2"/>
      <pageSetup scale="82" fitToHeight="0" orientation="portrait" r:id="rId22"/>
    </customSheetView>
    <customSheetView guid="{7706378E-40E2-4583-90AF-E6E1DCB3696C}" scale="90" showPageBreaks="1" fitToPage="1" printArea="1" hiddenRows="1" view="pageBreakPreview" topLeftCell="A16">
      <selection activeCell="A19" sqref="A19"/>
      <pageMargins left="0.7" right="0.7" top="0.44" bottom="0.2" header="0.25" footer="0.2"/>
      <pageSetup scale="82" fitToHeight="0" orientation="portrait" r:id="rId23"/>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A60:E83">
    <cfRule type="expression" dxfId="11" priority="1" stopIfTrue="1">
      <formula>$Z$2&lt;2</formula>
    </cfRule>
  </conditionalFormatting>
  <conditionalFormatting sqref="B32:B56 A32:A59 C32:E59 B58:B59 B84 A84:A88 C84:E88 B86:B88">
    <cfRule type="expression" dxfId="10" priority="2" stopIfTrue="1">
      <formula>$Z$2&lt;1</formula>
    </cfRule>
  </conditionalFormatting>
  <pageMargins left="0.7" right="0.7" top="0.44" bottom="0.2" header="0.25" footer="0.2"/>
  <pageSetup scale="72" fitToHeight="0" orientation="portrait" r:id="rId24"/>
  <drawing r:id="rId2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FF0000"/>
    <pageSetUpPr fitToPage="1"/>
  </sheetPr>
  <dimension ref="A1:I34"/>
  <sheetViews>
    <sheetView showGridLines="0" view="pageBreakPreview" topLeftCell="A8" zoomScaleSheetLayoutView="100" workbookViewId="0">
      <selection sqref="A1:XFD1048576"/>
    </sheetView>
  </sheetViews>
  <sheetFormatPr defaultRowHeight="15.75"/>
  <cols>
    <col min="1" max="1" width="12.140625" style="17" customWidth="1"/>
    <col min="2" max="2" width="20.5703125" style="17" customWidth="1"/>
    <col min="3" max="3" width="15.28515625" style="17" customWidth="1"/>
    <col min="4" max="4" width="15.42578125" style="17" customWidth="1"/>
    <col min="5" max="5" width="55.85546875" style="17" customWidth="1"/>
    <col min="6" max="8" width="9.140625" style="17"/>
    <col min="9" max="16384" width="9.140625" style="64"/>
  </cols>
  <sheetData>
    <row r="1" spans="1:9" ht="16.5">
      <c r="A1" s="546" t="str">
        <f>'Attach 3(JV)'!A1</f>
        <v>Specification No. :NR3/NT/W-AIS/DOM/K00/25/11859 (RFx No. 5002004747)</v>
      </c>
      <c r="B1" s="546"/>
      <c r="C1" s="546"/>
      <c r="D1" s="546"/>
      <c r="E1" s="265" t="str">
        <f>"Attachment-18 " &amp; 'Attach 3(JV)'!AT1</f>
        <v xml:space="preserve">Attachment-18 </v>
      </c>
    </row>
    <row r="3" spans="1:9" ht="92.25" customHeight="1">
      <c r="A3" s="613" t="str">
        <f>'Attach 3(JV)'!A3</f>
        <v>Package-C-Augmentation of transformation capacity at 765/400/220kV Agra (PG) S/S by 1x500 MVA, 400/220kV ICT at 400 KV Agra S/S</v>
      </c>
      <c r="B3" s="614"/>
      <c r="C3" s="614"/>
      <c r="D3" s="614"/>
      <c r="E3" s="614"/>
      <c r="F3" s="10"/>
      <c r="G3" s="10"/>
      <c r="H3" s="10"/>
    </row>
    <row r="4" spans="1:9" ht="20.100000000000001" customHeight="1">
      <c r="A4" s="266"/>
      <c r="H4" s="125"/>
      <c r="I4" s="126"/>
    </row>
    <row r="5" spans="1:9" ht="20.100000000000001" customHeight="1">
      <c r="A5" s="538" t="s">
        <v>494</v>
      </c>
      <c r="B5" s="538"/>
      <c r="C5" s="538"/>
      <c r="D5" s="538"/>
      <c r="E5" s="538"/>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2" t="str">
        <f>'Attach 3(JV)'!A8</f>
        <v/>
      </c>
      <c r="B8" s="542"/>
      <c r="C8" s="542"/>
      <c r="D8" s="542"/>
      <c r="E8" s="130" t="str">
        <f>'Attach 3(JV)'!E8</f>
        <v>Contract Services</v>
      </c>
      <c r="H8" s="125"/>
      <c r="I8" s="126"/>
    </row>
    <row r="9" spans="1:9" ht="20.100000000000001" customHeight="1">
      <c r="A9" s="131" t="s">
        <v>341</v>
      </c>
      <c r="B9" s="540" t="str">
        <f>'Attach 3(JV)'!B9</f>
        <v/>
      </c>
      <c r="C9" s="540"/>
      <c r="D9" s="540"/>
      <c r="E9" s="130" t="str">
        <f>'Attach 3(JV)'!E9</f>
        <v>Power Grid Corporation of India Ltd.,</v>
      </c>
      <c r="H9" s="125"/>
      <c r="I9" s="126"/>
    </row>
    <row r="10" spans="1:9" ht="20.100000000000001" customHeight="1">
      <c r="A10" s="131" t="s">
        <v>343</v>
      </c>
      <c r="B10" s="540" t="str">
        <f>'Attach 3(JV)'!B10</f>
        <v/>
      </c>
      <c r="C10" s="540"/>
      <c r="D10" s="540"/>
      <c r="E10" s="130" t="str">
        <f>'Attach 3(JV)'!E10</f>
        <v xml:space="preserve">Northern Region-III Headquarter, 2nd Floor, Plot No. – 2A/INS 02,
</v>
      </c>
      <c r="H10" s="125"/>
      <c r="I10" s="126"/>
    </row>
    <row r="11" spans="1:9" ht="20.100000000000001" customHeight="1">
      <c r="B11" s="540" t="str">
        <f>'Attach 3(JV)'!B11</f>
        <v/>
      </c>
      <c r="C11" s="540"/>
      <c r="D11" s="540"/>
      <c r="E11" s="130" t="str">
        <f>'Attach 3(JV)'!E11</f>
        <v xml:space="preserve">2nd Floor, Plot No. – 2A/INS 02, Avadh Vihar Yojna,Lucknow- 226002 (UP) </v>
      </c>
    </row>
    <row r="12" spans="1:9" ht="20.100000000000001" customHeight="1">
      <c r="A12" s="69"/>
      <c r="B12" s="540" t="str">
        <f>'Attach 3(JV)'!B12</f>
        <v/>
      </c>
      <c r="C12" s="540"/>
      <c r="D12" s="540"/>
      <c r="E12" s="130"/>
    </row>
    <row r="13" spans="1:9" ht="20.100000000000001" customHeight="1">
      <c r="A13" s="69"/>
      <c r="B13" s="339"/>
      <c r="C13" s="339"/>
      <c r="D13" s="339"/>
      <c r="E13" s="64"/>
    </row>
    <row r="14" spans="1:9" ht="20.100000000000001" customHeight="1">
      <c r="A14" s="17" t="s">
        <v>336</v>
      </c>
    </row>
    <row r="15" spans="1:9" ht="20.100000000000001" customHeight="1">
      <c r="A15" s="69"/>
    </row>
    <row r="16" spans="1:9" ht="20.100000000000001" customHeight="1">
      <c r="A16" s="656" t="s">
        <v>533</v>
      </c>
      <c r="B16" s="656"/>
      <c r="C16" s="656"/>
      <c r="D16" s="656"/>
      <c r="E16" s="656"/>
    </row>
    <row r="17" spans="1:5" ht="20.100000000000001" customHeight="1">
      <c r="A17" s="69"/>
    </row>
    <row r="18" spans="1:5" ht="20.100000000000001" customHeight="1">
      <c r="A18" s="69"/>
    </row>
    <row r="19" spans="1:5" ht="16.5">
      <c r="A19" s="271" t="s">
        <v>5</v>
      </c>
      <c r="B19" s="272" t="str">
        <f>'Attach 3(JV)'!B18</f>
        <v>--</v>
      </c>
      <c r="C19" s="312"/>
      <c r="D19" s="270" t="s">
        <v>3</v>
      </c>
      <c r="E19" s="273" t="str">
        <f>'Attach 3(JV)'!E18</f>
        <v/>
      </c>
    </row>
    <row r="20" spans="1:5" ht="16.5">
      <c r="A20" s="271" t="s">
        <v>6</v>
      </c>
      <c r="B20" s="273" t="str">
        <f>'Attach 3(JV)'!B19</f>
        <v/>
      </c>
      <c r="C20" s="312"/>
      <c r="D20" s="270" t="s">
        <v>4</v>
      </c>
      <c r="E20" s="273" t="str">
        <f>'Attach 3(JV)'!E19</f>
        <v/>
      </c>
    </row>
    <row r="21" spans="1:5" ht="33" customHeight="1">
      <c r="D21" s="270"/>
    </row>
    <row r="22" spans="1:5" ht="20.100000000000001" customHeight="1"/>
    <row r="23" spans="1:5" ht="20.100000000000001" customHeight="1">
      <c r="A23" s="256"/>
    </row>
    <row r="24" spans="1:5" ht="20.100000000000001" customHeight="1"/>
    <row r="25" spans="1:5" ht="20.100000000000001" customHeight="1"/>
    <row r="26" spans="1:5" ht="20.100000000000001" customHeight="1">
      <c r="A26" s="256"/>
    </row>
    <row r="27" spans="1:5" ht="20.100000000000001" customHeight="1"/>
    <row r="28" spans="1:5" ht="20.100000000000001" customHeight="1">
      <c r="A28" s="256"/>
    </row>
    <row r="29" spans="1:5" ht="20.100000000000001" customHeight="1"/>
    <row r="30" spans="1:5" ht="20.100000000000001" customHeight="1">
      <c r="A30" s="256"/>
    </row>
    <row r="31" spans="1:5" ht="20.100000000000001" customHeight="1"/>
    <row r="32" spans="1:5" ht="20.100000000000001" customHeight="1"/>
    <row r="33" ht="20.100000000000001" customHeight="1"/>
    <row r="34" ht="20.100000000000001" customHeight="1"/>
  </sheetData>
  <sheetProtection algorithmName="SHA-512" hashValue="3Je/X3ypXeTlV2hLMC+JZkytvEPcZ+K0XJpkQxrokRaPZQBraOMncvFklDlbyvXYllyXQuvpRnrmQPhRvN6zRA==" saltValue="Xdb5kRymuylZZNMDO1mIfg==" spinCount="100000" sheet="1" formatColumns="0" formatRows="0" selectLockedCells="1"/>
  <customSheetViews>
    <customSheetView guid="{FEBF4298-F424-4062-8777-832DAFDB7A61}" showPageBreaks="1" showGridLines="0" fitToPage="1" printArea="1" view="pageBreakPreview">
      <selection sqref="A1:D1"/>
      <pageMargins left="0.75" right="0.63" top="0.57999999999999996" bottom="0.6" header="0.34" footer="0.35"/>
      <pageSetup scale="98"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D17" sqref="D17"/>
      <pageMargins left="0.75" right="0.63" top="0.57999999999999996" bottom="0.6" header="0.34" footer="0.35"/>
      <pageSetup scale="98"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8">
      <selection activeCell="A3" sqref="A3:E3"/>
      <pageMargins left="0.75" right="0.63" top="0.57999999999999996" bottom="0.6" header="0.34" footer="0.35"/>
      <pageSetup scale="98"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8"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1"/>
      <headerFooter alignWithMargins="0">
        <oddFooter>&amp;R&amp;"Book Antiqua,Bold"&amp;8 Page &amp;P of &amp;N</oddFooter>
      </headerFooter>
    </customSheetView>
    <customSheetView guid="{347D9A5E-5167-4CD7-A121-BEAF211F64E4}" showPageBreaks="1" showGridLines="0" fitToPage="1" printArea="1" view="pageBreakPreview" topLeftCell="A8">
      <selection activeCell="A3" sqref="A3:E3"/>
      <pageMargins left="0.75" right="0.63" top="0.57999999999999996" bottom="0.6" header="0.34" footer="0.35"/>
      <pageSetup scale="98" orientation="portrait" r:id="rId12"/>
      <headerFooter alignWithMargins="0">
        <oddFooter>&amp;R&amp;"Book Antiqua,Bold"&amp;8 Page &amp;P of &amp;N</oddFooter>
      </headerFooter>
    </customSheetView>
    <customSheetView guid="{72B383D4-8341-48BE-BBCC-63C6785ABF81}" showPageBreaks="1" showGridLines="0" fitToPage="1" printArea="1" view="pageBreakPreview">
      <selection activeCell="D17" sqref="D17"/>
      <pageMargins left="0.75" right="0.63" top="0.57999999999999996" bottom="0.6" header="0.34" footer="0.35"/>
      <pageSetup scale="98" orientation="portrait" r:id="rId13"/>
      <headerFooter alignWithMargins="0">
        <oddFooter>&amp;R&amp;"Book Antiqua,Bold"&amp;8 Page &amp;P of &amp;N</oddFooter>
      </headerFooter>
    </customSheetView>
    <customSheetView guid="{7706378E-40E2-4583-90AF-E6E1DCB3696C}" showPageBreaks="1" showGridLines="0" fitToPage="1" printArea="1" view="pageBreakPreview" topLeftCell="A10">
      <selection activeCell="D17" sqref="D17"/>
      <pageMargins left="0.75" right="0.63" top="0.57999999999999996" bottom="0.6" header="0.34" footer="0.35"/>
      <pageSetup scale="98" orientation="portrait" r:id="rId14"/>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85" orientation="portrait" r:id="rId15"/>
  <headerFooter alignWithMargins="0">
    <oddFooter>&amp;R&amp;"Book Antiqua,Bold"&amp;8 Page &amp;P of &amp;N</oddFooter>
  </headerFooter>
  <drawing r:id="rId1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P184"/>
  <sheetViews>
    <sheetView view="pageBreakPreview" zoomScaleNormal="100" zoomScaleSheetLayoutView="100" workbookViewId="0">
      <selection activeCell="A5" sqref="A1:XFD1048576"/>
    </sheetView>
  </sheetViews>
  <sheetFormatPr defaultRowHeight="13.5"/>
  <cols>
    <col min="1" max="1" width="10" style="166" customWidth="1"/>
    <col min="2" max="2" width="10.7109375" style="166" customWidth="1"/>
    <col min="3" max="3" width="10.85546875" style="166" customWidth="1"/>
    <col min="4" max="8" width="10.7109375" style="166" customWidth="1"/>
    <col min="9" max="9" width="23" style="166" customWidth="1"/>
    <col min="10" max="10" width="9.140625" style="166" hidden="1" customWidth="1"/>
    <col min="11" max="16" width="10.28515625" style="166" hidden="1" customWidth="1"/>
    <col min="17" max="41" width="0" style="166" hidden="1" customWidth="1"/>
    <col min="42" max="16384" width="9.140625" style="166"/>
  </cols>
  <sheetData>
    <row r="1" spans="1:9" ht="27" customHeight="1">
      <c r="A1" s="756" t="s">
        <v>529</v>
      </c>
      <c r="B1" s="757"/>
      <c r="C1" s="757"/>
      <c r="D1" s="757"/>
      <c r="E1" s="757"/>
      <c r="F1" s="757"/>
      <c r="G1" s="757"/>
      <c r="H1" s="757"/>
      <c r="I1" s="758"/>
    </row>
    <row r="2" spans="1:9" ht="31.5" customHeight="1">
      <c r="A2" s="167" t="s">
        <v>471</v>
      </c>
      <c r="B2" s="759" t="s">
        <v>530</v>
      </c>
      <c r="C2" s="759"/>
      <c r="D2" s="759"/>
      <c r="E2" s="759"/>
      <c r="F2" s="759"/>
      <c r="G2" s="759"/>
      <c r="H2" s="759"/>
      <c r="I2" s="760"/>
    </row>
    <row r="3" spans="1:9" ht="36" customHeight="1">
      <c r="A3" s="167" t="s">
        <v>473</v>
      </c>
      <c r="B3" s="759" t="s">
        <v>587</v>
      </c>
      <c r="C3" s="759"/>
      <c r="D3" s="759"/>
      <c r="E3" s="759"/>
      <c r="F3" s="759"/>
      <c r="G3" s="759"/>
      <c r="H3" s="759"/>
      <c r="I3" s="760"/>
    </row>
    <row r="4" spans="1:9" ht="36" customHeight="1">
      <c r="A4" s="167" t="s">
        <v>475</v>
      </c>
      <c r="B4" s="759" t="s">
        <v>531</v>
      </c>
      <c r="C4" s="759"/>
      <c r="D4" s="759"/>
      <c r="E4" s="759"/>
      <c r="F4" s="759"/>
      <c r="G4" s="759"/>
      <c r="H4" s="759"/>
      <c r="I4" s="760"/>
    </row>
    <row r="5" spans="1:9" ht="36" customHeight="1">
      <c r="A5" s="167" t="s">
        <v>477</v>
      </c>
      <c r="B5" s="759" t="s">
        <v>478</v>
      </c>
      <c r="C5" s="759"/>
      <c r="D5" s="759"/>
      <c r="E5" s="759"/>
      <c r="F5" s="759"/>
      <c r="G5" s="759"/>
      <c r="H5" s="759"/>
      <c r="I5" s="760"/>
    </row>
    <row r="6" spans="1:9" ht="19.5" customHeight="1">
      <c r="A6" s="168" t="s">
        <v>479</v>
      </c>
      <c r="B6" s="748" t="s">
        <v>532</v>
      </c>
      <c r="C6" s="748"/>
      <c r="D6" s="748"/>
      <c r="E6" s="748"/>
      <c r="F6" s="748"/>
      <c r="G6" s="748"/>
      <c r="H6" s="748"/>
      <c r="I6" s="749"/>
    </row>
    <row r="7" spans="1:9" ht="15.75">
      <c r="A7" s="122"/>
      <c r="C7" s="122"/>
      <c r="D7" s="122"/>
      <c r="E7" s="122"/>
      <c r="F7" s="122"/>
      <c r="G7" s="122"/>
      <c r="H7" s="122"/>
      <c r="I7" s="122"/>
    </row>
    <row r="27" spans="1:11" ht="15">
      <c r="K27" s="169">
        <v>0</v>
      </c>
    </row>
    <row r="28" spans="1:11">
      <c r="A28" s="170"/>
      <c r="B28" s="170"/>
      <c r="C28" s="170"/>
      <c r="D28" s="170"/>
      <c r="E28" s="170"/>
      <c r="F28" s="170"/>
      <c r="G28" s="170"/>
      <c r="H28" s="170"/>
      <c r="I28" s="170"/>
      <c r="J28" s="170"/>
      <c r="K28" s="171">
        <v>0</v>
      </c>
    </row>
    <row r="29" spans="1:11">
      <c r="A29" s="170"/>
      <c r="B29" s="170"/>
      <c r="C29" s="170"/>
      <c r="D29" s="170"/>
      <c r="E29" s="170"/>
      <c r="F29" s="170"/>
      <c r="G29" s="170"/>
      <c r="H29" s="170"/>
      <c r="I29" s="170"/>
      <c r="J29" s="170"/>
      <c r="K29" s="171">
        <v>0</v>
      </c>
    </row>
    <row r="30" spans="1:11">
      <c r="A30" s="170"/>
      <c r="B30" s="170"/>
      <c r="C30" s="170"/>
      <c r="D30" s="170"/>
      <c r="E30" s="170"/>
      <c r="F30" s="170"/>
      <c r="G30" s="170"/>
      <c r="H30" s="170"/>
      <c r="I30" s="170"/>
      <c r="J30" s="170"/>
      <c r="K30" s="171">
        <v>0</v>
      </c>
    </row>
    <row r="31" spans="1:11">
      <c r="A31" s="170"/>
      <c r="B31" s="170"/>
      <c r="C31" s="170"/>
      <c r="D31" s="170"/>
      <c r="E31" s="170"/>
      <c r="F31" s="170"/>
      <c r="G31" s="170"/>
      <c r="H31" s="170"/>
      <c r="I31" s="170"/>
      <c r="J31" s="170"/>
    </row>
    <row r="32" spans="1:11" ht="18.75">
      <c r="A32" s="750" t="s">
        <v>534</v>
      </c>
      <c r="B32" s="750"/>
      <c r="C32" s="750"/>
      <c r="D32" s="750"/>
      <c r="E32" s="750"/>
      <c r="F32" s="750"/>
      <c r="G32" s="750"/>
      <c r="H32" s="750"/>
      <c r="I32" s="750"/>
      <c r="J32" s="170"/>
    </row>
    <row r="33" spans="1:16" ht="18.75">
      <c r="A33" s="172"/>
      <c r="B33" s="172"/>
      <c r="C33" s="172"/>
      <c r="D33" s="172"/>
      <c r="E33" s="172"/>
      <c r="F33" s="172"/>
      <c r="G33" s="172"/>
      <c r="H33" s="172"/>
      <c r="I33" s="172"/>
      <c r="J33" s="170"/>
    </row>
    <row r="34" spans="1:16" ht="15.75">
      <c r="A34" s="751" t="s">
        <v>391</v>
      </c>
      <c r="B34" s="751"/>
      <c r="C34" s="751"/>
      <c r="D34" s="751"/>
      <c r="E34" s="751"/>
      <c r="F34" s="751"/>
      <c r="G34" s="751"/>
      <c r="H34" s="751"/>
      <c r="I34" s="751"/>
      <c r="J34" s="170"/>
      <c r="K34" s="169" t="e">
        <v>#REF!</v>
      </c>
      <c r="O34" s="171" t="e">
        <v>#REF!</v>
      </c>
    </row>
    <row r="35" spans="1:16" ht="16.5">
      <c r="A35" s="754" t="s">
        <v>392</v>
      </c>
      <c r="B35" s="754"/>
      <c r="C35" s="754"/>
      <c r="D35" s="754"/>
      <c r="E35" s="754"/>
      <c r="F35" s="754"/>
      <c r="G35" s="754"/>
      <c r="H35" s="754"/>
      <c r="I35" s="754"/>
      <c r="J35" s="170"/>
      <c r="K35" s="171" t="e">
        <v>#REF!</v>
      </c>
      <c r="O35" s="171" t="e">
        <v>#REF!</v>
      </c>
    </row>
    <row r="36" spans="1:16" ht="36" customHeight="1">
      <c r="A36" s="755" t="s">
        <v>522</v>
      </c>
      <c r="B36" s="755"/>
      <c r="C36" s="755"/>
      <c r="D36" s="755"/>
      <c r="E36" s="755"/>
      <c r="F36" s="755"/>
      <c r="G36" s="755"/>
      <c r="H36" s="755"/>
      <c r="I36" s="755"/>
      <c r="J36" s="170"/>
      <c r="K36" s="171" t="e">
        <v>#REF!</v>
      </c>
      <c r="O36" s="171" t="e">
        <v>#REF!</v>
      </c>
    </row>
    <row r="37" spans="1:16" ht="16.5">
      <c r="A37" s="754" t="s">
        <v>523</v>
      </c>
      <c r="B37" s="754"/>
      <c r="C37" s="754"/>
      <c r="D37" s="754"/>
      <c r="E37" s="754"/>
      <c r="F37" s="754"/>
      <c r="G37" s="754"/>
      <c r="H37" s="754"/>
      <c r="I37" s="754"/>
      <c r="J37" s="170"/>
      <c r="K37" s="171" t="e">
        <v>#REF!</v>
      </c>
      <c r="O37" s="171" t="e">
        <v>#REF!</v>
      </c>
    </row>
    <row r="38" spans="1:16" ht="15.75">
      <c r="A38" s="751" t="s">
        <v>393</v>
      </c>
      <c r="B38" s="751"/>
      <c r="C38" s="751"/>
      <c r="D38" s="751"/>
      <c r="E38" s="751"/>
      <c r="F38" s="751"/>
      <c r="G38" s="751"/>
      <c r="H38" s="751"/>
      <c r="I38" s="751"/>
      <c r="J38" s="170"/>
    </row>
    <row r="39" spans="1:16" ht="18.75" customHeight="1">
      <c r="A39" s="754">
        <f>'Names of Bidder'!D10</f>
        <v>0</v>
      </c>
      <c r="B39" s="754"/>
      <c r="C39" s="754"/>
      <c r="D39" s="754"/>
      <c r="E39" s="754"/>
      <c r="F39" s="754"/>
      <c r="G39" s="754"/>
      <c r="H39" s="754"/>
      <c r="I39" s="754"/>
      <c r="J39" s="170"/>
      <c r="K39" s="173">
        <v>1</v>
      </c>
      <c r="M39" s="171" t="s">
        <v>524</v>
      </c>
      <c r="P39" s="171" t="s">
        <v>525</v>
      </c>
    </row>
    <row r="40" spans="1:16" ht="17.25" customHeight="1">
      <c r="A40" s="755" t="str">
        <f xml:space="preserve"> "having its Registered Office at " &amp;'Names of Bidder'!D11 &amp; ","&amp;'Names of Bidder'!D12&amp;","&amp;'Names of Bidder'!D13</f>
        <v>having its Registered Office at ,,</v>
      </c>
      <c r="B40" s="755"/>
      <c r="C40" s="755"/>
      <c r="D40" s="755"/>
      <c r="E40" s="755"/>
      <c r="F40" s="755"/>
      <c r="G40" s="755"/>
      <c r="H40" s="755"/>
      <c r="I40" s="755"/>
      <c r="J40" s="170"/>
      <c r="K40" s="173">
        <v>1</v>
      </c>
      <c r="M40" s="171" t="s">
        <v>526</v>
      </c>
    </row>
    <row r="41" spans="1:16" ht="15.75">
      <c r="A41" s="751" t="s">
        <v>393</v>
      </c>
      <c r="B41" s="751"/>
      <c r="C41" s="751"/>
      <c r="D41" s="751"/>
      <c r="E41" s="751"/>
      <c r="F41" s="751"/>
      <c r="G41" s="751"/>
      <c r="H41" s="751"/>
      <c r="I41" s="751"/>
      <c r="J41" s="170"/>
    </row>
    <row r="42" spans="1:16" ht="15.75">
      <c r="A42" s="751" t="str">
        <f>IF('Names of Bidder'!D6= "Sole Bidder", "", IF('Names of Bidder'!D7=1,'Names of Bidder'!D15,IF('Names of Bidder'!D7=2,'Names of Bidder'!D15&amp;" &amp; "&amp;'Names of Bidder'!D20,"")))</f>
        <v/>
      </c>
      <c r="B42" s="751"/>
      <c r="C42" s="751"/>
      <c r="D42" s="751"/>
      <c r="E42" s="751"/>
      <c r="F42" s="751"/>
      <c r="G42" s="751"/>
      <c r="H42" s="751"/>
      <c r="I42" s="751"/>
      <c r="J42" s="170"/>
    </row>
    <row r="43" spans="1:16" ht="18" customHeight="1">
      <c r="A43" s="755"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3" s="755"/>
      <c r="C43" s="755"/>
      <c r="D43" s="755"/>
      <c r="E43" s="755"/>
      <c r="F43" s="755"/>
      <c r="G43" s="755"/>
      <c r="H43" s="755"/>
      <c r="I43" s="755"/>
      <c r="J43" s="170"/>
    </row>
    <row r="44" spans="1:16" ht="15.75">
      <c r="A44" s="751" t="s">
        <v>394</v>
      </c>
      <c r="B44" s="751"/>
      <c r="C44" s="751"/>
      <c r="D44" s="751"/>
      <c r="E44" s="751"/>
      <c r="F44" s="751"/>
      <c r="G44" s="751"/>
      <c r="H44" s="751"/>
      <c r="I44" s="751"/>
      <c r="J44" s="170"/>
    </row>
    <row r="45" spans="1:16" ht="15.75">
      <c r="A45" s="244"/>
      <c r="B45" s="244"/>
      <c r="C45" s="244"/>
      <c r="D45" s="244"/>
      <c r="E45" s="244"/>
      <c r="F45" s="244"/>
      <c r="G45" s="244"/>
      <c r="H45" s="244"/>
      <c r="I45" s="244"/>
      <c r="J45" s="170"/>
    </row>
    <row r="46" spans="1:16" ht="16.5">
      <c r="A46" s="754" t="s">
        <v>395</v>
      </c>
      <c r="B46" s="754"/>
      <c r="C46" s="754"/>
      <c r="D46" s="754"/>
      <c r="E46" s="754"/>
      <c r="F46" s="754"/>
      <c r="G46" s="754"/>
      <c r="H46" s="754"/>
      <c r="I46" s="754"/>
      <c r="J46" s="170"/>
    </row>
    <row r="47" spans="1:16" ht="30.75" customHeight="1">
      <c r="A47" s="754" t="s">
        <v>396</v>
      </c>
      <c r="B47" s="754"/>
      <c r="C47" s="754"/>
      <c r="D47" s="754"/>
      <c r="E47" s="754"/>
      <c r="F47" s="754"/>
      <c r="G47" s="754"/>
      <c r="H47" s="754"/>
      <c r="I47" s="754"/>
      <c r="J47" s="170"/>
    </row>
    <row r="48" spans="1:16" ht="94.5" customHeight="1">
      <c r="A48" s="736" t="str">
        <f>"POWERGRID intends to award, under laid-down organisational procedures, contract(s) for "&amp;Basic!B1&amp;" Specification Number:"&amp;Basic!B3</f>
        <v>POWERGRID intends to award, under laid-down organisational procedures, contract(s) for Package-C-Augmentation of transformation capacity at 765/400/220kV Agra (PG) S/S by 1x500 MVA, 400/220kV ICT at 400 KV Agra S/S Specification Number:NR3/NT/W-AIS/DOM/K00/25/11859 (RFx No. 5002004747)</v>
      </c>
      <c r="B48" s="736"/>
      <c r="C48" s="736"/>
      <c r="D48" s="736"/>
      <c r="E48" s="736"/>
      <c r="F48" s="736"/>
      <c r="G48" s="736"/>
      <c r="H48" s="736"/>
      <c r="I48" s="736"/>
      <c r="J48" s="170"/>
    </row>
    <row r="49" spans="1:10" ht="21" customHeight="1">
      <c r="A49" s="752" t="s">
        <v>397</v>
      </c>
      <c r="B49" s="752"/>
      <c r="C49" s="752"/>
      <c r="D49" s="752"/>
      <c r="E49" s="753" t="s">
        <v>397</v>
      </c>
      <c r="F49" s="753"/>
      <c r="G49" s="753"/>
      <c r="H49" s="753"/>
      <c r="I49" s="753"/>
      <c r="J49" s="170"/>
    </row>
    <row r="50" spans="1:10" ht="33" customHeight="1">
      <c r="A50" s="745" t="s">
        <v>398</v>
      </c>
      <c r="B50" s="745"/>
      <c r="C50" s="745"/>
      <c r="D50" s="745"/>
      <c r="E50" s="746" t="s">
        <v>696</v>
      </c>
      <c r="F50" s="746"/>
      <c r="G50" s="746"/>
      <c r="H50" s="746"/>
      <c r="I50" s="746"/>
      <c r="J50" s="170"/>
    </row>
    <row r="51" spans="1:10" ht="22.5" customHeight="1">
      <c r="A51" s="175" t="s">
        <v>494</v>
      </c>
      <c r="B51" s="176"/>
      <c r="C51" s="176"/>
      <c r="D51" s="176"/>
      <c r="E51" s="177"/>
      <c r="F51" s="176"/>
      <c r="G51" s="176"/>
      <c r="H51" s="176"/>
      <c r="I51" s="178" t="s">
        <v>588</v>
      </c>
      <c r="J51" s="170"/>
    </row>
    <row r="52" spans="1:10" ht="40.5" customHeight="1">
      <c r="A52" s="740" t="s">
        <v>535</v>
      </c>
      <c r="B52" s="740"/>
      <c r="C52" s="740"/>
      <c r="D52" s="740"/>
      <c r="E52" s="740"/>
      <c r="F52" s="740"/>
      <c r="G52" s="740"/>
      <c r="H52" s="740"/>
      <c r="I52" s="740"/>
    </row>
    <row r="53" spans="1:10" ht="40.5" customHeight="1">
      <c r="A53" s="740" t="s">
        <v>536</v>
      </c>
      <c r="B53" s="740"/>
      <c r="C53" s="740"/>
      <c r="D53" s="740"/>
      <c r="E53" s="740"/>
      <c r="F53" s="740"/>
      <c r="G53" s="740"/>
      <c r="H53" s="740"/>
      <c r="I53" s="740"/>
    </row>
    <row r="54" spans="1:10" ht="13.5" customHeight="1">
      <c r="A54" s="180"/>
      <c r="B54" s="122"/>
      <c r="C54" s="122"/>
      <c r="D54" s="122"/>
      <c r="E54" s="122"/>
      <c r="F54" s="122"/>
      <c r="G54" s="122"/>
      <c r="H54" s="122"/>
      <c r="I54" s="122"/>
    </row>
    <row r="55" spans="1:10" ht="15.75">
      <c r="A55" s="747" t="s">
        <v>527</v>
      </c>
      <c r="B55" s="747"/>
      <c r="C55" s="747"/>
      <c r="D55" s="747"/>
      <c r="E55" s="747"/>
      <c r="F55" s="747"/>
      <c r="G55" s="747"/>
      <c r="H55" s="747"/>
      <c r="I55" s="747"/>
    </row>
    <row r="56" spans="1:10" ht="15.75">
      <c r="A56" s="180"/>
      <c r="B56" s="180"/>
      <c r="C56" s="180"/>
      <c r="D56" s="180"/>
      <c r="E56" s="180"/>
      <c r="F56" s="180"/>
      <c r="G56" s="180"/>
      <c r="H56" s="180"/>
      <c r="I56" s="180"/>
    </row>
    <row r="57" spans="1:10" ht="16.5">
      <c r="A57" s="744" t="s">
        <v>403</v>
      </c>
      <c r="B57" s="744"/>
      <c r="C57" s="744"/>
      <c r="D57" s="744"/>
      <c r="E57" s="744"/>
      <c r="F57" s="744"/>
      <c r="G57" s="744"/>
      <c r="H57" s="744"/>
      <c r="I57" s="744"/>
    </row>
    <row r="58" spans="1:10" ht="16.5">
      <c r="A58" s="181"/>
      <c r="B58" s="181"/>
      <c r="C58" s="181"/>
      <c r="D58" s="181"/>
      <c r="E58" s="181"/>
      <c r="F58" s="181"/>
      <c r="G58" s="181"/>
      <c r="H58" s="181"/>
      <c r="I58" s="181"/>
    </row>
    <row r="59" spans="1:10" ht="37.5" customHeight="1">
      <c r="A59" s="736" t="s">
        <v>537</v>
      </c>
      <c r="B59" s="736"/>
      <c r="C59" s="736"/>
      <c r="D59" s="736"/>
      <c r="E59" s="736"/>
      <c r="F59" s="736"/>
      <c r="G59" s="736"/>
      <c r="H59" s="736"/>
      <c r="I59" s="736"/>
    </row>
    <row r="60" spans="1:10" ht="61.5" customHeight="1">
      <c r="A60" s="188" t="s">
        <v>471</v>
      </c>
      <c r="B60" s="736" t="s">
        <v>538</v>
      </c>
      <c r="C60" s="736"/>
      <c r="D60" s="736"/>
      <c r="E60" s="736"/>
      <c r="F60" s="736"/>
      <c r="G60" s="736"/>
      <c r="H60" s="736"/>
      <c r="I60" s="736"/>
    </row>
    <row r="61" spans="1:10" ht="53.25" customHeight="1">
      <c r="A61" s="188" t="s">
        <v>473</v>
      </c>
      <c r="B61" s="736" t="s">
        <v>541</v>
      </c>
      <c r="C61" s="736"/>
      <c r="D61" s="736"/>
      <c r="E61" s="736"/>
      <c r="F61" s="736"/>
      <c r="G61" s="736"/>
      <c r="H61" s="736"/>
      <c r="I61" s="736"/>
    </row>
    <row r="62" spans="1:10" ht="63" customHeight="1">
      <c r="A62" s="188" t="s">
        <v>475</v>
      </c>
      <c r="B62" s="736" t="s">
        <v>542</v>
      </c>
      <c r="C62" s="736"/>
      <c r="D62" s="736"/>
      <c r="E62" s="736"/>
      <c r="F62" s="736"/>
      <c r="G62" s="736"/>
      <c r="H62" s="736"/>
      <c r="I62" s="736"/>
    </row>
    <row r="63" spans="1:10" ht="62.25" customHeight="1">
      <c r="A63" s="188" t="s">
        <v>477</v>
      </c>
      <c r="B63" s="736" t="s">
        <v>543</v>
      </c>
      <c r="C63" s="736"/>
      <c r="D63" s="736"/>
      <c r="E63" s="736"/>
      <c r="F63" s="736"/>
      <c r="G63" s="736"/>
      <c r="H63" s="736"/>
      <c r="I63" s="736"/>
    </row>
    <row r="64" spans="1:10" ht="64.5" customHeight="1">
      <c r="A64" s="188" t="s">
        <v>479</v>
      </c>
      <c r="B64" s="736" t="s">
        <v>544</v>
      </c>
      <c r="C64" s="736"/>
      <c r="D64" s="736"/>
      <c r="E64" s="736"/>
      <c r="F64" s="736"/>
      <c r="G64" s="736"/>
      <c r="H64" s="736"/>
      <c r="I64" s="736"/>
    </row>
    <row r="65" spans="1:10" ht="62.25" customHeight="1">
      <c r="A65" s="188" t="s">
        <v>539</v>
      </c>
      <c r="B65" s="736" t="s">
        <v>545</v>
      </c>
      <c r="C65" s="736"/>
      <c r="D65" s="736"/>
      <c r="E65" s="736"/>
      <c r="F65" s="736"/>
      <c r="G65" s="736"/>
      <c r="H65" s="736"/>
      <c r="I65" s="736"/>
    </row>
    <row r="66" spans="1:10" ht="60.75" customHeight="1">
      <c r="A66" s="188" t="s">
        <v>540</v>
      </c>
      <c r="B66" s="736" t="s">
        <v>546</v>
      </c>
      <c r="C66" s="736"/>
      <c r="D66" s="736"/>
      <c r="E66" s="736"/>
      <c r="F66" s="736"/>
      <c r="G66" s="736"/>
      <c r="H66" s="736"/>
      <c r="I66" s="736"/>
    </row>
    <row r="67" spans="1:10" ht="72" customHeight="1">
      <c r="A67" s="188" t="s">
        <v>547</v>
      </c>
      <c r="B67" s="736" t="s">
        <v>549</v>
      </c>
      <c r="C67" s="736"/>
      <c r="D67" s="736"/>
      <c r="E67" s="736"/>
      <c r="F67" s="736"/>
      <c r="G67" s="736"/>
      <c r="H67" s="736"/>
      <c r="I67" s="736"/>
    </row>
    <row r="68" spans="1:10" ht="60" customHeight="1">
      <c r="A68" s="188" t="s">
        <v>548</v>
      </c>
      <c r="B68" s="736" t="s">
        <v>550</v>
      </c>
      <c r="C68" s="736"/>
      <c r="D68" s="736"/>
      <c r="E68" s="736"/>
      <c r="F68" s="736"/>
      <c r="G68" s="736"/>
      <c r="H68" s="736"/>
      <c r="I68" s="736"/>
    </row>
    <row r="69" spans="1:10" ht="21" customHeight="1">
      <c r="A69" s="736" t="s">
        <v>397</v>
      </c>
      <c r="B69" s="736"/>
      <c r="C69" s="736"/>
      <c r="D69" s="736"/>
      <c r="E69" s="743" t="s">
        <v>397</v>
      </c>
      <c r="F69" s="743"/>
      <c r="G69" s="743"/>
      <c r="H69" s="743"/>
      <c r="I69" s="743"/>
      <c r="J69" s="170"/>
    </row>
    <row r="70" spans="1:10" ht="33" customHeight="1">
      <c r="A70" s="578" t="s">
        <v>398</v>
      </c>
      <c r="B70" s="578"/>
      <c r="C70" s="578"/>
      <c r="D70" s="578"/>
      <c r="E70" s="739" t="s">
        <v>696</v>
      </c>
      <c r="F70" s="739"/>
      <c r="G70" s="739"/>
      <c r="H70" s="739"/>
      <c r="I70" s="739"/>
      <c r="J70" s="170"/>
    </row>
    <row r="71" spans="1:10" ht="20.25" customHeight="1">
      <c r="A71" s="175" t="s">
        <v>494</v>
      </c>
      <c r="B71" s="176"/>
      <c r="C71" s="176"/>
      <c r="D71" s="176"/>
      <c r="E71" s="176"/>
      <c r="F71" s="176"/>
      <c r="G71" s="176"/>
      <c r="H71" s="176"/>
      <c r="I71" s="178" t="s">
        <v>589</v>
      </c>
      <c r="J71" s="170"/>
    </row>
    <row r="72" spans="1:10" ht="24" customHeight="1">
      <c r="A72" s="742"/>
      <c r="B72" s="742"/>
      <c r="C72" s="742"/>
      <c r="D72" s="742"/>
      <c r="E72" s="742"/>
      <c r="F72" s="742"/>
      <c r="G72" s="742"/>
      <c r="H72" s="742"/>
      <c r="I72" s="742"/>
      <c r="J72" s="170"/>
    </row>
    <row r="73" spans="1:10" ht="84" customHeight="1">
      <c r="A73" s="188" t="s">
        <v>551</v>
      </c>
      <c r="B73" s="736" t="s">
        <v>552</v>
      </c>
      <c r="C73" s="736"/>
      <c r="D73" s="736"/>
      <c r="E73" s="736"/>
      <c r="F73" s="736"/>
      <c r="G73" s="736"/>
      <c r="H73" s="736"/>
      <c r="I73" s="736"/>
    </row>
    <row r="74" spans="1:10" ht="30" customHeight="1">
      <c r="A74" s="190" t="s">
        <v>553</v>
      </c>
      <c r="B74" s="189"/>
      <c r="C74" s="189"/>
      <c r="D74" s="189"/>
      <c r="E74" s="189"/>
      <c r="F74" s="189"/>
      <c r="G74" s="189"/>
      <c r="H74" s="189"/>
      <c r="I74" s="189"/>
    </row>
    <row r="75" spans="1:10" ht="42" customHeight="1">
      <c r="A75" s="737" t="s">
        <v>554</v>
      </c>
      <c r="B75" s="737"/>
      <c r="C75" s="737"/>
      <c r="D75" s="737"/>
      <c r="E75" s="737"/>
      <c r="F75" s="737"/>
      <c r="G75" s="737"/>
      <c r="H75" s="737"/>
      <c r="I75" s="737"/>
    </row>
    <row r="76" spans="1:10" ht="80.25" customHeight="1">
      <c r="A76" s="188" t="s">
        <v>471</v>
      </c>
      <c r="B76" s="736" t="s">
        <v>690</v>
      </c>
      <c r="C76" s="736"/>
      <c r="D76" s="736"/>
      <c r="E76" s="736"/>
      <c r="F76" s="736"/>
      <c r="G76" s="736"/>
      <c r="H76" s="736"/>
      <c r="I76" s="736"/>
    </row>
    <row r="77" spans="1:10" ht="72" customHeight="1">
      <c r="A77" s="188" t="s">
        <v>473</v>
      </c>
      <c r="B77" s="736" t="s">
        <v>555</v>
      </c>
      <c r="C77" s="736"/>
      <c r="D77" s="736"/>
      <c r="E77" s="736"/>
      <c r="F77" s="736"/>
      <c r="G77" s="736"/>
      <c r="H77" s="736"/>
      <c r="I77" s="736"/>
    </row>
    <row r="78" spans="1:10" ht="55.5" customHeight="1">
      <c r="A78" s="188" t="s">
        <v>475</v>
      </c>
      <c r="B78" s="736" t="s">
        <v>556</v>
      </c>
      <c r="C78" s="736"/>
      <c r="D78" s="736"/>
      <c r="E78" s="736"/>
      <c r="F78" s="736"/>
      <c r="G78" s="736"/>
      <c r="H78" s="736"/>
      <c r="I78" s="736"/>
    </row>
    <row r="79" spans="1:10" ht="69.75" customHeight="1">
      <c r="A79" s="188" t="s">
        <v>477</v>
      </c>
      <c r="B79" s="736" t="s">
        <v>557</v>
      </c>
      <c r="C79" s="736"/>
      <c r="D79" s="736"/>
      <c r="E79" s="736"/>
      <c r="F79" s="736"/>
      <c r="G79" s="736"/>
      <c r="H79" s="736"/>
      <c r="I79" s="736"/>
    </row>
    <row r="80" spans="1:10" ht="56.25" customHeight="1">
      <c r="A80" s="188" t="s">
        <v>479</v>
      </c>
      <c r="B80" s="736" t="s">
        <v>691</v>
      </c>
      <c r="C80" s="736"/>
      <c r="D80" s="736"/>
      <c r="E80" s="736"/>
      <c r="F80" s="736"/>
      <c r="G80" s="736"/>
      <c r="H80" s="736"/>
      <c r="I80" s="736"/>
    </row>
    <row r="81" spans="1:10" ht="70.5" customHeight="1">
      <c r="A81" s="188" t="s">
        <v>539</v>
      </c>
      <c r="B81" s="736" t="s">
        <v>558</v>
      </c>
      <c r="C81" s="736"/>
      <c r="D81" s="736"/>
      <c r="E81" s="736"/>
      <c r="F81" s="736"/>
      <c r="G81" s="736"/>
      <c r="H81" s="736"/>
      <c r="I81" s="736"/>
    </row>
    <row r="82" spans="1:10" ht="86.25" customHeight="1">
      <c r="A82" s="188" t="s">
        <v>540</v>
      </c>
      <c r="B82" s="736" t="s">
        <v>559</v>
      </c>
      <c r="C82" s="736"/>
      <c r="D82" s="736"/>
      <c r="E82" s="736"/>
      <c r="F82" s="736"/>
      <c r="G82" s="736"/>
      <c r="H82" s="736"/>
      <c r="I82" s="736"/>
    </row>
    <row r="83" spans="1:10" ht="72" customHeight="1">
      <c r="A83" s="188" t="s">
        <v>547</v>
      </c>
      <c r="B83" s="736" t="s">
        <v>560</v>
      </c>
      <c r="C83" s="736"/>
      <c r="D83" s="736"/>
      <c r="E83" s="736"/>
      <c r="F83" s="736"/>
      <c r="G83" s="736"/>
      <c r="H83" s="736"/>
      <c r="I83" s="736"/>
    </row>
    <row r="84" spans="1:10" ht="21" customHeight="1">
      <c r="A84" s="736" t="s">
        <v>397</v>
      </c>
      <c r="B84" s="736"/>
      <c r="C84" s="736"/>
      <c r="D84" s="736"/>
      <c r="E84" s="743" t="s">
        <v>397</v>
      </c>
      <c r="F84" s="743"/>
      <c r="G84" s="743"/>
      <c r="H84" s="743"/>
      <c r="I84" s="743"/>
      <c r="J84" s="170"/>
    </row>
    <row r="85" spans="1:10" ht="33" customHeight="1">
      <c r="A85" s="578" t="s">
        <v>398</v>
      </c>
      <c r="B85" s="578"/>
      <c r="C85" s="578"/>
      <c r="D85" s="578"/>
      <c r="E85" s="739" t="s">
        <v>696</v>
      </c>
      <c r="F85" s="739"/>
      <c r="G85" s="739"/>
      <c r="H85" s="739"/>
      <c r="I85" s="739"/>
      <c r="J85" s="170"/>
    </row>
    <row r="86" spans="1:10" ht="20.25" customHeight="1">
      <c r="A86" s="175" t="s">
        <v>494</v>
      </c>
      <c r="B86" s="176"/>
      <c r="C86" s="176"/>
      <c r="D86" s="176"/>
      <c r="E86" s="176"/>
      <c r="F86" s="176"/>
      <c r="G86" s="176"/>
      <c r="H86" s="176"/>
      <c r="I86" s="178" t="s">
        <v>590</v>
      </c>
      <c r="J86" s="170"/>
    </row>
    <row r="87" spans="1:10" ht="7.5" customHeight="1">
      <c r="A87" s="744"/>
      <c r="B87" s="744"/>
      <c r="C87" s="744"/>
      <c r="D87" s="744"/>
      <c r="E87" s="744"/>
      <c r="F87" s="744"/>
      <c r="G87" s="744"/>
      <c r="H87" s="744"/>
      <c r="I87" s="744"/>
    </row>
    <row r="88" spans="1:10" ht="89.25" customHeight="1">
      <c r="A88" s="188" t="s">
        <v>548</v>
      </c>
      <c r="B88" s="736" t="s">
        <v>561</v>
      </c>
      <c r="C88" s="736"/>
      <c r="D88" s="736"/>
      <c r="E88" s="736"/>
      <c r="F88" s="736"/>
      <c r="G88" s="736"/>
      <c r="H88" s="736"/>
      <c r="I88" s="736"/>
    </row>
    <row r="89" spans="1:10" ht="75" customHeight="1">
      <c r="A89" s="188" t="s">
        <v>551</v>
      </c>
      <c r="B89" s="736" t="s">
        <v>692</v>
      </c>
      <c r="C89" s="736"/>
      <c r="D89" s="736"/>
      <c r="E89" s="736"/>
      <c r="F89" s="736"/>
      <c r="G89" s="736"/>
      <c r="H89" s="736"/>
      <c r="I89" s="736"/>
    </row>
    <row r="90" spans="1:10" ht="64.5" customHeight="1">
      <c r="A90" s="188" t="s">
        <v>562</v>
      </c>
      <c r="B90" s="736" t="s">
        <v>693</v>
      </c>
      <c r="C90" s="736"/>
      <c r="D90" s="736"/>
      <c r="E90" s="736"/>
      <c r="F90" s="736"/>
      <c r="G90" s="736"/>
      <c r="H90" s="736"/>
      <c r="I90" s="736"/>
    </row>
    <row r="91" spans="1:10" ht="95.25" customHeight="1">
      <c r="A91" s="188" t="s">
        <v>563</v>
      </c>
      <c r="B91" s="736" t="s">
        <v>570</v>
      </c>
      <c r="C91" s="736"/>
      <c r="D91" s="736"/>
      <c r="E91" s="736"/>
      <c r="F91" s="736"/>
      <c r="G91" s="736"/>
      <c r="H91" s="736"/>
      <c r="I91" s="736"/>
    </row>
    <row r="92" spans="1:10" ht="73.5" customHeight="1">
      <c r="A92" s="188" t="s">
        <v>564</v>
      </c>
      <c r="B92" s="736" t="s">
        <v>571</v>
      </c>
      <c r="C92" s="736"/>
      <c r="D92" s="736"/>
      <c r="E92" s="736"/>
      <c r="F92" s="736"/>
      <c r="G92" s="736"/>
      <c r="H92" s="736"/>
      <c r="I92" s="736"/>
    </row>
    <row r="93" spans="1:10" ht="58.5" customHeight="1">
      <c r="A93" s="188" t="s">
        <v>565</v>
      </c>
      <c r="B93" s="736" t="s">
        <v>694</v>
      </c>
      <c r="C93" s="736"/>
      <c r="D93" s="736"/>
      <c r="E93" s="736"/>
      <c r="F93" s="736"/>
      <c r="G93" s="736"/>
      <c r="H93" s="736"/>
      <c r="I93" s="736"/>
    </row>
    <row r="94" spans="1:10" ht="111.75" customHeight="1">
      <c r="A94" s="188" t="s">
        <v>566</v>
      </c>
      <c r="B94" s="736" t="s">
        <v>695</v>
      </c>
      <c r="C94" s="736"/>
      <c r="D94" s="736"/>
      <c r="E94" s="736"/>
      <c r="F94" s="736"/>
      <c r="G94" s="736"/>
      <c r="H94" s="736"/>
      <c r="I94" s="736"/>
    </row>
    <row r="95" spans="1:10" ht="84.75" customHeight="1">
      <c r="A95" s="188" t="s">
        <v>567</v>
      </c>
      <c r="B95" s="736" t="s">
        <v>572</v>
      </c>
      <c r="C95" s="736"/>
      <c r="D95" s="736"/>
      <c r="E95" s="736"/>
      <c r="F95" s="736"/>
      <c r="G95" s="736"/>
      <c r="H95" s="736"/>
      <c r="I95" s="736"/>
    </row>
    <row r="96" spans="1:10" ht="84.75" customHeight="1">
      <c r="A96" s="188" t="s">
        <v>568</v>
      </c>
      <c r="B96" s="736" t="s">
        <v>573</v>
      </c>
      <c r="C96" s="736"/>
      <c r="D96" s="736"/>
      <c r="E96" s="736"/>
      <c r="F96" s="736"/>
      <c r="G96" s="736"/>
      <c r="H96" s="736"/>
      <c r="I96" s="736"/>
    </row>
    <row r="97" spans="1:10" ht="21" customHeight="1">
      <c r="A97" s="736" t="s">
        <v>397</v>
      </c>
      <c r="B97" s="736"/>
      <c r="C97" s="736"/>
      <c r="D97" s="736"/>
      <c r="E97" s="743" t="s">
        <v>397</v>
      </c>
      <c r="F97" s="743"/>
      <c r="G97" s="743"/>
      <c r="H97" s="743"/>
      <c r="I97" s="743"/>
      <c r="J97" s="170"/>
    </row>
    <row r="98" spans="1:10" ht="33" customHeight="1">
      <c r="A98" s="578" t="s">
        <v>398</v>
      </c>
      <c r="B98" s="578"/>
      <c r="C98" s="578"/>
      <c r="D98" s="578"/>
      <c r="E98" s="739" t="s">
        <v>696</v>
      </c>
      <c r="F98" s="739"/>
      <c r="G98" s="739"/>
      <c r="H98" s="739"/>
      <c r="I98" s="739"/>
      <c r="J98" s="170"/>
    </row>
    <row r="99" spans="1:10" ht="19.5" customHeight="1">
      <c r="A99" s="175" t="s">
        <v>494</v>
      </c>
      <c r="B99" s="176"/>
      <c r="C99" s="176"/>
      <c r="D99" s="176"/>
      <c r="E99" s="176"/>
      <c r="F99" s="176"/>
      <c r="G99" s="176"/>
      <c r="H99" s="176"/>
      <c r="I99" s="178" t="s">
        <v>591</v>
      </c>
    </row>
    <row r="100" spans="1:10" ht="10.5" customHeight="1">
      <c r="A100" s="182"/>
      <c r="B100" s="179"/>
      <c r="C100" s="179"/>
      <c r="D100" s="179"/>
      <c r="E100" s="179"/>
      <c r="F100" s="179"/>
      <c r="G100" s="179"/>
      <c r="H100" s="179"/>
      <c r="I100" s="179"/>
    </row>
    <row r="101" spans="1:10" ht="79.5" customHeight="1">
      <c r="A101" s="188" t="s">
        <v>569</v>
      </c>
      <c r="B101" s="736" t="s">
        <v>574</v>
      </c>
      <c r="C101" s="736"/>
      <c r="D101" s="736"/>
      <c r="E101" s="736"/>
      <c r="F101" s="736"/>
      <c r="G101" s="736"/>
      <c r="H101" s="736"/>
      <c r="I101" s="736"/>
    </row>
    <row r="102" spans="1:10" ht="72" customHeight="1">
      <c r="A102" s="188" t="s">
        <v>575</v>
      </c>
      <c r="B102" s="736" t="s">
        <v>576</v>
      </c>
      <c r="C102" s="736"/>
      <c r="D102" s="736"/>
      <c r="E102" s="736"/>
      <c r="F102" s="736"/>
      <c r="G102" s="736"/>
      <c r="H102" s="736"/>
      <c r="I102" s="736"/>
    </row>
    <row r="103" spans="1:10" ht="72.75" customHeight="1">
      <c r="A103" s="188" t="s">
        <v>577</v>
      </c>
      <c r="B103" s="736" t="s">
        <v>689</v>
      </c>
      <c r="C103" s="736"/>
      <c r="D103" s="736"/>
      <c r="E103" s="736"/>
      <c r="F103" s="736"/>
      <c r="G103" s="736"/>
      <c r="H103" s="736"/>
      <c r="I103" s="736"/>
    </row>
    <row r="104" spans="1:10" ht="30" customHeight="1">
      <c r="A104" s="190" t="s">
        <v>578</v>
      </c>
      <c r="B104" s="189"/>
      <c r="C104" s="189"/>
      <c r="D104" s="189"/>
      <c r="E104" s="189"/>
      <c r="F104" s="189"/>
      <c r="G104" s="189"/>
      <c r="H104" s="189"/>
      <c r="I104" s="189"/>
    </row>
    <row r="105" spans="1:10" ht="32.25" customHeight="1">
      <c r="A105" s="188" t="s">
        <v>471</v>
      </c>
      <c r="B105" s="736" t="s">
        <v>426</v>
      </c>
      <c r="C105" s="736"/>
      <c r="D105" s="736"/>
      <c r="E105" s="736"/>
      <c r="F105" s="736"/>
      <c r="G105" s="736"/>
      <c r="H105" s="736"/>
      <c r="I105" s="736"/>
    </row>
    <row r="106" spans="1:10" ht="44.25" customHeight="1">
      <c r="A106" s="188" t="s">
        <v>473</v>
      </c>
      <c r="B106" s="736" t="s">
        <v>579</v>
      </c>
      <c r="C106" s="736"/>
      <c r="D106" s="736"/>
      <c r="E106" s="736"/>
      <c r="F106" s="736"/>
      <c r="G106" s="736"/>
      <c r="H106" s="736"/>
      <c r="I106" s="736"/>
    </row>
    <row r="107" spans="1:10" ht="12" customHeight="1">
      <c r="A107" s="188"/>
      <c r="B107" s="187"/>
      <c r="C107" s="187"/>
      <c r="D107" s="187"/>
      <c r="E107" s="187"/>
      <c r="F107" s="187"/>
      <c r="G107" s="187"/>
      <c r="H107" s="187"/>
      <c r="I107" s="187"/>
    </row>
    <row r="108" spans="1:10" ht="30" customHeight="1">
      <c r="A108" s="190" t="s">
        <v>580</v>
      </c>
      <c r="B108" s="189"/>
      <c r="C108" s="189"/>
      <c r="D108" s="189"/>
      <c r="E108" s="189"/>
      <c r="F108" s="189"/>
      <c r="G108" s="189"/>
      <c r="H108" s="189"/>
      <c r="I108" s="189"/>
    </row>
    <row r="109" spans="1:10" ht="40.5" customHeight="1">
      <c r="A109" s="737" t="s">
        <v>581</v>
      </c>
      <c r="B109" s="737"/>
      <c r="C109" s="737"/>
      <c r="D109" s="737"/>
      <c r="E109" s="737"/>
      <c r="F109" s="737"/>
      <c r="G109" s="737"/>
      <c r="H109" s="737"/>
      <c r="I109" s="737"/>
    </row>
    <row r="110" spans="1:10" ht="30" customHeight="1">
      <c r="A110" s="190" t="s">
        <v>582</v>
      </c>
      <c r="B110" s="189"/>
      <c r="C110" s="189"/>
      <c r="D110" s="189"/>
      <c r="E110" s="189"/>
      <c r="F110" s="189"/>
      <c r="G110" s="189"/>
      <c r="H110" s="189"/>
      <c r="I110" s="189"/>
    </row>
    <row r="111" spans="1:10" ht="62.25" customHeight="1">
      <c r="A111" s="188" t="s">
        <v>471</v>
      </c>
      <c r="B111" s="736" t="s">
        <v>781</v>
      </c>
      <c r="C111" s="736"/>
      <c r="D111" s="736"/>
      <c r="E111" s="736"/>
      <c r="F111" s="736"/>
      <c r="G111" s="736"/>
      <c r="H111" s="736"/>
      <c r="I111" s="736"/>
    </row>
    <row r="112" spans="1:10" ht="45" customHeight="1">
      <c r="A112" s="188" t="s">
        <v>473</v>
      </c>
      <c r="B112" s="736" t="s">
        <v>583</v>
      </c>
      <c r="C112" s="736"/>
      <c r="D112" s="736"/>
      <c r="E112" s="736"/>
      <c r="F112" s="736"/>
      <c r="G112" s="736"/>
      <c r="H112" s="736"/>
      <c r="I112" s="736"/>
    </row>
    <row r="113" spans="1:10" ht="55.5" customHeight="1">
      <c r="A113" s="188" t="s">
        <v>475</v>
      </c>
      <c r="B113" s="736" t="s">
        <v>584</v>
      </c>
      <c r="C113" s="736"/>
      <c r="D113" s="736"/>
      <c r="E113" s="736"/>
      <c r="F113" s="736"/>
      <c r="G113" s="736"/>
      <c r="H113" s="736"/>
      <c r="I113" s="736"/>
    </row>
    <row r="114" spans="1:10" ht="58.5" customHeight="1">
      <c r="A114" s="188" t="s">
        <v>477</v>
      </c>
      <c r="B114" s="736" t="s">
        <v>585</v>
      </c>
      <c r="C114" s="736"/>
      <c r="D114" s="736"/>
      <c r="E114" s="736"/>
      <c r="F114" s="736"/>
      <c r="G114" s="736"/>
      <c r="H114" s="736"/>
      <c r="I114" s="736"/>
    </row>
    <row r="115" spans="1:10" ht="54" customHeight="1">
      <c r="A115" s="188" t="s">
        <v>479</v>
      </c>
      <c r="B115" s="736" t="s">
        <v>586</v>
      </c>
      <c r="C115" s="736"/>
      <c r="D115" s="736"/>
      <c r="E115" s="736"/>
      <c r="F115" s="736"/>
      <c r="G115" s="736"/>
      <c r="H115" s="736"/>
      <c r="I115" s="736"/>
    </row>
    <row r="116" spans="1:10" ht="17.45" customHeight="1">
      <c r="A116" s="182"/>
      <c r="B116" s="179"/>
      <c r="C116" s="179"/>
      <c r="D116" s="179"/>
      <c r="E116" s="179"/>
      <c r="F116" s="179"/>
      <c r="G116" s="179"/>
      <c r="H116" s="179"/>
      <c r="I116" s="179"/>
    </row>
    <row r="117" spans="1:10" ht="21" customHeight="1">
      <c r="A117" s="736" t="s">
        <v>397</v>
      </c>
      <c r="B117" s="736"/>
      <c r="C117" s="736"/>
      <c r="D117" s="736"/>
      <c r="E117" s="743" t="s">
        <v>397</v>
      </c>
      <c r="F117" s="743"/>
      <c r="G117" s="743"/>
      <c r="H117" s="743"/>
      <c r="I117" s="743"/>
      <c r="J117" s="170"/>
    </row>
    <row r="118" spans="1:10" ht="33" customHeight="1">
      <c r="A118" s="578" t="s">
        <v>398</v>
      </c>
      <c r="B118" s="578"/>
      <c r="C118" s="578"/>
      <c r="D118" s="578"/>
      <c r="E118" s="739" t="s">
        <v>696</v>
      </c>
      <c r="F118" s="739"/>
      <c r="G118" s="739"/>
      <c r="H118" s="739"/>
      <c r="I118" s="739"/>
      <c r="J118" s="170"/>
    </row>
    <row r="119" spans="1:10" ht="22.5" customHeight="1">
      <c r="A119" s="175" t="s">
        <v>494</v>
      </c>
      <c r="B119" s="176"/>
      <c r="C119" s="176"/>
      <c r="D119" s="176"/>
      <c r="E119" s="176"/>
      <c r="F119" s="176"/>
      <c r="G119" s="176"/>
      <c r="H119" s="176"/>
      <c r="I119" s="178" t="s">
        <v>592</v>
      </c>
      <c r="J119" s="170"/>
    </row>
    <row r="120" spans="1:10" ht="30.75" customHeight="1">
      <c r="A120" s="182"/>
      <c r="B120" s="740"/>
      <c r="C120" s="740"/>
      <c r="D120" s="740"/>
      <c r="E120" s="740"/>
      <c r="F120" s="740"/>
      <c r="G120" s="740"/>
      <c r="H120" s="740"/>
      <c r="I120" s="740"/>
    </row>
    <row r="121" spans="1:10" ht="21.95" customHeight="1">
      <c r="A121" s="122"/>
      <c r="B121" s="174"/>
      <c r="C121" s="122"/>
      <c r="D121" s="122"/>
      <c r="E121" s="122"/>
      <c r="F121" s="174"/>
      <c r="G121" s="122"/>
      <c r="H121" s="122"/>
      <c r="I121" s="122"/>
    </row>
    <row r="122" spans="1:10" ht="21.95" customHeight="1">
      <c r="A122" s="122"/>
      <c r="B122" s="738" t="s">
        <v>451</v>
      </c>
      <c r="C122" s="738"/>
      <c r="D122" s="144"/>
      <c r="E122" s="144"/>
      <c r="F122" s="738" t="s">
        <v>451</v>
      </c>
      <c r="G122" s="738"/>
      <c r="H122" s="144"/>
      <c r="I122" s="144"/>
    </row>
    <row r="123" spans="1:10" ht="35.25" customHeight="1">
      <c r="A123" s="122"/>
      <c r="B123" s="741" t="s">
        <v>398</v>
      </c>
      <c r="C123" s="741"/>
      <c r="D123" s="741"/>
      <c r="E123" s="741"/>
      <c r="F123" s="741" t="s">
        <v>696</v>
      </c>
      <c r="G123" s="741"/>
      <c r="H123" s="741"/>
      <c r="I123" s="741"/>
    </row>
    <row r="124" spans="1:10" ht="21.95" customHeight="1">
      <c r="A124" s="122"/>
      <c r="B124" s="183"/>
      <c r="C124" s="180"/>
      <c r="D124" s="180"/>
      <c r="E124" s="180"/>
      <c r="F124" s="184"/>
      <c r="G124" s="184"/>
      <c r="H124" s="184"/>
      <c r="I124" s="184"/>
    </row>
    <row r="125" spans="1:10" ht="21.95" customHeight="1">
      <c r="A125" s="122"/>
      <c r="B125" s="736" t="s">
        <v>452</v>
      </c>
      <c r="C125" s="736"/>
      <c r="D125" s="736"/>
      <c r="E125" s="736"/>
      <c r="F125" s="736" t="s">
        <v>452</v>
      </c>
      <c r="G125" s="736"/>
      <c r="H125" s="736"/>
      <c r="I125" s="736"/>
    </row>
    <row r="126" spans="1:10" ht="21.95" customHeight="1">
      <c r="A126" s="122"/>
      <c r="B126" s="174"/>
      <c r="C126" s="180"/>
      <c r="D126" s="180"/>
      <c r="E126" s="180"/>
      <c r="F126" s="174"/>
      <c r="G126" s="180"/>
      <c r="H126" s="180"/>
      <c r="I126" s="180"/>
    </row>
    <row r="127" spans="1:10" ht="21.95" customHeight="1">
      <c r="A127" s="122"/>
      <c r="B127" s="174"/>
      <c r="C127" s="180"/>
      <c r="D127" s="180"/>
      <c r="E127" s="180"/>
      <c r="F127" s="174"/>
      <c r="G127" s="180"/>
      <c r="H127" s="180"/>
      <c r="I127" s="180"/>
    </row>
    <row r="128" spans="1:10" ht="21.95" customHeight="1">
      <c r="A128" s="122"/>
      <c r="B128" s="176" t="s">
        <v>453</v>
      </c>
      <c r="C128" s="185"/>
      <c r="D128" s="176"/>
      <c r="E128" s="176"/>
      <c r="F128" s="742" t="s">
        <v>453</v>
      </c>
      <c r="G128" s="742"/>
      <c r="H128" s="742"/>
      <c r="I128" s="742"/>
    </row>
    <row r="129" spans="1:9" ht="21.95" customHeight="1">
      <c r="A129" s="122"/>
      <c r="B129" s="176" t="s">
        <v>4</v>
      </c>
      <c r="C129" s="185"/>
      <c r="D129" s="176"/>
      <c r="E129" s="176"/>
      <c r="F129" s="176" t="s">
        <v>528</v>
      </c>
      <c r="G129" s="144"/>
      <c r="H129" s="144"/>
      <c r="I129" s="144"/>
    </row>
    <row r="130" spans="1:9" ht="21.95" customHeight="1">
      <c r="A130" s="122"/>
      <c r="B130" s="144"/>
      <c r="C130" s="180"/>
      <c r="D130" s="180"/>
      <c r="E130" s="180"/>
      <c r="F130" s="144"/>
      <c r="G130" s="180"/>
      <c r="H130" s="180"/>
      <c r="I130" s="180"/>
    </row>
    <row r="131" spans="1:9" ht="21.95" customHeight="1">
      <c r="A131" s="122"/>
      <c r="B131" s="736" t="s">
        <v>454</v>
      </c>
      <c r="C131" s="736"/>
      <c r="D131" s="736"/>
      <c r="E131" s="736"/>
      <c r="F131" s="736" t="s">
        <v>454</v>
      </c>
      <c r="G131" s="736"/>
      <c r="H131" s="736"/>
      <c r="I131" s="736"/>
    </row>
    <row r="132" spans="1:9" ht="21.95" customHeight="1">
      <c r="A132" s="122"/>
      <c r="B132" s="176" t="s">
        <v>453</v>
      </c>
      <c r="C132" s="176"/>
      <c r="D132" s="176"/>
      <c r="E132" s="176"/>
      <c r="F132" s="176" t="s">
        <v>453</v>
      </c>
      <c r="G132" s="144"/>
      <c r="H132" s="144"/>
      <c r="I132" s="144"/>
    </row>
    <row r="133" spans="1:9" ht="21.95" customHeight="1">
      <c r="A133" s="122"/>
      <c r="B133" s="176" t="s">
        <v>4</v>
      </c>
      <c r="C133" s="176"/>
      <c r="D133" s="176"/>
      <c r="E133" s="176"/>
      <c r="F133" s="176" t="s">
        <v>4</v>
      </c>
      <c r="G133" s="122"/>
      <c r="H133" s="122"/>
      <c r="I133" s="122"/>
    </row>
    <row r="134" spans="1:9" ht="21.95" customHeight="1">
      <c r="A134" s="122"/>
      <c r="B134" s="122"/>
      <c r="C134" s="122"/>
      <c r="D134" s="122"/>
      <c r="E134" s="122"/>
      <c r="F134" s="122"/>
      <c r="G134" s="122"/>
      <c r="H134" s="122"/>
      <c r="I134" s="122"/>
    </row>
    <row r="135" spans="1:9" ht="21.95" customHeight="1">
      <c r="A135" s="122"/>
      <c r="B135" s="736" t="s">
        <v>594</v>
      </c>
      <c r="C135" s="736"/>
      <c r="D135" s="736"/>
      <c r="E135" s="736"/>
      <c r="F135" s="736" t="s">
        <v>594</v>
      </c>
      <c r="G135" s="736"/>
      <c r="H135" s="736"/>
      <c r="I135" s="736"/>
    </row>
    <row r="136" spans="1:9" ht="21.95" customHeight="1">
      <c r="A136" s="122"/>
      <c r="B136" s="176" t="s">
        <v>453</v>
      </c>
      <c r="C136" s="176"/>
      <c r="D136" s="176"/>
      <c r="E136" s="176"/>
      <c r="F136" s="176" t="s">
        <v>453</v>
      </c>
      <c r="G136" s="144"/>
      <c r="H136" s="144"/>
      <c r="I136" s="144"/>
    </row>
    <row r="137" spans="1:9" ht="21.95" customHeight="1">
      <c r="A137" s="122"/>
      <c r="B137" s="176" t="s">
        <v>4</v>
      </c>
      <c r="C137" s="176"/>
      <c r="D137" s="176"/>
      <c r="E137" s="176"/>
      <c r="F137" s="176" t="s">
        <v>4</v>
      </c>
      <c r="G137" s="122"/>
      <c r="H137" s="122"/>
      <c r="I137" s="122"/>
    </row>
    <row r="138" spans="1:9" ht="21.95" customHeight="1">
      <c r="A138" s="122"/>
      <c r="B138" s="176"/>
      <c r="C138" s="176"/>
      <c r="D138" s="176"/>
      <c r="E138" s="176"/>
      <c r="F138" s="176"/>
      <c r="G138" s="122"/>
      <c r="H138" s="122"/>
      <c r="I138" s="122"/>
    </row>
    <row r="139" spans="1:9" ht="21.95" customHeight="1">
      <c r="A139" s="122"/>
      <c r="B139" s="176"/>
      <c r="C139" s="176"/>
      <c r="D139" s="176"/>
      <c r="E139" s="176"/>
      <c r="F139" s="176"/>
      <c r="G139" s="122"/>
      <c r="H139" s="122"/>
      <c r="I139" s="122"/>
    </row>
    <row r="140" spans="1:9" ht="21.95" customHeight="1">
      <c r="A140" s="122"/>
      <c r="B140" s="176"/>
      <c r="C140" s="176"/>
      <c r="D140" s="176"/>
      <c r="E140" s="176"/>
      <c r="F140" s="176"/>
      <c r="G140" s="122"/>
      <c r="H140" s="122"/>
      <c r="I140" s="122"/>
    </row>
    <row r="141" spans="1:9" ht="21.95" customHeight="1">
      <c r="A141" s="122"/>
      <c r="B141" s="176"/>
      <c r="C141" s="176"/>
      <c r="D141" s="176"/>
      <c r="E141" s="176"/>
      <c r="F141" s="176"/>
      <c r="G141" s="122"/>
      <c r="H141" s="122"/>
      <c r="I141" s="122"/>
    </row>
    <row r="142" spans="1:9" ht="21.95" customHeight="1">
      <c r="A142" s="122"/>
      <c r="B142" s="176"/>
      <c r="C142" s="176"/>
      <c r="D142" s="176"/>
      <c r="E142" s="176"/>
      <c r="F142" s="176"/>
      <c r="G142" s="122"/>
      <c r="H142" s="122"/>
      <c r="I142" s="122"/>
    </row>
    <row r="143" spans="1:9" ht="21.95" customHeight="1">
      <c r="A143" s="122"/>
      <c r="B143" s="176"/>
      <c r="C143" s="176"/>
      <c r="D143" s="176"/>
      <c r="E143" s="176"/>
      <c r="F143" s="176"/>
      <c r="G143" s="122"/>
      <c r="H143" s="122"/>
      <c r="I143" s="122"/>
    </row>
    <row r="144" spans="1:9" ht="21.95" customHeight="1">
      <c r="A144" s="122"/>
      <c r="B144" s="176"/>
      <c r="C144" s="176"/>
      <c r="D144" s="176"/>
      <c r="E144" s="176"/>
      <c r="F144" s="176"/>
      <c r="G144" s="122"/>
      <c r="H144" s="122"/>
      <c r="I144" s="122"/>
    </row>
    <row r="145" spans="1:9" ht="21.95" customHeight="1">
      <c r="A145" s="122"/>
      <c r="B145" s="176"/>
      <c r="C145" s="176"/>
      <c r="D145" s="176"/>
      <c r="E145" s="176"/>
      <c r="F145" s="176"/>
      <c r="G145" s="122"/>
      <c r="H145" s="122"/>
      <c r="I145" s="122"/>
    </row>
    <row r="146" spans="1:9" ht="21.95" customHeight="1">
      <c r="A146" s="122"/>
      <c r="B146" s="176"/>
      <c r="C146" s="176"/>
      <c r="D146" s="176"/>
      <c r="E146" s="176"/>
      <c r="F146" s="176"/>
      <c r="G146" s="122"/>
      <c r="H146" s="122"/>
      <c r="I146" s="122"/>
    </row>
    <row r="147" spans="1:9" ht="21.95" customHeight="1">
      <c r="A147" s="122"/>
      <c r="B147" s="176"/>
      <c r="C147" s="176"/>
      <c r="D147" s="176"/>
      <c r="E147" s="176"/>
      <c r="F147" s="176"/>
      <c r="G147" s="122"/>
      <c r="H147" s="122"/>
      <c r="I147" s="122"/>
    </row>
    <row r="148" spans="1:9" ht="21.6" customHeight="1">
      <c r="A148" s="122"/>
      <c r="B148" s="176"/>
      <c r="C148" s="176"/>
      <c r="D148" s="176"/>
      <c r="E148" s="176"/>
      <c r="F148" s="176"/>
      <c r="G148" s="122"/>
      <c r="H148" s="122"/>
      <c r="I148" s="122"/>
    </row>
    <row r="149" spans="1:9" ht="21.6" hidden="1" customHeight="1">
      <c r="A149" s="122"/>
      <c r="B149" s="176"/>
      <c r="C149" s="176"/>
      <c r="D149" s="176"/>
      <c r="E149" s="176"/>
      <c r="F149" s="176"/>
      <c r="G149" s="122"/>
      <c r="H149" s="122"/>
      <c r="I149" s="122"/>
    </row>
    <row r="150" spans="1:9" ht="21.6" hidden="1" customHeight="1">
      <c r="A150" s="122"/>
      <c r="B150" s="176"/>
      <c r="C150" s="176"/>
      <c r="D150" s="176"/>
      <c r="E150" s="176"/>
      <c r="F150" s="176"/>
      <c r="G150" s="122"/>
      <c r="H150" s="122"/>
      <c r="I150" s="122"/>
    </row>
    <row r="151" spans="1:9" ht="18.600000000000001" hidden="1" customHeight="1">
      <c r="A151" s="122"/>
      <c r="B151" s="176"/>
      <c r="C151" s="176"/>
      <c r="D151" s="176"/>
      <c r="E151" s="176"/>
      <c r="F151" s="176"/>
      <c r="G151" s="122"/>
      <c r="H151" s="122"/>
      <c r="I151" s="122"/>
    </row>
    <row r="152" spans="1:9" ht="21.6" hidden="1" customHeight="1">
      <c r="A152" s="122"/>
      <c r="B152" s="176"/>
      <c r="C152" s="176"/>
      <c r="D152" s="176"/>
      <c r="E152" s="176"/>
      <c r="F152" s="176"/>
      <c r="G152" s="122"/>
      <c r="H152" s="122"/>
      <c r="I152" s="122"/>
    </row>
    <row r="153" spans="1:9" ht="21.6" hidden="1" customHeight="1">
      <c r="A153" s="122"/>
      <c r="B153" s="176"/>
      <c r="C153" s="176"/>
      <c r="D153" s="176"/>
      <c r="E153" s="176"/>
      <c r="F153" s="176"/>
      <c r="G153" s="122"/>
      <c r="H153" s="122"/>
      <c r="I153" s="122"/>
    </row>
    <row r="154" spans="1:9" ht="21.95" customHeight="1">
      <c r="A154" s="122"/>
      <c r="B154" s="176"/>
      <c r="C154" s="176"/>
      <c r="D154" s="176"/>
      <c r="E154" s="176"/>
      <c r="F154" s="176"/>
      <c r="G154" s="122"/>
      <c r="H154" s="122"/>
      <c r="I154" s="122"/>
    </row>
    <row r="155" spans="1:9" ht="21.95" customHeight="1">
      <c r="A155" s="122"/>
      <c r="B155" s="176"/>
      <c r="C155" s="176"/>
      <c r="D155" s="176"/>
      <c r="E155" s="176"/>
      <c r="F155" s="176"/>
      <c r="G155" s="122"/>
      <c r="H155" s="122"/>
      <c r="I155" s="122"/>
    </row>
    <row r="156" spans="1:9" ht="21.95" customHeight="1">
      <c r="A156" s="186"/>
      <c r="B156" s="119"/>
      <c r="C156" s="119"/>
      <c r="D156" s="119"/>
      <c r="E156" s="119"/>
      <c r="F156" s="119"/>
      <c r="G156" s="186"/>
      <c r="H156" s="186"/>
      <c r="I156" s="186"/>
    </row>
    <row r="157" spans="1:9" ht="21.95" customHeight="1">
      <c r="A157" s="175" t="s">
        <v>494</v>
      </c>
      <c r="B157" s="176"/>
      <c r="C157" s="176"/>
      <c r="D157" s="176"/>
      <c r="E157" s="176"/>
      <c r="F157" s="176"/>
      <c r="G157" s="176"/>
      <c r="H157" s="176"/>
      <c r="I157" s="178" t="s">
        <v>593</v>
      </c>
    </row>
    <row r="158" spans="1:9" ht="21.95" customHeight="1">
      <c r="A158" s="122"/>
      <c r="B158" s="176"/>
      <c r="C158" s="176"/>
      <c r="D158" s="176"/>
      <c r="E158" s="176"/>
      <c r="F158" s="176"/>
      <c r="G158" s="122"/>
      <c r="H158" s="122"/>
      <c r="I158" s="122"/>
    </row>
    <row r="159" spans="1:9" ht="21.95" customHeight="1">
      <c r="A159" s="122"/>
      <c r="B159" s="176"/>
      <c r="C159" s="176"/>
      <c r="D159" s="176"/>
      <c r="E159" s="176"/>
      <c r="F159" s="176"/>
      <c r="G159" s="122"/>
      <c r="H159" s="122"/>
      <c r="I159" s="122"/>
    </row>
    <row r="160" spans="1:9" ht="21.95" customHeight="1">
      <c r="A160" s="122"/>
      <c r="B160" s="176"/>
      <c r="C160" s="176"/>
      <c r="D160" s="176"/>
      <c r="E160" s="176"/>
      <c r="F160" s="176"/>
      <c r="G160" s="122"/>
      <c r="H160" s="122"/>
      <c r="I160" s="122"/>
    </row>
    <row r="161" spans="1:10" ht="21.95" customHeight="1">
      <c r="A161" s="122"/>
      <c r="B161" s="176"/>
      <c r="C161" s="176"/>
      <c r="D161" s="176"/>
      <c r="E161" s="176"/>
      <c r="F161" s="176"/>
      <c r="G161" s="122"/>
      <c r="H161" s="122"/>
      <c r="I161" s="122"/>
    </row>
    <row r="162" spans="1:10" ht="21.95" customHeight="1">
      <c r="A162" s="122"/>
      <c r="B162" s="176"/>
      <c r="C162" s="176"/>
      <c r="D162" s="176"/>
      <c r="E162" s="176"/>
      <c r="F162" s="176"/>
      <c r="G162" s="122"/>
      <c r="H162" s="122"/>
      <c r="I162" s="122"/>
    </row>
    <row r="163" spans="1:10" ht="21.95" customHeight="1">
      <c r="A163" s="122"/>
      <c r="B163" s="176"/>
      <c r="C163" s="176"/>
      <c r="D163" s="176"/>
      <c r="E163" s="176"/>
      <c r="F163" s="176"/>
      <c r="G163" s="122"/>
      <c r="H163" s="122"/>
      <c r="I163" s="122"/>
    </row>
    <row r="164" spans="1:10" ht="21.95" customHeight="1">
      <c r="A164" s="122"/>
      <c r="B164" s="176"/>
      <c r="C164" s="176"/>
      <c r="D164" s="176"/>
      <c r="E164" s="176"/>
      <c r="F164" s="176"/>
      <c r="G164" s="122"/>
      <c r="H164" s="122"/>
      <c r="I164" s="122"/>
    </row>
    <row r="165" spans="1:10" ht="21.95" customHeight="1">
      <c r="A165" s="122"/>
      <c r="B165" s="176"/>
      <c r="C165" s="176"/>
      <c r="D165" s="176"/>
      <c r="E165" s="176"/>
      <c r="F165" s="176"/>
      <c r="G165" s="122"/>
      <c r="H165" s="122"/>
      <c r="I165" s="122"/>
    </row>
    <row r="166" spans="1:10" ht="21.95" customHeight="1">
      <c r="A166" s="122"/>
      <c r="B166" s="176"/>
      <c r="C166" s="176"/>
      <c r="D166" s="176"/>
      <c r="E166" s="176"/>
      <c r="F166" s="176"/>
      <c r="G166" s="122"/>
      <c r="H166" s="122"/>
      <c r="I166" s="122"/>
    </row>
    <row r="167" spans="1:10" ht="21.95" customHeight="1">
      <c r="A167" s="122"/>
      <c r="B167" s="176"/>
      <c r="C167" s="176"/>
      <c r="D167" s="176"/>
      <c r="E167" s="176"/>
      <c r="F167" s="176"/>
      <c r="G167" s="122"/>
      <c r="H167" s="122"/>
      <c r="I167" s="122"/>
    </row>
    <row r="168" spans="1:10" ht="21.95" customHeight="1">
      <c r="A168" s="122"/>
      <c r="B168" s="176"/>
      <c r="C168" s="176"/>
      <c r="D168" s="176"/>
      <c r="E168" s="176"/>
      <c r="F168" s="176"/>
      <c r="G168" s="122"/>
      <c r="H168" s="122"/>
      <c r="I168" s="122"/>
    </row>
    <row r="169" spans="1:10" ht="21.95" customHeight="1">
      <c r="A169" s="122"/>
      <c r="B169" s="176"/>
      <c r="C169" s="176"/>
      <c r="D169" s="176"/>
      <c r="E169" s="176"/>
      <c r="F169" s="176"/>
      <c r="G169" s="122"/>
      <c r="H169" s="122"/>
      <c r="I169" s="122"/>
    </row>
    <row r="170" spans="1:10" ht="15.75">
      <c r="A170" s="122"/>
      <c r="B170" s="122"/>
      <c r="C170" s="122"/>
      <c r="D170" s="122"/>
      <c r="E170" s="122"/>
      <c r="F170" s="122"/>
      <c r="G170" s="122"/>
      <c r="H170" s="122"/>
      <c r="I170" s="122"/>
    </row>
    <row r="171" spans="1:10">
      <c r="J171" s="170"/>
    </row>
    <row r="172" spans="1:10" ht="15.75">
      <c r="A172" s="122"/>
      <c r="B172" s="122"/>
      <c r="C172" s="122"/>
      <c r="D172" s="122"/>
      <c r="E172" s="122"/>
      <c r="F172" s="122"/>
      <c r="G172" s="122"/>
      <c r="H172" s="122"/>
      <c r="I172" s="122"/>
    </row>
    <row r="173" spans="1:10" ht="15.75">
      <c r="A173" s="122"/>
      <c r="B173" s="122"/>
      <c r="C173" s="122"/>
      <c r="D173" s="122"/>
      <c r="E173" s="122"/>
      <c r="F173" s="122"/>
      <c r="G173" s="122"/>
      <c r="H173" s="122"/>
      <c r="I173" s="122"/>
    </row>
    <row r="174" spans="1:10" ht="15.75">
      <c r="A174" s="122"/>
      <c r="B174" s="122"/>
      <c r="C174" s="122"/>
      <c r="D174" s="122"/>
      <c r="E174" s="122"/>
      <c r="F174" s="122"/>
      <c r="G174" s="122"/>
      <c r="H174" s="122"/>
      <c r="I174" s="122"/>
    </row>
    <row r="175" spans="1:10" ht="15.75">
      <c r="A175" s="122"/>
      <c r="B175" s="122"/>
      <c r="C175" s="122"/>
      <c r="D175" s="122"/>
      <c r="E175" s="122"/>
      <c r="F175" s="122"/>
      <c r="G175" s="122"/>
      <c r="H175" s="122"/>
      <c r="I175" s="122"/>
    </row>
    <row r="176" spans="1:10" ht="15.75">
      <c r="A176" s="122"/>
      <c r="B176" s="122"/>
      <c r="C176" s="122"/>
      <c r="D176" s="122"/>
      <c r="E176" s="122"/>
      <c r="F176" s="122"/>
      <c r="G176" s="122"/>
      <c r="H176" s="122"/>
      <c r="I176" s="122"/>
    </row>
    <row r="177" spans="1:9" ht="15.75">
      <c r="A177" s="122"/>
      <c r="B177" s="122"/>
      <c r="C177" s="122"/>
      <c r="D177" s="122"/>
      <c r="E177" s="122"/>
      <c r="F177" s="122"/>
      <c r="G177" s="122"/>
      <c r="H177" s="122"/>
      <c r="I177" s="122"/>
    </row>
    <row r="178" spans="1:9" ht="15.75">
      <c r="A178" s="122"/>
      <c r="B178" s="122"/>
      <c r="C178" s="122"/>
      <c r="D178" s="122"/>
      <c r="E178" s="122"/>
      <c r="F178" s="122"/>
      <c r="G178" s="122"/>
      <c r="H178" s="122"/>
      <c r="I178" s="122"/>
    </row>
    <row r="179" spans="1:9" ht="15.75">
      <c r="A179" s="122"/>
      <c r="B179" s="122"/>
      <c r="C179" s="122"/>
      <c r="D179" s="122"/>
      <c r="E179" s="122"/>
      <c r="F179" s="122"/>
      <c r="G179" s="122"/>
      <c r="H179" s="122"/>
      <c r="I179" s="122"/>
    </row>
    <row r="180" spans="1:9" ht="15.75">
      <c r="A180" s="122"/>
      <c r="B180" s="122"/>
      <c r="C180" s="122"/>
      <c r="D180" s="122"/>
      <c r="E180" s="122"/>
      <c r="F180" s="122"/>
      <c r="G180" s="122"/>
      <c r="H180" s="122"/>
      <c r="I180" s="122"/>
    </row>
    <row r="181" spans="1:9" ht="15.75">
      <c r="A181" s="122"/>
      <c r="B181" s="122"/>
      <c r="C181" s="122"/>
      <c r="D181" s="122"/>
      <c r="E181" s="122"/>
      <c r="F181" s="122"/>
      <c r="G181" s="122"/>
      <c r="H181" s="122"/>
      <c r="I181" s="122"/>
    </row>
    <row r="182" spans="1:9" ht="15.75">
      <c r="A182" s="122"/>
      <c r="B182" s="122"/>
      <c r="C182" s="122"/>
      <c r="D182" s="122"/>
      <c r="E182" s="122"/>
      <c r="F182" s="122"/>
      <c r="G182" s="122"/>
      <c r="H182" s="122"/>
      <c r="I182" s="122"/>
    </row>
    <row r="183" spans="1:9" ht="15.75">
      <c r="A183" s="122"/>
      <c r="B183" s="122"/>
      <c r="C183" s="122"/>
      <c r="D183" s="122"/>
      <c r="E183" s="122"/>
      <c r="F183" s="122"/>
      <c r="G183" s="122"/>
      <c r="H183" s="122"/>
      <c r="I183" s="122"/>
    </row>
    <row r="184" spans="1:9" ht="15.75">
      <c r="A184" s="122"/>
      <c r="B184" s="122"/>
      <c r="C184" s="122"/>
      <c r="D184" s="122"/>
      <c r="E184" s="122"/>
      <c r="F184" s="122"/>
      <c r="G184" s="122"/>
      <c r="H184" s="122"/>
      <c r="I184" s="122"/>
    </row>
  </sheetData>
  <sheetProtection algorithmName="SHA-512" hashValue="WX7v2NYRrDAyHEwXu9+/iRtOId14w2ECfOq+M7YTu2kcfRB8wyy9V72x3hmDw+IngKuxlMQYkm2vKzGWEDtbAw==" saltValue="FQgx/aIo4mYQ9gmGJZJapA==" spinCount="100000" sheet="1" formatColumns="0" formatRows="0" selectLockedCells="1"/>
  <customSheetViews>
    <customSheetView guid="{FEBF4298-F424-4062-8777-832DAFDB7A61}" showPageBreaks="1" printArea="1" hiddenRows="1" hiddenColumns="1" view="pageBreakPreview" topLeftCell="A34">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FB41F969-87BE-4AD1-A99C-A5F9EA1C8FCB}" showPageBreaks="1" printArea="1" hiddenRows="1" hiddenColumns="1" view="pageBreakPreview">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47D52ECC-373D-4A7A-838F-7112A4A0A94F}"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BA86FE7A-199D-4ABD-A444-AE6BFDF4BCC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347D9A5E-5167-4CD7-A121-BEAF211F64E4}"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72B383D4-8341-48BE-BBCC-63C6785ABF81}" showPageBreaks="1" printArea="1" hiddenRows="1" hiddenColumns="1" view="pageBreakPreview" topLeftCell="A13">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7706378E-40E2-4583-90AF-E6E1DCB3696C}" showPageBreaks="1" printArea="1" hiddenRows="1" hiddenColumns="1" view="pageBreakPreview" topLeftCell="A40">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s>
  <mergeCells count="99">
    <mergeCell ref="A37:I37"/>
    <mergeCell ref="A42:I42"/>
    <mergeCell ref="A38:I38"/>
    <mergeCell ref="A1:I1"/>
    <mergeCell ref="B2:I2"/>
    <mergeCell ref="B3:I3"/>
    <mergeCell ref="B4:I4"/>
    <mergeCell ref="B5:I5"/>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A84:D84"/>
    <mergeCell ref="E84:I84"/>
    <mergeCell ref="B88:I88"/>
    <mergeCell ref="A85:D85"/>
    <mergeCell ref="E85:I85"/>
    <mergeCell ref="A87:I87"/>
    <mergeCell ref="A97:D97"/>
    <mergeCell ref="E97:I97"/>
    <mergeCell ref="A98:D98"/>
    <mergeCell ref="E98:I98"/>
    <mergeCell ref="B93:I93"/>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s>
  <printOptions horizontalCentered="1"/>
  <pageMargins left="0.59" right="0.42" top="0.52" bottom="0.32" header="0.27" footer="0.21"/>
  <pageSetup paperSize="9" scale="91" orientation="portrait" r:id="rId9"/>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indexed="11"/>
    <pageSetUpPr fitToPage="1"/>
  </sheetPr>
  <dimension ref="A1:I45"/>
  <sheetViews>
    <sheetView showGridLines="0" showZeros="0" view="pageBreakPreview" topLeftCell="A8" zoomScaleSheetLayoutView="100" workbookViewId="0">
      <selection activeCell="A3" sqref="A1:XFD1048576"/>
    </sheetView>
  </sheetViews>
  <sheetFormatPr defaultRowHeight="16.5"/>
  <cols>
    <col min="1" max="1" width="12.140625" style="12" customWidth="1"/>
    <col min="2" max="2" width="36.85546875" style="12" customWidth="1"/>
    <col min="3" max="3" width="11.42578125" style="12" customWidth="1"/>
    <col min="4" max="4" width="27.140625" style="12" customWidth="1"/>
    <col min="5" max="5" width="53.5703125" style="12" customWidth="1"/>
    <col min="6" max="8" width="9.140625" style="7"/>
    <col min="9" max="16384" width="9.140625" style="8"/>
  </cols>
  <sheetData>
    <row r="1" spans="1:9" ht="31.5" customHeight="1">
      <c r="A1" s="763" t="str">
        <f>'Attach 3(JV)'!A1</f>
        <v>Specification No. :NR3/NT/W-AIS/DOM/K00/25/11859 (RFx No. 5002004747)</v>
      </c>
      <c r="B1" s="763"/>
      <c r="C1" s="763"/>
      <c r="D1" s="763"/>
      <c r="E1" s="112" t="str">
        <f>"Attachment-19 " &amp; 'Attach 3(JV)'!AT1</f>
        <v xml:space="preserve">Attachment-19 </v>
      </c>
    </row>
    <row r="2" spans="1:9" ht="7.5" customHeight="1"/>
    <row r="3" spans="1:9" ht="98.25" customHeight="1">
      <c r="A3" s="613" t="str">
        <f>'Attach 3(JV)'!A3</f>
        <v>Package-C-Augmentation of transformation capacity at 765/400/220kV Agra (PG) S/S by 1x500 MVA, 400/220kV ICT at 400 KV Agra S/S</v>
      </c>
      <c r="B3" s="614"/>
      <c r="C3" s="614"/>
      <c r="D3" s="614"/>
      <c r="E3" s="614"/>
      <c r="F3" s="9"/>
      <c r="G3" s="10"/>
      <c r="H3" s="9"/>
    </row>
    <row r="4" spans="1:9" ht="20.100000000000001" customHeight="1">
      <c r="A4" s="11"/>
      <c r="H4" s="13"/>
      <c r="I4" s="3"/>
    </row>
    <row r="5" spans="1:9" ht="20.100000000000001" customHeight="1">
      <c r="A5" s="532" t="s">
        <v>1</v>
      </c>
      <c r="B5" s="532"/>
      <c r="C5" s="532"/>
      <c r="D5" s="532"/>
      <c r="E5" s="532"/>
      <c r="F5" s="14"/>
      <c r="H5" s="13"/>
      <c r="I5" s="3"/>
    </row>
    <row r="6" spans="1:9" ht="20.100000000000001" customHeight="1">
      <c r="A6" s="15"/>
      <c r="H6" s="13"/>
      <c r="I6" s="3"/>
    </row>
    <row r="7" spans="1:9" ht="20.100000000000001" customHeight="1">
      <c r="A7" s="16" t="str">
        <f>'Attach 3(JV)'!A7</f>
        <v>Bidder’s Name and Address (Sole Bidder) :</v>
      </c>
      <c r="E7" s="6" t="str">
        <f>'Attach 3(JV)'!E7</f>
        <v>To:</v>
      </c>
      <c r="H7" s="13"/>
      <c r="I7" s="3"/>
    </row>
    <row r="8" spans="1:9" ht="35.25" customHeight="1">
      <c r="A8" s="761" t="str">
        <f>'Attach 3(JV)'!A8</f>
        <v/>
      </c>
      <c r="B8" s="761"/>
      <c r="C8" s="761"/>
      <c r="D8" s="761"/>
      <c r="E8" s="46" t="str">
        <f>'Attach 3(JV)'!E8</f>
        <v>Contract Services</v>
      </c>
      <c r="H8" s="13"/>
      <c r="I8" s="3"/>
    </row>
    <row r="9" spans="1:9" ht="20.100000000000001" customHeight="1">
      <c r="A9" s="5" t="s">
        <v>341</v>
      </c>
      <c r="B9" s="764" t="str">
        <f>'Attach 3(JV)'!B9</f>
        <v/>
      </c>
      <c r="C9" s="764"/>
      <c r="D9" s="764"/>
      <c r="E9" s="46" t="str">
        <f>'Attach 3(JV)'!E9</f>
        <v>Power Grid Corporation of India Ltd.,</v>
      </c>
      <c r="H9" s="13"/>
      <c r="I9" s="3"/>
    </row>
    <row r="10" spans="1:9" ht="20.100000000000001" customHeight="1">
      <c r="A10" s="5" t="s">
        <v>343</v>
      </c>
      <c r="B10" s="764" t="str">
        <f>'Attach 3(JV)'!B10</f>
        <v/>
      </c>
      <c r="C10" s="764"/>
      <c r="D10" s="764"/>
      <c r="E10" s="46" t="str">
        <f>'Attach 3(JV)'!E10</f>
        <v xml:space="preserve">Northern Region-III Headquarter, 2nd Floor, Plot No. – 2A/INS 02,
</v>
      </c>
      <c r="H10" s="13"/>
      <c r="I10" s="3"/>
    </row>
    <row r="11" spans="1:9" ht="20.100000000000001" customHeight="1">
      <c r="B11" s="764" t="str">
        <f>'Attach 3(JV)'!B11</f>
        <v/>
      </c>
      <c r="C11" s="764"/>
      <c r="D11" s="764"/>
      <c r="E11" s="46" t="str">
        <f>'Attach 3(JV)'!E11</f>
        <v xml:space="preserve">2nd Floor, Plot No. – 2A/INS 02, Avadh Vihar Yojna,Lucknow- 226002 (UP) </v>
      </c>
    </row>
    <row r="12" spans="1:9" ht="18" customHeight="1">
      <c r="A12" s="15"/>
      <c r="B12" s="764" t="str">
        <f>'Attach 3(JV)'!B12</f>
        <v/>
      </c>
      <c r="C12" s="764"/>
      <c r="D12" s="764"/>
      <c r="E12" s="6"/>
    </row>
    <row r="13" spans="1:9" ht="19.5" hidden="1" customHeight="1">
      <c r="A13" s="15"/>
      <c r="B13" s="44"/>
      <c r="C13" s="44"/>
      <c r="D13" s="44"/>
      <c r="E13" s="6"/>
    </row>
    <row r="14" spans="1:9" ht="20.100000000000001" customHeight="1">
      <c r="A14" s="15"/>
      <c r="B14" s="44"/>
      <c r="C14" s="44"/>
      <c r="D14" s="44"/>
      <c r="G14" s="4"/>
    </row>
    <row r="15" spans="1:9" ht="20.100000000000001" customHeight="1">
      <c r="A15" s="12" t="s">
        <v>336</v>
      </c>
    </row>
    <row r="16" spans="1:9" ht="6" customHeight="1">
      <c r="A16" s="15"/>
    </row>
    <row r="17" spans="1:8" ht="78.75" customHeight="1">
      <c r="A17" s="762" t="s">
        <v>2</v>
      </c>
      <c r="B17" s="762"/>
      <c r="C17" s="762"/>
      <c r="D17" s="762"/>
      <c r="E17" s="762"/>
    </row>
    <row r="18" spans="1:8" ht="56.25" customHeight="1">
      <c r="A18" s="600" t="s">
        <v>490</v>
      </c>
      <c r="B18" s="600"/>
      <c r="C18" s="600"/>
      <c r="D18" s="600"/>
      <c r="E18" s="600"/>
    </row>
    <row r="19" spans="1:8" ht="184.5" customHeight="1">
      <c r="A19" s="600" t="s">
        <v>489</v>
      </c>
      <c r="B19" s="600"/>
      <c r="C19" s="600"/>
      <c r="D19" s="600"/>
      <c r="E19" s="600"/>
    </row>
    <row r="20" spans="1:8" ht="8.25" hidden="1" customHeight="1">
      <c r="A20" s="15"/>
    </row>
    <row r="21" spans="1:8" ht="20.100000000000001" hidden="1" customHeight="1">
      <c r="A21" s="15"/>
    </row>
    <row r="22" spans="1:8" ht="20.100000000000001" hidden="1" customHeight="1">
      <c r="A22" s="15"/>
    </row>
    <row r="23" spans="1:8" ht="57.75" hidden="1" customHeight="1">
      <c r="A23" s="762"/>
      <c r="B23" s="762"/>
      <c r="C23" s="762"/>
      <c r="D23" s="762"/>
      <c r="E23" s="762"/>
      <c r="F23" s="17"/>
      <c r="G23" s="17"/>
      <c r="H23" s="17"/>
    </row>
    <row r="24" spans="1:8" ht="20.100000000000001" hidden="1" customHeight="1">
      <c r="A24" s="15"/>
    </row>
    <row r="25" spans="1:8" ht="20.100000000000001" hidden="1" customHeight="1">
      <c r="A25" s="18"/>
    </row>
    <row r="26" spans="1:8" ht="20.100000000000001" hidden="1" customHeight="1"/>
    <row r="27" spans="1:8" ht="20.100000000000001" hidden="1" customHeight="1">
      <c r="A27" s="18"/>
    </row>
    <row r="28" spans="1:8" ht="20.100000000000001" hidden="1" customHeight="1"/>
    <row r="29" spans="1:8" ht="12" customHeight="1">
      <c r="D29" s="20"/>
    </row>
    <row r="30" spans="1:8" ht="33" customHeight="1">
      <c r="A30" s="19" t="s">
        <v>5</v>
      </c>
      <c r="B30" s="28" t="str">
        <f>'Attach 3(JV)'!B18</f>
        <v>--</v>
      </c>
      <c r="C30" s="23"/>
      <c r="D30" s="20" t="s">
        <v>3</v>
      </c>
      <c r="E30" s="94" t="str">
        <f>'Attach 3(JV)'!E18</f>
        <v/>
      </c>
    </row>
    <row r="31" spans="1:8" ht="33" customHeight="1">
      <c r="A31" s="19" t="s">
        <v>6</v>
      </c>
      <c r="B31" s="94" t="str">
        <f>'Attach 3(JV)'!B19</f>
        <v/>
      </c>
      <c r="C31" s="23"/>
      <c r="D31" s="20" t="s">
        <v>4</v>
      </c>
      <c r="E31" s="94" t="str">
        <f>'Attach 3(JV)'!E19</f>
        <v/>
      </c>
    </row>
    <row r="32" spans="1:8" ht="33" customHeight="1">
      <c r="B32" s="23"/>
      <c r="C32" s="23"/>
      <c r="D32" s="20"/>
      <c r="E32" s="23"/>
    </row>
    <row r="33" spans="1:1" ht="20.100000000000001" customHeight="1"/>
    <row r="34" spans="1:1" ht="20.100000000000001" customHeight="1">
      <c r="A34" s="21"/>
    </row>
    <row r="35" spans="1:1" ht="20.100000000000001" customHeight="1"/>
    <row r="36" spans="1:1" ht="20.100000000000001" customHeight="1"/>
    <row r="37" spans="1:1" ht="20.100000000000001" customHeight="1">
      <c r="A37" s="21"/>
    </row>
    <row r="38" spans="1:1" ht="20.100000000000001" customHeight="1"/>
    <row r="39" spans="1:1" ht="20.100000000000001" customHeight="1">
      <c r="A39" s="21"/>
    </row>
    <row r="40" spans="1:1" ht="20.100000000000001" customHeight="1"/>
    <row r="41" spans="1:1" ht="20.100000000000001" customHeight="1">
      <c r="A41" s="21"/>
    </row>
    <row r="42" spans="1:1" ht="20.100000000000001" customHeight="1"/>
    <row r="43" spans="1:1" ht="20.100000000000001" customHeight="1"/>
    <row r="44" spans="1:1" ht="20.100000000000001" customHeight="1"/>
    <row r="45" spans="1:1" ht="20.100000000000001" customHeight="1"/>
  </sheetData>
  <sheetProtection algorithmName="SHA-512" hashValue="I5nWEx/IwrLq3i6WFlUT/Nchrxiu1u5kdzXXs33fjx8n8Eg0yK3TNJABFPpWJoUCNZAaHq2eD3jjQ6+/ZSVGhw==" saltValue="o5S+Wrm0KqZlChqUfA1hPg==" spinCount="100000" sheet="1" formatColumns="0" formatRows="0" selectLockedCells="1"/>
  <customSheetViews>
    <customSheetView guid="{FEBF4298-F424-4062-8777-832DAFDB7A61}" showPageBreaks="1" showGridLines="0" zeroValues="0" fitToPage="1" printArea="1" hiddenRows="1" view="pageBreakPreview" topLeftCell="A3">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FB41F969-87BE-4AD1-A99C-A5F9EA1C8FCB}" showPageBreaks="1" showGridLines="0" zeroValues="0" fitToPage="1" printArea="1" hiddenRows="1" view="pageBreakPreview">
      <selection activeCell="E1" sqref="E1"/>
      <pageMargins left="0.75" right="0.63" top="0.57999999999999996" bottom="0.6" header="0.34" footer="0.35"/>
      <pageSetup scale="79" orientation="portrait" r:id="rId2"/>
      <headerFooter alignWithMargins="0">
        <oddFooter>&amp;R&amp;"Book Antiqua,Bold"&amp;8 Page &amp;P of &amp;N</oddFooter>
      </headerFooter>
    </customSheetView>
    <customSheetView guid="{47D52ECC-373D-4A7A-838F-7112A4A0A94F}" showPageBreaks="1" showGridLines="0" zeroValues="0" fitToPage="1" printArea="1" hiddenRows="1" view="pageBreakPreview">
      <selection activeCell="A3" sqref="A3:E3"/>
      <pageMargins left="0.75" right="0.63" top="0.57999999999999996" bottom="0.6" header="0.34" footer="0.35"/>
      <pageSetup scale="80" orientation="portrait" r:id="rId3"/>
      <headerFooter alignWithMargins="0">
        <oddFooter>&amp;R&amp;"Book Antiqua,Bold"&amp;8 Page &amp;P of &amp;N</oddFooter>
      </headerFooter>
    </customSheetView>
    <customSheetView guid="{BA86FE7A-199D-4ABD-A444-AE6BFDF4BCC9}" showPageBreaks="1" showGridLines="0" zeroValues="0" fitToPage="1" printArea="1" hiddenRows="1" view="pageBreakPreview" topLeftCell="A14">
      <selection activeCell="A3" sqref="A3:E3"/>
      <pageMargins left="0.75" right="0.63" top="0.57999999999999996" bottom="0.6" header="0.34" footer="0.35"/>
      <pageSetup scale="79" orientation="portrait" r:id="rId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2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26"/>
      <headerFooter alignWithMargins="0">
        <oddFooter>&amp;R&amp;"Book Antiqua,Bold"&amp;8 Page &amp;P of &amp;N</oddFooter>
      </headerFooter>
    </customSheetView>
    <customSheetView guid="{347D9A5E-5167-4CD7-A121-BEAF211F64E4}" showPageBreaks="1" showGridLines="0" zeroValues="0" fitToPage="1" printArea="1" hiddenRows="1" view="pageBreakPreview">
      <selection activeCell="A3" sqref="A3:E3"/>
      <pageMargins left="0.75" right="0.63" top="0.57999999999999996" bottom="0.6" header="0.34" footer="0.35"/>
      <pageSetup scale="80" orientation="portrait" r:id="rId27"/>
      <headerFooter alignWithMargins="0">
        <oddFooter>&amp;R&amp;"Book Antiqua,Bold"&amp;8 Page &amp;P of &amp;N</oddFooter>
      </headerFooter>
    </customSheetView>
    <customSheetView guid="{72B383D4-8341-48BE-BBCC-63C6785ABF81}" showPageBreaks="1" showGridLines="0" zeroValues="0" fitToPage="1" printArea="1" hiddenRows="1" view="pageBreakPreview">
      <selection activeCell="E1" sqref="E1"/>
      <pageMargins left="0.75" right="0.63" top="0.57999999999999996" bottom="0.6" header="0.34" footer="0.35"/>
      <pageSetup scale="80" orientation="portrait" r:id="rId28"/>
      <headerFooter alignWithMargins="0">
        <oddFooter>&amp;R&amp;"Book Antiqua,Bold"&amp;8 Page &amp;P of &amp;N</oddFooter>
      </headerFooter>
    </customSheetView>
    <customSheetView guid="{7706378E-40E2-4583-90AF-E6E1DCB3696C}" showPageBreaks="1" showGridLines="0" zeroValues="0" fitToPage="1" printArea="1" hiddenRows="1" view="pageBreakPreview" topLeftCell="A9">
      <selection activeCell="E1" sqref="E1"/>
      <pageMargins left="0.75" right="0.63" top="0.57999999999999996" bottom="0.6" header="0.34" footer="0.35"/>
      <pageSetup scale="80" orientation="portrait" r:id="rId29"/>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71" orientation="portrait" r:id="rId30"/>
  <headerFooter alignWithMargins="0">
    <oddFooter>&amp;R&amp;"Book Antiqua,Bold"&amp;8 Page &amp;P of &amp;N</oddFooter>
  </headerFooter>
  <drawing r:id="rId3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indexed="13"/>
    <pageSetUpPr fitToPage="1"/>
  </sheetPr>
  <dimension ref="A1:AZ118"/>
  <sheetViews>
    <sheetView showGridLines="0" view="pageBreakPreview" zoomScaleSheetLayoutView="100" workbookViewId="0">
      <selection activeCell="B89" sqref="B89:F89"/>
    </sheetView>
  </sheetViews>
  <sheetFormatPr defaultRowHeight="15.75"/>
  <cols>
    <col min="1" max="1" width="13.85546875" style="17" customWidth="1"/>
    <col min="2" max="2" width="10.7109375" style="17" customWidth="1"/>
    <col min="3" max="3" width="16" style="17" customWidth="1"/>
    <col min="4" max="4" width="18.7109375" style="17" customWidth="1"/>
    <col min="5" max="5" width="27.28515625" style="17" customWidth="1"/>
    <col min="6" max="6" width="25" style="17" customWidth="1"/>
    <col min="7" max="7" width="12.5703125" style="17" customWidth="1"/>
    <col min="8" max="8" width="11.28515625" style="17" customWidth="1"/>
    <col min="9" max="9" width="9.42578125" style="17" customWidth="1"/>
    <col min="10" max="11" width="9.140625" style="17" customWidth="1"/>
    <col min="12" max="12" width="9.140625" style="17" hidden="1" customWidth="1"/>
    <col min="13" max="13" width="9.140625" style="17" customWidth="1"/>
    <col min="14" max="25" width="9.140625" style="17"/>
    <col min="26" max="26" width="10" style="17" bestFit="1" customWidth="1"/>
    <col min="27" max="28" width="0" style="17" hidden="1" customWidth="1"/>
    <col min="29" max="29" width="22.42578125" style="64" hidden="1" customWidth="1"/>
    <col min="30" max="31" width="0" style="422" hidden="1" customWidth="1"/>
    <col min="32" max="32" width="0" style="64" hidden="1" customWidth="1"/>
    <col min="33" max="33" width="10" style="64" hidden="1" customWidth="1"/>
    <col min="34" max="34" width="14.85546875" style="64" hidden="1" customWidth="1"/>
    <col min="35" max="35" width="0" style="64" hidden="1" customWidth="1"/>
    <col min="36" max="16384" width="9.140625" style="64"/>
  </cols>
  <sheetData>
    <row r="1" spans="1:52" ht="36" customHeight="1">
      <c r="A1" s="546" t="str">
        <f>'Attach 3(JV)'!A1</f>
        <v>Specification No. :NR3/NT/W-AIS/DOM/K00/25/11859 (RFx No. 5002004747)</v>
      </c>
      <c r="B1" s="546"/>
      <c r="C1" s="546"/>
      <c r="D1" s="546"/>
      <c r="E1" s="546"/>
      <c r="F1" s="453" t="s">
        <v>388</v>
      </c>
      <c r="G1" s="313"/>
      <c r="H1" s="313"/>
      <c r="AE1" s="45">
        <v>1</v>
      </c>
      <c r="AF1" s="64" t="s">
        <v>306</v>
      </c>
      <c r="AG1" s="454">
        <v>1</v>
      </c>
      <c r="AH1" s="454" t="s">
        <v>107</v>
      </c>
      <c r="AI1" s="455"/>
      <c r="AJ1" s="455"/>
      <c r="AK1" s="454">
        <v>1</v>
      </c>
      <c r="AL1" s="455" t="s">
        <v>108</v>
      </c>
      <c r="AQ1" s="456"/>
      <c r="AR1" s="456"/>
      <c r="AS1" s="456"/>
      <c r="AT1" s="456"/>
      <c r="AU1" s="456"/>
      <c r="AV1" s="456"/>
      <c r="AW1" s="456"/>
      <c r="AX1" s="456"/>
      <c r="AY1" s="456"/>
      <c r="AZ1" s="456"/>
    </row>
    <row r="2" spans="1:52">
      <c r="AE2" s="45">
        <v>2</v>
      </c>
      <c r="AF2" s="64" t="s">
        <v>307</v>
      </c>
      <c r="AG2" s="454">
        <v>2</v>
      </c>
      <c r="AH2" s="454" t="s">
        <v>283</v>
      </c>
      <c r="AI2" s="455"/>
      <c r="AJ2" s="455"/>
      <c r="AK2" s="454">
        <v>2</v>
      </c>
      <c r="AL2" s="455" t="s">
        <v>284</v>
      </c>
      <c r="AQ2" s="456"/>
      <c r="AR2" s="456"/>
      <c r="AS2" s="456"/>
      <c r="AT2" s="456"/>
      <c r="AU2" s="456"/>
      <c r="AV2" s="456"/>
      <c r="AW2" s="456"/>
      <c r="AX2" s="456"/>
      <c r="AY2" s="456"/>
      <c r="AZ2" s="456"/>
    </row>
    <row r="3" spans="1:52" ht="20.100000000000001" customHeight="1">
      <c r="A3" s="538" t="s">
        <v>49</v>
      </c>
      <c r="B3" s="538"/>
      <c r="C3" s="538"/>
      <c r="D3" s="538"/>
      <c r="E3" s="538"/>
      <c r="F3" s="538"/>
      <c r="G3" s="266"/>
      <c r="H3" s="266"/>
      <c r="I3" s="47"/>
      <c r="AB3" s="125"/>
      <c r="AC3" s="126"/>
      <c r="AE3" s="45">
        <v>3</v>
      </c>
      <c r="AF3" s="64" t="s">
        <v>308</v>
      </c>
      <c r="AG3" s="454">
        <v>3</v>
      </c>
      <c r="AH3" s="454" t="s">
        <v>285</v>
      </c>
      <c r="AI3" s="455"/>
      <c r="AJ3" s="455"/>
      <c r="AK3" s="454">
        <v>3</v>
      </c>
      <c r="AL3" s="455" t="s">
        <v>286</v>
      </c>
      <c r="AQ3" s="456"/>
      <c r="AR3" s="456"/>
      <c r="AS3" s="456"/>
      <c r="AT3" s="456"/>
      <c r="AU3" s="456"/>
      <c r="AV3" s="456"/>
      <c r="AW3" s="456"/>
      <c r="AX3" s="456"/>
      <c r="AY3" s="456"/>
      <c r="AZ3" s="456"/>
    </row>
    <row r="4" spans="1:52" ht="12" customHeight="1">
      <c r="A4" s="266"/>
      <c r="B4" s="266"/>
      <c r="C4" s="266"/>
      <c r="D4" s="266"/>
      <c r="E4" s="266"/>
      <c r="F4" s="266"/>
      <c r="G4" s="266"/>
      <c r="H4" s="266"/>
      <c r="I4" s="47"/>
      <c r="AB4" s="125"/>
      <c r="AC4" s="126"/>
      <c r="AE4" s="45">
        <v>4</v>
      </c>
      <c r="AF4" s="64" t="s">
        <v>309</v>
      </c>
      <c r="AG4" s="454">
        <v>4</v>
      </c>
      <c r="AH4" s="454" t="s">
        <v>287</v>
      </c>
      <c r="AI4" s="455"/>
      <c r="AJ4" s="455"/>
      <c r="AK4" s="454">
        <v>4</v>
      </c>
      <c r="AL4" s="455" t="s">
        <v>288</v>
      </c>
      <c r="AQ4" s="456"/>
      <c r="AR4" s="456"/>
      <c r="AS4" s="456"/>
      <c r="AT4" s="456"/>
      <c r="AU4" s="456"/>
      <c r="AV4" s="456"/>
      <c r="AW4" s="456"/>
      <c r="AX4" s="456"/>
      <c r="AY4" s="456"/>
      <c r="AZ4" s="456"/>
    </row>
    <row r="5" spans="1:52" ht="20.100000000000001" customHeight="1">
      <c r="A5" s="256" t="s">
        <v>305</v>
      </c>
      <c r="B5" s="256"/>
      <c r="C5" s="766" t="s">
        <v>804</v>
      </c>
      <c r="D5" s="766"/>
      <c r="E5" s="766"/>
      <c r="F5" s="766"/>
      <c r="G5" s="256"/>
      <c r="H5" s="256"/>
      <c r="AB5" s="125"/>
      <c r="AC5" s="126"/>
      <c r="AE5" s="45">
        <v>5</v>
      </c>
      <c r="AF5" s="64" t="s">
        <v>310</v>
      </c>
      <c r="AG5" s="454">
        <v>5</v>
      </c>
      <c r="AH5" s="454" t="s">
        <v>287</v>
      </c>
      <c r="AI5" s="455"/>
      <c r="AJ5" s="455"/>
      <c r="AK5" s="454">
        <v>5</v>
      </c>
      <c r="AL5" s="455" t="s">
        <v>289</v>
      </c>
      <c r="AQ5" s="456"/>
      <c r="AR5" s="456"/>
      <c r="AS5" s="456"/>
      <c r="AT5" s="456"/>
      <c r="AU5" s="456"/>
      <c r="AV5" s="456"/>
      <c r="AW5" s="456"/>
      <c r="AX5" s="456"/>
      <c r="AY5" s="456"/>
      <c r="AZ5" s="456"/>
    </row>
    <row r="6" spans="1:52" ht="20.100000000000001" customHeight="1">
      <c r="A6" s="256" t="s">
        <v>5</v>
      </c>
      <c r="B6" s="489" t="str">
        <f>'Attach 3(JV)'!B18</f>
        <v>--</v>
      </c>
      <c r="C6" s="489"/>
      <c r="AB6" s="125"/>
      <c r="AC6" s="126"/>
      <c r="AE6" s="45">
        <v>6</v>
      </c>
      <c r="AF6" s="64" t="s">
        <v>311</v>
      </c>
      <c r="AG6" s="454">
        <v>6</v>
      </c>
      <c r="AH6" s="454" t="s">
        <v>287</v>
      </c>
      <c r="AI6" s="457" t="e">
        <f>DAY(B6)</f>
        <v>#VALUE!</v>
      </c>
      <c r="AJ6" s="455"/>
      <c r="AK6" s="454">
        <v>6</v>
      </c>
      <c r="AL6" s="455" t="s">
        <v>290</v>
      </c>
      <c r="AQ6" s="456"/>
      <c r="AR6" s="456"/>
      <c r="AS6" s="456"/>
      <c r="AT6" s="456"/>
      <c r="AU6" s="456"/>
      <c r="AV6" s="456"/>
      <c r="AW6" s="456"/>
      <c r="AX6" s="456"/>
      <c r="AY6" s="456"/>
      <c r="AZ6" s="456"/>
    </row>
    <row r="7" spans="1:52" ht="20.100000000000001" customHeight="1">
      <c r="A7" s="256"/>
      <c r="B7" s="263"/>
      <c r="C7" s="263"/>
      <c r="AB7" s="125"/>
      <c r="AC7" s="126"/>
      <c r="AE7" s="45">
        <v>7</v>
      </c>
      <c r="AF7" s="64" t="s">
        <v>312</v>
      </c>
      <c r="AG7" s="454">
        <v>7</v>
      </c>
      <c r="AH7" s="454" t="s">
        <v>287</v>
      </c>
      <c r="AI7" s="457" t="e">
        <f>MONTH(B6)</f>
        <v>#VALUE!</v>
      </c>
      <c r="AJ7" s="455"/>
      <c r="AK7" s="454">
        <v>7</v>
      </c>
      <c r="AL7" s="455" t="s">
        <v>291</v>
      </c>
      <c r="AQ7" s="456"/>
      <c r="AR7" s="456"/>
      <c r="AS7" s="456"/>
      <c r="AT7" s="456"/>
      <c r="AU7" s="456"/>
      <c r="AV7" s="456"/>
      <c r="AW7" s="456"/>
      <c r="AX7" s="456"/>
      <c r="AY7" s="456"/>
      <c r="AZ7" s="456"/>
    </row>
    <row r="8" spans="1:52" ht="20.100000000000001" customHeight="1">
      <c r="A8" s="379" t="str">
        <f>'Attach 3(JV)'!E7</f>
        <v>To:</v>
      </c>
      <c r="B8" s="378"/>
      <c r="F8" s="69"/>
      <c r="G8" s="69"/>
      <c r="H8" s="69"/>
      <c r="AB8" s="125"/>
      <c r="AC8" s="126"/>
      <c r="AE8" s="45">
        <v>8</v>
      </c>
      <c r="AF8" s="64" t="s">
        <v>313</v>
      </c>
      <c r="AG8" s="454">
        <v>8</v>
      </c>
      <c r="AH8" s="454" t="s">
        <v>287</v>
      </c>
      <c r="AI8" s="457" t="e">
        <f>LOOKUP(AI7,AK1:AK12,AL1:AL12)</f>
        <v>#VALUE!</v>
      </c>
      <c r="AJ8" s="455"/>
      <c r="AK8" s="454">
        <v>8</v>
      </c>
      <c r="AL8" s="455" t="s">
        <v>292</v>
      </c>
      <c r="AQ8" s="456"/>
      <c r="AR8" s="456"/>
      <c r="AS8" s="456"/>
      <c r="AT8" s="456"/>
      <c r="AU8" s="456"/>
      <c r="AV8" s="456"/>
      <c r="AW8" s="456"/>
      <c r="AX8" s="456"/>
      <c r="AY8" s="456"/>
      <c r="AZ8" s="456"/>
    </row>
    <row r="9" spans="1:52" ht="20.100000000000001" customHeight="1">
      <c r="A9" s="379" t="str">
        <f>'Attach 3(JV)'!E8</f>
        <v>Contract Services</v>
      </c>
      <c r="B9" s="383"/>
      <c r="F9" s="69"/>
      <c r="G9" s="69"/>
      <c r="H9" s="69"/>
      <c r="AB9" s="125"/>
      <c r="AC9" s="126"/>
      <c r="AE9" s="45">
        <v>9</v>
      </c>
      <c r="AF9" s="64" t="s">
        <v>314</v>
      </c>
      <c r="AG9" s="454">
        <v>9</v>
      </c>
      <c r="AH9" s="454" t="s">
        <v>287</v>
      </c>
      <c r="AI9" s="457" t="e">
        <f>YEAR(B6)</f>
        <v>#VALUE!</v>
      </c>
      <c r="AJ9" s="455"/>
      <c r="AK9" s="454">
        <v>9</v>
      </c>
      <c r="AL9" s="455" t="s">
        <v>293</v>
      </c>
      <c r="AQ9" s="456"/>
      <c r="AR9" s="456"/>
      <c r="AS9" s="456"/>
      <c r="AT9" s="456"/>
      <c r="AU9" s="456"/>
      <c r="AV9" s="456"/>
      <c r="AW9" s="456"/>
      <c r="AX9" s="456"/>
      <c r="AY9" s="456"/>
      <c r="AZ9" s="456"/>
    </row>
    <row r="10" spans="1:52" ht="20.100000000000001" customHeight="1">
      <c r="A10" s="379" t="str">
        <f>'Attach 3(JV)'!E9</f>
        <v>Power Grid Corporation of India Ltd.,</v>
      </c>
      <c r="B10" s="383"/>
      <c r="F10" s="69"/>
      <c r="G10" s="69"/>
      <c r="H10" s="69"/>
      <c r="AB10" s="125"/>
      <c r="AC10" s="126"/>
      <c r="AE10" s="45">
        <v>10</v>
      </c>
      <c r="AF10" s="64" t="s">
        <v>315</v>
      </c>
      <c r="AG10" s="454">
        <v>10</v>
      </c>
      <c r="AH10" s="454" t="s">
        <v>287</v>
      </c>
      <c r="AI10" s="455"/>
      <c r="AJ10" s="455"/>
      <c r="AK10" s="454">
        <v>10</v>
      </c>
      <c r="AL10" s="455" t="s">
        <v>294</v>
      </c>
      <c r="AQ10" s="456"/>
      <c r="AR10" s="456"/>
      <c r="AS10" s="456"/>
      <c r="AT10" s="456"/>
      <c r="AU10" s="456"/>
      <c r="AV10" s="456"/>
      <c r="AW10" s="456"/>
      <c r="AX10" s="456"/>
      <c r="AY10" s="456"/>
      <c r="AZ10" s="456"/>
    </row>
    <row r="11" spans="1:52" ht="20.100000000000001" customHeight="1">
      <c r="A11" s="379" t="str">
        <f>'Attach 3(JV)'!E10</f>
        <v xml:space="preserve">Northern Region-III Headquarter, 2nd Floor, Plot No. – 2A/INS 02,
</v>
      </c>
      <c r="B11" s="383"/>
      <c r="F11" s="69"/>
      <c r="G11" s="69"/>
      <c r="H11" s="69"/>
      <c r="AB11" s="125"/>
      <c r="AC11" s="126"/>
      <c r="AE11" s="45">
        <v>11</v>
      </c>
      <c r="AF11" s="64" t="s">
        <v>316</v>
      </c>
      <c r="AG11" s="454">
        <v>11</v>
      </c>
      <c r="AH11" s="454" t="s">
        <v>287</v>
      </c>
      <c r="AI11" s="455"/>
      <c r="AJ11" s="455"/>
      <c r="AK11" s="454">
        <v>11</v>
      </c>
      <c r="AL11" s="455" t="s">
        <v>295</v>
      </c>
      <c r="AQ11" s="456"/>
      <c r="AR11" s="456"/>
      <c r="AS11" s="456"/>
      <c r="AT11" s="456"/>
      <c r="AU11" s="456"/>
      <c r="AV11" s="456"/>
      <c r="AW11" s="456"/>
      <c r="AX11" s="456"/>
      <c r="AY11" s="456"/>
      <c r="AZ11" s="456"/>
    </row>
    <row r="12" spans="1:52" ht="20.100000000000001" customHeight="1">
      <c r="A12" s="379" t="str">
        <f>'Attach 3(JV)'!E11</f>
        <v xml:space="preserve">2nd Floor, Plot No. – 2A/INS 02, Avadh Vihar Yojna,Lucknow- 226002 (UP) </v>
      </c>
      <c r="B12" s="383"/>
      <c r="F12" s="69"/>
      <c r="G12" s="69"/>
      <c r="H12" s="69"/>
      <c r="AB12" s="125"/>
      <c r="AC12" s="126"/>
      <c r="AE12" s="45">
        <v>12</v>
      </c>
      <c r="AF12" s="64" t="s">
        <v>317</v>
      </c>
      <c r="AG12" s="454">
        <v>12</v>
      </c>
      <c r="AH12" s="454" t="s">
        <v>287</v>
      </c>
      <c r="AI12" s="455"/>
      <c r="AJ12" s="455"/>
      <c r="AK12" s="454">
        <v>12</v>
      </c>
      <c r="AL12" s="455" t="s">
        <v>296</v>
      </c>
      <c r="AQ12" s="456"/>
      <c r="AR12" s="456"/>
      <c r="AS12" s="456"/>
      <c r="AT12" s="456"/>
      <c r="AU12" s="456"/>
      <c r="AV12" s="456"/>
      <c r="AW12" s="456"/>
      <c r="AX12" s="456"/>
      <c r="AY12" s="456"/>
      <c r="AZ12" s="456"/>
    </row>
    <row r="13" spans="1:52" ht="20.100000000000001" customHeight="1">
      <c r="A13" s="379"/>
      <c r="B13" s="383"/>
      <c r="F13" s="69"/>
      <c r="G13" s="69"/>
      <c r="H13" s="69"/>
      <c r="AB13" s="125"/>
      <c r="AC13" s="126"/>
      <c r="AE13" s="45">
        <v>13</v>
      </c>
      <c r="AF13" s="64" t="s">
        <v>318</v>
      </c>
      <c r="AG13" s="454">
        <v>13</v>
      </c>
      <c r="AH13" s="454" t="s">
        <v>287</v>
      </c>
      <c r="AI13" s="455"/>
      <c r="AJ13" s="455"/>
      <c r="AK13" s="455"/>
      <c r="AL13" s="455"/>
      <c r="AQ13" s="456"/>
      <c r="AR13" s="456"/>
      <c r="AS13" s="456"/>
      <c r="AT13" s="456"/>
      <c r="AU13" s="456"/>
      <c r="AV13" s="456"/>
      <c r="AW13" s="456"/>
      <c r="AX13" s="456"/>
      <c r="AY13" s="456"/>
      <c r="AZ13" s="456"/>
    </row>
    <row r="14" spans="1:52" ht="12" customHeight="1">
      <c r="A14" s="256"/>
      <c r="B14" s="256"/>
      <c r="F14" s="69"/>
      <c r="G14" s="69"/>
      <c r="H14" s="69"/>
      <c r="AB14" s="125"/>
      <c r="AC14" s="126"/>
      <c r="AE14" s="45">
        <v>14</v>
      </c>
      <c r="AF14" s="64" t="s">
        <v>319</v>
      </c>
      <c r="AG14" s="454">
        <v>14</v>
      </c>
      <c r="AH14" s="454" t="s">
        <v>287</v>
      </c>
      <c r="AI14" s="455"/>
      <c r="AJ14" s="455"/>
      <c r="AK14" s="455"/>
      <c r="AL14" s="455"/>
      <c r="AQ14" s="456"/>
      <c r="AR14" s="456"/>
      <c r="AS14" s="456"/>
      <c r="AT14" s="456"/>
      <c r="AU14" s="456"/>
      <c r="AV14" s="456"/>
      <c r="AW14" s="456"/>
      <c r="AX14" s="456"/>
      <c r="AY14" s="456"/>
      <c r="AZ14" s="456"/>
    </row>
    <row r="15" spans="1:52" ht="48" customHeight="1">
      <c r="A15" s="89" t="s">
        <v>327</v>
      </c>
      <c r="B15" s="779" t="str">
        <f>Basic!B1</f>
        <v>Package-C-Augmentation of transformation capacity at 765/400/220kV Agra (PG) S/S by 1x500 MVA, 400/220kV ICT at 400 KV Agra S/S</v>
      </c>
      <c r="C15" s="779"/>
      <c r="D15" s="779"/>
      <c r="E15" s="779"/>
      <c r="F15" s="779"/>
      <c r="G15" s="69"/>
      <c r="H15" s="69"/>
      <c r="AB15" s="125"/>
      <c r="AC15" s="126"/>
      <c r="AE15" s="45">
        <v>15</v>
      </c>
      <c r="AF15" s="64" t="s">
        <v>320</v>
      </c>
      <c r="AG15" s="454">
        <v>15</v>
      </c>
      <c r="AH15" s="454" t="s">
        <v>287</v>
      </c>
      <c r="AI15" s="455"/>
      <c r="AJ15" s="455"/>
      <c r="AK15" s="455"/>
      <c r="AL15" s="455"/>
      <c r="AQ15" s="456"/>
      <c r="AR15" s="456"/>
      <c r="AS15" s="456"/>
      <c r="AT15" s="456"/>
      <c r="AU15" s="456"/>
      <c r="AV15" s="456"/>
      <c r="AW15" s="456"/>
      <c r="AX15" s="456"/>
      <c r="AY15" s="456"/>
      <c r="AZ15" s="456"/>
    </row>
    <row r="16" spans="1:52" ht="21" customHeight="1">
      <c r="A16" s="17" t="s">
        <v>50</v>
      </c>
      <c r="C16" s="69"/>
      <c r="D16" s="69"/>
      <c r="E16" s="69"/>
      <c r="F16" s="69"/>
      <c r="G16" s="768" t="s">
        <v>164</v>
      </c>
      <c r="H16" s="768"/>
      <c r="AB16" s="125"/>
      <c r="AC16" s="126"/>
      <c r="AE16" s="45">
        <v>16</v>
      </c>
      <c r="AF16" s="64" t="s">
        <v>321</v>
      </c>
      <c r="AG16" s="454">
        <v>16</v>
      </c>
      <c r="AH16" s="454" t="s">
        <v>287</v>
      </c>
      <c r="AI16" s="455"/>
      <c r="AJ16" s="455"/>
      <c r="AK16" s="455"/>
      <c r="AL16" s="455"/>
      <c r="AQ16" s="456"/>
      <c r="AR16" s="456"/>
      <c r="AS16" s="456"/>
      <c r="AT16" s="456"/>
      <c r="AU16" s="456"/>
      <c r="AV16" s="456"/>
      <c r="AW16" s="456"/>
      <c r="AX16" s="456"/>
      <c r="AY16" s="456"/>
      <c r="AZ16" s="456"/>
    </row>
    <row r="17" spans="1:52" s="17" customFormat="1" ht="166.5" customHeight="1">
      <c r="A17" s="458">
        <v>1</v>
      </c>
      <c r="B17" s="769" t="str">
        <f>"Having examined the Bidding Documents, including Amendment Nos. " &amp; G17 &amp; " dated "&amp; TEXT(H17, "dd/mm/yyyy") &amp; AB17</f>
        <v xml:space="preserve">Having examined the Bidding Documents, including Amendment Nos. ...[Enter the Amendment]…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769"/>
      <c r="D17" s="769"/>
      <c r="E17" s="769"/>
      <c r="F17" s="769"/>
      <c r="G17" s="254" t="s">
        <v>462</v>
      </c>
      <c r="H17" s="460" t="s">
        <v>463</v>
      </c>
      <c r="I17" s="461"/>
      <c r="Z17" s="259"/>
      <c r="AA17" s="259"/>
      <c r="AB17" s="310" t="s">
        <v>328</v>
      </c>
      <c r="AD17" s="45"/>
      <c r="AE17" s="45">
        <v>17</v>
      </c>
      <c r="AF17" s="17" t="s">
        <v>322</v>
      </c>
      <c r="AG17" s="454">
        <v>17</v>
      </c>
      <c r="AH17" s="454" t="s">
        <v>287</v>
      </c>
      <c r="AI17" s="455"/>
      <c r="AJ17" s="455"/>
      <c r="AK17" s="455"/>
      <c r="AL17" s="455"/>
      <c r="AQ17" s="58"/>
      <c r="AR17" s="58"/>
      <c r="AS17" s="58"/>
      <c r="AT17" s="58"/>
      <c r="AU17" s="58"/>
      <c r="AV17" s="58"/>
      <c r="AW17" s="58"/>
      <c r="AX17" s="58"/>
      <c r="AY17" s="58"/>
      <c r="AZ17" s="58"/>
    </row>
    <row r="18" spans="1:52" s="17" customFormat="1" ht="35.25" customHeight="1">
      <c r="A18" s="458">
        <v>1.1000000000000001</v>
      </c>
      <c r="B18" s="773" t="s">
        <v>607</v>
      </c>
      <c r="C18" s="773"/>
      <c r="D18" s="773"/>
      <c r="E18" s="773"/>
      <c r="F18" s="773"/>
      <c r="G18" s="462"/>
      <c r="H18" s="463"/>
      <c r="I18" s="461"/>
      <c r="Z18" s="259"/>
      <c r="AA18" s="259"/>
      <c r="AB18" s="310"/>
      <c r="AD18" s="45"/>
      <c r="AE18" s="45"/>
      <c r="AG18" s="454"/>
      <c r="AH18" s="454"/>
      <c r="AI18" s="455"/>
      <c r="AJ18" s="455"/>
      <c r="AK18" s="455"/>
      <c r="AL18" s="455"/>
      <c r="AQ18" s="58"/>
      <c r="AR18" s="58"/>
      <c r="AS18" s="58"/>
      <c r="AT18" s="58"/>
      <c r="AU18" s="58"/>
      <c r="AV18" s="58"/>
      <c r="AW18" s="58"/>
      <c r="AX18" s="58"/>
      <c r="AY18" s="58"/>
      <c r="AZ18" s="58"/>
    </row>
    <row r="19" spans="1:52" ht="21" customHeight="1">
      <c r="A19" s="458">
        <v>2</v>
      </c>
      <c r="B19" s="464" t="s">
        <v>51</v>
      </c>
      <c r="C19" s="69"/>
      <c r="D19" s="69"/>
      <c r="E19" s="69"/>
      <c r="F19" s="69"/>
      <c r="G19" s="69"/>
      <c r="H19" s="69"/>
      <c r="AB19" s="125"/>
      <c r="AC19" s="126" t="s">
        <v>329</v>
      </c>
      <c r="AE19" s="45">
        <v>18</v>
      </c>
      <c r="AF19" s="64" t="s">
        <v>323</v>
      </c>
      <c r="AG19" s="454">
        <v>18</v>
      </c>
      <c r="AH19" s="454" t="s">
        <v>287</v>
      </c>
      <c r="AI19" s="455"/>
      <c r="AJ19" s="455"/>
      <c r="AK19" s="455"/>
      <c r="AL19" s="455"/>
      <c r="AQ19" s="456"/>
      <c r="AR19" s="456"/>
      <c r="AS19" s="456"/>
      <c r="AT19" s="456"/>
      <c r="AU19" s="456"/>
      <c r="AV19" s="456"/>
      <c r="AW19" s="456"/>
      <c r="AX19" s="456"/>
      <c r="AY19" s="456"/>
      <c r="AZ19" s="456"/>
    </row>
    <row r="20" spans="1:52" s="17" customFormat="1" ht="63.75" customHeight="1">
      <c r="B20" s="486" t="s">
        <v>53</v>
      </c>
      <c r="C20" s="486"/>
      <c r="D20" s="486"/>
      <c r="E20" s="486"/>
      <c r="F20" s="486"/>
      <c r="G20" s="594" t="s">
        <v>164</v>
      </c>
      <c r="H20" s="594"/>
      <c r="I20" s="594"/>
      <c r="J20" s="594"/>
      <c r="AB20" s="125"/>
      <c r="AC20" s="126" t="s">
        <v>330</v>
      </c>
      <c r="AD20" s="45"/>
      <c r="AE20" s="45">
        <v>19</v>
      </c>
      <c r="AF20" s="17" t="s">
        <v>324</v>
      </c>
      <c r="AG20" s="454">
        <v>19</v>
      </c>
      <c r="AH20" s="454" t="s">
        <v>287</v>
      </c>
      <c r="AI20" s="465"/>
      <c r="AJ20" s="465"/>
      <c r="AK20" s="465"/>
      <c r="AL20" s="465"/>
      <c r="AQ20" s="58"/>
      <c r="AR20" s="58"/>
      <c r="AS20" s="58"/>
      <c r="AT20" s="58"/>
      <c r="AU20" s="58"/>
      <c r="AV20" s="58"/>
      <c r="AW20" s="58"/>
      <c r="AX20" s="58"/>
      <c r="AY20" s="58"/>
      <c r="AZ20" s="58"/>
    </row>
    <row r="21" spans="1:52" s="17" customFormat="1" ht="30" customHeight="1">
      <c r="B21" s="593" t="str">
        <f>"(a) Attachment 1 :"</f>
        <v>(a) Attachment 1 :</v>
      </c>
      <c r="C21" s="593"/>
      <c r="D21" s="772" t="s">
        <v>334</v>
      </c>
      <c r="E21" s="772"/>
      <c r="F21" s="772"/>
      <c r="G21" s="255" t="s">
        <v>332</v>
      </c>
      <c r="H21" s="466" t="s">
        <v>769</v>
      </c>
      <c r="I21" s="466"/>
      <c r="J21" s="466"/>
      <c r="K21" s="45"/>
      <c r="L21" s="45"/>
      <c r="M21" s="256"/>
      <c r="N21" s="45"/>
      <c r="O21" s="45"/>
      <c r="P21" s="45"/>
      <c r="Q21" s="45"/>
      <c r="R21" s="45"/>
      <c r="S21" s="45"/>
      <c r="T21" s="45"/>
      <c r="U21" s="45"/>
      <c r="V21" s="45"/>
      <c r="W21" s="45"/>
      <c r="X21" s="45"/>
      <c r="Y21" s="45"/>
      <c r="AB21" s="125"/>
      <c r="AC21" s="126" t="s">
        <v>331</v>
      </c>
      <c r="AD21" s="45" t="str">
        <f>IF(ISERROR(LOOKUP(J21,AE1:AE21,AF1:AF21)), "Zero", LOOKUP(J21,AE1:AE21,AF1:AF21))</f>
        <v>Zero</v>
      </c>
      <c r="AE21" s="45">
        <v>20</v>
      </c>
      <c r="AF21" s="17" t="s">
        <v>325</v>
      </c>
      <c r="AG21" s="454">
        <v>20</v>
      </c>
      <c r="AH21" s="454" t="s">
        <v>287</v>
      </c>
      <c r="AI21" s="455"/>
      <c r="AJ21" s="455"/>
      <c r="AK21" s="455"/>
      <c r="AL21" s="455"/>
      <c r="AQ21" s="58"/>
      <c r="AR21" s="58"/>
      <c r="AS21" s="58"/>
      <c r="AT21" s="58"/>
      <c r="AU21" s="58"/>
      <c r="AV21" s="58"/>
      <c r="AW21" s="58"/>
      <c r="AX21" s="58"/>
      <c r="AY21" s="58"/>
      <c r="AZ21" s="58"/>
    </row>
    <row r="22" spans="1:52" s="17" customFormat="1" ht="16.5" hidden="1">
      <c r="B22" s="258"/>
      <c r="C22" s="258"/>
      <c r="D22" s="775"/>
      <c r="E22" s="776"/>
      <c r="F22" s="466"/>
      <c r="G22" s="771"/>
      <c r="H22" s="771"/>
      <c r="I22" s="771"/>
      <c r="J22" s="771"/>
      <c r="K22" s="45"/>
      <c r="L22" s="45"/>
      <c r="M22" s="256"/>
      <c r="N22" s="45"/>
      <c r="O22" s="45"/>
      <c r="P22" s="45"/>
      <c r="Q22" s="45"/>
      <c r="R22" s="45"/>
      <c r="S22" s="45"/>
      <c r="T22" s="45"/>
      <c r="U22" s="45"/>
      <c r="V22" s="45"/>
      <c r="W22" s="45"/>
      <c r="X22" s="45"/>
      <c r="Y22" s="45"/>
      <c r="AB22" s="125"/>
      <c r="AC22" s="126"/>
      <c r="AD22" s="45"/>
      <c r="AE22" s="45"/>
      <c r="AG22" s="454"/>
      <c r="AH22" s="454"/>
      <c r="AI22" s="455"/>
      <c r="AJ22" s="455"/>
      <c r="AK22" s="455"/>
      <c r="AL22" s="455"/>
      <c r="AQ22" s="58"/>
      <c r="AR22" s="58"/>
      <c r="AS22" s="58"/>
      <c r="AT22" s="58"/>
      <c r="AU22" s="58"/>
      <c r="AV22" s="58"/>
      <c r="AW22" s="58"/>
      <c r="AX22" s="58"/>
      <c r="AY22" s="58"/>
      <c r="AZ22" s="58"/>
    </row>
    <row r="23" spans="1:52" s="17" customFormat="1" ht="76.5" hidden="1" customHeight="1">
      <c r="B23" s="258"/>
      <c r="C23" s="258"/>
      <c r="D23" s="774"/>
      <c r="E23" s="774"/>
      <c r="F23" s="774"/>
      <c r="G23" s="770"/>
      <c r="H23" s="770"/>
      <c r="I23" s="770"/>
      <c r="J23" s="770"/>
      <c r="K23" s="45"/>
      <c r="L23" s="45"/>
      <c r="M23" s="256"/>
      <c r="N23" s="45"/>
      <c r="O23" s="45"/>
      <c r="P23" s="45"/>
      <c r="Q23" s="45"/>
      <c r="R23" s="45"/>
      <c r="S23" s="45"/>
      <c r="T23" s="45"/>
      <c r="U23" s="45"/>
      <c r="V23" s="45"/>
      <c r="W23" s="45"/>
      <c r="X23" s="45"/>
      <c r="Y23" s="45"/>
      <c r="AB23" s="125"/>
      <c r="AC23" s="126"/>
      <c r="AD23" s="45"/>
      <c r="AE23" s="45"/>
      <c r="AG23" s="454"/>
      <c r="AH23" s="454"/>
      <c r="AI23" s="455"/>
      <c r="AJ23" s="455"/>
      <c r="AK23" s="455"/>
      <c r="AL23" s="455"/>
      <c r="AQ23" s="58"/>
      <c r="AR23" s="58"/>
      <c r="AS23" s="58"/>
      <c r="AT23" s="58"/>
      <c r="AU23" s="58"/>
      <c r="AV23" s="58"/>
      <c r="AW23" s="58"/>
      <c r="AX23" s="58"/>
      <c r="AY23" s="58"/>
      <c r="AZ23" s="58"/>
    </row>
    <row r="24" spans="1:52" s="17" customFormat="1" ht="86.25" customHeight="1">
      <c r="B24" s="593" t="str">
        <f>"(b) Attachment 2:"</f>
        <v>(b) Attachment 2:</v>
      </c>
      <c r="C24" s="593"/>
      <c r="D24" s="670" t="s">
        <v>54</v>
      </c>
      <c r="E24" s="670"/>
      <c r="F24" s="670"/>
      <c r="G24" s="770"/>
      <c r="H24" s="770"/>
      <c r="I24" s="770"/>
      <c r="J24" s="770"/>
      <c r="AB24" s="125"/>
      <c r="AC24" s="126" t="s">
        <v>332</v>
      </c>
      <c r="AD24" s="45" t="str">
        <f>IF(J21 &gt; 9, "("&amp;J21&amp;")", "(0"&amp;J21&amp;")")</f>
        <v>(0)</v>
      </c>
      <c r="AE24" s="45"/>
      <c r="AG24" s="454">
        <v>21</v>
      </c>
      <c r="AH24" s="454" t="s">
        <v>107</v>
      </c>
      <c r="AI24" s="455"/>
      <c r="AJ24" s="455"/>
      <c r="AK24" s="455"/>
      <c r="AL24" s="455"/>
      <c r="AQ24" s="58"/>
      <c r="AR24" s="58"/>
      <c r="AS24" s="58"/>
      <c r="AT24" s="58"/>
      <c r="AU24" s="58"/>
      <c r="AV24" s="58"/>
      <c r="AW24" s="58"/>
      <c r="AX24" s="58"/>
      <c r="AY24" s="58"/>
      <c r="AZ24" s="58"/>
    </row>
    <row r="25" spans="1:52" s="17" customFormat="1" ht="80.25" customHeight="1">
      <c r="B25" s="593" t="str">
        <f>"(c) Attachment 3 :"</f>
        <v>(c) Attachment 3 :</v>
      </c>
      <c r="C25" s="593"/>
      <c r="D25" s="670" t="s">
        <v>301</v>
      </c>
      <c r="E25" s="670"/>
      <c r="F25" s="670"/>
      <c r="G25" s="80"/>
      <c r="H25" s="80"/>
      <c r="AB25" s="125"/>
      <c r="AC25" s="126"/>
      <c r="AD25" s="45"/>
      <c r="AE25" s="45"/>
      <c r="AG25" s="454">
        <v>22</v>
      </c>
      <c r="AH25" s="454" t="s">
        <v>287</v>
      </c>
      <c r="AI25" s="455"/>
      <c r="AJ25" s="455"/>
      <c r="AK25" s="455"/>
      <c r="AL25" s="455"/>
      <c r="AQ25" s="58"/>
      <c r="AR25" s="58"/>
      <c r="AS25" s="58"/>
      <c r="AT25" s="58"/>
      <c r="AU25" s="58"/>
      <c r="AV25" s="58"/>
      <c r="AW25" s="58"/>
      <c r="AX25" s="58"/>
      <c r="AY25" s="58"/>
      <c r="AZ25" s="58"/>
    </row>
    <row r="26" spans="1:52" s="17" customFormat="1" ht="49.5" hidden="1" customHeight="1">
      <c r="B26" s="467"/>
      <c r="C26" s="467"/>
      <c r="D26" s="767" t="s">
        <v>162</v>
      </c>
      <c r="E26" s="767"/>
      <c r="F26" s="767"/>
      <c r="G26" s="469"/>
      <c r="H26" s="470" t="e">
        <f>#REF!</f>
        <v>#REF!</v>
      </c>
      <c r="J26" s="310"/>
      <c r="K26" s="310"/>
      <c r="L26" s="310"/>
      <c r="M26" s="310"/>
      <c r="N26" s="310"/>
      <c r="O26" s="310"/>
      <c r="P26" s="310"/>
      <c r="Q26" s="310"/>
      <c r="R26" s="310"/>
      <c r="S26" s="310"/>
      <c r="T26" s="310"/>
      <c r="U26" s="310"/>
      <c r="V26" s="310"/>
      <c r="W26" s="310"/>
      <c r="X26" s="310"/>
      <c r="Y26" s="310"/>
      <c r="AB26" s="125"/>
      <c r="AC26" s="126" t="s">
        <v>333</v>
      </c>
      <c r="AD26" s="45"/>
      <c r="AE26" s="45"/>
      <c r="AG26" s="454">
        <v>23</v>
      </c>
      <c r="AH26" s="454" t="s">
        <v>287</v>
      </c>
      <c r="AI26" s="455"/>
      <c r="AJ26" s="455"/>
      <c r="AK26" s="455"/>
      <c r="AL26" s="455"/>
      <c r="AQ26" s="58"/>
      <c r="AR26" s="58"/>
      <c r="AS26" s="58"/>
      <c r="AT26" s="58"/>
      <c r="AU26" s="58"/>
      <c r="AV26" s="58"/>
      <c r="AW26" s="58"/>
      <c r="AX26" s="58"/>
      <c r="AY26" s="58"/>
      <c r="AZ26" s="58"/>
    </row>
    <row r="27" spans="1:52" s="17" customFormat="1" ht="48" hidden="1" customHeight="1">
      <c r="B27" s="467"/>
      <c r="C27" s="467"/>
      <c r="D27" s="767" t="s">
        <v>163</v>
      </c>
      <c r="E27" s="767"/>
      <c r="F27" s="767"/>
      <c r="G27" s="469">
        <v>0</v>
      </c>
      <c r="H27" s="470" t="e">
        <f>#REF!</f>
        <v>#REF!</v>
      </c>
      <c r="J27" s="89"/>
      <c r="K27" s="89"/>
      <c r="L27" s="89"/>
      <c r="M27" s="89"/>
      <c r="N27" s="89"/>
      <c r="O27" s="89"/>
      <c r="P27" s="89"/>
      <c r="Q27" s="89"/>
      <c r="R27" s="89"/>
      <c r="S27" s="89"/>
      <c r="T27" s="89"/>
      <c r="U27" s="89"/>
      <c r="V27" s="89"/>
      <c r="W27" s="89"/>
      <c r="X27" s="89"/>
      <c r="Y27" s="89"/>
      <c r="Z27" s="89"/>
      <c r="AA27" s="89"/>
      <c r="AB27" s="125"/>
      <c r="AC27" s="126" t="s">
        <v>334</v>
      </c>
      <c r="AD27" s="45"/>
      <c r="AE27" s="45"/>
      <c r="AG27" s="454">
        <v>24</v>
      </c>
      <c r="AH27" s="454" t="s">
        <v>287</v>
      </c>
      <c r="AI27" s="455"/>
      <c r="AJ27" s="455"/>
      <c r="AK27" s="455"/>
      <c r="AL27" s="455"/>
      <c r="AQ27" s="58"/>
      <c r="AR27" s="58"/>
      <c r="AS27" s="58"/>
      <c r="AT27" s="58"/>
      <c r="AU27" s="58"/>
      <c r="AV27" s="58"/>
      <c r="AW27" s="58"/>
      <c r="AX27" s="58"/>
      <c r="AY27" s="58"/>
      <c r="AZ27" s="58"/>
    </row>
    <row r="28" spans="1:52" ht="198.75" customHeight="1">
      <c r="B28" s="593" t="str">
        <f>"(d) Attachment 4 :"</f>
        <v>(d) Attachment 4 :</v>
      </c>
      <c r="C28" s="593"/>
      <c r="D28" s="670" t="s">
        <v>300</v>
      </c>
      <c r="E28" s="670"/>
      <c r="F28" s="670"/>
      <c r="G28" s="83"/>
      <c r="H28" s="80"/>
      <c r="AB28" s="125"/>
      <c r="AC28" s="126"/>
      <c r="AG28" s="454">
        <v>25</v>
      </c>
      <c r="AH28" s="454" t="s">
        <v>287</v>
      </c>
      <c r="AI28" s="455"/>
      <c r="AJ28" s="455"/>
      <c r="AK28" s="455"/>
      <c r="AL28" s="455"/>
      <c r="AQ28" s="456"/>
      <c r="AR28" s="456"/>
      <c r="AS28" s="456"/>
      <c r="AT28" s="456"/>
      <c r="AU28" s="456"/>
      <c r="AV28" s="456"/>
      <c r="AW28" s="456"/>
      <c r="AX28" s="456"/>
      <c r="AY28" s="456"/>
      <c r="AZ28" s="456"/>
    </row>
    <row r="29" spans="1:52" ht="69" customHeight="1">
      <c r="B29" s="593" t="str">
        <f>"(e) Attachment 5 :"</f>
        <v>(e) Attachment 5 :</v>
      </c>
      <c r="C29" s="593"/>
      <c r="D29" s="670" t="s">
        <v>55</v>
      </c>
      <c r="E29" s="670"/>
      <c r="F29" s="670"/>
      <c r="G29" s="80"/>
      <c r="H29" s="80"/>
      <c r="AB29" s="125"/>
      <c r="AC29" s="126"/>
      <c r="AG29" s="454">
        <v>26</v>
      </c>
      <c r="AH29" s="454" t="s">
        <v>287</v>
      </c>
      <c r="AI29" s="455"/>
      <c r="AJ29" s="455"/>
      <c r="AK29" s="455"/>
      <c r="AL29" s="455"/>
      <c r="AQ29" s="456"/>
      <c r="AR29" s="456"/>
      <c r="AS29" s="456"/>
      <c r="AT29" s="456"/>
      <c r="AU29" s="456"/>
      <c r="AV29" s="456"/>
      <c r="AW29" s="456"/>
      <c r="AX29" s="456"/>
      <c r="AY29" s="456"/>
      <c r="AZ29" s="456"/>
    </row>
    <row r="30" spans="1:52" ht="69" customHeight="1">
      <c r="B30" s="593" t="s">
        <v>610</v>
      </c>
      <c r="C30" s="593"/>
      <c r="D30" s="593" t="s">
        <v>611</v>
      </c>
      <c r="E30" s="593"/>
      <c r="F30" s="593"/>
      <c r="G30" s="80"/>
      <c r="H30" s="80"/>
      <c r="AB30" s="125"/>
      <c r="AC30" s="126"/>
      <c r="AG30" s="454"/>
      <c r="AH30" s="454"/>
      <c r="AI30" s="455"/>
      <c r="AJ30" s="455"/>
      <c r="AK30" s="455"/>
      <c r="AL30" s="455"/>
      <c r="AQ30" s="456"/>
      <c r="AR30" s="456"/>
      <c r="AS30" s="456"/>
      <c r="AT30" s="456"/>
      <c r="AU30" s="456"/>
      <c r="AV30" s="456"/>
      <c r="AW30" s="456"/>
      <c r="AX30" s="456"/>
      <c r="AY30" s="456"/>
      <c r="AZ30" s="456"/>
    </row>
    <row r="31" spans="1:52" s="17" customFormat="1" ht="97.5" customHeight="1">
      <c r="B31" s="593" t="str">
        <f>"(g) Attachment 6 :"</f>
        <v>(g) Attachment 6 :</v>
      </c>
      <c r="C31" s="593"/>
      <c r="D31" s="670" t="s">
        <v>56</v>
      </c>
      <c r="E31" s="670"/>
      <c r="F31" s="670"/>
      <c r="G31" s="80"/>
      <c r="H31" s="80"/>
      <c r="AB31" s="125"/>
      <c r="AC31" s="126"/>
      <c r="AD31" s="45"/>
      <c r="AE31" s="45"/>
      <c r="AG31" s="454">
        <v>27</v>
      </c>
      <c r="AH31" s="454" t="s">
        <v>287</v>
      </c>
      <c r="AI31" s="455"/>
      <c r="AJ31" s="455"/>
      <c r="AK31" s="455"/>
      <c r="AL31" s="455"/>
      <c r="AQ31" s="58"/>
      <c r="AR31" s="58"/>
      <c r="AS31" s="58"/>
      <c r="AT31" s="58"/>
      <c r="AU31" s="58"/>
      <c r="AV31" s="58"/>
      <c r="AW31" s="58"/>
      <c r="AX31" s="58"/>
      <c r="AY31" s="58"/>
      <c r="AZ31" s="58"/>
    </row>
    <row r="32" spans="1:52" s="17" customFormat="1" ht="57" customHeight="1">
      <c r="B32" s="593" t="str">
        <f>"(h) Attachment 7 :"</f>
        <v>(h) Attachment 7 :</v>
      </c>
      <c r="C32" s="593"/>
      <c r="D32" s="670" t="s">
        <v>798</v>
      </c>
      <c r="E32" s="670"/>
      <c r="F32" s="670"/>
      <c r="G32" s="468"/>
      <c r="H32" s="468"/>
      <c r="AB32" s="125"/>
      <c r="AC32" s="126"/>
      <c r="AD32" s="45"/>
      <c r="AE32" s="45"/>
      <c r="AG32" s="454">
        <v>28</v>
      </c>
      <c r="AH32" s="454" t="s">
        <v>287</v>
      </c>
      <c r="AI32" s="455"/>
      <c r="AJ32" s="455"/>
      <c r="AK32" s="455"/>
      <c r="AL32" s="455"/>
      <c r="AQ32" s="58"/>
      <c r="AR32" s="58"/>
      <c r="AS32" s="58"/>
      <c r="AT32" s="58"/>
      <c r="AU32" s="58"/>
      <c r="AV32" s="58"/>
      <c r="AW32" s="58"/>
      <c r="AX32" s="58"/>
      <c r="AY32" s="58"/>
      <c r="AZ32" s="58"/>
    </row>
    <row r="33" spans="2:52" s="17" customFormat="1" ht="44.25" customHeight="1">
      <c r="B33" s="593" t="str">
        <f>"(i) Attachment 8 :"</f>
        <v>(i) Attachment 8 :</v>
      </c>
      <c r="C33" s="593"/>
      <c r="D33" s="670" t="s">
        <v>302</v>
      </c>
      <c r="E33" s="670"/>
      <c r="F33" s="670"/>
      <c r="G33" s="80"/>
      <c r="H33" s="80"/>
      <c r="AB33" s="125"/>
      <c r="AC33" s="126"/>
      <c r="AD33" s="45"/>
      <c r="AE33" s="45"/>
      <c r="AG33" s="454">
        <v>29</v>
      </c>
      <c r="AH33" s="454" t="s">
        <v>287</v>
      </c>
      <c r="AI33" s="455"/>
      <c r="AJ33" s="455"/>
      <c r="AK33" s="455"/>
      <c r="AL33" s="455"/>
      <c r="AQ33" s="58"/>
      <c r="AR33" s="58"/>
      <c r="AS33" s="58"/>
      <c r="AT33" s="58"/>
      <c r="AU33" s="58"/>
      <c r="AV33" s="58"/>
      <c r="AW33" s="58"/>
      <c r="AX33" s="58"/>
      <c r="AY33" s="58"/>
      <c r="AZ33" s="58"/>
    </row>
    <row r="34" spans="2:52" s="17" customFormat="1" ht="45" customHeight="1">
      <c r="B34" s="593" t="str">
        <f>"(j) Attachment 9 :"</f>
        <v>(j) Attachment 9 :</v>
      </c>
      <c r="C34" s="593"/>
      <c r="D34" s="670" t="s">
        <v>57</v>
      </c>
      <c r="E34" s="670"/>
      <c r="F34" s="670"/>
      <c r="G34" s="80"/>
      <c r="H34" s="80"/>
      <c r="AB34" s="125"/>
      <c r="AC34" s="126"/>
      <c r="AD34" s="45"/>
      <c r="AE34" s="45"/>
      <c r="AG34" s="454">
        <v>30</v>
      </c>
      <c r="AH34" s="454" t="s">
        <v>287</v>
      </c>
      <c r="AI34" s="455"/>
      <c r="AJ34" s="455"/>
      <c r="AK34" s="455"/>
      <c r="AL34" s="455"/>
      <c r="AQ34" s="58"/>
      <c r="AR34" s="58"/>
      <c r="AS34" s="58"/>
      <c r="AT34" s="58"/>
      <c r="AU34" s="58"/>
      <c r="AV34" s="58"/>
      <c r="AW34" s="58"/>
      <c r="AX34" s="58"/>
      <c r="AY34" s="58"/>
      <c r="AZ34" s="58"/>
    </row>
    <row r="35" spans="2:52" s="17" customFormat="1" ht="45.75" customHeight="1">
      <c r="B35" s="593" t="str">
        <f>"(k) Attachment 10 :"</f>
        <v>(k) Attachment 10 :</v>
      </c>
      <c r="C35" s="593"/>
      <c r="D35" s="670" t="s">
        <v>58</v>
      </c>
      <c r="E35" s="670"/>
      <c r="F35" s="670"/>
      <c r="G35" s="80"/>
      <c r="H35" s="80"/>
      <c r="AB35" s="125"/>
      <c r="AC35" s="126"/>
      <c r="AD35" s="45"/>
      <c r="AE35" s="45"/>
      <c r="AG35" s="454">
        <v>31</v>
      </c>
      <c r="AH35" s="454" t="s">
        <v>107</v>
      </c>
      <c r="AI35" s="455"/>
      <c r="AJ35" s="455"/>
      <c r="AK35" s="455"/>
      <c r="AL35" s="455"/>
      <c r="AQ35" s="58"/>
      <c r="AR35" s="58"/>
      <c r="AS35" s="58"/>
      <c r="AT35" s="58"/>
      <c r="AU35" s="58"/>
      <c r="AV35" s="58"/>
      <c r="AW35" s="58"/>
      <c r="AX35" s="58"/>
      <c r="AY35" s="58"/>
      <c r="AZ35" s="58"/>
    </row>
    <row r="36" spans="2:52" s="17" customFormat="1" ht="40.5" customHeight="1">
      <c r="B36" s="593" t="str">
        <f>"(l) Attachment 11 :"</f>
        <v>(l) Attachment 11 :</v>
      </c>
      <c r="C36" s="593"/>
      <c r="D36" s="670" t="s">
        <v>59</v>
      </c>
      <c r="E36" s="670"/>
      <c r="F36" s="670"/>
      <c r="G36" s="80"/>
      <c r="H36" s="80"/>
      <c r="AB36" s="125"/>
      <c r="AC36" s="126"/>
      <c r="AD36" s="45"/>
      <c r="AE36" s="45"/>
      <c r="AQ36" s="58"/>
      <c r="AR36" s="58"/>
      <c r="AS36" s="58"/>
      <c r="AT36" s="58"/>
      <c r="AU36" s="58"/>
      <c r="AV36" s="58"/>
      <c r="AW36" s="58"/>
      <c r="AX36" s="58"/>
      <c r="AY36" s="58"/>
      <c r="AZ36" s="58"/>
    </row>
    <row r="37" spans="2:52" s="17" customFormat="1" ht="46.5" customHeight="1">
      <c r="B37" s="593" t="str">
        <f>"(m) Attachment 12 :"</f>
        <v>(m) Attachment 12 :</v>
      </c>
      <c r="C37" s="593"/>
      <c r="D37" s="670" t="s">
        <v>279</v>
      </c>
      <c r="E37" s="670"/>
      <c r="F37" s="670"/>
      <c r="G37" s="80"/>
      <c r="H37" s="80"/>
      <c r="AB37" s="125"/>
      <c r="AC37" s="126"/>
      <c r="AD37" s="45"/>
      <c r="AE37" s="45"/>
      <c r="AQ37" s="58"/>
      <c r="AR37" s="58"/>
      <c r="AS37" s="58"/>
      <c r="AT37" s="58"/>
      <c r="AU37" s="58"/>
      <c r="AV37" s="58"/>
      <c r="AW37" s="58"/>
      <c r="AX37" s="58"/>
      <c r="AY37" s="58"/>
      <c r="AZ37" s="58"/>
    </row>
    <row r="38" spans="2:52" s="17" customFormat="1" ht="45" customHeight="1">
      <c r="B38" s="593" t="str">
        <f>"(n) Attachment 13 :"</f>
        <v>(n) Attachment 13 :</v>
      </c>
      <c r="C38" s="593"/>
      <c r="D38" s="670" t="s">
        <v>280</v>
      </c>
      <c r="E38" s="670"/>
      <c r="F38" s="670"/>
      <c r="G38" s="80"/>
      <c r="H38" s="80"/>
      <c r="AB38" s="125"/>
      <c r="AC38" s="126"/>
      <c r="AD38" s="45"/>
      <c r="AE38" s="45"/>
      <c r="AQ38" s="58"/>
      <c r="AR38" s="58"/>
      <c r="AS38" s="58"/>
      <c r="AT38" s="58"/>
      <c r="AU38" s="58"/>
      <c r="AV38" s="58"/>
      <c r="AW38" s="58"/>
      <c r="AX38" s="58"/>
      <c r="AY38" s="58"/>
      <c r="AZ38" s="58"/>
    </row>
    <row r="39" spans="2:52" s="17" customFormat="1" ht="46.5" customHeight="1">
      <c r="B39" s="593" t="str">
        <f>"(o) Attachment 14 :"</f>
        <v>(o) Attachment 14 :</v>
      </c>
      <c r="C39" s="593"/>
      <c r="D39" s="670" t="s">
        <v>60</v>
      </c>
      <c r="E39" s="670"/>
      <c r="F39" s="670"/>
      <c r="G39" s="80"/>
      <c r="H39" s="80"/>
      <c r="AB39" s="125"/>
      <c r="AC39" s="126"/>
      <c r="AD39" s="45"/>
      <c r="AE39" s="45"/>
      <c r="AQ39" s="58"/>
      <c r="AR39" s="58"/>
      <c r="AS39" s="58"/>
      <c r="AT39" s="58"/>
      <c r="AU39" s="58"/>
      <c r="AV39" s="58"/>
      <c r="AW39" s="58"/>
      <c r="AX39" s="58"/>
      <c r="AY39" s="58"/>
      <c r="AZ39" s="58"/>
    </row>
    <row r="40" spans="2:52" s="17" customFormat="1" ht="60" customHeight="1">
      <c r="B40" s="593" t="str">
        <f>"(p) Attachment 15 :"</f>
        <v>(p) Attachment 15 :</v>
      </c>
      <c r="C40" s="593"/>
      <c r="D40" s="670" t="s">
        <v>770</v>
      </c>
      <c r="E40" s="670"/>
      <c r="F40" s="670"/>
      <c r="G40" s="80"/>
      <c r="H40" s="80"/>
      <c r="AB40" s="125"/>
      <c r="AC40" s="126"/>
      <c r="AD40" s="45"/>
      <c r="AE40" s="45"/>
      <c r="AQ40" s="58"/>
      <c r="AR40" s="58"/>
      <c r="AS40" s="58"/>
      <c r="AT40" s="58"/>
      <c r="AU40" s="58"/>
      <c r="AV40" s="58"/>
      <c r="AW40" s="58"/>
      <c r="AX40" s="58"/>
      <c r="AY40" s="58"/>
      <c r="AZ40" s="58"/>
    </row>
    <row r="41" spans="2:52" s="17" customFormat="1" ht="55.5" customHeight="1">
      <c r="B41" s="593" t="str">
        <f>"(q) Attachment 16 :"</f>
        <v>(q) Attachment 16 :</v>
      </c>
      <c r="C41" s="593"/>
      <c r="D41" s="670" t="s">
        <v>281</v>
      </c>
      <c r="E41" s="670"/>
      <c r="F41" s="670"/>
      <c r="G41" s="80"/>
      <c r="H41" s="80"/>
      <c r="AB41" s="125"/>
      <c r="AC41" s="126"/>
      <c r="AD41" s="45"/>
      <c r="AE41" s="45"/>
      <c r="AQ41" s="58"/>
      <c r="AR41" s="58"/>
      <c r="AS41" s="58"/>
      <c r="AT41" s="58"/>
      <c r="AU41" s="58"/>
      <c r="AV41" s="58"/>
      <c r="AW41" s="58"/>
      <c r="AX41" s="58"/>
      <c r="AY41" s="58"/>
      <c r="AZ41" s="58"/>
    </row>
    <row r="42" spans="2:52" ht="46.5" customHeight="1">
      <c r="B42" s="593" t="str">
        <f>"(r) Attachment 17 :"</f>
        <v>(r) Attachment 17 :</v>
      </c>
      <c r="C42" s="593"/>
      <c r="D42" s="670" t="s">
        <v>491</v>
      </c>
      <c r="E42" s="670"/>
      <c r="F42" s="670"/>
      <c r="G42" s="80"/>
      <c r="H42" s="80"/>
      <c r="AB42" s="125"/>
      <c r="AC42" s="126"/>
      <c r="AQ42" s="456"/>
      <c r="AR42" s="456"/>
      <c r="AS42" s="456"/>
      <c r="AT42" s="456"/>
      <c r="AU42" s="456"/>
      <c r="AV42" s="456"/>
      <c r="AW42" s="456"/>
      <c r="AX42" s="456"/>
      <c r="AY42" s="456"/>
      <c r="AZ42" s="456"/>
    </row>
    <row r="43" spans="2:52" ht="49.5" customHeight="1">
      <c r="B43" s="593" t="str">
        <f>"(s) Attachment 18 :"</f>
        <v>(s) Attachment 18 :</v>
      </c>
      <c r="C43" s="593"/>
      <c r="D43" s="778" t="s">
        <v>806</v>
      </c>
      <c r="E43" s="778"/>
      <c r="F43" s="778"/>
      <c r="G43" s="80"/>
      <c r="H43" s="80"/>
      <c r="AB43" s="125"/>
      <c r="AC43" s="126"/>
      <c r="AQ43" s="456"/>
      <c r="AR43" s="456"/>
      <c r="AS43" s="456"/>
      <c r="AT43" s="456"/>
      <c r="AU43" s="456"/>
      <c r="AV43" s="456"/>
      <c r="AW43" s="456"/>
      <c r="AX43" s="456"/>
      <c r="AY43" s="456"/>
      <c r="AZ43" s="456"/>
    </row>
    <row r="44" spans="2:52" ht="44.25" customHeight="1">
      <c r="B44" s="593" t="str">
        <f>"(t) Attachment 19 :"</f>
        <v>(t) Attachment 19 :</v>
      </c>
      <c r="C44" s="593"/>
      <c r="D44" s="670" t="s">
        <v>282</v>
      </c>
      <c r="E44" s="670"/>
      <c r="F44" s="670"/>
      <c r="G44" s="80"/>
      <c r="H44" s="80"/>
      <c r="AB44" s="125"/>
      <c r="AC44" s="126"/>
      <c r="AQ44" s="456"/>
      <c r="AR44" s="456"/>
      <c r="AS44" s="456"/>
      <c r="AT44" s="456"/>
      <c r="AU44" s="456"/>
      <c r="AV44" s="456"/>
      <c r="AW44" s="456"/>
      <c r="AX44" s="456"/>
      <c r="AY44" s="456"/>
      <c r="AZ44" s="456"/>
    </row>
    <row r="45" spans="2:52" ht="43.5" customHeight="1">
      <c r="B45" s="593" t="str">
        <f>"(u) Attachment 20 :"</f>
        <v>(u) Attachment 20 :</v>
      </c>
      <c r="C45" s="593"/>
      <c r="D45" s="544" t="s">
        <v>520</v>
      </c>
      <c r="E45" s="544"/>
      <c r="F45" s="544"/>
      <c r="G45" s="80"/>
      <c r="H45" s="80"/>
      <c r="AB45" s="125"/>
      <c r="AC45" s="126"/>
      <c r="AQ45" s="456"/>
      <c r="AR45" s="456"/>
      <c r="AS45" s="456"/>
      <c r="AT45" s="456"/>
      <c r="AU45" s="456"/>
      <c r="AV45" s="456"/>
      <c r="AW45" s="456"/>
      <c r="AX45" s="456"/>
      <c r="AY45" s="456"/>
      <c r="AZ45" s="456"/>
    </row>
    <row r="46" spans="2:52" ht="43.5" customHeight="1">
      <c r="B46" s="593" t="s">
        <v>609</v>
      </c>
      <c r="C46" s="593"/>
      <c r="D46" s="544" t="s">
        <v>782</v>
      </c>
      <c r="E46" s="544"/>
      <c r="F46" s="544"/>
      <c r="G46" s="80"/>
      <c r="H46" s="80"/>
      <c r="AB46" s="125"/>
      <c r="AC46" s="126"/>
      <c r="AQ46" s="456"/>
      <c r="AR46" s="456"/>
      <c r="AS46" s="456"/>
      <c r="AT46" s="456"/>
      <c r="AU46" s="456"/>
      <c r="AV46" s="456"/>
      <c r="AW46" s="456"/>
      <c r="AX46" s="456"/>
      <c r="AY46" s="456"/>
      <c r="AZ46" s="456"/>
    </row>
    <row r="47" spans="2:52" ht="88.5" customHeight="1">
      <c r="B47" s="593" t="s">
        <v>698</v>
      </c>
      <c r="C47" s="593"/>
      <c r="D47" s="544" t="s">
        <v>783</v>
      </c>
      <c r="E47" s="544"/>
      <c r="F47" s="544"/>
      <c r="G47" s="80"/>
      <c r="H47" s="80"/>
      <c r="AB47" s="125"/>
      <c r="AC47" s="126"/>
      <c r="AQ47" s="456"/>
      <c r="AR47" s="456"/>
      <c r="AS47" s="456"/>
      <c r="AT47" s="456"/>
      <c r="AU47" s="456"/>
      <c r="AV47" s="456"/>
      <c r="AW47" s="456"/>
      <c r="AX47" s="456"/>
      <c r="AY47" s="456"/>
      <c r="AZ47" s="456"/>
    </row>
    <row r="48" spans="2:52" ht="51" customHeight="1">
      <c r="B48" s="593" t="s">
        <v>622</v>
      </c>
      <c r="C48" s="593"/>
      <c r="D48" s="544" t="s">
        <v>809</v>
      </c>
      <c r="E48" s="544"/>
      <c r="F48" s="544"/>
      <c r="G48" s="80"/>
      <c r="H48" s="80"/>
      <c r="AB48" s="125"/>
      <c r="AC48" s="126"/>
      <c r="AQ48" s="456"/>
      <c r="AR48" s="456"/>
      <c r="AS48" s="456"/>
      <c r="AT48" s="456"/>
      <c r="AU48" s="456"/>
      <c r="AV48" s="456"/>
      <c r="AW48" s="456"/>
      <c r="AX48" s="456"/>
      <c r="AY48" s="456"/>
      <c r="AZ48" s="456"/>
    </row>
    <row r="49" spans="1:52" ht="51" customHeight="1">
      <c r="B49" s="593" t="s">
        <v>697</v>
      </c>
      <c r="C49" s="593"/>
      <c r="D49" s="544" t="s">
        <v>807</v>
      </c>
      <c r="E49" s="544"/>
      <c r="F49" s="544"/>
      <c r="G49" s="80"/>
      <c r="H49" s="80"/>
      <c r="AB49" s="125"/>
      <c r="AC49" s="126"/>
      <c r="AQ49" s="456"/>
      <c r="AR49" s="456"/>
      <c r="AS49" s="456"/>
      <c r="AT49" s="456"/>
      <c r="AU49" s="456"/>
      <c r="AV49" s="456"/>
      <c r="AW49" s="456"/>
      <c r="AX49" s="456"/>
      <c r="AY49" s="456"/>
      <c r="AZ49" s="456"/>
    </row>
    <row r="50" spans="1:52" ht="43.5" customHeight="1">
      <c r="B50" s="82" t="s">
        <v>699</v>
      </c>
      <c r="C50" s="64"/>
      <c r="D50" s="544" t="s">
        <v>785</v>
      </c>
      <c r="E50" s="544"/>
      <c r="F50" s="544"/>
      <c r="G50" s="80"/>
      <c r="H50" s="80"/>
      <c r="AB50" s="125"/>
      <c r="AC50" s="126"/>
      <c r="AQ50" s="456"/>
      <c r="AR50" s="456"/>
      <c r="AS50" s="456"/>
      <c r="AT50" s="456"/>
      <c r="AU50" s="456"/>
      <c r="AV50" s="456"/>
      <c r="AW50" s="456"/>
      <c r="AX50" s="456"/>
      <c r="AY50" s="456"/>
      <c r="AZ50" s="456"/>
    </row>
    <row r="51" spans="1:52" ht="45" customHeight="1">
      <c r="B51" s="82" t="s">
        <v>700</v>
      </c>
      <c r="C51" s="82"/>
      <c r="D51" s="544" t="s">
        <v>808</v>
      </c>
      <c r="E51" s="544"/>
      <c r="F51" s="544"/>
      <c r="G51" s="80"/>
      <c r="H51" s="80"/>
      <c r="AB51" s="125"/>
      <c r="AC51" s="126"/>
      <c r="AQ51" s="456"/>
      <c r="AR51" s="456"/>
      <c r="AS51" s="456"/>
      <c r="AT51" s="456"/>
      <c r="AU51" s="456"/>
      <c r="AV51" s="456"/>
      <c r="AW51" s="456"/>
      <c r="AX51" s="456"/>
      <c r="AY51" s="456"/>
      <c r="AZ51" s="456"/>
    </row>
    <row r="52" spans="1:52" ht="44.25" customHeight="1">
      <c r="B52" s="82" t="s">
        <v>711</v>
      </c>
      <c r="C52" s="82"/>
      <c r="D52" s="544" t="s">
        <v>784</v>
      </c>
      <c r="E52" s="544"/>
      <c r="F52" s="544"/>
      <c r="G52" s="80"/>
      <c r="H52" s="80"/>
      <c r="AB52" s="125"/>
      <c r="AC52" s="126"/>
      <c r="AQ52" s="456"/>
      <c r="AR52" s="456"/>
      <c r="AS52" s="456"/>
      <c r="AT52" s="456"/>
      <c r="AU52" s="456"/>
      <c r="AV52" s="456"/>
      <c r="AW52" s="456"/>
      <c r="AX52" s="456"/>
      <c r="AY52" s="456"/>
      <c r="AZ52" s="456"/>
    </row>
    <row r="53" spans="1:52" ht="41.25" customHeight="1">
      <c r="B53" s="778" t="s">
        <v>772</v>
      </c>
      <c r="C53" s="778"/>
      <c r="D53" s="544" t="s">
        <v>810</v>
      </c>
      <c r="E53" s="544"/>
      <c r="F53" s="544"/>
      <c r="G53" s="80"/>
      <c r="H53" s="80"/>
      <c r="AB53" s="125"/>
      <c r="AC53" s="126"/>
      <c r="AQ53" s="456"/>
      <c r="AR53" s="456"/>
      <c r="AS53" s="456"/>
      <c r="AT53" s="456"/>
      <c r="AU53" s="456"/>
      <c r="AV53" s="456"/>
      <c r="AW53" s="456"/>
      <c r="AX53" s="456"/>
      <c r="AY53" s="456"/>
      <c r="AZ53" s="456"/>
    </row>
    <row r="54" spans="1:52" ht="41.25" customHeight="1">
      <c r="B54" s="778" t="s">
        <v>811</v>
      </c>
      <c r="C54" s="778"/>
      <c r="D54" s="544" t="s">
        <v>786</v>
      </c>
      <c r="E54" s="544"/>
      <c r="F54" s="544"/>
      <c r="G54" s="80"/>
      <c r="H54" s="80"/>
      <c r="AB54" s="125"/>
      <c r="AC54" s="126"/>
      <c r="AQ54" s="456"/>
      <c r="AR54" s="456"/>
      <c r="AS54" s="456"/>
      <c r="AT54" s="456"/>
      <c r="AU54" s="456"/>
      <c r="AV54" s="456"/>
      <c r="AW54" s="456"/>
      <c r="AX54" s="456"/>
      <c r="AY54" s="456"/>
      <c r="AZ54" s="456"/>
    </row>
    <row r="55" spans="1:52" ht="41.25" customHeight="1">
      <c r="B55" s="778" t="s">
        <v>812</v>
      </c>
      <c r="C55" s="778"/>
      <c r="D55" s="544" t="s">
        <v>813</v>
      </c>
      <c r="E55" s="544"/>
      <c r="F55" s="544"/>
      <c r="G55" s="80"/>
      <c r="H55" s="80"/>
      <c r="AB55" s="125"/>
      <c r="AC55" s="126"/>
      <c r="AQ55" s="456"/>
      <c r="AR55" s="456"/>
      <c r="AS55" s="456"/>
      <c r="AT55" s="456"/>
      <c r="AU55" s="456"/>
      <c r="AV55" s="456"/>
      <c r="AW55" s="456"/>
      <c r="AX55" s="456"/>
      <c r="AY55" s="456"/>
      <c r="AZ55" s="456"/>
    </row>
    <row r="56" spans="1:52" ht="66" customHeight="1">
      <c r="A56" s="458">
        <v>3</v>
      </c>
      <c r="B56" s="769" t="s">
        <v>61</v>
      </c>
      <c r="C56" s="769"/>
      <c r="D56" s="769"/>
      <c r="E56" s="769"/>
      <c r="F56" s="769"/>
      <c r="G56" s="459"/>
      <c r="H56" s="459"/>
      <c r="AB56" s="125"/>
      <c r="AC56" s="126"/>
      <c r="AQ56" s="456"/>
      <c r="AR56" s="456"/>
      <c r="AS56" s="456"/>
      <c r="AT56" s="456"/>
      <c r="AU56" s="456"/>
      <c r="AV56" s="456"/>
      <c r="AW56" s="456"/>
      <c r="AX56" s="456"/>
      <c r="AY56" s="456"/>
      <c r="AZ56" s="456"/>
    </row>
    <row r="57" spans="1:52" ht="83.25" customHeight="1">
      <c r="A57" s="458">
        <v>3.1</v>
      </c>
      <c r="B57" s="769" t="s">
        <v>799</v>
      </c>
      <c r="C57" s="769"/>
      <c r="D57" s="769"/>
      <c r="E57" s="769"/>
      <c r="F57" s="769"/>
      <c r="G57" s="459"/>
      <c r="H57" s="459"/>
      <c r="AB57" s="125"/>
      <c r="AC57" s="126"/>
      <c r="AQ57" s="456"/>
      <c r="AR57" s="456"/>
      <c r="AS57" s="456"/>
      <c r="AT57" s="456"/>
      <c r="AU57" s="456"/>
      <c r="AV57" s="456"/>
      <c r="AW57" s="456"/>
      <c r="AX57" s="456"/>
      <c r="AY57" s="456"/>
      <c r="AZ57" s="456"/>
    </row>
    <row r="58" spans="1:52" ht="84" customHeight="1">
      <c r="A58" s="458">
        <v>3.2</v>
      </c>
      <c r="B58" s="769" t="s">
        <v>800</v>
      </c>
      <c r="C58" s="769"/>
      <c r="D58" s="769"/>
      <c r="E58" s="769"/>
      <c r="F58" s="769"/>
      <c r="G58" s="459"/>
      <c r="H58" s="459"/>
      <c r="AB58" s="125"/>
      <c r="AC58" s="126"/>
      <c r="AQ58" s="456"/>
      <c r="AR58" s="456"/>
      <c r="AS58" s="456"/>
      <c r="AT58" s="456"/>
      <c r="AU58" s="456"/>
      <c r="AV58" s="456"/>
      <c r="AW58" s="456"/>
      <c r="AX58" s="456"/>
      <c r="AY58" s="456"/>
      <c r="AZ58" s="456"/>
    </row>
    <row r="59" spans="1:52" s="17" customFormat="1" ht="92.25" customHeight="1">
      <c r="A59" s="458">
        <v>4</v>
      </c>
      <c r="B59" s="769" t="s">
        <v>464</v>
      </c>
      <c r="C59" s="769"/>
      <c r="D59" s="769"/>
      <c r="E59" s="769"/>
      <c r="F59" s="769"/>
      <c r="G59" s="459"/>
      <c r="H59" s="459"/>
      <c r="AB59" s="125"/>
      <c r="AC59" s="126"/>
      <c r="AD59" s="45"/>
      <c r="AE59" s="45"/>
      <c r="AQ59" s="58"/>
      <c r="AR59" s="58"/>
      <c r="AS59" s="58"/>
      <c r="AT59" s="58"/>
      <c r="AU59" s="58"/>
      <c r="AV59" s="58"/>
      <c r="AW59" s="58"/>
      <c r="AX59" s="58"/>
      <c r="AY59" s="58"/>
      <c r="AZ59" s="58"/>
    </row>
    <row r="60" spans="1:52" ht="68.25" customHeight="1">
      <c r="A60" s="458">
        <v>4.0999999999999996</v>
      </c>
      <c r="B60" s="769" t="s">
        <v>510</v>
      </c>
      <c r="C60" s="769"/>
      <c r="D60" s="769"/>
      <c r="E60" s="769"/>
      <c r="F60" s="769"/>
      <c r="G60" s="459"/>
      <c r="H60" s="459"/>
      <c r="AB60" s="125"/>
      <c r="AC60" s="126"/>
      <c r="AQ60" s="456"/>
      <c r="AR60" s="456"/>
      <c r="AS60" s="456"/>
      <c r="AT60" s="456"/>
      <c r="AU60" s="456"/>
      <c r="AV60" s="456"/>
      <c r="AW60" s="456"/>
      <c r="AX60" s="456"/>
      <c r="AY60" s="456"/>
      <c r="AZ60" s="456"/>
    </row>
    <row r="61" spans="1:52" ht="104.25" customHeight="1">
      <c r="A61" s="458">
        <v>4.2</v>
      </c>
      <c r="B61" s="769" t="s">
        <v>511</v>
      </c>
      <c r="C61" s="769"/>
      <c r="D61" s="769"/>
      <c r="E61" s="769"/>
      <c r="F61" s="769"/>
      <c r="G61" s="459"/>
      <c r="H61" s="459"/>
      <c r="AB61" s="125"/>
      <c r="AC61" s="126"/>
      <c r="AQ61" s="456"/>
      <c r="AR61" s="456"/>
      <c r="AS61" s="456"/>
      <c r="AT61" s="456"/>
      <c r="AU61" s="456"/>
      <c r="AV61" s="456"/>
      <c r="AW61" s="456"/>
      <c r="AX61" s="456"/>
      <c r="AY61" s="456"/>
      <c r="AZ61" s="456"/>
    </row>
    <row r="62" spans="1:52" ht="21" customHeight="1">
      <c r="A62" s="458"/>
      <c r="B62" s="769"/>
      <c r="C62" s="769"/>
      <c r="D62" s="769"/>
      <c r="E62" s="769"/>
      <c r="F62" s="769"/>
      <c r="G62" s="459"/>
      <c r="H62" s="459"/>
      <c r="AB62" s="125"/>
      <c r="AC62" s="126"/>
      <c r="AQ62" s="456"/>
      <c r="AR62" s="456"/>
      <c r="AS62" s="456"/>
      <c r="AT62" s="456"/>
      <c r="AU62" s="456"/>
      <c r="AV62" s="456"/>
      <c r="AW62" s="456"/>
      <c r="AX62" s="456"/>
      <c r="AY62" s="456"/>
      <c r="AZ62" s="456"/>
    </row>
    <row r="63" spans="1:52" ht="59.25" customHeight="1">
      <c r="A63" s="458">
        <v>4.3</v>
      </c>
      <c r="B63" s="769" t="s">
        <v>512</v>
      </c>
      <c r="C63" s="769"/>
      <c r="D63" s="769"/>
      <c r="E63" s="769"/>
      <c r="F63" s="769"/>
      <c r="G63" s="459"/>
      <c r="H63" s="459"/>
      <c r="AB63" s="125"/>
      <c r="AC63" s="126"/>
      <c r="AQ63" s="456"/>
      <c r="AR63" s="456"/>
      <c r="AS63" s="456"/>
      <c r="AT63" s="456"/>
      <c r="AU63" s="456"/>
      <c r="AV63" s="456"/>
      <c r="AW63" s="456"/>
      <c r="AX63" s="456"/>
      <c r="AY63" s="456"/>
      <c r="AZ63" s="456"/>
    </row>
    <row r="64" spans="1:52" ht="14.25" customHeight="1">
      <c r="A64" s="458"/>
      <c r="B64" s="769"/>
      <c r="C64" s="769"/>
      <c r="D64" s="769"/>
      <c r="E64" s="769"/>
      <c r="F64" s="769"/>
      <c r="G64" s="459"/>
      <c r="H64" s="459"/>
      <c r="AB64" s="125"/>
      <c r="AC64" s="126"/>
      <c r="AQ64" s="456"/>
      <c r="AR64" s="456"/>
      <c r="AS64" s="456"/>
      <c r="AT64" s="456"/>
      <c r="AU64" s="456"/>
      <c r="AV64" s="456"/>
      <c r="AW64" s="456"/>
      <c r="AX64" s="456"/>
      <c r="AY64" s="456"/>
      <c r="AZ64" s="456"/>
    </row>
    <row r="65" spans="1:52" ht="21" customHeight="1">
      <c r="A65" s="471">
        <v>5</v>
      </c>
      <c r="B65" s="777" t="s">
        <v>62</v>
      </c>
      <c r="C65" s="777"/>
      <c r="D65" s="777"/>
      <c r="E65" s="777"/>
      <c r="F65" s="777"/>
      <c r="G65" s="271"/>
      <c r="H65" s="271"/>
      <c r="AB65" s="125"/>
      <c r="AC65" s="126"/>
      <c r="AQ65" s="456"/>
      <c r="AR65" s="456"/>
      <c r="AS65" s="456"/>
      <c r="AT65" s="456"/>
      <c r="AU65" s="456"/>
      <c r="AV65" s="456"/>
      <c r="AW65" s="456"/>
      <c r="AX65" s="456"/>
      <c r="AY65" s="456"/>
      <c r="AZ65" s="456"/>
    </row>
    <row r="66" spans="1:52" s="17" customFormat="1" ht="223.5" customHeight="1">
      <c r="A66" s="458">
        <v>5.0999999999999996</v>
      </c>
      <c r="B66" s="769" t="s">
        <v>513</v>
      </c>
      <c r="C66" s="769"/>
      <c r="D66" s="769"/>
      <c r="E66" s="769"/>
      <c r="F66" s="769"/>
      <c r="G66" s="459"/>
      <c r="H66" s="459"/>
      <c r="AB66" s="125"/>
      <c r="AC66" s="126"/>
      <c r="AD66" s="45"/>
      <c r="AE66" s="45"/>
      <c r="AQ66" s="58"/>
      <c r="AR66" s="58"/>
      <c r="AS66" s="58"/>
      <c r="AT66" s="58"/>
      <c r="AU66" s="58"/>
      <c r="AV66" s="58"/>
      <c r="AW66" s="58"/>
      <c r="AX66" s="58"/>
      <c r="AY66" s="58"/>
      <c r="AZ66" s="58"/>
    </row>
    <row r="67" spans="1:52" s="17" customFormat="1" ht="33" customHeight="1">
      <c r="A67" s="458">
        <v>6</v>
      </c>
      <c r="B67" s="769" t="s">
        <v>63</v>
      </c>
      <c r="C67" s="769"/>
      <c r="D67" s="769"/>
      <c r="E67" s="769"/>
      <c r="F67" s="769"/>
      <c r="G67" s="459"/>
      <c r="H67" s="459"/>
      <c r="AB67" s="125"/>
      <c r="AC67" s="126"/>
      <c r="AD67" s="45"/>
      <c r="AE67" s="45"/>
      <c r="AQ67" s="58"/>
      <c r="AR67" s="58"/>
      <c r="AS67" s="58"/>
      <c r="AT67" s="58"/>
      <c r="AU67" s="58"/>
      <c r="AV67" s="58"/>
      <c r="AW67" s="58"/>
      <c r="AX67" s="58"/>
      <c r="AY67" s="58"/>
      <c r="AZ67" s="58"/>
    </row>
    <row r="68" spans="1:52" s="17" customFormat="1" ht="26.1" customHeight="1">
      <c r="A68" s="471"/>
      <c r="B68" s="45" t="s">
        <v>350</v>
      </c>
      <c r="C68" s="69" t="s">
        <v>64</v>
      </c>
      <c r="E68" s="472" t="s">
        <v>65</v>
      </c>
      <c r="AC68" s="126"/>
      <c r="AD68" s="45"/>
      <c r="AE68" s="45"/>
      <c r="AQ68" s="58"/>
      <c r="AR68" s="58"/>
      <c r="AS68" s="58"/>
      <c r="AT68" s="58"/>
      <c r="AU68" s="58"/>
      <c r="AV68" s="58"/>
      <c r="AW68" s="58"/>
      <c r="AX68" s="58"/>
      <c r="AY68" s="58"/>
      <c r="AZ68" s="58"/>
    </row>
    <row r="69" spans="1:52" s="17" customFormat="1" ht="26.1" customHeight="1">
      <c r="A69" s="471"/>
      <c r="B69" s="45" t="s">
        <v>351</v>
      </c>
      <c r="C69" s="69" t="s">
        <v>774</v>
      </c>
      <c r="E69" s="472" t="s">
        <v>775</v>
      </c>
      <c r="AC69" s="126"/>
      <c r="AD69" s="45"/>
      <c r="AE69" s="45"/>
      <c r="AQ69" s="58"/>
      <c r="AR69" s="58"/>
      <c r="AS69" s="58"/>
      <c r="AT69" s="58"/>
      <c r="AU69" s="58"/>
      <c r="AV69" s="58"/>
      <c r="AW69" s="58"/>
      <c r="AX69" s="58"/>
      <c r="AY69" s="58"/>
      <c r="AZ69" s="58"/>
    </row>
    <row r="70" spans="1:52" s="17" customFormat="1" ht="26.1" customHeight="1">
      <c r="A70" s="471"/>
      <c r="B70" s="45" t="s">
        <v>352</v>
      </c>
      <c r="C70" s="69" t="s">
        <v>66</v>
      </c>
      <c r="E70" s="472" t="s">
        <v>67</v>
      </c>
      <c r="AB70" s="64"/>
      <c r="AC70" s="126"/>
      <c r="AD70" s="45"/>
      <c r="AE70" s="45"/>
      <c r="AQ70" s="58"/>
      <c r="AR70" s="58"/>
      <c r="AS70" s="58"/>
      <c r="AT70" s="58"/>
      <c r="AU70" s="58"/>
      <c r="AV70" s="58"/>
      <c r="AW70" s="58"/>
      <c r="AX70" s="58"/>
      <c r="AY70" s="58"/>
      <c r="AZ70" s="58"/>
    </row>
    <row r="71" spans="1:52" s="17" customFormat="1" ht="26.1" customHeight="1">
      <c r="A71" s="471"/>
      <c r="B71" s="45" t="s">
        <v>68</v>
      </c>
      <c r="C71" s="69" t="s">
        <v>69</v>
      </c>
      <c r="E71" s="472" t="s">
        <v>70</v>
      </c>
      <c r="AB71" s="64"/>
      <c r="AC71" s="126"/>
      <c r="AD71" s="45"/>
      <c r="AE71" s="45"/>
      <c r="AQ71" s="58"/>
      <c r="AR71" s="58"/>
      <c r="AS71" s="58"/>
      <c r="AT71" s="58"/>
      <c r="AU71" s="58"/>
      <c r="AV71" s="58"/>
      <c r="AW71" s="58"/>
      <c r="AX71" s="58"/>
      <c r="AY71" s="58"/>
      <c r="AZ71" s="58"/>
    </row>
    <row r="72" spans="1:52" s="17" customFormat="1" ht="26.1" customHeight="1">
      <c r="A72" s="471"/>
      <c r="B72" s="45" t="s">
        <v>71</v>
      </c>
      <c r="C72" s="69" t="s">
        <v>72</v>
      </c>
      <c r="E72" s="472" t="s">
        <v>73</v>
      </c>
      <c r="J72" s="64"/>
      <c r="K72" s="64"/>
      <c r="L72" s="64"/>
      <c r="M72" s="64"/>
      <c r="N72" s="64"/>
      <c r="O72" s="64"/>
      <c r="P72" s="64"/>
      <c r="Q72" s="64"/>
      <c r="R72" s="64"/>
      <c r="S72" s="64"/>
      <c r="T72" s="64"/>
      <c r="U72" s="64"/>
      <c r="V72" s="64"/>
      <c r="W72" s="64"/>
      <c r="X72" s="64"/>
      <c r="Y72" s="64"/>
      <c r="Z72" s="64"/>
      <c r="AA72" s="64"/>
      <c r="AB72" s="64"/>
      <c r="AC72" s="126"/>
      <c r="AD72" s="45"/>
      <c r="AE72" s="45"/>
      <c r="AQ72" s="58"/>
      <c r="AR72" s="58"/>
      <c r="AS72" s="58"/>
      <c r="AT72" s="58"/>
      <c r="AU72" s="58"/>
      <c r="AV72" s="58"/>
      <c r="AW72" s="58"/>
      <c r="AX72" s="58"/>
      <c r="AY72" s="58"/>
      <c r="AZ72" s="58"/>
    </row>
    <row r="73" spans="1:52" s="17" customFormat="1" ht="26.1" customHeight="1">
      <c r="A73" s="471"/>
      <c r="B73" s="45" t="s">
        <v>74</v>
      </c>
      <c r="C73" s="69" t="s">
        <v>75</v>
      </c>
      <c r="E73" s="472" t="s">
        <v>77</v>
      </c>
      <c r="AB73" s="64"/>
      <c r="AC73" s="126"/>
      <c r="AD73" s="45"/>
      <c r="AE73" s="45"/>
      <c r="AQ73" s="58"/>
      <c r="AR73" s="58"/>
      <c r="AS73" s="58"/>
      <c r="AT73" s="58"/>
      <c r="AU73" s="58"/>
      <c r="AV73" s="58"/>
      <c r="AW73" s="58"/>
      <c r="AX73" s="58"/>
      <c r="AY73" s="58"/>
      <c r="AZ73" s="58"/>
    </row>
    <row r="74" spans="1:52" s="17" customFormat="1" ht="26.1" customHeight="1">
      <c r="A74" s="471"/>
      <c r="B74" s="45" t="s">
        <v>78</v>
      </c>
      <c r="C74" s="69" t="s">
        <v>79</v>
      </c>
      <c r="E74" s="472" t="s">
        <v>80</v>
      </c>
      <c r="AB74" s="64"/>
      <c r="AC74" s="126"/>
      <c r="AD74" s="45"/>
      <c r="AE74" s="45"/>
      <c r="AQ74" s="58"/>
      <c r="AR74" s="58"/>
      <c r="AS74" s="58"/>
      <c r="AT74" s="58"/>
      <c r="AU74" s="58"/>
      <c r="AV74" s="58"/>
      <c r="AW74" s="58"/>
      <c r="AX74" s="58"/>
      <c r="AY74" s="58"/>
      <c r="AZ74" s="58"/>
    </row>
    <row r="75" spans="1:52" ht="26.1" customHeight="1">
      <c r="A75" s="471"/>
      <c r="B75" s="45" t="s">
        <v>81</v>
      </c>
      <c r="C75" s="69" t="s">
        <v>82</v>
      </c>
      <c r="E75" s="472" t="s">
        <v>83</v>
      </c>
      <c r="G75" s="64"/>
      <c r="H75" s="64"/>
      <c r="J75" s="64"/>
      <c r="K75" s="64"/>
      <c r="L75" s="64"/>
      <c r="M75" s="64"/>
      <c r="N75" s="64"/>
      <c r="O75" s="64"/>
      <c r="P75" s="64"/>
      <c r="Q75" s="64"/>
      <c r="R75" s="64"/>
      <c r="S75" s="64"/>
      <c r="T75" s="64"/>
      <c r="U75" s="64"/>
      <c r="V75" s="64"/>
      <c r="W75" s="64"/>
      <c r="X75" s="64"/>
      <c r="Y75" s="64"/>
      <c r="Z75" s="64"/>
      <c r="AA75" s="64"/>
      <c r="AB75" s="64"/>
      <c r="AC75" s="126"/>
      <c r="AQ75" s="456"/>
      <c r="AR75" s="456"/>
      <c r="AS75" s="456"/>
      <c r="AT75" s="456"/>
      <c r="AU75" s="456"/>
      <c r="AV75" s="456"/>
      <c r="AW75" s="456"/>
      <c r="AX75" s="456"/>
      <c r="AY75" s="456"/>
      <c r="AZ75" s="456"/>
    </row>
    <row r="76" spans="1:52" ht="26.1" customHeight="1">
      <c r="A76" s="471"/>
      <c r="B76" s="45" t="s">
        <v>16</v>
      </c>
      <c r="C76" s="69" t="s">
        <v>84</v>
      </c>
      <c r="E76" s="472" t="s">
        <v>85</v>
      </c>
      <c r="G76" s="64"/>
      <c r="H76" s="64"/>
      <c r="J76" s="64"/>
      <c r="K76" s="64"/>
      <c r="L76" s="64"/>
      <c r="M76" s="64"/>
      <c r="N76" s="64"/>
      <c r="O76" s="64"/>
      <c r="P76" s="64"/>
      <c r="Q76" s="64"/>
      <c r="R76" s="64"/>
      <c r="S76" s="64"/>
      <c r="T76" s="64"/>
      <c r="U76" s="64"/>
      <c r="V76" s="64"/>
      <c r="W76" s="64"/>
      <c r="X76" s="64"/>
      <c r="Y76" s="64"/>
      <c r="Z76" s="64"/>
      <c r="AA76" s="64"/>
      <c r="AB76" s="64"/>
      <c r="AC76" s="126"/>
      <c r="AQ76" s="456"/>
      <c r="AR76" s="456"/>
      <c r="AS76" s="456"/>
      <c r="AT76" s="456"/>
      <c r="AU76" s="456"/>
      <c r="AV76" s="456"/>
      <c r="AW76" s="456"/>
      <c r="AX76" s="456"/>
      <c r="AY76" s="456"/>
      <c r="AZ76" s="456"/>
    </row>
    <row r="77" spans="1:52" ht="26.1" customHeight="1">
      <c r="A77" s="45"/>
      <c r="B77" s="45" t="s">
        <v>86</v>
      </c>
      <c r="C77" s="69" t="s">
        <v>87</v>
      </c>
      <c r="E77" s="472" t="s">
        <v>88</v>
      </c>
      <c r="F77" s="64"/>
      <c r="G77" s="64"/>
      <c r="H77" s="64"/>
      <c r="J77" s="64"/>
      <c r="K77" s="64"/>
      <c r="L77" s="64"/>
      <c r="M77" s="64"/>
      <c r="N77" s="64"/>
      <c r="O77" s="64"/>
      <c r="P77" s="64"/>
      <c r="Q77" s="64"/>
      <c r="R77" s="64"/>
      <c r="S77" s="64"/>
      <c r="T77" s="64"/>
      <c r="U77" s="64"/>
      <c r="V77" s="64"/>
      <c r="W77" s="64"/>
      <c r="X77" s="64"/>
      <c r="Y77" s="64"/>
      <c r="Z77" s="64"/>
      <c r="AA77" s="64"/>
      <c r="AB77" s="64"/>
      <c r="AC77" s="126"/>
      <c r="AQ77" s="456"/>
      <c r="AR77" s="456"/>
      <c r="AS77" s="456"/>
      <c r="AT77" s="456"/>
      <c r="AU77" s="456"/>
      <c r="AV77" s="456"/>
      <c r="AW77" s="456"/>
      <c r="AX77" s="456"/>
      <c r="AY77" s="456"/>
      <c r="AZ77" s="456"/>
    </row>
    <row r="78" spans="1:52" ht="26.1" customHeight="1">
      <c r="A78" s="45"/>
      <c r="B78" s="45" t="s">
        <v>89</v>
      </c>
      <c r="C78" s="69" t="s">
        <v>90</v>
      </c>
      <c r="E78" s="472" t="s">
        <v>91</v>
      </c>
      <c r="F78" s="64"/>
      <c r="G78" s="64"/>
      <c r="H78" s="64"/>
      <c r="J78" s="64"/>
      <c r="K78" s="64"/>
      <c r="L78" s="64"/>
      <c r="M78" s="64"/>
      <c r="N78" s="64"/>
      <c r="O78" s="64"/>
      <c r="P78" s="64"/>
      <c r="Q78" s="64"/>
      <c r="R78" s="64"/>
      <c r="S78" s="64"/>
      <c r="T78" s="64"/>
      <c r="U78" s="64"/>
      <c r="V78" s="64"/>
      <c r="W78" s="64"/>
      <c r="X78" s="64"/>
      <c r="Y78" s="64"/>
      <c r="Z78" s="64"/>
      <c r="AA78" s="64"/>
      <c r="AB78" s="64"/>
      <c r="AC78" s="126"/>
      <c r="AQ78" s="456"/>
      <c r="AR78" s="456"/>
      <c r="AS78" s="456"/>
      <c r="AT78" s="456"/>
      <c r="AU78" s="456"/>
      <c r="AV78" s="456"/>
      <c r="AW78" s="456"/>
      <c r="AX78" s="456"/>
      <c r="AY78" s="456"/>
      <c r="AZ78" s="456"/>
    </row>
    <row r="79" spans="1:52" ht="26.1" customHeight="1">
      <c r="A79" s="45"/>
      <c r="B79" s="45" t="s">
        <v>92</v>
      </c>
      <c r="C79" s="69" t="s">
        <v>93</v>
      </c>
      <c r="E79" s="472" t="s">
        <v>94</v>
      </c>
      <c r="F79" s="64"/>
      <c r="G79" s="64"/>
      <c r="H79" s="64"/>
      <c r="J79" s="64"/>
      <c r="K79" s="64"/>
      <c r="L79" s="64"/>
      <c r="M79" s="64"/>
      <c r="N79" s="64"/>
      <c r="O79" s="64"/>
      <c r="P79" s="64"/>
      <c r="Q79" s="64"/>
      <c r="R79" s="64"/>
      <c r="S79" s="64"/>
      <c r="T79" s="64"/>
      <c r="U79" s="64"/>
      <c r="V79" s="64"/>
      <c r="W79" s="64"/>
      <c r="X79" s="64"/>
      <c r="Y79" s="64"/>
      <c r="Z79" s="64"/>
      <c r="AA79" s="64"/>
      <c r="AB79" s="64"/>
      <c r="AC79" s="126"/>
      <c r="AQ79" s="456"/>
      <c r="AR79" s="456"/>
      <c r="AS79" s="456"/>
      <c r="AT79" s="456"/>
      <c r="AU79" s="456"/>
      <c r="AV79" s="456"/>
      <c r="AW79" s="456"/>
      <c r="AX79" s="456"/>
      <c r="AY79" s="456"/>
      <c r="AZ79" s="456"/>
    </row>
    <row r="80" spans="1:52" ht="26.1" customHeight="1">
      <c r="A80" s="45"/>
      <c r="B80" s="45" t="s">
        <v>773</v>
      </c>
      <c r="C80" s="69" t="s">
        <v>788</v>
      </c>
      <c r="E80" s="472" t="s">
        <v>789</v>
      </c>
      <c r="F80" s="64"/>
      <c r="G80" s="64"/>
      <c r="H80" s="64"/>
      <c r="J80" s="64"/>
      <c r="K80" s="64"/>
      <c r="L80" s="64"/>
      <c r="M80" s="64"/>
      <c r="N80" s="64"/>
      <c r="O80" s="64"/>
      <c r="P80" s="64"/>
      <c r="Q80" s="64"/>
      <c r="R80" s="64"/>
      <c r="S80" s="64"/>
      <c r="T80" s="64"/>
      <c r="U80" s="64"/>
      <c r="V80" s="64"/>
      <c r="W80" s="64"/>
      <c r="X80" s="64"/>
      <c r="Y80" s="64"/>
      <c r="Z80" s="64"/>
      <c r="AA80" s="64"/>
      <c r="AB80" s="64"/>
      <c r="AC80" s="126"/>
      <c r="AQ80" s="456"/>
      <c r="AR80" s="456"/>
      <c r="AS80" s="456"/>
      <c r="AT80" s="456"/>
      <c r="AU80" s="456"/>
      <c r="AV80" s="456"/>
      <c r="AW80" s="456"/>
      <c r="AX80" s="456"/>
      <c r="AY80" s="456"/>
      <c r="AZ80" s="456"/>
    </row>
    <row r="81" spans="1:52" ht="41.25" customHeight="1">
      <c r="A81" s="45"/>
      <c r="B81" s="45" t="s">
        <v>787</v>
      </c>
      <c r="C81" s="593" t="s">
        <v>96</v>
      </c>
      <c r="D81" s="593"/>
      <c r="E81" s="473" t="s">
        <v>95</v>
      </c>
      <c r="F81" s="64"/>
      <c r="G81" s="64"/>
      <c r="H81" s="64"/>
      <c r="AB81" s="125"/>
      <c r="AC81" s="126"/>
      <c r="AQ81" s="456"/>
      <c r="AR81" s="456"/>
      <c r="AS81" s="456"/>
      <c r="AT81" s="456"/>
      <c r="AU81" s="456"/>
      <c r="AV81" s="456"/>
      <c r="AW81" s="456"/>
      <c r="AX81" s="456"/>
      <c r="AY81" s="456"/>
      <c r="AZ81" s="456"/>
    </row>
    <row r="82" spans="1:52" ht="38.25" customHeight="1">
      <c r="B82" s="769" t="s">
        <v>97</v>
      </c>
      <c r="C82" s="769"/>
      <c r="D82" s="769"/>
      <c r="E82" s="769"/>
      <c r="F82" s="769"/>
      <c r="G82" s="459"/>
      <c r="H82" s="459"/>
      <c r="AB82" s="125"/>
      <c r="AC82" s="126"/>
      <c r="AQ82" s="456"/>
      <c r="AR82" s="456"/>
      <c r="AS82" s="456"/>
      <c r="AT82" s="456"/>
      <c r="AU82" s="456"/>
      <c r="AV82" s="456"/>
      <c r="AW82" s="456"/>
      <c r="AX82" s="456"/>
      <c r="AY82" s="456"/>
      <c r="AZ82" s="456"/>
    </row>
    <row r="83" spans="1:52" ht="60" customHeight="1">
      <c r="A83" s="458">
        <v>7</v>
      </c>
      <c r="B83" s="769" t="s">
        <v>102</v>
      </c>
      <c r="C83" s="769"/>
      <c r="D83" s="769"/>
      <c r="E83" s="769"/>
      <c r="F83" s="769"/>
      <c r="G83" s="459"/>
      <c r="H83" s="459"/>
      <c r="AB83" s="125"/>
      <c r="AC83" s="126"/>
      <c r="AQ83" s="456"/>
      <c r="AR83" s="456"/>
      <c r="AS83" s="456"/>
      <c r="AT83" s="456"/>
      <c r="AU83" s="456"/>
      <c r="AV83" s="456"/>
      <c r="AW83" s="456"/>
      <c r="AX83" s="456"/>
      <c r="AY83" s="456"/>
      <c r="AZ83" s="456"/>
    </row>
    <row r="84" spans="1:52" ht="46.5" customHeight="1">
      <c r="A84" s="458">
        <v>8</v>
      </c>
      <c r="B84" s="769" t="s">
        <v>103</v>
      </c>
      <c r="C84" s="769"/>
      <c r="D84" s="769"/>
      <c r="E84" s="769"/>
      <c r="F84" s="769"/>
      <c r="G84" s="459"/>
      <c r="H84" s="459"/>
      <c r="AB84" s="125"/>
      <c r="AC84" s="126"/>
      <c r="AQ84" s="456"/>
      <c r="AR84" s="456"/>
      <c r="AS84" s="456"/>
      <c r="AT84" s="456"/>
      <c r="AU84" s="456"/>
      <c r="AV84" s="456"/>
      <c r="AW84" s="456"/>
      <c r="AX84" s="456"/>
      <c r="AY84" s="456"/>
      <c r="AZ84" s="456"/>
    </row>
    <row r="85" spans="1:52" ht="62.25" customHeight="1">
      <c r="A85" s="458">
        <v>9</v>
      </c>
      <c r="B85" s="769" t="s">
        <v>104</v>
      </c>
      <c r="C85" s="769"/>
      <c r="D85" s="769"/>
      <c r="E85" s="769"/>
      <c r="F85" s="769"/>
      <c r="G85" s="459"/>
      <c r="H85" s="459"/>
      <c r="AB85" s="125"/>
      <c r="AC85" s="126"/>
      <c r="AQ85" s="456"/>
      <c r="AR85" s="456"/>
      <c r="AS85" s="456"/>
      <c r="AT85" s="456"/>
      <c r="AU85" s="456"/>
      <c r="AV85" s="456"/>
      <c r="AW85" s="456"/>
      <c r="AX85" s="456"/>
      <c r="AY85" s="456"/>
      <c r="AZ85" s="456"/>
    </row>
    <row r="86" spans="1:52" ht="57" customHeight="1">
      <c r="A86" s="458">
        <v>10</v>
      </c>
      <c r="B86" s="769" t="s">
        <v>105</v>
      </c>
      <c r="C86" s="769"/>
      <c r="D86" s="769"/>
      <c r="E86" s="769"/>
      <c r="F86" s="769"/>
      <c r="G86" s="459"/>
      <c r="H86" s="459"/>
      <c r="AB86" s="125"/>
      <c r="AC86" s="126"/>
      <c r="AQ86" s="456"/>
      <c r="AR86" s="456"/>
      <c r="AS86" s="456"/>
      <c r="AT86" s="456"/>
      <c r="AU86" s="456"/>
      <c r="AV86" s="456"/>
      <c r="AW86" s="456"/>
      <c r="AX86" s="456"/>
      <c r="AY86" s="456"/>
      <c r="AZ86" s="456"/>
    </row>
    <row r="87" spans="1:52" ht="21.75" customHeight="1">
      <c r="A87" s="458">
        <v>11</v>
      </c>
      <c r="B87" s="769" t="s">
        <v>106</v>
      </c>
      <c r="C87" s="769"/>
      <c r="D87" s="769"/>
      <c r="E87" s="769"/>
      <c r="F87" s="769"/>
      <c r="G87" s="459"/>
      <c r="H87" s="459"/>
      <c r="AB87" s="125"/>
      <c r="AC87" s="126"/>
      <c r="AQ87" s="456"/>
      <c r="AR87" s="456"/>
      <c r="AS87" s="456"/>
      <c r="AT87" s="456"/>
      <c r="AU87" s="456"/>
      <c r="AV87" s="456"/>
      <c r="AW87" s="456"/>
      <c r="AX87" s="456"/>
      <c r="AY87" s="456"/>
      <c r="AZ87" s="456"/>
    </row>
    <row r="88" spans="1:52" ht="79.5" customHeight="1">
      <c r="A88" s="458">
        <v>12</v>
      </c>
      <c r="B88" s="769" t="s">
        <v>326</v>
      </c>
      <c r="C88" s="769"/>
      <c r="D88" s="769"/>
      <c r="E88" s="769"/>
      <c r="F88" s="769"/>
      <c r="G88" s="64"/>
      <c r="L88" s="474">
        <f>'Names of Bidder'!J6</f>
        <v>2</v>
      </c>
      <c r="AB88" s="125"/>
      <c r="AC88" s="126"/>
      <c r="AQ88" s="456"/>
      <c r="AR88" s="456"/>
      <c r="AS88" s="456"/>
      <c r="AT88" s="456"/>
      <c r="AU88" s="456"/>
      <c r="AV88" s="456"/>
      <c r="AW88" s="456"/>
      <c r="AX88" s="456"/>
      <c r="AY88" s="456"/>
      <c r="AZ88" s="456"/>
    </row>
    <row r="89" spans="1:52" ht="67.5" customHeight="1">
      <c r="A89" s="458">
        <v>13</v>
      </c>
      <c r="B89" s="765" t="str">
        <f>"We are a Micro and Small Enterprise (MSE) registered with " &amp; 'Names of Bidder'!D9:D9 &amp; ", a designated Authority of GoI under the Public Procurement Policy for MSEs order 2012, Notification dated 01/06/2020 read in conjuction with related notifications issued from time to time for such enterprises."</f>
        <v>We are a Micro and Small Enterprise (MSE) registered with , a designated Authority of GoI under the Public Procurement Policy for MSEs order 2012, Notification dated 01/06/2020 read in conjuction with related notifications issued from time to time for such enterprises.</v>
      </c>
      <c r="C89" s="765"/>
      <c r="D89" s="765"/>
      <c r="E89" s="765"/>
      <c r="F89" s="765"/>
      <c r="G89" s="64"/>
      <c r="H89" s="459"/>
      <c r="L89" s="261">
        <f>'Names of Bidder'!J8</f>
        <v>2</v>
      </c>
      <c r="AB89" s="125"/>
      <c r="AC89" s="126"/>
      <c r="AQ89" s="456"/>
      <c r="AR89" s="456"/>
      <c r="AS89" s="456"/>
      <c r="AT89" s="456"/>
      <c r="AU89" s="456"/>
      <c r="AV89" s="456"/>
      <c r="AW89" s="456"/>
      <c r="AX89" s="456"/>
      <c r="AY89" s="456"/>
      <c r="AZ89" s="456"/>
    </row>
    <row r="90" spans="1:52" ht="100.5" customHeight="1">
      <c r="A90" s="458">
        <v>14</v>
      </c>
      <c r="B90" s="769" t="s">
        <v>297</v>
      </c>
      <c r="C90" s="769"/>
      <c r="D90" s="769"/>
      <c r="E90" s="769"/>
      <c r="F90" s="769"/>
      <c r="G90" s="459"/>
      <c r="H90" s="459"/>
      <c r="AB90" s="125"/>
      <c r="AC90" s="126"/>
      <c r="AQ90" s="456"/>
      <c r="AR90" s="456"/>
      <c r="AS90" s="456"/>
      <c r="AT90" s="456"/>
      <c r="AU90" s="456"/>
      <c r="AV90" s="456"/>
      <c r="AW90" s="456"/>
      <c r="AX90" s="456"/>
      <c r="AY90" s="456"/>
      <c r="AZ90" s="456"/>
    </row>
    <row r="91" spans="1:52" ht="30" customHeight="1">
      <c r="A91" s="475"/>
      <c r="B91" s="17" t="str">
        <f>IF(ISERROR("Dated this " &amp; AI6 &amp; LOOKUP(AI6,AG1:AG35,AH1:AH35) &amp; " day of " &amp; AI8 &amp; " " &amp;AI9), "", "Dated this " &amp; AI6 &amp; LOOKUP(AI6,AG1:AG35,AH1:AH35) &amp; " day of " &amp; AI8 &amp; " " &amp;AI9)</f>
        <v/>
      </c>
      <c r="E91" s="259"/>
      <c r="F91" s="259"/>
      <c r="G91" s="259"/>
      <c r="H91" s="259"/>
      <c r="AB91" s="125"/>
      <c r="AC91" s="126"/>
      <c r="AQ91" s="456"/>
      <c r="AR91" s="456"/>
      <c r="AS91" s="456"/>
      <c r="AT91" s="456"/>
      <c r="AU91" s="456"/>
      <c r="AV91" s="456"/>
      <c r="AW91" s="456"/>
      <c r="AX91" s="456"/>
      <c r="AY91" s="456"/>
      <c r="AZ91" s="456"/>
    </row>
    <row r="92" spans="1:52" ht="30" customHeight="1">
      <c r="A92" s="475"/>
      <c r="B92" s="256" t="s">
        <v>298</v>
      </c>
      <c r="C92" s="64"/>
      <c r="D92" s="69"/>
      <c r="E92" s="69"/>
      <c r="F92" s="69"/>
      <c r="G92" s="69"/>
      <c r="H92" s="69"/>
      <c r="AB92" s="125"/>
      <c r="AC92" s="126"/>
      <c r="AQ92" s="456"/>
      <c r="AR92" s="456"/>
      <c r="AS92" s="456"/>
      <c r="AT92" s="456"/>
      <c r="AU92" s="456"/>
      <c r="AV92" s="456"/>
      <c r="AW92" s="456"/>
      <c r="AX92" s="456"/>
      <c r="AY92" s="456"/>
      <c r="AZ92" s="456"/>
    </row>
    <row r="93" spans="1:52" ht="15.95" customHeight="1">
      <c r="A93" s="475"/>
      <c r="B93" s="471"/>
      <c r="C93" s="69"/>
      <c r="D93" s="69"/>
      <c r="E93" s="69"/>
      <c r="F93" s="69"/>
      <c r="G93" s="69"/>
      <c r="H93" s="69"/>
      <c r="AB93" s="125"/>
      <c r="AC93" s="126"/>
      <c r="AQ93" s="456"/>
      <c r="AR93" s="456"/>
      <c r="AS93" s="456"/>
      <c r="AT93" s="456"/>
      <c r="AU93" s="456"/>
      <c r="AV93" s="456"/>
      <c r="AW93" s="456"/>
      <c r="AX93" s="456"/>
      <c r="AY93" s="456"/>
      <c r="AZ93" s="456"/>
    </row>
    <row r="94" spans="1:52" ht="21" customHeight="1">
      <c r="A94" s="475"/>
      <c r="B94" s="471"/>
      <c r="C94" s="69"/>
      <c r="D94" s="69"/>
      <c r="F94" s="423" t="s">
        <v>299</v>
      </c>
      <c r="G94" s="423"/>
      <c r="H94" s="423"/>
      <c r="AB94" s="125"/>
      <c r="AC94" s="126"/>
      <c r="AQ94" s="456"/>
      <c r="AR94" s="456"/>
      <c r="AS94" s="456"/>
      <c r="AT94" s="456"/>
      <c r="AU94" s="456"/>
      <c r="AV94" s="456"/>
      <c r="AW94" s="456"/>
      <c r="AX94" s="456"/>
      <c r="AY94" s="456"/>
      <c r="AZ94" s="456"/>
    </row>
    <row r="95" spans="1:52" ht="21" customHeight="1">
      <c r="A95" s="475"/>
      <c r="B95" s="471"/>
      <c r="C95" s="69"/>
      <c r="F95" s="423" t="str">
        <f>"For and on behalf of " &amp; 'Attach 3(JV)'!B9</f>
        <v xml:space="preserve">For and on behalf of </v>
      </c>
      <c r="G95" s="423"/>
      <c r="H95" s="423"/>
      <c r="AB95" s="125"/>
      <c r="AC95" s="126"/>
      <c r="AQ95" s="456"/>
      <c r="AR95" s="456"/>
      <c r="AS95" s="456"/>
      <c r="AT95" s="456"/>
      <c r="AU95" s="456"/>
      <c r="AV95" s="456"/>
      <c r="AW95" s="456"/>
      <c r="AX95" s="456"/>
      <c r="AY95" s="456"/>
      <c r="AZ95" s="456"/>
    </row>
    <row r="96" spans="1:52" ht="27.95" customHeight="1">
      <c r="A96" s="476"/>
      <c r="D96" s="313"/>
      <c r="E96" s="313"/>
      <c r="F96" s="256"/>
      <c r="G96" s="256"/>
      <c r="H96" s="256"/>
      <c r="AQ96" s="456"/>
      <c r="AR96" s="456"/>
      <c r="AS96" s="456"/>
      <c r="AT96" s="456"/>
      <c r="AU96" s="456"/>
      <c r="AV96" s="456"/>
      <c r="AW96" s="456"/>
      <c r="AX96" s="456"/>
      <c r="AY96" s="456"/>
      <c r="AZ96" s="456"/>
    </row>
    <row r="97" spans="1:52" ht="27.95" customHeight="1">
      <c r="A97" s="477" t="s">
        <v>5</v>
      </c>
      <c r="B97" s="271"/>
      <c r="C97" s="427" t="str">
        <f>'Attach 3(JV)'!B18</f>
        <v>--</v>
      </c>
      <c r="E97" s="313" t="s">
        <v>3</v>
      </c>
      <c r="F97" s="428" t="str">
        <f>'Attach 3(JV)'!E18</f>
        <v/>
      </c>
      <c r="G97" s="271"/>
      <c r="H97" s="271"/>
      <c r="AQ97" s="456"/>
      <c r="AR97" s="456"/>
      <c r="AS97" s="456"/>
      <c r="AT97" s="456"/>
      <c r="AU97" s="456"/>
      <c r="AV97" s="456"/>
      <c r="AW97" s="456"/>
      <c r="AX97" s="456"/>
      <c r="AY97" s="456"/>
      <c r="AZ97" s="456"/>
    </row>
    <row r="98" spans="1:52" ht="27.95" customHeight="1">
      <c r="A98" s="477" t="s">
        <v>6</v>
      </c>
      <c r="B98" s="271"/>
      <c r="C98" s="285" t="str">
        <f>'Attach 3(JV)'!B19</f>
        <v/>
      </c>
      <c r="E98" s="313" t="s">
        <v>4</v>
      </c>
      <c r="F98" s="428" t="str">
        <f>'Attach 3(JV)'!E19</f>
        <v/>
      </c>
      <c r="G98" s="271"/>
      <c r="H98" s="271"/>
      <c r="AQ98" s="456"/>
      <c r="AR98" s="456"/>
      <c r="AS98" s="456"/>
      <c r="AT98" s="456"/>
      <c r="AU98" s="456"/>
      <c r="AV98" s="456"/>
      <c r="AW98" s="456"/>
      <c r="AX98" s="456"/>
      <c r="AY98" s="456"/>
      <c r="AZ98" s="456"/>
    </row>
    <row r="99" spans="1:52" ht="27.95" customHeight="1">
      <c r="D99" s="313"/>
      <c r="E99" s="313"/>
      <c r="AQ99" s="456"/>
      <c r="AR99" s="456"/>
      <c r="AS99" s="456"/>
      <c r="AT99" s="456"/>
      <c r="AU99" s="456"/>
      <c r="AV99" s="456"/>
      <c r="AW99" s="456"/>
      <c r="AX99" s="456"/>
      <c r="AY99" s="456"/>
      <c r="AZ99" s="456"/>
    </row>
    <row r="100" spans="1:52" ht="6.75" customHeight="1">
      <c r="A100" s="477"/>
      <c r="B100" s="271"/>
      <c r="C100" s="272"/>
      <c r="E100" s="313"/>
      <c r="AQ100" s="456"/>
      <c r="AR100" s="456"/>
      <c r="AS100" s="456"/>
      <c r="AT100" s="456"/>
      <c r="AU100" s="456"/>
      <c r="AV100" s="456"/>
      <c r="AW100" s="456"/>
      <c r="AX100" s="456"/>
      <c r="AY100" s="456"/>
      <c r="AZ100" s="456"/>
    </row>
    <row r="101" spans="1:52" ht="39.950000000000003" hidden="1" customHeight="1">
      <c r="A101" s="784" t="s">
        <v>389</v>
      </c>
      <c r="B101" s="784"/>
      <c r="C101" s="784"/>
      <c r="D101" s="784"/>
      <c r="E101" s="784"/>
      <c r="F101" s="784"/>
      <c r="AQ101" s="456"/>
      <c r="AR101" s="456"/>
      <c r="AS101" s="456"/>
      <c r="AT101" s="456"/>
      <c r="AU101" s="456"/>
      <c r="AV101" s="456"/>
      <c r="AW101" s="456"/>
      <c r="AX101" s="456"/>
      <c r="AY101" s="456"/>
      <c r="AZ101" s="456"/>
    </row>
    <row r="102" spans="1:52" ht="16.5" customHeight="1">
      <c r="A102" s="664"/>
      <c r="B102" s="664"/>
      <c r="D102" s="478"/>
      <c r="E102" s="310"/>
      <c r="F102" s="310"/>
      <c r="G102" s="479"/>
      <c r="AQ102" s="456"/>
      <c r="AR102" s="456"/>
      <c r="AS102" s="456"/>
      <c r="AT102" s="456"/>
      <c r="AU102" s="456"/>
      <c r="AV102" s="456"/>
      <c r="AW102" s="456"/>
      <c r="AX102" s="456"/>
      <c r="AY102" s="456"/>
      <c r="AZ102" s="456"/>
    </row>
    <row r="103" spans="1:52" ht="9.75" customHeight="1">
      <c r="B103" s="423"/>
      <c r="C103" s="272"/>
      <c r="E103" s="423"/>
      <c r="AQ103" s="456"/>
      <c r="AR103" s="456"/>
      <c r="AS103" s="456"/>
      <c r="AT103" s="456"/>
      <c r="AU103" s="456"/>
      <c r="AV103" s="456"/>
      <c r="AW103" s="456"/>
      <c r="AX103" s="456"/>
      <c r="AY103" s="456"/>
      <c r="AZ103" s="456"/>
    </row>
    <row r="104" spans="1:52" ht="27.95" hidden="1" customHeight="1">
      <c r="A104" s="313" t="e">
        <f>IF(AND(H26="JV (Joint Venture)",H27=1), "", "Printed Name :")</f>
        <v>#REF!</v>
      </c>
      <c r="B104" s="785"/>
      <c r="C104" s="785"/>
      <c r="E104" s="313" t="s">
        <v>3</v>
      </c>
      <c r="F104" s="480"/>
      <c r="H104" s="481"/>
      <c r="AQ104" s="456"/>
      <c r="AR104" s="456"/>
      <c r="AS104" s="456"/>
      <c r="AT104" s="456"/>
      <c r="AU104" s="456"/>
      <c r="AV104" s="456"/>
      <c r="AW104" s="456"/>
      <c r="AX104" s="456"/>
      <c r="AY104" s="456"/>
      <c r="AZ104" s="456"/>
    </row>
    <row r="105" spans="1:52" ht="27.95" hidden="1" customHeight="1">
      <c r="A105" s="313" t="e">
        <f>IF(AND(H26="JV (Joint Venture)",H27=1), "", "Designation :")</f>
        <v>#REF!</v>
      </c>
      <c r="B105" s="785"/>
      <c r="C105" s="785"/>
      <c r="E105" s="313" t="s">
        <v>4</v>
      </c>
      <c r="F105" s="480"/>
      <c r="AQ105" s="456"/>
      <c r="AR105" s="456"/>
      <c r="AS105" s="456"/>
      <c r="AT105" s="456"/>
      <c r="AU105" s="456"/>
      <c r="AV105" s="456"/>
      <c r="AW105" s="456"/>
      <c r="AX105" s="456"/>
      <c r="AY105" s="456"/>
      <c r="AZ105" s="456"/>
    </row>
    <row r="106" spans="1:52" ht="27.95" customHeight="1">
      <c r="B106" s="423"/>
      <c r="C106" s="272"/>
      <c r="E106" s="423"/>
      <c r="AQ106" s="456"/>
      <c r="AR106" s="456"/>
      <c r="AS106" s="456"/>
      <c r="AT106" s="456"/>
      <c r="AU106" s="456"/>
      <c r="AV106" s="456"/>
      <c r="AW106" s="456"/>
      <c r="AX106" s="456"/>
      <c r="AY106" s="456"/>
      <c r="AZ106" s="456"/>
    </row>
    <row r="107" spans="1:52" ht="33" customHeight="1">
      <c r="A107" s="472" t="s">
        <v>124</v>
      </c>
      <c r="B107" s="271"/>
      <c r="C107" s="272"/>
      <c r="E107" s="423"/>
      <c r="F107" s="1"/>
      <c r="AQ107" s="456"/>
      <c r="AR107" s="456"/>
      <c r="AS107" s="456"/>
      <c r="AT107" s="456"/>
      <c r="AU107" s="456"/>
      <c r="AV107" s="456"/>
      <c r="AW107" s="456"/>
      <c r="AX107" s="456"/>
      <c r="AY107" s="456"/>
      <c r="AZ107" s="456"/>
    </row>
    <row r="108" spans="1:52" s="17" customFormat="1" ht="21" customHeight="1">
      <c r="A108" s="782" t="s">
        <v>169</v>
      </c>
      <c r="B108" s="782"/>
      <c r="C108" s="782"/>
      <c r="D108" s="780"/>
      <c r="E108" s="780"/>
      <c r="F108" s="780"/>
      <c r="AD108" s="45"/>
      <c r="AE108" s="45"/>
      <c r="AQ108" s="58"/>
      <c r="AR108" s="58"/>
      <c r="AS108" s="58"/>
      <c r="AT108" s="58"/>
      <c r="AU108" s="58"/>
      <c r="AV108" s="58"/>
      <c r="AW108" s="58"/>
      <c r="AX108" s="58"/>
      <c r="AY108" s="58"/>
      <c r="AZ108" s="58"/>
    </row>
    <row r="109" spans="1:52" s="17" customFormat="1" ht="21" customHeight="1">
      <c r="A109" s="783"/>
      <c r="B109" s="783"/>
      <c r="C109" s="783"/>
      <c r="D109" s="780"/>
      <c r="E109" s="780"/>
      <c r="F109" s="780"/>
      <c r="AD109" s="45"/>
      <c r="AE109" s="45"/>
      <c r="AQ109" s="58"/>
      <c r="AR109" s="58"/>
      <c r="AS109" s="58"/>
      <c r="AT109" s="58"/>
      <c r="AU109" s="58"/>
      <c r="AV109" s="58"/>
      <c r="AW109" s="58"/>
      <c r="AX109" s="58"/>
      <c r="AY109" s="58"/>
      <c r="AZ109" s="58"/>
    </row>
    <row r="110" spans="1:52" s="17" customFormat="1" ht="21" customHeight="1">
      <c r="A110" s="781"/>
      <c r="B110" s="781"/>
      <c r="C110" s="781"/>
      <c r="D110" s="780"/>
      <c r="E110" s="780"/>
      <c r="F110" s="780"/>
      <c r="AD110" s="45"/>
      <c r="AE110" s="45"/>
      <c r="AQ110" s="58"/>
      <c r="AR110" s="58"/>
      <c r="AS110" s="58"/>
      <c r="AT110" s="58"/>
      <c r="AU110" s="58"/>
      <c r="AV110" s="58"/>
      <c r="AW110" s="58"/>
      <c r="AX110" s="58"/>
      <c r="AY110" s="58"/>
      <c r="AZ110" s="58"/>
    </row>
    <row r="111" spans="1:52" s="17" customFormat="1" ht="21" customHeight="1">
      <c r="A111" s="786" t="s">
        <v>170</v>
      </c>
      <c r="B111" s="786"/>
      <c r="C111" s="786"/>
      <c r="D111" s="780"/>
      <c r="E111" s="780"/>
      <c r="F111" s="780"/>
      <c r="AD111" s="45"/>
      <c r="AE111" s="45"/>
      <c r="AQ111" s="58"/>
      <c r="AR111" s="58"/>
      <c r="AS111" s="58"/>
      <c r="AT111" s="58"/>
      <c r="AU111" s="58"/>
      <c r="AV111" s="58"/>
      <c r="AW111" s="58"/>
      <c r="AX111" s="58"/>
      <c r="AY111" s="58"/>
      <c r="AZ111" s="58"/>
    </row>
    <row r="112" spans="1:52" s="17" customFormat="1" ht="21" customHeight="1">
      <c r="A112" s="786" t="s">
        <v>171</v>
      </c>
      <c r="B112" s="786"/>
      <c r="C112" s="786"/>
      <c r="D112" s="780"/>
      <c r="E112" s="780"/>
      <c r="F112" s="780"/>
      <c r="AD112" s="45"/>
      <c r="AE112" s="45"/>
      <c r="AQ112" s="58"/>
      <c r="AR112" s="58"/>
      <c r="AS112" s="58"/>
      <c r="AT112" s="58"/>
      <c r="AU112" s="58"/>
      <c r="AV112" s="58"/>
      <c r="AW112" s="58"/>
      <c r="AX112" s="58"/>
      <c r="AY112" s="58"/>
      <c r="AZ112" s="58"/>
    </row>
    <row r="113" spans="1:52" s="17" customFormat="1" ht="52.5" customHeight="1">
      <c r="A113" s="786" t="s">
        <v>172</v>
      </c>
      <c r="B113" s="786"/>
      <c r="C113" s="786"/>
      <c r="D113" s="780"/>
      <c r="E113" s="780"/>
      <c r="F113" s="780"/>
      <c r="G113" s="478"/>
      <c r="H113" s="478"/>
      <c r="AD113" s="45"/>
      <c r="AE113" s="45"/>
      <c r="AQ113" s="58"/>
      <c r="AR113" s="58"/>
      <c r="AS113" s="58"/>
      <c r="AT113" s="58"/>
      <c r="AU113" s="58"/>
      <c r="AV113" s="58"/>
      <c r="AW113" s="58"/>
      <c r="AX113" s="58"/>
      <c r="AY113" s="58"/>
      <c r="AZ113" s="58"/>
    </row>
    <row r="114" spans="1:52" s="17" customFormat="1" ht="21" customHeight="1">
      <c r="A114" s="782" t="s">
        <v>173</v>
      </c>
      <c r="B114" s="782"/>
      <c r="C114" s="782"/>
      <c r="D114" s="780"/>
      <c r="E114" s="780"/>
      <c r="F114" s="780"/>
      <c r="AD114" s="45"/>
      <c r="AE114" s="45"/>
    </row>
    <row r="115" spans="1:52" s="17" customFormat="1" ht="21" customHeight="1">
      <c r="A115" s="783"/>
      <c r="B115" s="783"/>
      <c r="C115" s="783"/>
      <c r="D115" s="780"/>
      <c r="E115" s="780"/>
      <c r="F115" s="780"/>
      <c r="AD115" s="45"/>
      <c r="AE115" s="45"/>
    </row>
    <row r="116" spans="1:52">
      <c r="A116" s="781"/>
      <c r="B116" s="781"/>
      <c r="C116" s="781"/>
      <c r="D116" s="780"/>
      <c r="E116" s="780"/>
      <c r="F116" s="780"/>
    </row>
    <row r="117" spans="1:52">
      <c r="A117" s="472"/>
      <c r="B117" s="472"/>
      <c r="C117" s="472"/>
      <c r="D117" s="482"/>
      <c r="E117" s="482"/>
      <c r="F117" s="482"/>
    </row>
    <row r="118" spans="1:52" ht="47.25" customHeight="1">
      <c r="A118" s="485" t="str">
        <f>H118&amp;I118&amp;J118</f>
        <v/>
      </c>
      <c r="B118" s="485"/>
      <c r="C118" s="485"/>
      <c r="D118" s="485"/>
      <c r="E118" s="485"/>
      <c r="F118" s="485"/>
      <c r="H118" s="483"/>
      <c r="I118" s="483"/>
      <c r="J118" s="483"/>
    </row>
  </sheetData>
  <sheetProtection algorithmName="SHA-512" hashValue="zM4ejRsgP9Et8ekpkpsBlNfviBhcpoVbtHy4CXT2pOincCFI7SEA+nmO0hDT6TG6zoBAW9LIHKyahfpz7Lvkqw==" saltValue="Nz1bSOQ17v4ucXFSQvhuSw==" spinCount="100000" sheet="1" formatColumns="0" formatRows="0" selectLockedCells="1"/>
  <customSheetViews>
    <customSheetView guid="{FEBF4298-F424-4062-8777-832DAFDB7A61}" showPageBreaks="1" showGridLines="0" fitToPage="1" printArea="1" hiddenRows="1" hiddenColumns="1" view="pageBreakPreview" topLeftCell="A89">
      <selection activeCell="B86" sqref="B86:F86"/>
      <rowBreaks count="1" manualBreakCount="1">
        <brk id="88" max="5" man="1"/>
      </rowBreaks>
      <pageMargins left="0.59" right="0.46" top="0.59055118110236227" bottom="0.59055118110236227" header="0.35433070866141736" footer="0.35433070866141736"/>
      <pageSetup scale="95"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46">
      <selection activeCell="B84" sqref="B84:F84"/>
      <rowBreaks count="1" manualBreakCount="1">
        <brk id="86" max="5" man="1"/>
      </rowBreaks>
      <pageMargins left="0.59" right="0.46" top="0.59055118110236227" bottom="0.59055118110236227" header="0.35433070866141736" footer="0.35433070866141736"/>
      <pageSetup scale="94" fitToHeight="0"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69">
      <selection activeCell="B82" sqref="B82:F82"/>
      <rowBreaks count="1" manualBreakCount="1">
        <brk id="84" max="9" man="1"/>
      </rowBreaks>
      <pageMargins left="0.59" right="0.46" top="0.59055118110236227" bottom="0.59055118110236227" header="0.35433070866141736" footer="0.35433070866141736"/>
      <pageSetup scale="68" fitToHeight="0" orientation="portrait" r:id="rId3"/>
      <headerFooter alignWithMargins="0">
        <oddFooter>&amp;R&amp;"Book Antiqua,Bold"&amp;8 Page &amp;P of &amp;N</oddFooter>
      </headerFooter>
    </customSheetView>
    <customSheetView guid="{BA86FE7A-199D-4ABD-A444-AE6BFDF4BCC9}" scale="115" showPageBreaks="1" showGridLines="0" fitToPage="1" printArea="1" hiddenRows="1" hiddenColumns="1" view="pageBreakPreview">
      <selection activeCell="G21" sqref="G21"/>
      <rowBreaks count="5" manualBreakCount="5">
        <brk id="24" max="9" man="1"/>
        <brk id="41" max="9" man="1"/>
        <brk id="58" max="9" man="1"/>
        <brk id="81" max="9" man="1"/>
        <brk id="83" max="9" man="1"/>
      </rowBreaks>
      <pageMargins left="0.59" right="0.46" top="0.59055118110236227" bottom="0.59055118110236227" header="0.35433070866141736" footer="0.35433070866141736"/>
      <pageSetup scale="68" fitToHeight="0" orientation="portrait" r:id="rId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2"/>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69">
      <selection activeCell="B82" sqref="B82:F82"/>
      <rowBreaks count="5" manualBreakCount="5">
        <brk id="24" max="9" man="1"/>
        <brk id="41" max="9" man="1"/>
        <brk id="59" max="9" man="1"/>
        <brk id="82" max="9" man="1"/>
        <brk id="84" max="9" man="1"/>
      </rowBreaks>
      <pageMargins left="0.59" right="0.46" top="0.59055118110236227" bottom="0.59055118110236227" header="0.35433070866141736" footer="0.35433070866141736"/>
      <pageSetup scale="68" fitToHeight="0" orientation="portrait" r:id="rId23"/>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49">
      <selection activeCell="B85" sqref="B85:F85"/>
      <rowBreaks count="1" manualBreakCount="1">
        <brk id="87" max="9" man="1"/>
      </rowBreaks>
      <pageMargins left="0.59" right="0.46" top="0.59055118110236227" bottom="0.59055118110236227" header="0.35433070866141736" footer="0.35433070866141736"/>
      <pageSetup scale="68" fitToHeight="0" orientation="portrait" r:id="rId24"/>
      <headerFooter alignWithMargins="0">
        <oddFooter>&amp;R&amp;"Book Antiqua,Bold"&amp;8 Page &amp;P of &amp;N</oddFooter>
      </headerFooter>
    </customSheetView>
    <customSheetView guid="{7706378E-40E2-4583-90AF-E6E1DCB3696C}" showPageBreaks="1" showGridLines="0" fitToPage="1" printArea="1" hiddenRows="1" hiddenColumns="1" view="pageBreakPreview" topLeftCell="A15">
      <selection activeCell="G17" sqref="G17"/>
      <rowBreaks count="1" manualBreakCount="1">
        <brk id="86" max="5" man="1"/>
      </rowBreaks>
      <pageMargins left="0.59" right="0.46" top="0.59055118110236227" bottom="0.59055118110236227" header="0.35433070866141736" footer="0.35433070866141736"/>
      <pageSetup scale="95" fitToHeight="0" orientation="portrait" r:id="rId25"/>
      <headerFooter alignWithMargins="0">
        <oddFooter>&amp;R&amp;"Book Antiqua,Bold"&amp;8 Page &amp;P of &amp;N</oddFooter>
      </headerFooter>
    </customSheetView>
  </customSheetViews>
  <mergeCells count="121">
    <mergeCell ref="B105:C105"/>
    <mergeCell ref="B83:F83"/>
    <mergeCell ref="B62:F62"/>
    <mergeCell ref="B66:F66"/>
    <mergeCell ref="B48:C48"/>
    <mergeCell ref="B49:C49"/>
    <mergeCell ref="D50:F50"/>
    <mergeCell ref="D51:F51"/>
    <mergeCell ref="A109:C109"/>
    <mergeCell ref="B84:F84"/>
    <mergeCell ref="D49:F49"/>
    <mergeCell ref="B63:F63"/>
    <mergeCell ref="B64:F64"/>
    <mergeCell ref="C81:D81"/>
    <mergeCell ref="D53:F53"/>
    <mergeCell ref="B53:C53"/>
    <mergeCell ref="B54:C54"/>
    <mergeCell ref="D54:F54"/>
    <mergeCell ref="B55:C55"/>
    <mergeCell ref="D55:F55"/>
    <mergeCell ref="D111:F111"/>
    <mergeCell ref="D109:F109"/>
    <mergeCell ref="A111:C111"/>
    <mergeCell ref="A118:F118"/>
    <mergeCell ref="A112:C112"/>
    <mergeCell ref="D112:F112"/>
    <mergeCell ref="A113:C113"/>
    <mergeCell ref="D113:F113"/>
    <mergeCell ref="D110:F110"/>
    <mergeCell ref="B15:F15"/>
    <mergeCell ref="D114:F114"/>
    <mergeCell ref="A116:C116"/>
    <mergeCell ref="D116:F116"/>
    <mergeCell ref="B86:F86"/>
    <mergeCell ref="A114:C114"/>
    <mergeCell ref="A115:C115"/>
    <mergeCell ref="D115:F115"/>
    <mergeCell ref="A101:F101"/>
    <mergeCell ref="B88:F88"/>
    <mergeCell ref="B90:F90"/>
    <mergeCell ref="A110:C110"/>
    <mergeCell ref="B85:F85"/>
    <mergeCell ref="A102:B102"/>
    <mergeCell ref="B104:C104"/>
    <mergeCell ref="A108:C108"/>
    <mergeCell ref="D108:F108"/>
    <mergeCell ref="B87:F87"/>
    <mergeCell ref="B58:F58"/>
    <mergeCell ref="B59:F59"/>
    <mergeCell ref="B67:F67"/>
    <mergeCell ref="B82:F82"/>
    <mergeCell ref="D48:F48"/>
    <mergeCell ref="D31:F31"/>
    <mergeCell ref="B42:C42"/>
    <mergeCell ref="B56:F56"/>
    <mergeCell ref="B65:F65"/>
    <mergeCell ref="B57:F57"/>
    <mergeCell ref="D38:F38"/>
    <mergeCell ref="B60:F60"/>
    <mergeCell ref="B39:C39"/>
    <mergeCell ref="B61:F61"/>
    <mergeCell ref="B47:C47"/>
    <mergeCell ref="D47:F47"/>
    <mergeCell ref="B45:C45"/>
    <mergeCell ref="D45:F45"/>
    <mergeCell ref="D40:F40"/>
    <mergeCell ref="D41:F41"/>
    <mergeCell ref="D44:F44"/>
    <mergeCell ref="B41:C41"/>
    <mergeCell ref="D52:F52"/>
    <mergeCell ref="B40:C40"/>
    <mergeCell ref="B44:C44"/>
    <mergeCell ref="D43:F43"/>
    <mergeCell ref="B30:C30"/>
    <mergeCell ref="B46:C46"/>
    <mergeCell ref="D46:F46"/>
    <mergeCell ref="D29:F29"/>
    <mergeCell ref="B32:C32"/>
    <mergeCell ref="D32:F32"/>
    <mergeCell ref="G16:H16"/>
    <mergeCell ref="B17:F17"/>
    <mergeCell ref="G24:J24"/>
    <mergeCell ref="B20:F20"/>
    <mergeCell ref="G20:J20"/>
    <mergeCell ref="D28:F28"/>
    <mergeCell ref="D25:F25"/>
    <mergeCell ref="B21:C21"/>
    <mergeCell ref="D33:F33"/>
    <mergeCell ref="B25:C25"/>
    <mergeCell ref="G23:J23"/>
    <mergeCell ref="G22:J22"/>
    <mergeCell ref="D21:F21"/>
    <mergeCell ref="B18:F18"/>
    <mergeCell ref="B24:C24"/>
    <mergeCell ref="D23:F23"/>
    <mergeCell ref="D22:E22"/>
    <mergeCell ref="B31:C31"/>
    <mergeCell ref="A1:E1"/>
    <mergeCell ref="B89:F89"/>
    <mergeCell ref="B35:C35"/>
    <mergeCell ref="B36:C36"/>
    <mergeCell ref="B37:C37"/>
    <mergeCell ref="B38:C38"/>
    <mergeCell ref="D42:F42"/>
    <mergeCell ref="D39:F39"/>
    <mergeCell ref="D30:F30"/>
    <mergeCell ref="B43:C43"/>
    <mergeCell ref="A3:F3"/>
    <mergeCell ref="C5:F5"/>
    <mergeCell ref="B6:C6"/>
    <mergeCell ref="B34:C34"/>
    <mergeCell ref="B29:C29"/>
    <mergeCell ref="D24:F24"/>
    <mergeCell ref="B28:C28"/>
    <mergeCell ref="B33:C33"/>
    <mergeCell ref="D36:F36"/>
    <mergeCell ref="D37:F37"/>
    <mergeCell ref="D35:F35"/>
    <mergeCell ref="D26:F26"/>
    <mergeCell ref="D27:F27"/>
    <mergeCell ref="D34:F34"/>
  </mergeCells>
  <conditionalFormatting sqref="A101:F106">
    <cfRule type="expression" dxfId="9" priority="10">
      <formula>$H$26="Sole Bidder"</formula>
    </cfRule>
  </conditionalFormatting>
  <conditionalFormatting sqref="B104:C104">
    <cfRule type="expression" dxfId="8" priority="8">
      <formula>$A$104=""</formula>
    </cfRule>
  </conditionalFormatting>
  <conditionalFormatting sqref="B105:C105">
    <cfRule type="expression" dxfId="7" priority="7">
      <formula>$A$105=""</formula>
    </cfRule>
  </conditionalFormatting>
  <conditionalFormatting sqref="B88:F88">
    <cfRule type="expression" dxfId="6" priority="21" stopIfTrue="1">
      <formula>$L$88=2</formula>
    </cfRule>
  </conditionalFormatting>
  <conditionalFormatting sqref="B89:F89">
    <cfRule type="expression" dxfId="5" priority="20" stopIfTrue="1">
      <formula>$L$89=1</formula>
    </cfRule>
  </conditionalFormatting>
  <conditionalFormatting sqref="D26:F26 H26:H27">
    <cfRule type="expression" dxfId="4" priority="16" stopIfTrue="1">
      <formula>$H$26="Sole Bidder"</formula>
    </cfRule>
  </conditionalFormatting>
  <conditionalFormatting sqref="D27:F27">
    <cfRule type="expression" dxfId="3" priority="13" stopIfTrue="1">
      <formula>$G$27="No"</formula>
    </cfRule>
  </conditionalFormatting>
  <conditionalFormatting sqref="F104:F105">
    <cfRule type="expression" dxfId="2" priority="15" stopIfTrue="1">
      <formula>$E$104=""</formula>
    </cfRule>
  </conditionalFormatting>
  <conditionalFormatting sqref="H27">
    <cfRule type="expression" dxfId="1" priority="17" stopIfTrue="1">
      <formula>$G$27="Not Applicable"</formula>
    </cfRule>
  </conditionalFormatting>
  <conditionalFormatting sqref="Z25">
    <cfRule type="expression" dxfId="0" priority="18" stopIfTrue="1">
      <formula>"if(right($I$21,1)=""."")"</formula>
    </cfRule>
  </conditionalFormatting>
  <dataValidations disablePrompts="1" count="3">
    <dataValidation type="whole" allowBlank="1" showInputMessage="1" showErrorMessage="1" error="Enter numeric figure only !" prompt="Enter the Bid Security Amount in Figures" sqref="F22 I21" xr:uid="{00000000-0002-0000-1900-000000000000}">
      <formula1>0</formula1>
      <formula2>990000000</formula2>
    </dataValidation>
    <dataValidation type="whole" allowBlank="1" showInputMessage="1" showErrorMessage="1" error="Enter numeric figure between 1 to 20 only !" prompt="Enter the Validity of Bid Security in MONTHS" sqref="J21" xr:uid="{A4F31172-FC9F-4F3C-A5CC-4C405FF4F594}">
      <formula1>1</formula1>
      <formula2>20</formula2>
    </dataValidation>
    <dataValidation type="list" allowBlank="1" showInputMessage="1" showErrorMessage="1" sqref="G21" xr:uid="{EC6A7900-1412-4ACB-B660-D2CF9837F22C}">
      <formula1>$AC$19:$AC$24</formula1>
    </dataValidation>
  </dataValidations>
  <pageMargins left="0.59" right="0.46" top="0.59055118110236227" bottom="0.59055118110236227" header="0.35433070866141736" footer="0.35433070866141736"/>
  <pageSetup scale="95" fitToHeight="0" orientation="portrait" r:id="rId26"/>
  <headerFooter alignWithMargins="0">
    <oddFooter>&amp;R&amp;"Book Antiqua,Bold"&amp;8 Page &amp;P of &amp;N</oddFooter>
  </headerFooter>
  <rowBreaks count="1" manualBreakCount="1">
    <brk id="91" max="5" man="1"/>
  </rowBreaks>
  <drawing r:id="rId2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C1FED-FD43-4092-A0FC-B93B16099071}">
  <dimension ref="A1"/>
  <sheetViews>
    <sheetView workbookViewId="0"/>
  </sheetViews>
  <sheetFormatPr defaultRowHeight="13.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indexed="8"/>
  </sheetPr>
  <dimension ref="A1:D112"/>
  <sheetViews>
    <sheetView workbookViewId="0">
      <selection activeCell="A4" sqref="A4"/>
    </sheetView>
  </sheetViews>
  <sheetFormatPr defaultRowHeight="12.75"/>
  <cols>
    <col min="1" max="1" width="13.28515625" style="67" customWidth="1"/>
    <col min="2" max="2" width="11.85546875" style="67" customWidth="1"/>
    <col min="3" max="16384" width="9.140625" style="67"/>
  </cols>
  <sheetData>
    <row r="1" spans="1:4" s="66" customFormat="1" ht="30" customHeight="1">
      <c r="A1" s="787">
        <f>'Bid Form 1st Envelope '!I21</f>
        <v>0</v>
      </c>
      <c r="B1" s="787"/>
    </row>
    <row r="2" spans="1:4" s="66" customFormat="1" ht="30" customHeight="1"/>
    <row r="3" spans="1:4">
      <c r="A3" s="66"/>
    </row>
    <row r="4" spans="1:4">
      <c r="A4" s="72" t="str">
        <f>IF(OR((A1&gt;9999999999),(A1&lt;0)),"Invalid Entry - More than 1000 crore OR -ve value",IF(A1=0, "Rs. Zero Only ",+CONCATENATE("Rs. ", B11,D11,B10,D10,B9,D9,B8,D8,B7,D7,B6," Only")))</f>
        <v xml:space="preserve">Rs. Zero Only </v>
      </c>
    </row>
    <row r="5" spans="1:4">
      <c r="A5" s="66"/>
    </row>
    <row r="6" spans="1:4">
      <c r="A6" s="73">
        <f>-INT(A1/100)*100+ROUND(A1,0)</f>
        <v>0</v>
      </c>
      <c r="B6" s="67" t="str">
        <f t="shared" ref="B6:B11" si="0">IF(A6=0,"",LOOKUP(A6,$A$13:$A$112,$B$13:$B$112))</f>
        <v/>
      </c>
      <c r="D6" s="72"/>
    </row>
    <row r="7" spans="1:4">
      <c r="A7" s="73">
        <f>-INT(A1/1000)*10+INT(A1/100)</f>
        <v>0</v>
      </c>
      <c r="B7" s="67" t="str">
        <f t="shared" si="0"/>
        <v/>
      </c>
      <c r="D7" s="72" t="str">
        <f>+IF(B7="",""," Hundred ")</f>
        <v/>
      </c>
    </row>
    <row r="8" spans="1:4">
      <c r="A8" s="73">
        <f>-INT(A1/100000)*100+INT(A1/1000)</f>
        <v>0</v>
      </c>
      <c r="B8" s="67" t="str">
        <f t="shared" si="0"/>
        <v/>
      </c>
      <c r="D8" s="72" t="str">
        <f>IF((B8=""),IF(C8="",""," Thousand ")," Thousand ")</f>
        <v/>
      </c>
    </row>
    <row r="9" spans="1:4">
      <c r="A9" s="73">
        <f>-INT(A1/10000000)*100+INT(A1/100000)</f>
        <v>0</v>
      </c>
      <c r="B9" s="67" t="str">
        <f t="shared" si="0"/>
        <v/>
      </c>
      <c r="D9" s="72" t="str">
        <f>IF((B9=""),IF(C9="",""," Lac ")," Lac ")</f>
        <v/>
      </c>
    </row>
    <row r="10" spans="1:4">
      <c r="A10" s="73">
        <f>-INT(A1/1000000000)*100+INT(A1/10000000)</f>
        <v>0</v>
      </c>
      <c r="B10" s="74" t="str">
        <f t="shared" si="0"/>
        <v/>
      </c>
      <c r="D10" s="72" t="str">
        <f>IF((B10=""),IF(C10="",""," Crore ")," Crore ")</f>
        <v/>
      </c>
    </row>
    <row r="11" spans="1:4">
      <c r="A11" s="75">
        <f>-INT(A1/10000000000)*1000+INT(A1/1000000000)</f>
        <v>0</v>
      </c>
      <c r="B11" s="74" t="str">
        <f t="shared" si="0"/>
        <v/>
      </c>
      <c r="D11" s="72" t="str">
        <f>IF((B11=""),IF(C11="",""," Hundred ")," Hundred ")</f>
        <v/>
      </c>
    </row>
    <row r="13" spans="1:4">
      <c r="A13" s="76">
        <v>1</v>
      </c>
      <c r="B13" s="77" t="s">
        <v>180</v>
      </c>
    </row>
    <row r="14" spans="1:4">
      <c r="A14" s="76">
        <v>2</v>
      </c>
      <c r="B14" s="77" t="s">
        <v>181</v>
      </c>
    </row>
    <row r="15" spans="1:4">
      <c r="A15" s="76">
        <v>3</v>
      </c>
      <c r="B15" s="77" t="s">
        <v>182</v>
      </c>
    </row>
    <row r="16" spans="1:4">
      <c r="A16" s="76">
        <v>4</v>
      </c>
      <c r="B16" s="77" t="s">
        <v>183</v>
      </c>
    </row>
    <row r="17" spans="1:2">
      <c r="A17" s="76">
        <v>5</v>
      </c>
      <c r="B17" s="77" t="s">
        <v>184</v>
      </c>
    </row>
    <row r="18" spans="1:2">
      <c r="A18" s="76">
        <v>6</v>
      </c>
      <c r="B18" s="77" t="s">
        <v>185</v>
      </c>
    </row>
    <row r="19" spans="1:2">
      <c r="A19" s="76">
        <v>7</v>
      </c>
      <c r="B19" s="77" t="s">
        <v>186</v>
      </c>
    </row>
    <row r="20" spans="1:2">
      <c r="A20" s="76">
        <v>8</v>
      </c>
      <c r="B20" s="77" t="s">
        <v>187</v>
      </c>
    </row>
    <row r="21" spans="1:2">
      <c r="A21" s="76">
        <v>9</v>
      </c>
      <c r="B21" s="77" t="s">
        <v>188</v>
      </c>
    </row>
    <row r="22" spans="1:2">
      <c r="A22" s="76">
        <v>10</v>
      </c>
      <c r="B22" s="77" t="s">
        <v>189</v>
      </c>
    </row>
    <row r="23" spans="1:2">
      <c r="A23" s="76">
        <v>11</v>
      </c>
      <c r="B23" s="77" t="s">
        <v>190</v>
      </c>
    </row>
    <row r="24" spans="1:2">
      <c r="A24" s="76">
        <v>12</v>
      </c>
      <c r="B24" s="77" t="s">
        <v>191</v>
      </c>
    </row>
    <row r="25" spans="1:2">
      <c r="A25" s="76">
        <v>13</v>
      </c>
      <c r="B25" s="77" t="s">
        <v>192</v>
      </c>
    </row>
    <row r="26" spans="1:2">
      <c r="A26" s="76">
        <v>14</v>
      </c>
      <c r="B26" s="77" t="s">
        <v>193</v>
      </c>
    </row>
    <row r="27" spans="1:2">
      <c r="A27" s="76">
        <v>15</v>
      </c>
      <c r="B27" s="77" t="s">
        <v>194</v>
      </c>
    </row>
    <row r="28" spans="1:2">
      <c r="A28" s="76">
        <v>16</v>
      </c>
      <c r="B28" s="77" t="s">
        <v>195</v>
      </c>
    </row>
    <row r="29" spans="1:2">
      <c r="A29" s="76">
        <v>17</v>
      </c>
      <c r="B29" s="77" t="s">
        <v>196</v>
      </c>
    </row>
    <row r="30" spans="1:2">
      <c r="A30" s="76">
        <v>18</v>
      </c>
      <c r="B30" s="77" t="s">
        <v>197</v>
      </c>
    </row>
    <row r="31" spans="1:2">
      <c r="A31" s="76">
        <v>19</v>
      </c>
      <c r="B31" s="77" t="s">
        <v>198</v>
      </c>
    </row>
    <row r="32" spans="1:2">
      <c r="A32" s="76">
        <v>20</v>
      </c>
      <c r="B32" s="77" t="s">
        <v>199</v>
      </c>
    </row>
    <row r="33" spans="1:2">
      <c r="A33" s="76">
        <v>21</v>
      </c>
      <c r="B33" s="77" t="s">
        <v>200</v>
      </c>
    </row>
    <row r="34" spans="1:2">
      <c r="A34" s="76">
        <v>22</v>
      </c>
      <c r="B34" s="77" t="s">
        <v>201</v>
      </c>
    </row>
    <row r="35" spans="1:2">
      <c r="A35" s="76">
        <v>23</v>
      </c>
      <c r="B35" s="77" t="s">
        <v>202</v>
      </c>
    </row>
    <row r="36" spans="1:2">
      <c r="A36" s="76">
        <v>24</v>
      </c>
      <c r="B36" s="77" t="s">
        <v>203</v>
      </c>
    </row>
    <row r="37" spans="1:2">
      <c r="A37" s="76">
        <v>25</v>
      </c>
      <c r="B37" s="77" t="s">
        <v>204</v>
      </c>
    </row>
    <row r="38" spans="1:2">
      <c r="A38" s="76">
        <v>26</v>
      </c>
      <c r="B38" s="77" t="s">
        <v>205</v>
      </c>
    </row>
    <row r="39" spans="1:2">
      <c r="A39" s="76">
        <v>27</v>
      </c>
      <c r="B39" s="77" t="s">
        <v>206</v>
      </c>
    </row>
    <row r="40" spans="1:2">
      <c r="A40" s="76">
        <v>28</v>
      </c>
      <c r="B40" s="77" t="s">
        <v>207</v>
      </c>
    </row>
    <row r="41" spans="1:2">
      <c r="A41" s="76">
        <v>29</v>
      </c>
      <c r="B41" s="77" t="s">
        <v>208</v>
      </c>
    </row>
    <row r="42" spans="1:2">
      <c r="A42" s="76">
        <v>30</v>
      </c>
      <c r="B42" s="77" t="s">
        <v>209</v>
      </c>
    </row>
    <row r="43" spans="1:2">
      <c r="A43" s="76">
        <v>31</v>
      </c>
      <c r="B43" s="77" t="s">
        <v>210</v>
      </c>
    </row>
    <row r="44" spans="1:2">
      <c r="A44" s="76">
        <v>32</v>
      </c>
      <c r="B44" s="77" t="s">
        <v>211</v>
      </c>
    </row>
    <row r="45" spans="1:2">
      <c r="A45" s="76">
        <v>33</v>
      </c>
      <c r="B45" s="77" t="s">
        <v>212</v>
      </c>
    </row>
    <row r="46" spans="1:2">
      <c r="A46" s="76">
        <v>34</v>
      </c>
      <c r="B46" s="77" t="s">
        <v>213</v>
      </c>
    </row>
    <row r="47" spans="1:2">
      <c r="A47" s="76">
        <v>35</v>
      </c>
      <c r="B47" s="77" t="s">
        <v>9</v>
      </c>
    </row>
    <row r="48" spans="1:2">
      <c r="A48" s="76">
        <v>36</v>
      </c>
      <c r="B48" s="77" t="s">
        <v>214</v>
      </c>
    </row>
    <row r="49" spans="1:2">
      <c r="A49" s="76">
        <v>37</v>
      </c>
      <c r="B49" s="77" t="s">
        <v>215</v>
      </c>
    </row>
    <row r="50" spans="1:2">
      <c r="A50" s="76">
        <v>38</v>
      </c>
      <c r="B50" s="77" t="s">
        <v>216</v>
      </c>
    </row>
    <row r="51" spans="1:2">
      <c r="A51" s="76">
        <v>39</v>
      </c>
      <c r="B51" s="77" t="s">
        <v>217</v>
      </c>
    </row>
    <row r="52" spans="1:2">
      <c r="A52" s="76">
        <v>40</v>
      </c>
      <c r="B52" s="77" t="s">
        <v>218</v>
      </c>
    </row>
    <row r="53" spans="1:2">
      <c r="A53" s="76">
        <v>41</v>
      </c>
      <c r="B53" s="77" t="s">
        <v>219</v>
      </c>
    </row>
    <row r="54" spans="1:2">
      <c r="A54" s="76">
        <v>42</v>
      </c>
      <c r="B54" s="77" t="s">
        <v>220</v>
      </c>
    </row>
    <row r="55" spans="1:2">
      <c r="A55" s="76">
        <v>43</v>
      </c>
      <c r="B55" s="77" t="s">
        <v>221</v>
      </c>
    </row>
    <row r="56" spans="1:2">
      <c r="A56" s="76">
        <v>44</v>
      </c>
      <c r="B56" s="77" t="s">
        <v>222</v>
      </c>
    </row>
    <row r="57" spans="1:2">
      <c r="A57" s="76">
        <v>45</v>
      </c>
      <c r="B57" s="77" t="s">
        <v>223</v>
      </c>
    </row>
    <row r="58" spans="1:2">
      <c r="A58" s="76">
        <v>46</v>
      </c>
      <c r="B58" s="77" t="s">
        <v>224</v>
      </c>
    </row>
    <row r="59" spans="1:2">
      <c r="A59" s="76">
        <v>47</v>
      </c>
      <c r="B59" s="77" t="s">
        <v>225</v>
      </c>
    </row>
    <row r="60" spans="1:2">
      <c r="A60" s="76">
        <v>48</v>
      </c>
      <c r="B60" s="77" t="s">
        <v>226</v>
      </c>
    </row>
    <row r="61" spans="1:2">
      <c r="A61" s="76">
        <v>49</v>
      </c>
      <c r="B61" s="77" t="s">
        <v>227</v>
      </c>
    </row>
    <row r="62" spans="1:2">
      <c r="A62" s="76">
        <v>50</v>
      </c>
      <c r="B62" s="77" t="s">
        <v>228</v>
      </c>
    </row>
    <row r="63" spans="1:2">
      <c r="A63" s="76">
        <v>51</v>
      </c>
      <c r="B63" s="77" t="s">
        <v>229</v>
      </c>
    </row>
    <row r="64" spans="1:2">
      <c r="A64" s="76">
        <v>52</v>
      </c>
      <c r="B64" s="77" t="s">
        <v>230</v>
      </c>
    </row>
    <row r="65" spans="1:2">
      <c r="A65" s="76">
        <v>53</v>
      </c>
      <c r="B65" s="77" t="s">
        <v>231</v>
      </c>
    </row>
    <row r="66" spans="1:2">
      <c r="A66" s="76">
        <v>54</v>
      </c>
      <c r="B66" s="77" t="s">
        <v>232</v>
      </c>
    </row>
    <row r="67" spans="1:2">
      <c r="A67" s="76">
        <v>55</v>
      </c>
      <c r="B67" s="77" t="s">
        <v>233</v>
      </c>
    </row>
    <row r="68" spans="1:2">
      <c r="A68" s="76">
        <v>56</v>
      </c>
      <c r="B68" s="77" t="s">
        <v>234</v>
      </c>
    </row>
    <row r="69" spans="1:2">
      <c r="A69" s="76">
        <v>57</v>
      </c>
      <c r="B69" s="77" t="s">
        <v>235</v>
      </c>
    </row>
    <row r="70" spans="1:2">
      <c r="A70" s="76">
        <v>58</v>
      </c>
      <c r="B70" s="77" t="s">
        <v>236</v>
      </c>
    </row>
    <row r="71" spans="1:2">
      <c r="A71" s="76">
        <v>59</v>
      </c>
      <c r="B71" s="77" t="s">
        <v>237</v>
      </c>
    </row>
    <row r="72" spans="1:2">
      <c r="A72" s="76">
        <v>60</v>
      </c>
      <c r="B72" s="77" t="s">
        <v>238</v>
      </c>
    </row>
    <row r="73" spans="1:2">
      <c r="A73" s="76">
        <v>61</v>
      </c>
      <c r="B73" s="77" t="s">
        <v>239</v>
      </c>
    </row>
    <row r="74" spans="1:2">
      <c r="A74" s="76">
        <v>62</v>
      </c>
      <c r="B74" s="77" t="s">
        <v>240</v>
      </c>
    </row>
    <row r="75" spans="1:2">
      <c r="A75" s="76">
        <v>63</v>
      </c>
      <c r="B75" s="77" t="s">
        <v>241</v>
      </c>
    </row>
    <row r="76" spans="1:2">
      <c r="A76" s="76">
        <v>64</v>
      </c>
      <c r="B76" s="77" t="s">
        <v>242</v>
      </c>
    </row>
    <row r="77" spans="1:2">
      <c r="A77" s="76">
        <v>65</v>
      </c>
      <c r="B77" s="77" t="s">
        <v>243</v>
      </c>
    </row>
    <row r="78" spans="1:2">
      <c r="A78" s="76">
        <v>66</v>
      </c>
      <c r="B78" s="77" t="s">
        <v>244</v>
      </c>
    </row>
    <row r="79" spans="1:2">
      <c r="A79" s="76">
        <v>67</v>
      </c>
      <c r="B79" s="77" t="s">
        <v>245</v>
      </c>
    </row>
    <row r="80" spans="1:2">
      <c r="A80" s="76">
        <v>68</v>
      </c>
      <c r="B80" s="77" t="s">
        <v>246</v>
      </c>
    </row>
    <row r="81" spans="1:2">
      <c r="A81" s="76">
        <v>69</v>
      </c>
      <c r="B81" s="77" t="s">
        <v>247</v>
      </c>
    </row>
    <row r="82" spans="1:2">
      <c r="A82" s="76">
        <v>70</v>
      </c>
      <c r="B82" s="77" t="s">
        <v>248</v>
      </c>
    </row>
    <row r="83" spans="1:2">
      <c r="A83" s="76">
        <v>71</v>
      </c>
      <c r="B83" s="77" t="s">
        <v>249</v>
      </c>
    </row>
    <row r="84" spans="1:2">
      <c r="A84" s="76">
        <v>72</v>
      </c>
      <c r="B84" s="77" t="s">
        <v>250</v>
      </c>
    </row>
    <row r="85" spans="1:2">
      <c r="A85" s="76">
        <v>73</v>
      </c>
      <c r="B85" s="77" t="s">
        <v>251</v>
      </c>
    </row>
    <row r="86" spans="1:2">
      <c r="A86" s="76">
        <v>74</v>
      </c>
      <c r="B86" s="77" t="s">
        <v>252</v>
      </c>
    </row>
    <row r="87" spans="1:2">
      <c r="A87" s="76">
        <v>75</v>
      </c>
      <c r="B87" s="77" t="s">
        <v>253</v>
      </c>
    </row>
    <row r="88" spans="1:2">
      <c r="A88" s="76">
        <v>76</v>
      </c>
      <c r="B88" s="77" t="s">
        <v>254</v>
      </c>
    </row>
    <row r="89" spans="1:2">
      <c r="A89" s="76">
        <v>77</v>
      </c>
      <c r="B89" s="77" t="s">
        <v>255</v>
      </c>
    </row>
    <row r="90" spans="1:2">
      <c r="A90" s="76">
        <v>78</v>
      </c>
      <c r="B90" s="77" t="s">
        <v>256</v>
      </c>
    </row>
    <row r="91" spans="1:2">
      <c r="A91" s="76">
        <v>79</v>
      </c>
      <c r="B91" s="77" t="s">
        <v>257</v>
      </c>
    </row>
    <row r="92" spans="1:2">
      <c r="A92" s="76">
        <v>80</v>
      </c>
      <c r="B92" s="77" t="s">
        <v>258</v>
      </c>
    </row>
    <row r="93" spans="1:2">
      <c r="A93" s="76">
        <v>81</v>
      </c>
      <c r="B93" s="77" t="s">
        <v>259</v>
      </c>
    </row>
    <row r="94" spans="1:2">
      <c r="A94" s="76">
        <v>82</v>
      </c>
      <c r="B94" s="77" t="s">
        <v>260</v>
      </c>
    </row>
    <row r="95" spans="1:2">
      <c r="A95" s="76">
        <v>83</v>
      </c>
      <c r="B95" s="77" t="s">
        <v>261</v>
      </c>
    </row>
    <row r="96" spans="1:2">
      <c r="A96" s="76">
        <v>84</v>
      </c>
      <c r="B96" s="77" t="s">
        <v>262</v>
      </c>
    </row>
    <row r="97" spans="1:2">
      <c r="A97" s="76">
        <v>85</v>
      </c>
      <c r="B97" s="77" t="s">
        <v>263</v>
      </c>
    </row>
    <row r="98" spans="1:2">
      <c r="A98" s="76">
        <v>86</v>
      </c>
      <c r="B98" s="77" t="s">
        <v>264</v>
      </c>
    </row>
    <row r="99" spans="1:2">
      <c r="A99" s="76">
        <v>87</v>
      </c>
      <c r="B99" s="77" t="s">
        <v>265</v>
      </c>
    </row>
    <row r="100" spans="1:2">
      <c r="A100" s="76">
        <v>88</v>
      </c>
      <c r="B100" s="77" t="s">
        <v>266</v>
      </c>
    </row>
    <row r="101" spans="1:2">
      <c r="A101" s="76">
        <v>89</v>
      </c>
      <c r="B101" s="77" t="s">
        <v>267</v>
      </c>
    </row>
    <row r="102" spans="1:2">
      <c r="A102" s="76">
        <v>90</v>
      </c>
      <c r="B102" s="77" t="s">
        <v>268</v>
      </c>
    </row>
    <row r="103" spans="1:2">
      <c r="A103" s="76">
        <v>91</v>
      </c>
      <c r="B103" s="77" t="s">
        <v>269</v>
      </c>
    </row>
    <row r="104" spans="1:2">
      <c r="A104" s="76">
        <v>92</v>
      </c>
      <c r="B104" s="77" t="s">
        <v>270</v>
      </c>
    </row>
    <row r="105" spans="1:2">
      <c r="A105" s="76">
        <v>93</v>
      </c>
      <c r="B105" s="77" t="s">
        <v>271</v>
      </c>
    </row>
    <row r="106" spans="1:2">
      <c r="A106" s="76">
        <v>94</v>
      </c>
      <c r="B106" s="77" t="s">
        <v>272</v>
      </c>
    </row>
    <row r="107" spans="1:2">
      <c r="A107" s="76">
        <v>95</v>
      </c>
      <c r="B107" s="77" t="s">
        <v>273</v>
      </c>
    </row>
    <row r="108" spans="1:2">
      <c r="A108" s="76">
        <v>96</v>
      </c>
      <c r="B108" s="77" t="s">
        <v>274</v>
      </c>
    </row>
    <row r="109" spans="1:2">
      <c r="A109" s="76">
        <v>97</v>
      </c>
      <c r="B109" s="77" t="s">
        <v>275</v>
      </c>
    </row>
    <row r="110" spans="1:2">
      <c r="A110" s="76">
        <v>98</v>
      </c>
      <c r="B110" s="77" t="s">
        <v>276</v>
      </c>
    </row>
    <row r="111" spans="1:2">
      <c r="A111" s="76">
        <v>99</v>
      </c>
      <c r="B111" s="77" t="s">
        <v>277</v>
      </c>
    </row>
    <row r="112" spans="1:2">
      <c r="A112" s="76">
        <v>100</v>
      </c>
      <c r="B112" s="77" t="s">
        <v>278</v>
      </c>
    </row>
  </sheetData>
  <sheetProtection password="8F0B" sheet="1" objects="1" scenarios="1" selectLockedCells="1" selectUnlockedCells="1"/>
  <customSheetViews>
    <customSheetView guid="{FEBF4298-F424-4062-8777-832DAFDB7A61}" state="hidden">
      <selection activeCell="A4" sqref="A4"/>
      <pageMargins left="0.75" right="0.75" top="1" bottom="1" header="0.5" footer="0.5"/>
      <pageSetup orientation="portrait" r:id="rId1"/>
      <headerFooter alignWithMargins="0"/>
    </customSheetView>
    <customSheetView guid="{FB41F969-87BE-4AD1-A99C-A5F9EA1C8FCB}" state="hidden">
      <selection activeCell="A4" sqref="A4"/>
      <pageMargins left="0.75" right="0.75" top="1" bottom="1" header="0.5" footer="0.5"/>
      <pageSetup orientation="portrait" r:id="rId2"/>
      <headerFooter alignWithMargins="0"/>
    </customSheetView>
    <customSheetView guid="{47D52ECC-373D-4A7A-838F-7112A4A0A94F}" state="hidden">
      <selection activeCell="A4" sqref="A4"/>
      <pageMargins left="0.75" right="0.75" top="1" bottom="1" header="0.5" footer="0.5"/>
      <pageSetup orientation="portrait" r:id="rId3"/>
      <headerFooter alignWithMargins="0"/>
    </customSheetView>
    <customSheetView guid="{BA86FE7A-199D-4ABD-A444-AE6BFDF4BCC9}" state="hidden">
      <selection activeCell="A4" sqref="A4"/>
      <pageMargins left="0.75" right="0.75" top="1" bottom="1" header="0.5" footer="0.5"/>
      <pageSetup orientation="portrait" r:id="rId4"/>
      <headerFooter alignWithMargins="0"/>
    </customSheetView>
    <customSheetView guid="{E51D3662-FFCE-4FD6-A590-7DDC9E38C41F}" state="hidden">
      <selection activeCell="A4" sqref="A4"/>
      <pageMargins left="0.75" right="0.75" top="1" bottom="1" header="0.5" footer="0.5"/>
      <pageSetup orientation="portrait" r:id="rId5"/>
      <headerFooter alignWithMargins="0"/>
    </customSheetView>
    <customSheetView guid="{CB7992C9-ABA5-4C7D-8C49-1E1D8E8875C7}" state="hidden">
      <selection activeCell="A4" sqref="A4"/>
      <pageMargins left="0.75" right="0.75" top="1" bottom="1" header="0.5" footer="0.5"/>
      <pageSetup orientation="portrait" r:id="rId6"/>
      <headerFooter alignWithMargins="0"/>
    </customSheetView>
    <customSheetView guid="{97C0FC0E-800C-45C9-895E-E91A3F1ADBA4}" state="hidden">
      <selection activeCell="A4" sqref="A4"/>
      <pageMargins left="0.75" right="0.75" top="1" bottom="1" header="0.5" footer="0.5"/>
      <pageSetup orientation="portrait" r:id="rId7"/>
      <headerFooter alignWithMargins="0"/>
    </customSheetView>
    <customSheetView guid="{15A19D23-A9FD-4FC1-B7B0-F2D16BDFC729}" state="hidden">
      <selection activeCell="A4" sqref="A4"/>
      <pageMargins left="0.75" right="0.75" top="1" bottom="1" header="0.5" footer="0.5"/>
      <pageSetup orientation="portrait" r:id="rId8"/>
      <headerFooter alignWithMargins="0"/>
    </customSheetView>
    <customSheetView guid="{C5EDD9E3-0801-4479-8600-A80B0FCFDF0B}" state="hidden">
      <selection activeCell="A4" sqref="A4"/>
      <pageMargins left="0.75" right="0.75" top="1" bottom="1" header="0.5" footer="0.5"/>
      <pageSetup orientation="portrait" r:id="rId9"/>
      <headerFooter alignWithMargins="0"/>
    </customSheetView>
    <customSheetView guid="{FE4EC9C4-31B9-4D40-8323-5B16C3BC840F}" state="hidden">
      <selection activeCell="A4" sqref="A4"/>
      <pageMargins left="0.75" right="0.75" top="1" bottom="1" header="0.5" footer="0.5"/>
      <pageSetup orientation="portrait" r:id="rId10"/>
      <headerFooter alignWithMargins="0"/>
    </customSheetView>
    <customSheetView guid="{F9FE2C60-2849-4C32-B532-2B1A89FFA9CD}" state="hidden">
      <selection activeCell="A4" sqref="A4"/>
      <pageMargins left="0.75" right="0.75" top="1" bottom="1" header="0.5" footer="0.5"/>
      <pageSetup orientation="portrait" r:id="rId11"/>
      <headerFooter alignWithMargins="0"/>
    </customSheetView>
    <customSheetView guid="{494F6778-23FE-4AAC-B37D-6C7543FC13B9}" state="hidden">
      <selection activeCell="A4" sqref="A4"/>
      <pageMargins left="0.75" right="0.75" top="1" bottom="1" header="0.5" footer="0.5"/>
      <pageSetup orientation="portrait" r:id="rId12"/>
      <headerFooter alignWithMargins="0"/>
    </customSheetView>
    <customSheetView guid="{43BCBF1E-CDCF-4541-8D79-87EDCECBC1FD}" state="hidden">
      <selection activeCell="A4" sqref="A4"/>
      <pageMargins left="0.75" right="0.75" top="1" bottom="1" header="0.5" footer="0.5"/>
      <pageSetup orientation="portrait" r:id="rId13"/>
      <headerFooter alignWithMargins="0"/>
    </customSheetView>
    <customSheetView guid="{7A9EA6D6-4DDF-43D9-92E6-C6AFAD14E266}" state="hidden">
      <selection activeCell="A4" sqref="A4"/>
      <pageMargins left="0.75" right="0.75" top="1" bottom="1" header="0.5" footer="0.5"/>
      <pageSetup orientation="portrait" r:id="rId14"/>
      <headerFooter alignWithMargins="0"/>
    </customSheetView>
    <customSheetView guid="{DC28ED1E-3E35-4094-9C2B-5C0A1C1D459C}" state="hidden">
      <selection activeCell="A4" sqref="A4"/>
      <pageMargins left="0.75" right="0.75" top="1" bottom="1" header="0.5" footer="0.5"/>
      <pageSetup orientation="portrait" r:id="rId15"/>
      <headerFooter alignWithMargins="0"/>
    </customSheetView>
    <customSheetView guid="{240327DD-375F-45D4-BA52-89AFD79FE6A1}" state="hidden">
      <selection activeCell="A4" sqref="A4"/>
      <pageMargins left="0.75" right="0.75" top="1" bottom="1" header="0.5" footer="0.5"/>
      <pageSetup orientation="portrait" r:id="rId16"/>
      <headerFooter alignWithMargins="0"/>
    </customSheetView>
    <customSheetView guid="{477F7E43-D393-45BA-B99B-D838E4629B5D}" state="hidden">
      <selection activeCell="A4" sqref="A4"/>
      <pageMargins left="0.75" right="0.75" top="1" bottom="1" header="0.5" footer="0.5"/>
      <pageSetup orientation="portrait" r:id="rId17"/>
      <headerFooter alignWithMargins="0"/>
    </customSheetView>
    <customSheetView guid="{8E3ED18F-7B8F-4A1C-969D-A70DC3B696C3}" state="hidden">
      <selection activeCell="A4" sqref="A4"/>
      <pageMargins left="0.75" right="0.75" top="1" bottom="1" header="0.5" footer="0.5"/>
      <pageSetup orientation="portrait" r:id="rId18"/>
      <headerFooter alignWithMargins="0"/>
    </customSheetView>
    <customSheetView guid="{38BECF6E-1A53-4F98-87B9-44F2C5F77E08}" state="hidden">
      <selection activeCell="A4" sqref="A4"/>
      <pageMargins left="0.75" right="0.75" top="1" bottom="1" header="0.5" footer="0.5"/>
      <pageSetup orientation="portrait" r:id="rId19"/>
      <headerFooter alignWithMargins="0"/>
    </customSheetView>
    <customSheetView guid="{340562B9-6CEE-4962-8D7D-CA1C6778F52C}" state="hidden">
      <selection activeCell="A4" sqref="A4"/>
      <pageMargins left="0.75" right="0.75" top="1" bottom="1" header="0.5" footer="0.5"/>
      <pageSetup orientation="portrait" r:id="rId20"/>
      <headerFooter alignWithMargins="0"/>
    </customSheetView>
    <customSheetView guid="{82E8A0F5-0020-4355-95CF-28601763A783}" state="hidden">
      <selection activeCell="A4" sqref="A4"/>
      <pageMargins left="0.75" right="0.75" top="1" bottom="1" header="0.5" footer="0.5"/>
      <pageSetup orientation="portrait" r:id="rId21"/>
      <headerFooter alignWithMargins="0"/>
    </customSheetView>
    <customSheetView guid="{05855B4F-D61E-4C97-B759-B2F96767F6F8}" state="hidden">
      <selection activeCell="A4" sqref="A4"/>
      <pageMargins left="0.75" right="0.75" top="1" bottom="1" header="0.5" footer="0.5"/>
      <pageSetup orientation="portrait" r:id="rId22"/>
      <headerFooter alignWithMargins="0"/>
    </customSheetView>
    <customSheetView guid="{347D9A5E-5167-4CD7-A121-BEAF211F64E4}" state="hidden">
      <selection activeCell="A4" sqref="A4"/>
      <pageMargins left="0.75" right="0.75" top="1" bottom="1" header="0.5" footer="0.5"/>
      <pageSetup orientation="portrait" r:id="rId23"/>
      <headerFooter alignWithMargins="0"/>
    </customSheetView>
    <customSheetView guid="{72B383D4-8341-48BE-BBCC-63C6785ABF81}" state="hidden">
      <selection activeCell="A4" sqref="A4"/>
      <pageMargins left="0.75" right="0.75" top="1" bottom="1" header="0.5" footer="0.5"/>
      <pageSetup orientation="portrait" r:id="rId24"/>
      <headerFooter alignWithMargins="0"/>
    </customSheetView>
    <customSheetView guid="{7706378E-40E2-4583-90AF-E6E1DCB3696C}" state="hidden">
      <selection activeCell="A4" sqref="A4"/>
      <pageMargins left="0.75" right="0.75" top="1" bottom="1" header="0.5" footer="0.5"/>
      <pageSetup orientation="portrait" r:id="rId25"/>
      <headerFooter alignWithMargins="0"/>
    </customSheetView>
  </customSheetViews>
  <mergeCells count="1">
    <mergeCell ref="A1:B1"/>
  </mergeCells>
  <pageMargins left="0.75" right="0.75" top="1" bottom="1" header="0.5" footer="0.5"/>
  <pageSetup orientation="portrait" r:id="rId26"/>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
  <sheetViews>
    <sheetView workbookViewId="0"/>
  </sheetViews>
  <sheetFormatPr defaultRowHeight="13.5"/>
  <sheetData/>
  <customSheetViews>
    <customSheetView guid="{FEBF4298-F424-4062-8777-832DAFDB7A61}" state="hidden">
      <pageMargins left="0.7" right="0.7" top="0.75" bottom="0.75" header="0.3" footer="0.3"/>
    </customSheetView>
    <customSheetView guid="{FB41F969-87BE-4AD1-A99C-A5F9EA1C8FCB}" state="hidden">
      <pageMargins left="0.7" right="0.7" top="0.75" bottom="0.75" header="0.3" footer="0.3"/>
    </customSheetView>
    <customSheetView guid="{47D52ECC-373D-4A7A-838F-7112A4A0A94F}" state="hidden">
      <pageMargins left="0.7" right="0.7" top="0.75" bottom="0.75" header="0.3" footer="0.3"/>
    </customSheetView>
    <customSheetView guid="{BA86FE7A-199D-4ABD-A444-AE6BFDF4BCC9}"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347D9A5E-5167-4CD7-A121-BEAF211F64E4}" state="hidden">
      <pageMargins left="0.7" right="0.7" top="0.75" bottom="0.75" header="0.3" footer="0.3"/>
    </customSheetView>
    <customSheetView guid="{72B383D4-8341-48BE-BBCC-63C6785ABF81}" state="hidden">
      <pageMargins left="0.7" right="0.7" top="0.75" bottom="0.75" header="0.3" footer="0.3"/>
    </customSheetView>
    <customSheetView guid="{7706378E-40E2-4583-90AF-E6E1DCB3696C}" state="hidden">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0"/>
  <sheetViews>
    <sheetView showGridLines="0" view="pageBreakPreview" zoomScaleNormal="100" zoomScaleSheetLayoutView="100" workbookViewId="0">
      <selection activeCell="D6" sqref="D6:G6"/>
    </sheetView>
  </sheetViews>
  <sheetFormatPr defaultRowHeight="16.5"/>
  <cols>
    <col min="1" max="1" width="9.140625" style="197" customWidth="1"/>
    <col min="2" max="2" width="33" style="198" customWidth="1"/>
    <col min="3" max="3" width="11.7109375" style="198" customWidth="1"/>
    <col min="4" max="5" width="6.42578125" style="198" customWidth="1"/>
    <col min="6" max="6" width="6.42578125" style="210" customWidth="1"/>
    <col min="7" max="7" width="39" style="210" customWidth="1"/>
    <col min="8" max="8" width="11.85546875" style="210" customWidth="1"/>
    <col min="9" max="9" width="20.28515625" style="210" hidden="1" customWidth="1"/>
    <col min="10" max="25" width="11.85546875" style="210" hidden="1" customWidth="1"/>
    <col min="26" max="26" width="9.140625" style="197" hidden="1" customWidth="1"/>
    <col min="27" max="27" width="15.28515625" style="197" hidden="1" customWidth="1"/>
    <col min="28" max="28" width="9.140625" style="197" hidden="1" customWidth="1"/>
    <col min="29" max="29" width="9.140625" style="197" customWidth="1"/>
    <col min="30" max="16384" width="9.140625" style="197"/>
  </cols>
  <sheetData>
    <row r="1" spans="2:29" s="194" customFormat="1" ht="81.75" customHeight="1">
      <c r="B1" s="496" t="str">
        <f>Basic!B1</f>
        <v>Package-C-Augmentation of transformation capacity at 765/400/220kV Agra (PG) S/S by 1x500 MVA, 400/220kV ICT at 400 KV Agra S/S</v>
      </c>
      <c r="C1" s="497"/>
      <c r="D1" s="497"/>
      <c r="E1" s="497"/>
      <c r="F1" s="497"/>
      <c r="G1" s="497"/>
      <c r="H1" s="195"/>
      <c r="I1" s="195"/>
      <c r="J1" s="195"/>
      <c r="K1" s="195"/>
      <c r="L1" s="195"/>
      <c r="M1" s="195"/>
      <c r="N1" s="195"/>
      <c r="O1" s="195"/>
      <c r="P1" s="195"/>
      <c r="Q1" s="195"/>
      <c r="R1" s="195"/>
      <c r="S1" s="195"/>
      <c r="T1" s="195"/>
      <c r="U1" s="195"/>
      <c r="V1" s="195"/>
      <c r="W1" s="195"/>
      <c r="X1" s="195"/>
      <c r="Y1" s="195"/>
      <c r="AA1" s="196"/>
      <c r="AB1" s="196"/>
      <c r="AC1" s="196"/>
    </row>
    <row r="2" spans="2:29" ht="20.100000000000001" customHeight="1">
      <c r="B2" s="522" t="str">
        <f>"Specification No.: " &amp; Basic!B3</f>
        <v>Specification No.: NR3/NT/W-AIS/DOM/K00/25/11859 (RFx No. 5002004747)</v>
      </c>
      <c r="C2" s="522"/>
      <c r="D2" s="522"/>
      <c r="E2" s="522"/>
      <c r="F2" s="522"/>
      <c r="G2" s="522"/>
      <c r="H2" s="198"/>
      <c r="I2" s="198"/>
      <c r="J2" s="198"/>
      <c r="K2" s="198"/>
      <c r="L2" s="198"/>
      <c r="M2" s="198"/>
      <c r="N2" s="198"/>
      <c r="O2" s="198"/>
      <c r="P2" s="198"/>
      <c r="Q2" s="198"/>
      <c r="R2" s="198"/>
      <c r="S2" s="198"/>
      <c r="T2" s="198"/>
      <c r="U2" s="198"/>
      <c r="V2" s="198"/>
      <c r="W2" s="198"/>
      <c r="X2" s="198"/>
      <c r="Y2" s="198"/>
      <c r="AA2" s="197" t="s">
        <v>599</v>
      </c>
      <c r="AB2" s="199">
        <v>1</v>
      </c>
      <c r="AC2" s="200"/>
    </row>
    <row r="3" spans="2:29" ht="12" customHeight="1">
      <c r="B3" s="201"/>
      <c r="C3" s="201"/>
      <c r="D3" s="201"/>
      <c r="E3" s="201"/>
      <c r="F3" s="198"/>
      <c r="G3" s="198"/>
      <c r="H3" s="198"/>
      <c r="I3" s="198"/>
      <c r="J3" s="198"/>
      <c r="K3" s="198"/>
      <c r="L3" s="198"/>
      <c r="M3" s="202" t="s">
        <v>596</v>
      </c>
      <c r="N3" s="198"/>
      <c r="O3" s="198"/>
      <c r="P3" s="198"/>
      <c r="Q3" s="198"/>
      <c r="R3" s="198"/>
      <c r="S3" s="198"/>
      <c r="T3" s="198"/>
      <c r="U3" s="198"/>
      <c r="V3" s="198"/>
      <c r="W3" s="198"/>
      <c r="X3" s="198"/>
      <c r="Y3" s="198"/>
      <c r="AA3" s="197" t="s">
        <v>702</v>
      </c>
      <c r="AB3" s="199">
        <v>2</v>
      </c>
      <c r="AC3" s="200"/>
    </row>
    <row r="4" spans="2:29" ht="20.100000000000001" customHeight="1">
      <c r="B4" s="523" t="s">
        <v>165</v>
      </c>
      <c r="C4" s="523"/>
      <c r="D4" s="523"/>
      <c r="E4" s="523"/>
      <c r="F4" s="523"/>
      <c r="G4" s="523"/>
      <c r="H4" s="198"/>
      <c r="I4" s="198"/>
      <c r="J4" s="198"/>
      <c r="K4" s="198"/>
      <c r="L4" s="198"/>
      <c r="M4" s="202" t="s">
        <v>465</v>
      </c>
      <c r="N4" s="198"/>
      <c r="O4" s="198"/>
      <c r="P4" s="198"/>
      <c r="Q4" s="198"/>
      <c r="R4" s="198"/>
      <c r="S4" s="198"/>
      <c r="T4" s="198"/>
      <c r="U4" s="198"/>
      <c r="V4" s="198"/>
      <c r="W4" s="198"/>
      <c r="X4" s="198"/>
      <c r="Y4" s="198"/>
      <c r="AB4" s="199"/>
      <c r="AC4" s="200"/>
    </row>
    <row r="5" spans="2:29" ht="12" customHeight="1">
      <c r="B5" s="203"/>
      <c r="C5" s="203"/>
      <c r="F5" s="198"/>
      <c r="G5" s="198"/>
      <c r="H5" s="198"/>
      <c r="I5" s="198"/>
      <c r="J5" s="198"/>
      <c r="K5" s="198"/>
      <c r="L5" s="198"/>
      <c r="M5" s="198"/>
      <c r="N5" s="198"/>
      <c r="O5" s="198"/>
      <c r="P5" s="198"/>
      <c r="Q5" s="198"/>
      <c r="R5" s="198"/>
      <c r="S5" s="198"/>
      <c r="T5" s="198"/>
      <c r="U5" s="198"/>
      <c r="V5" s="198"/>
      <c r="W5" s="198"/>
      <c r="X5" s="198"/>
      <c r="Y5" s="198"/>
      <c r="AA5" s="200"/>
      <c r="AB5" s="200"/>
      <c r="AC5" s="200"/>
    </row>
    <row r="6" spans="2:29" s="194" customFormat="1" ht="43.5" customHeight="1">
      <c r="B6" s="204" t="s">
        <v>161</v>
      </c>
      <c r="C6" s="205"/>
      <c r="D6" s="524" t="s">
        <v>599</v>
      </c>
      <c r="E6" s="525"/>
      <c r="F6" s="525"/>
      <c r="G6" s="526"/>
      <c r="H6" s="206"/>
      <c r="I6" s="227" t="str">
        <f>D6</f>
        <v>Sole Bidder</v>
      </c>
      <c r="J6" s="228">
        <f>IF(I6="JV (Joint Venture)",1,2)</f>
        <v>2</v>
      </c>
      <c r="K6" s="206"/>
      <c r="L6" s="206"/>
      <c r="M6" s="206"/>
      <c r="N6" s="206"/>
      <c r="O6" s="206"/>
      <c r="P6" s="206"/>
      <c r="Q6" s="206"/>
      <c r="R6" s="206"/>
      <c r="S6" s="206"/>
      <c r="U6" s="206"/>
      <c r="V6" s="206"/>
      <c r="W6" s="206"/>
      <c r="X6" s="206"/>
      <c r="Y6" s="206"/>
      <c r="AA6" s="208">
        <f>IF(D6= "Sole Bidder", 0, D7)</f>
        <v>0</v>
      </c>
      <c r="AB6" s="196"/>
      <c r="AC6" s="196"/>
    </row>
    <row r="7" spans="2:29" ht="50.1" customHeight="1">
      <c r="B7" s="204" t="str">
        <f>IF(D6= "JV (Joint Venture)", "Total Nos. of  Partners in the JV [excluding the Lead Partner]", "")</f>
        <v/>
      </c>
      <c r="C7" s="209"/>
      <c r="D7" s="527"/>
      <c r="E7" s="528"/>
      <c r="F7" s="528"/>
      <c r="G7" s="529"/>
      <c r="I7" s="227"/>
      <c r="J7" s="227"/>
      <c r="AA7" s="200"/>
      <c r="AB7" s="200"/>
      <c r="AC7" s="200"/>
    </row>
    <row r="8" spans="2:29" ht="42.75" customHeight="1">
      <c r="B8" s="518" t="s">
        <v>600</v>
      </c>
      <c r="C8" s="518"/>
      <c r="D8" s="519"/>
      <c r="E8" s="519"/>
      <c r="F8" s="519"/>
      <c r="G8" s="519"/>
      <c r="I8" s="227" t="s">
        <v>701</v>
      </c>
      <c r="J8" s="228">
        <f>IF(I8="No",1,2)</f>
        <v>2</v>
      </c>
      <c r="K8" s="207">
        <f>IF(J8="No",1,2)</f>
        <v>2</v>
      </c>
      <c r="L8" s="210">
        <f>IF(AND(D6="JV (Joint Venture)",D7=1),1,0)</f>
        <v>0</v>
      </c>
    </row>
    <row r="9" spans="2:29" ht="42.75" customHeight="1">
      <c r="B9" s="224" t="s">
        <v>603</v>
      </c>
      <c r="C9" s="225"/>
      <c r="D9" s="515"/>
      <c r="E9" s="516"/>
      <c r="F9" s="516"/>
      <c r="G9" s="517"/>
      <c r="I9" s="227"/>
      <c r="J9" s="228"/>
      <c r="K9" s="207"/>
    </row>
    <row r="10" spans="2:29" ht="20.100000000000001" customHeight="1">
      <c r="B10" s="192" t="str">
        <f>IF(D6= "Sole Bidder", "Name of Sole Bidder", "Name of Lead Partner")</f>
        <v>Name of Sole Bidder</v>
      </c>
      <c r="C10" s="211"/>
      <c r="D10" s="515"/>
      <c r="E10" s="516"/>
      <c r="F10" s="516"/>
      <c r="G10" s="517"/>
      <c r="I10" s="227"/>
      <c r="J10" s="227"/>
    </row>
    <row r="11" spans="2:29" ht="20.100000000000001" customHeight="1">
      <c r="B11" s="193" t="str">
        <f>IF(D6= "Sole Bidder", "Address of Sole Bidder", "Address of Lead Partner")</f>
        <v>Address of Sole Bidder</v>
      </c>
      <c r="C11" s="212"/>
      <c r="D11" s="515"/>
      <c r="E11" s="516"/>
      <c r="F11" s="516"/>
      <c r="G11" s="517"/>
      <c r="I11" s="227"/>
      <c r="J11" s="227"/>
    </row>
    <row r="12" spans="2:29" ht="20.100000000000001" customHeight="1">
      <c r="B12" s="213"/>
      <c r="C12" s="214"/>
      <c r="D12" s="515"/>
      <c r="E12" s="516"/>
      <c r="F12" s="516"/>
      <c r="G12" s="517"/>
      <c r="I12" s="227"/>
      <c r="J12" s="227"/>
    </row>
    <row r="13" spans="2:29" ht="20.100000000000001" customHeight="1">
      <c r="B13" s="215"/>
      <c r="C13" s="216"/>
      <c r="D13" s="515"/>
      <c r="E13" s="516"/>
      <c r="F13" s="516"/>
      <c r="G13" s="517"/>
      <c r="I13" s="227" t="s">
        <v>605</v>
      </c>
      <c r="J13" s="227">
        <f>D8</f>
        <v>0</v>
      </c>
    </row>
    <row r="14" spans="2:29" ht="20.100000000000001" customHeight="1"/>
    <row r="15" spans="2:29" ht="20.100000000000001" customHeight="1">
      <c r="B15" s="192" t="str">
        <f>IF(D7=1, "Name of other Partner","Name of other Partner - 1")</f>
        <v>Name of other Partner - 1</v>
      </c>
      <c r="C15" s="211"/>
      <c r="D15" s="515"/>
      <c r="E15" s="516"/>
      <c r="F15" s="516"/>
      <c r="G15" s="517"/>
    </row>
    <row r="16" spans="2:29" ht="20.100000000000001" customHeight="1">
      <c r="B16" s="193" t="str">
        <f>IF(D7=1, "Address of other Partner","Address of other Partner - 1")</f>
        <v>Address of other Partner - 1</v>
      </c>
      <c r="C16" s="212"/>
      <c r="D16" s="515"/>
      <c r="E16" s="516"/>
      <c r="F16" s="516"/>
      <c r="G16" s="517"/>
    </row>
    <row r="17" spans="2:25" ht="20.100000000000001" customHeight="1">
      <c r="B17" s="213"/>
      <c r="C17" s="214"/>
      <c r="D17" s="515"/>
      <c r="E17" s="516"/>
      <c r="F17" s="516"/>
      <c r="G17" s="517"/>
    </row>
    <row r="18" spans="2:25" ht="20.100000000000001" customHeight="1">
      <c r="B18" s="215"/>
      <c r="C18" s="216"/>
      <c r="D18" s="515"/>
      <c r="E18" s="516"/>
      <c r="F18" s="516"/>
      <c r="G18" s="517"/>
      <c r="I18" s="210" t="s">
        <v>619</v>
      </c>
    </row>
    <row r="19" spans="2:25" ht="20.100000000000001" customHeight="1">
      <c r="I19" s="210" t="s">
        <v>620</v>
      </c>
    </row>
    <row r="20" spans="2:25" ht="20.100000000000001" customHeight="1">
      <c r="B20" s="192" t="s">
        <v>597</v>
      </c>
      <c r="C20" s="211"/>
      <c r="D20" s="515"/>
      <c r="E20" s="516"/>
      <c r="F20" s="516"/>
      <c r="G20" s="517"/>
      <c r="I20" s="210" t="s">
        <v>621</v>
      </c>
    </row>
    <row r="21" spans="2:25" ht="20.100000000000001" customHeight="1">
      <c r="B21" s="193" t="s">
        <v>598</v>
      </c>
      <c r="C21" s="212"/>
      <c r="D21" s="515"/>
      <c r="E21" s="516"/>
      <c r="F21" s="516"/>
      <c r="G21" s="517"/>
    </row>
    <row r="22" spans="2:25" ht="20.100000000000001" customHeight="1">
      <c r="B22" s="213"/>
      <c r="C22" s="214"/>
      <c r="D22" s="515"/>
      <c r="E22" s="516"/>
      <c r="F22" s="516"/>
      <c r="G22" s="517"/>
    </row>
    <row r="23" spans="2:25" ht="20.100000000000001" customHeight="1">
      <c r="B23" s="215"/>
      <c r="C23" s="216"/>
      <c r="D23" s="515"/>
      <c r="E23" s="516"/>
      <c r="F23" s="516"/>
      <c r="G23" s="517"/>
    </row>
    <row r="24" spans="2:25" ht="20.100000000000001" customHeight="1"/>
    <row r="25" spans="2:25" ht="21" customHeight="1">
      <c r="B25" s="217" t="s">
        <v>166</v>
      </c>
      <c r="C25" s="218"/>
      <c r="D25" s="515"/>
      <c r="E25" s="516"/>
      <c r="F25" s="516"/>
      <c r="G25" s="517"/>
    </row>
    <row r="26" spans="2:25" ht="21" customHeight="1">
      <c r="B26" s="217" t="s">
        <v>167</v>
      </c>
      <c r="C26" s="218"/>
      <c r="D26" s="515"/>
      <c r="E26" s="516"/>
      <c r="F26" s="516"/>
      <c r="G26" s="517"/>
    </row>
    <row r="27" spans="2:25" ht="21" customHeight="1">
      <c r="B27" s="219"/>
      <c r="C27" s="219"/>
      <c r="D27" s="219"/>
    </row>
    <row r="28" spans="2:25" s="194" customFormat="1" ht="21" customHeight="1">
      <c r="B28" s="217" t="s">
        <v>601</v>
      </c>
      <c r="C28" s="218"/>
      <c r="D28" s="220"/>
      <c r="E28" s="221"/>
      <c r="F28" s="220"/>
      <c r="G28" s="222" t="str">
        <f>IF(D28&gt;H28, "Invalid Date !", "")</f>
        <v/>
      </c>
      <c r="H28" s="223">
        <f>IF(E28="Feb",29,IF(OR(E28="Apr", E28="Jun", E28="Sep", E28="Nov"),30,31))</f>
        <v>31</v>
      </c>
      <c r="I28" s="198"/>
      <c r="J28" s="198"/>
      <c r="K28" s="198"/>
      <c r="L28" s="198"/>
      <c r="M28" s="198"/>
      <c r="N28" s="198"/>
      <c r="O28" s="198"/>
      <c r="P28" s="198"/>
      <c r="Q28" s="198"/>
      <c r="R28" s="198"/>
      <c r="S28" s="198"/>
      <c r="T28" s="198"/>
      <c r="U28" s="198"/>
      <c r="V28" s="198"/>
      <c r="W28" s="198"/>
      <c r="X28" s="198"/>
      <c r="Y28" s="198"/>
    </row>
    <row r="29" spans="2:25" ht="21" customHeight="1">
      <c r="B29" s="217" t="s">
        <v>602</v>
      </c>
      <c r="C29" s="218"/>
      <c r="D29" s="515"/>
      <c r="E29" s="520"/>
      <c r="F29" s="520"/>
      <c r="G29" s="521"/>
    </row>
    <row r="30" spans="2:25">
      <c r="E30" s="210"/>
    </row>
  </sheetData>
  <sheetProtection algorithmName="SHA-512" hashValue="Fcepr48i2qkQLG07PCvpMigWGOpKaqrTXOC2Ak8TVOBKrG1kbR++RbftCpzQAwDrbGhYtDo6mM9dMV7Jyu7UAA==" saltValue="9R057tNSEzIKRc3CVD6BTA==" spinCount="100000" sheet="1" selectLockedCells="1"/>
  <dataConsolidate/>
  <customSheetViews>
    <customSheetView guid="{FEBF4298-F424-4062-8777-832DAFDB7A61}" showPageBreaks="1" showGridLines="0" printArea="1" hiddenColumns="1" view="pageBreakPreview">
      <selection activeCell="F28" sqref="F28"/>
      <pageMargins left="0.75" right="0.75" top="0.69" bottom="0.7" header="0.4" footer="0.37"/>
      <pageSetup scale="96" orientation="portrait" r:id="rId1"/>
      <headerFooter alignWithMargins="0"/>
    </customSheetView>
    <customSheetView guid="{FB41F969-87BE-4AD1-A99C-A5F9EA1C8FCB}" showPageBreaks="1" showGridLines="0" printArea="1" hiddenColumns="1" view="pageBreakPreview">
      <selection activeCell="D6" sqref="D6:G6"/>
      <pageMargins left="0.75" right="0.75" top="0.69" bottom="0.7" header="0.4" footer="0.37"/>
      <pageSetup scale="96" orientation="portrait" r:id="rId2"/>
      <headerFooter alignWithMargins="0"/>
    </customSheetView>
    <customSheetView guid="{47D52ECC-373D-4A7A-838F-7112A4A0A94F}" scale="115" showPageBreaks="1" showGridLines="0" printArea="1" hiddenColumns="1" view="pageBreakPreview">
      <selection activeCell="D8" sqref="D8:G8"/>
      <pageMargins left="0.75" right="0.75" top="0.69" bottom="0.7" header="0.4" footer="0.37"/>
      <pageSetup scale="96" orientation="portrait" r:id="rId3"/>
      <headerFooter alignWithMargins="0"/>
    </customSheetView>
    <customSheetView guid="{BA86FE7A-199D-4ABD-A444-AE6BFDF4BCC9}" scale="115" showPageBreaks="1" showGridLines="0" printArea="1" hiddenColumns="1" view="pageBreakPreview" topLeftCell="A21">
      <selection activeCell="F28" sqref="F28"/>
      <pageMargins left="0.75" right="0.75" top="0.69" bottom="0.7" header="0.4" footer="0.37"/>
      <pageSetup scale="96" orientation="portrait" r:id="rId4"/>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5"/>
      <headerFooter alignWithMargins="0"/>
    </customSheetView>
    <customSheetView guid="{347D9A5E-5167-4CD7-A121-BEAF211F64E4}" scale="115" showPageBreaks="1" showGridLines="0" printArea="1" hiddenColumns="1" view="pageBreakPreview">
      <selection activeCell="D8" sqref="D8:G8"/>
      <pageMargins left="0.75" right="0.75" top="0.69" bottom="0.7" header="0.4" footer="0.37"/>
      <pageSetup scale="96" orientation="portrait" r:id="rId6"/>
      <headerFooter alignWithMargins="0"/>
    </customSheetView>
    <customSheetView guid="{72B383D4-8341-48BE-BBCC-63C6785ABF81}" scale="115" showPageBreaks="1" showGridLines="0" printArea="1" hiddenColumns="1" view="pageBreakPreview" topLeftCell="B1">
      <selection activeCell="D6" sqref="D6:G6"/>
      <pageMargins left="0.75" right="0.75" top="0.69" bottom="0.7" header="0.4" footer="0.37"/>
      <pageSetup scale="96" orientation="portrait" r:id="rId7"/>
      <headerFooter alignWithMargins="0"/>
    </customSheetView>
    <customSheetView guid="{7706378E-40E2-4583-90AF-E6E1DCB3696C}" showPageBreaks="1" showGridLines="0" printArea="1" hiddenColumns="1" view="pageBreakPreview">
      <selection activeCell="F28" sqref="F28"/>
      <pageMargins left="0.75" right="0.75" top="0.69" bottom="0.7" header="0.4" footer="0.37"/>
      <pageSetup scale="96" orientation="portrait" r:id="rId8"/>
      <headerFooter alignWithMargins="0"/>
    </customSheetView>
  </customSheetViews>
  <mergeCells count="23">
    <mergeCell ref="D29:G29"/>
    <mergeCell ref="B1:G1"/>
    <mergeCell ref="B2:G2"/>
    <mergeCell ref="B4:G4"/>
    <mergeCell ref="D6:G6"/>
    <mergeCell ref="D7:G7"/>
    <mergeCell ref="D25:G25"/>
    <mergeCell ref="D26:G26"/>
    <mergeCell ref="D9:G9"/>
    <mergeCell ref="D17:G17"/>
    <mergeCell ref="D18:G18"/>
    <mergeCell ref="D20:G20"/>
    <mergeCell ref="D21:G21"/>
    <mergeCell ref="D22:G22"/>
    <mergeCell ref="D23:G23"/>
    <mergeCell ref="D15:G15"/>
    <mergeCell ref="D16:G16"/>
    <mergeCell ref="B8:C8"/>
    <mergeCell ref="D8:G8"/>
    <mergeCell ref="D10:G10"/>
    <mergeCell ref="D12:G12"/>
    <mergeCell ref="D13:G13"/>
    <mergeCell ref="D11:G11"/>
  </mergeCells>
  <conditionalFormatting sqref="B15:C18">
    <cfRule type="expression" dxfId="28" priority="4">
      <formula>$AA$6&lt;1</formula>
    </cfRule>
  </conditionalFormatting>
  <conditionalFormatting sqref="B20:C23">
    <cfRule type="expression" dxfId="27" priority="3">
      <formula>$AA$6&lt;2</formula>
    </cfRule>
  </conditionalFormatting>
  <conditionalFormatting sqref="B7:G7">
    <cfRule type="expression" dxfId="26" priority="5">
      <formula>$D$6="Sole Bidder"</formula>
    </cfRule>
  </conditionalFormatting>
  <conditionalFormatting sqref="D15:G23">
    <cfRule type="expression" dxfId="25" priority="2" stopIfTrue="1">
      <formula>$D$6="Sole Bidder"</formula>
    </cfRule>
  </conditionalFormatting>
  <conditionalFormatting sqref="D20:G23">
    <cfRule type="expression" dxfId="24" priority="1">
      <formula>$L$8=1</formula>
    </cfRule>
  </conditionalFormatting>
  <dataValidations count="8">
    <dataValidation type="list" allowBlank="1" showInputMessage="1" showErrorMessage="1" sqref="F28" xr:uid="{00000000-0002-0000-0200-000000000000}">
      <formula1>"2025"</formula1>
    </dataValidation>
    <dataValidation type="list" allowBlank="1" showInputMessage="1" showErrorMessage="1" sqref="E28" xr:uid="{00000000-0002-0000-0200-000001000000}">
      <formula1>"Jan,Feb,Mar,Apr,May,Jun,Jul,Aug,Sep,Oct,Nov,Dec"</formula1>
    </dataValidation>
    <dataValidation type="list" allowBlank="1" showInputMessage="1" showErrorMessage="1" sqref="D28" xr:uid="{00000000-0002-0000-0200-000002000000}">
      <formula1>"1,2,3,4,5,6,7,8,9,10,11,12,13,14,15,16,17,18,19,20,21,22,23,24,25,26,27,28,29,30,31"</formula1>
    </dataValidation>
    <dataValidation type="list" allowBlank="1" showInputMessage="1" showErrorMessage="1" sqref="D7:G7" xr:uid="{00000000-0002-0000-0200-000003000000}">
      <formula1>$AB$2:$AB$3</formula1>
    </dataValidation>
    <dataValidation showInputMessage="1" showErrorMessage="1" sqref="D9:G9" xr:uid="{00000000-0002-0000-0200-000004000000}"/>
    <dataValidation type="list" allowBlank="1" showInputMessage="1" showErrorMessage="1" sqref="D8:G8" xr:uid="{00000000-0002-0000-0200-000005000000}">
      <formula1>$M$3:$M$4</formula1>
    </dataValidation>
    <dataValidation type="list" allowBlank="1" showInputMessage="1" showErrorMessage="1" sqref="D6:G6" xr:uid="{00000000-0002-0000-0200-000006000000}">
      <formula1>$AA$2:$AA$3</formula1>
    </dataValidation>
    <dataValidation allowBlank="1" showInputMessage="1" showErrorMessage="1" promptTitle="2025" sqref="AC19" xr:uid="{1458040D-57DC-41F0-A9DF-332986EA9608}"/>
  </dataValidations>
  <pageMargins left="0.75" right="0.75" top="0.69" bottom="0.7" header="0.4" footer="0.37"/>
  <pageSetup scale="95" orientation="portrait" r:id="rId9"/>
  <headerFooter alignWithMargins="0"/>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34"/>
  <sheetViews>
    <sheetView showGridLines="0" view="pageBreakPreview" topLeftCell="A5" zoomScale="130" zoomScaleSheetLayoutView="130" workbookViewId="0">
      <selection activeCell="E15" sqref="E15"/>
    </sheetView>
  </sheetViews>
  <sheetFormatPr defaultRowHeight="16.5"/>
  <cols>
    <col min="1" max="1" width="12.140625" style="12" customWidth="1"/>
    <col min="2" max="2" width="15.7109375" style="12" customWidth="1"/>
    <col min="3" max="3" width="11.42578125" style="12" customWidth="1"/>
    <col min="4" max="4" width="45.28515625" style="12" customWidth="1"/>
    <col min="5" max="5" width="59.7109375" style="12" customWidth="1"/>
    <col min="6" max="6" width="12.85546875" style="12" customWidth="1"/>
    <col min="7" max="7" width="9.7109375" style="12" hidden="1" customWidth="1"/>
    <col min="8" max="8" width="18" style="12" hidden="1" customWidth="1"/>
    <col min="9" max="25" width="9.7109375" style="12" customWidth="1"/>
    <col min="26" max="26" width="18" style="52" customWidth="1"/>
    <col min="27" max="28" width="9.140625" style="7"/>
    <col min="29" max="16384" width="9.140625" style="8"/>
  </cols>
  <sheetData>
    <row r="1" spans="1:46" ht="27" customHeight="1">
      <c r="A1" s="531" t="str">
        <f>Basic!A3&amp;Basic!B3</f>
        <v>Specification No. :NR3/NT/W-AIS/DOM/K00/25/11859 (RFx No. 5002004747)</v>
      </c>
      <c r="B1" s="531"/>
      <c r="C1" s="531"/>
      <c r="D1" s="531"/>
      <c r="E1" s="113" t="str">
        <f>"Attachment-3(JV) " &amp; AT1</f>
        <v xml:space="preserve">Attachment-3(JV) </v>
      </c>
      <c r="F1" s="29"/>
      <c r="G1" s="29"/>
      <c r="H1" s="29"/>
      <c r="I1" s="29"/>
      <c r="J1" s="29"/>
      <c r="K1" s="29"/>
      <c r="L1" s="29"/>
      <c r="M1" s="29"/>
      <c r="N1" s="29"/>
      <c r="O1" s="29"/>
      <c r="P1" s="29"/>
      <c r="Q1" s="29"/>
      <c r="R1" s="29"/>
      <c r="S1" s="29"/>
      <c r="T1" s="29"/>
      <c r="U1" s="29"/>
      <c r="V1" s="29"/>
      <c r="W1" s="29"/>
      <c r="X1" s="29"/>
      <c r="Y1" s="29"/>
      <c r="Z1" s="53" t="str">
        <f>'Names of Bidder'!D6</f>
        <v>Sole Bidder</v>
      </c>
      <c r="AT1" s="54"/>
    </row>
    <row r="2" spans="1:46" ht="10.5" customHeight="1">
      <c r="Z2" s="53">
        <f>'Names of Bidder'!G6</f>
        <v>0</v>
      </c>
    </row>
    <row r="3" spans="1:46" ht="82.5" customHeight="1">
      <c r="A3" s="496" t="str">
        <f>Basic!B1</f>
        <v>Package-C-Augmentation of transformation capacity at 765/400/220kV Agra (PG) S/S by 1x500 MVA, 400/220kV ICT at 400 KV Agra S/S</v>
      </c>
      <c r="B3" s="497"/>
      <c r="C3" s="497"/>
      <c r="D3" s="497"/>
      <c r="E3" s="497"/>
      <c r="F3" s="30"/>
      <c r="G3" s="30"/>
      <c r="H3" s="30"/>
      <c r="I3" s="30"/>
      <c r="J3" s="30"/>
      <c r="K3" s="30"/>
      <c r="L3" s="30"/>
      <c r="M3" s="30"/>
      <c r="N3" s="30"/>
      <c r="O3" s="30"/>
      <c r="P3" s="30"/>
      <c r="Q3" s="30"/>
      <c r="R3" s="30"/>
      <c r="S3" s="30"/>
      <c r="T3" s="30"/>
      <c r="U3" s="30"/>
      <c r="V3" s="30"/>
      <c r="W3" s="30"/>
      <c r="X3" s="30"/>
      <c r="Y3" s="30"/>
      <c r="Z3" s="55"/>
      <c r="AA3" s="10"/>
      <c r="AB3" s="9"/>
    </row>
    <row r="4" spans="1:46" ht="20.100000000000001" customHeight="1">
      <c r="A4" s="11"/>
      <c r="AB4" s="13"/>
      <c r="AC4" s="3"/>
    </row>
    <row r="5" spans="1:46" ht="20.100000000000001" customHeight="1">
      <c r="A5" s="532" t="s">
        <v>335</v>
      </c>
      <c r="B5" s="532"/>
      <c r="C5" s="532"/>
      <c r="D5" s="532"/>
      <c r="E5" s="532"/>
      <c r="F5" s="11"/>
      <c r="G5" s="11"/>
      <c r="H5" s="11"/>
      <c r="I5" s="11"/>
      <c r="J5" s="11"/>
      <c r="K5" s="11"/>
      <c r="L5" s="11"/>
      <c r="M5" s="11"/>
      <c r="N5" s="11"/>
      <c r="O5" s="11"/>
      <c r="P5" s="11"/>
      <c r="Q5" s="11"/>
      <c r="R5" s="11"/>
      <c r="S5" s="11"/>
      <c r="T5" s="11"/>
      <c r="U5" s="11"/>
      <c r="V5" s="11"/>
      <c r="W5" s="11"/>
      <c r="X5" s="11"/>
      <c r="Y5" s="11"/>
      <c r="Z5" s="56"/>
      <c r="AB5" s="13"/>
      <c r="AC5" s="3"/>
    </row>
    <row r="6" spans="1:46" ht="20.100000000000001" customHeight="1">
      <c r="A6" s="15"/>
      <c r="AB6" s="13"/>
      <c r="AC6" s="3"/>
    </row>
    <row r="7" spans="1:46" ht="20.100000000000001" customHeight="1">
      <c r="A7" s="16" t="str">
        <f>"Bidder’s Name and Address (" &amp; MID('Names of Bidder'!B10,9, 20) &amp; ") :"</f>
        <v>Bidder’s Name and Address (Sole Bidder) :</v>
      </c>
      <c r="E7" s="6" t="s">
        <v>340</v>
      </c>
      <c r="F7" s="6"/>
      <c r="G7" s="6"/>
      <c r="H7" s="6"/>
      <c r="I7" s="6"/>
      <c r="J7" s="6"/>
      <c r="K7" s="6"/>
      <c r="L7" s="6"/>
      <c r="M7" s="6"/>
      <c r="N7" s="6"/>
      <c r="O7" s="6"/>
      <c r="P7" s="6"/>
      <c r="Q7" s="6"/>
      <c r="R7" s="6"/>
      <c r="S7" s="6"/>
      <c r="T7" s="6"/>
      <c r="U7" s="6"/>
      <c r="V7" s="6"/>
      <c r="W7" s="6"/>
      <c r="X7" s="6"/>
      <c r="Y7" s="6"/>
      <c r="AB7" s="13"/>
      <c r="AC7" s="3"/>
    </row>
    <row r="8" spans="1:46" ht="36" customHeight="1">
      <c r="A8" s="530" t="str">
        <f>IF('Names of Bidder'!D6= "JV (Joint Venture)", "JV of " &amp; Z8, "")</f>
        <v/>
      </c>
      <c r="B8" s="530"/>
      <c r="C8" s="530"/>
      <c r="D8" s="530"/>
      <c r="E8" s="4" t="s">
        <v>342</v>
      </c>
      <c r="F8" s="6"/>
      <c r="G8" s="6"/>
      <c r="I8" s="6"/>
      <c r="J8" s="6"/>
      <c r="K8" s="6"/>
      <c r="L8" s="6"/>
      <c r="M8" s="6"/>
      <c r="N8" s="6"/>
      <c r="O8" s="6"/>
      <c r="P8" s="6"/>
      <c r="Q8" s="6"/>
      <c r="R8" s="6"/>
      <c r="S8" s="6"/>
      <c r="T8" s="6"/>
      <c r="U8" s="6"/>
      <c r="V8" s="6"/>
      <c r="W8" s="6"/>
      <c r="X8" s="6"/>
      <c r="Y8" s="6"/>
      <c r="Z8" s="57" t="str">
        <f>IF('Names of Bidder'!D7=1,'Names of Bidder'!D10&amp;" &amp; "&amp;'Names of Bidder'!D15,IF('Names of Bidder'!D7="2 or More",'Names of Bidder'!D10&amp;" , "&amp;'Names of Bidder'!D15&amp;" &amp; "&amp;'Names of Bidder'!D20,""))</f>
        <v/>
      </c>
      <c r="AB8" s="13"/>
      <c r="AC8" s="3"/>
    </row>
    <row r="9" spans="1:46" ht="20.100000000000001" customHeight="1">
      <c r="A9" s="5" t="s">
        <v>341</v>
      </c>
      <c r="B9" s="534" t="str">
        <f>IF('Names of Bidder'!D10=0, "", 'Names of Bidder'!D10)</f>
        <v/>
      </c>
      <c r="C9" s="534"/>
      <c r="D9" s="534"/>
      <c r="E9" s="4" t="s">
        <v>344</v>
      </c>
      <c r="F9" s="4"/>
      <c r="G9" s="4"/>
      <c r="H9" s="4"/>
      <c r="I9" s="4"/>
      <c r="J9" s="4"/>
      <c r="K9" s="4"/>
      <c r="L9" s="4"/>
      <c r="M9" s="4"/>
      <c r="N9" s="4"/>
      <c r="O9" s="4"/>
      <c r="P9" s="4"/>
      <c r="Q9" s="4"/>
      <c r="R9" s="4"/>
      <c r="S9" s="4"/>
      <c r="T9" s="4"/>
      <c r="U9" s="4"/>
      <c r="V9" s="4"/>
      <c r="W9" s="4"/>
      <c r="X9" s="4"/>
      <c r="Y9" s="4"/>
      <c r="AB9" s="13"/>
      <c r="AC9" s="3"/>
    </row>
    <row r="10" spans="1:46" ht="44.25" customHeight="1">
      <c r="A10" s="5" t="s">
        <v>343</v>
      </c>
      <c r="B10" s="534" t="str">
        <f>IF('Names of Bidder'!D11=0, "", 'Names of Bidder'!D11)</f>
        <v/>
      </c>
      <c r="C10" s="534"/>
      <c r="D10" s="534"/>
      <c r="E10" s="484" t="s">
        <v>814</v>
      </c>
      <c r="F10" s="4"/>
      <c r="G10" s="4"/>
      <c r="H10" s="4"/>
      <c r="I10" s="4"/>
      <c r="J10" s="4"/>
      <c r="K10" s="4"/>
      <c r="L10" s="4"/>
      <c r="M10" s="4"/>
      <c r="N10" s="4"/>
      <c r="O10" s="4"/>
      <c r="P10" s="4"/>
      <c r="Q10" s="4"/>
      <c r="R10" s="4"/>
      <c r="S10" s="4"/>
      <c r="T10" s="4"/>
      <c r="U10" s="4"/>
      <c r="V10" s="4"/>
      <c r="W10" s="4"/>
      <c r="X10" s="4"/>
      <c r="Y10" s="4"/>
      <c r="AB10" s="13"/>
      <c r="AC10" s="3"/>
    </row>
    <row r="11" spans="1:46" ht="39" customHeight="1">
      <c r="B11" s="534" t="str">
        <f>IF('Names of Bidder'!D12=0, "", 'Names of Bidder'!D12)</f>
        <v/>
      </c>
      <c r="C11" s="534"/>
      <c r="D11" s="534"/>
      <c r="E11" s="484" t="s">
        <v>815</v>
      </c>
      <c r="F11" s="4"/>
      <c r="G11" s="4"/>
      <c r="H11" s="4"/>
      <c r="I11" s="4"/>
      <c r="J11" s="4"/>
      <c r="K11" s="4"/>
      <c r="L11" s="4"/>
      <c r="M11" s="4"/>
      <c r="N11" s="4"/>
      <c r="O11" s="4"/>
      <c r="P11" s="4"/>
      <c r="Q11" s="4"/>
      <c r="R11" s="4"/>
      <c r="S11" s="4"/>
      <c r="T11" s="4"/>
      <c r="U11" s="4"/>
      <c r="V11" s="4"/>
      <c r="W11" s="4"/>
      <c r="X11" s="4"/>
      <c r="Y11" s="4"/>
    </row>
    <row r="12" spans="1:46" ht="20.100000000000001" customHeight="1">
      <c r="A12" s="15"/>
      <c r="B12" s="534" t="str">
        <f>IF('Names of Bidder'!D13=0, "", 'Names of Bidder'!D13)</f>
        <v/>
      </c>
      <c r="C12" s="534"/>
      <c r="D12" s="534"/>
      <c r="E12" s="4"/>
      <c r="F12" s="4"/>
      <c r="G12" s="4"/>
      <c r="H12" s="4"/>
      <c r="I12" s="4"/>
      <c r="J12" s="4"/>
      <c r="K12" s="4"/>
      <c r="L12" s="4"/>
      <c r="M12" s="4"/>
      <c r="N12" s="4"/>
      <c r="O12" s="4"/>
      <c r="P12" s="4"/>
      <c r="Q12" s="4"/>
      <c r="R12" s="4"/>
      <c r="S12" s="4"/>
      <c r="T12" s="4"/>
      <c r="U12" s="4"/>
      <c r="V12" s="4"/>
      <c r="W12" s="4"/>
      <c r="X12" s="4"/>
      <c r="Y12" s="4"/>
    </row>
    <row r="13" spans="1:46" ht="20.100000000000001" customHeight="1">
      <c r="A13" s="15"/>
      <c r="B13" s="534" t="str">
        <f>IF('Names of Bidder'!D17=0, "", 'Names of Bidder'!D17)</f>
        <v/>
      </c>
      <c r="C13" s="534"/>
      <c r="D13" s="534"/>
      <c r="E13" s="95" t="str">
        <f>IF($Z$2="2 or More", IF(#REF!=0, "",#REF!), "")</f>
        <v/>
      </c>
      <c r="AA13" s="4"/>
    </row>
    <row r="14" spans="1:46" ht="20.100000000000001" customHeight="1">
      <c r="A14" s="15"/>
      <c r="B14" s="534" t="str">
        <f>IF('Names of Bidder'!D18=0, "", 'Names of Bidder'!D18)</f>
        <v/>
      </c>
      <c r="C14" s="534"/>
      <c r="D14" s="534"/>
      <c r="E14" s="95" t="str">
        <f>IF($Z$2="2 or More", IF(#REF!=0, "",#REF!), "")</f>
        <v/>
      </c>
      <c r="AA14" s="4"/>
    </row>
    <row r="15" spans="1:46" ht="20.100000000000001" customHeight="1">
      <c r="A15" s="12" t="s">
        <v>336</v>
      </c>
    </row>
    <row r="16" spans="1:46" ht="84" customHeight="1">
      <c r="A16" s="533" t="s">
        <v>604</v>
      </c>
      <c r="B16" s="533"/>
      <c r="C16" s="533"/>
      <c r="D16" s="533"/>
      <c r="E16" s="533"/>
      <c r="F16" s="15"/>
      <c r="G16" s="15"/>
      <c r="H16" s="15" t="str">
        <f>'Names of Bidder'!D6</f>
        <v>Sole Bidder</v>
      </c>
      <c r="I16" s="15"/>
      <c r="J16" s="15"/>
      <c r="K16" s="15"/>
      <c r="L16" s="15"/>
      <c r="M16" s="15"/>
      <c r="N16" s="15"/>
      <c r="O16" s="15"/>
      <c r="P16" s="15"/>
      <c r="Q16" s="15"/>
      <c r="R16" s="15"/>
      <c r="S16" s="15"/>
      <c r="T16" s="15"/>
      <c r="U16" s="15"/>
      <c r="V16" s="15"/>
      <c r="W16" s="15"/>
      <c r="X16" s="15"/>
      <c r="Y16" s="15"/>
      <c r="Z16" s="58"/>
      <c r="AA16" s="17"/>
      <c r="AB16" s="17"/>
    </row>
    <row r="17" spans="1:27" ht="33" customHeight="1">
      <c r="D17" s="20"/>
    </row>
    <row r="18" spans="1:27" ht="33" customHeight="1">
      <c r="A18" s="19" t="s">
        <v>5</v>
      </c>
      <c r="B18" s="28" t="str">
        <f>'Names of Bidder'!D28&amp;"-"&amp; 'Names of Bidder'!E28&amp;"-" &amp;'Names of Bidder'!F28</f>
        <v>--</v>
      </c>
      <c r="C18" s="16"/>
      <c r="D18" s="20" t="s">
        <v>3</v>
      </c>
      <c r="E18" s="94" t="str">
        <f>IF('Names of Bidder'!D25=0, "", 'Names of Bidder'!D25)</f>
        <v/>
      </c>
      <c r="F18" s="16"/>
      <c r="G18" s="16"/>
      <c r="H18" s="16"/>
      <c r="I18" s="16"/>
      <c r="J18" s="16"/>
      <c r="K18" s="16"/>
      <c r="L18" s="16"/>
      <c r="M18" s="16"/>
      <c r="N18" s="16"/>
      <c r="O18" s="16"/>
      <c r="P18" s="16"/>
      <c r="Q18" s="16"/>
      <c r="R18" s="16"/>
      <c r="S18" s="16"/>
      <c r="T18" s="16"/>
      <c r="U18" s="16"/>
      <c r="V18" s="16"/>
      <c r="W18" s="16"/>
      <c r="X18" s="16"/>
      <c r="Y18" s="16"/>
      <c r="AA18" s="7">
        <f>Basic!B4</f>
        <v>0</v>
      </c>
    </row>
    <row r="19" spans="1:27" ht="33" customHeight="1">
      <c r="A19" s="19" t="s">
        <v>6</v>
      </c>
      <c r="B19" s="94" t="str">
        <f>IF('Names of Bidder'!D29=0, "", 'Names of Bidder'!D29)</f>
        <v/>
      </c>
      <c r="C19" s="16"/>
      <c r="D19" s="20" t="s">
        <v>4</v>
      </c>
      <c r="E19" s="94" t="str">
        <f>IF('Names of Bidder'!D26=0, "", 'Names of Bidder'!D26)</f>
        <v/>
      </c>
      <c r="F19" s="22"/>
      <c r="G19" s="22"/>
      <c r="H19" s="22"/>
      <c r="I19" s="22"/>
      <c r="J19" s="22"/>
      <c r="K19" s="22"/>
      <c r="L19" s="22"/>
      <c r="M19" s="22"/>
      <c r="N19" s="22"/>
      <c r="O19" s="22"/>
      <c r="P19" s="22"/>
      <c r="Q19" s="22"/>
      <c r="R19" s="22"/>
      <c r="S19" s="22"/>
      <c r="T19" s="22"/>
      <c r="U19" s="22"/>
      <c r="V19" s="22"/>
      <c r="W19" s="22"/>
      <c r="X19" s="22"/>
      <c r="Y19" s="22"/>
      <c r="AA19" s="7" t="str">
        <f>Basic!B5</f>
        <v xml:space="preserve">12 Months </v>
      </c>
    </row>
    <row r="20" spans="1:27" ht="33" customHeight="1">
      <c r="C20" s="16"/>
      <c r="D20" s="20"/>
      <c r="F20" s="22"/>
      <c r="G20" s="22"/>
      <c r="H20" s="22"/>
      <c r="I20" s="22"/>
      <c r="J20" s="22"/>
      <c r="K20" s="22"/>
      <c r="L20" s="22"/>
      <c r="M20" s="22"/>
      <c r="N20" s="22"/>
      <c r="O20" s="22"/>
      <c r="P20" s="22"/>
      <c r="Q20" s="22"/>
      <c r="R20" s="22"/>
      <c r="S20" s="22"/>
      <c r="T20" s="22"/>
      <c r="U20" s="22"/>
      <c r="V20" s="22"/>
      <c r="W20" s="22"/>
      <c r="X20" s="22"/>
      <c r="Y20" s="22"/>
    </row>
    <row r="21" spans="1:27" ht="33" customHeight="1">
      <c r="A21" s="16"/>
      <c r="C21" s="16"/>
      <c r="E21" s="16"/>
      <c r="F21" s="16"/>
      <c r="G21" s="16"/>
      <c r="H21" s="16"/>
      <c r="I21" s="16"/>
      <c r="J21" s="16"/>
      <c r="K21" s="16"/>
      <c r="L21" s="16"/>
      <c r="M21" s="16"/>
      <c r="N21" s="16"/>
      <c r="O21" s="16"/>
      <c r="P21" s="16"/>
      <c r="Q21" s="16"/>
      <c r="R21" s="16"/>
      <c r="S21" s="16"/>
      <c r="T21" s="16"/>
      <c r="U21" s="16"/>
      <c r="V21" s="16"/>
      <c r="W21" s="16"/>
      <c r="X21" s="16"/>
      <c r="Y21" s="16"/>
    </row>
    <row r="22" spans="1:27" ht="20.100000000000001" customHeight="1"/>
    <row r="23" spans="1:27" ht="20.100000000000001" customHeight="1">
      <c r="A23" s="21"/>
    </row>
    <row r="24" spans="1:27" ht="20.100000000000001" customHeight="1"/>
    <row r="25" spans="1:27" ht="20.100000000000001" customHeight="1"/>
    <row r="26" spans="1:27" ht="20.100000000000001" customHeight="1">
      <c r="A26" s="21"/>
    </row>
    <row r="27" spans="1:27" ht="20.100000000000001" customHeight="1"/>
    <row r="28" spans="1:27" ht="20.100000000000001" customHeight="1">
      <c r="A28" s="21"/>
    </row>
    <row r="29" spans="1:27" ht="20.100000000000001" customHeight="1"/>
    <row r="30" spans="1:27" ht="20.100000000000001" customHeight="1">
      <c r="A30" s="21"/>
    </row>
    <row r="31" spans="1:27" ht="20.100000000000001" customHeight="1"/>
    <row r="32" spans="1:27" ht="20.100000000000001" customHeight="1"/>
    <row r="33" ht="20.100000000000001" customHeight="1"/>
    <row r="34" ht="20.100000000000001" customHeight="1"/>
  </sheetData>
  <sheetProtection algorithmName="SHA-512" hashValue="Sfm1OwjQRqesTppcN/w8k77Q5pX+QZ6zqC2qHDjqN2dU5YmxlkpatqsZmW1I+Tsxf71WG5UqrvkVK5sExd8JYw==" saltValue="ZR6dBPswBaLOXShOp/jgPQ==" spinCount="100000" sheet="1" formatColumns="0" formatRows="0" selectLockedCells="1"/>
  <customSheetViews>
    <customSheetView guid="{FEBF4298-F424-4062-8777-832DAFDB7A61}" showPageBreaks="1" showGridLines="0" fitToPage="1" printArea="1" hiddenColumns="1" view="pageBreakPreview" topLeftCell="A3">
      <selection activeCell="E8" sqref="E8"/>
      <pageMargins left="0.75" right="0.63" top="0.57999999999999996" bottom="0.6" header="0.34" footer="0.35"/>
      <pageSetup scale="80" orientation="portrait" r:id="rId1"/>
      <headerFooter alignWithMargins="0">
        <oddFooter>&amp;R&amp;"Book Antiqua,Bold"&amp;8 Page &amp;P of &amp;N</oddFooter>
      </headerFooter>
    </customSheetView>
    <customSheetView guid="{FB41F969-87BE-4AD1-A99C-A5F9EA1C8FCB}" showPageBreaks="1" showGridLines="0" fitToPage="1" printArea="1" hiddenColumns="1" view="pageBreakPreview">
      <selection activeCell="E24" sqref="E24"/>
      <pageMargins left="0.75" right="0.63" top="0.57999999999999996" bottom="0.6" header="0.34" footer="0.35"/>
      <pageSetup scale="89" orientation="portrait" r:id="rId2"/>
      <headerFooter alignWithMargins="0">
        <oddFooter>&amp;R&amp;"Book Antiqua,Bold"&amp;8 Page &amp;P of &amp;N</oddFooter>
      </headerFooter>
    </customSheetView>
    <customSheetView guid="{47D52ECC-373D-4A7A-838F-7112A4A0A94F}" showPageBreaks="1" showGridLines="0" fitToPage="1" printArea="1" hiddenColumns="1" view="pageBreakPreview">
      <selection activeCell="L24" sqref="L24"/>
      <pageMargins left="0.75" right="0.63" top="0.57999999999999996" bottom="0.6" header="0.34" footer="0.35"/>
      <pageSetup scale="90" orientation="portrait" r:id="rId3"/>
      <headerFooter alignWithMargins="0">
        <oddFooter>&amp;R&amp;"Book Antiqua,Bold"&amp;8 Page &amp;P of &amp;N</oddFooter>
      </headerFooter>
    </customSheetView>
    <customSheetView guid="{BA86FE7A-199D-4ABD-A444-AE6BFDF4BCC9}" showPageBreaks="1" showGridLines="0" fitToPage="1" printArea="1" hiddenColumns="1" view="pageBreakPreview">
      <selection activeCell="A3" sqref="A3:E3"/>
      <pageMargins left="0.75" right="0.63" top="0.57999999999999996" bottom="0.6" header="0.34" footer="0.35"/>
      <pageSetup scale="89"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0"/>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5"/>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2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26"/>
      <headerFooter alignWithMargins="0">
        <oddFooter>&amp;R&amp;"Book Antiqua,Bold"&amp;8 Page &amp;P of &amp;N</oddFooter>
      </headerFooter>
    </customSheetView>
    <customSheetView guid="{347D9A5E-5167-4CD7-A121-BEAF211F64E4}" showPageBreaks="1" showGridLines="0" fitToPage="1" printArea="1" hiddenColumns="1" view="pageBreakPreview">
      <selection activeCell="L24" sqref="L24"/>
      <pageMargins left="0.75" right="0.63" top="0.57999999999999996" bottom="0.6" header="0.34" footer="0.35"/>
      <pageSetup scale="90" orientation="portrait" r:id="rId27"/>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E24" sqref="E24"/>
      <pageMargins left="0.75" right="0.63" top="0.57999999999999996" bottom="0.6" header="0.34" footer="0.35"/>
      <pageSetup scale="90" orientation="portrait" r:id="rId28"/>
      <headerFooter alignWithMargins="0">
        <oddFooter>&amp;R&amp;"Book Antiqua,Bold"&amp;8 Page &amp;P of &amp;N</oddFooter>
      </headerFooter>
    </customSheetView>
    <customSheetView guid="{7706378E-40E2-4583-90AF-E6E1DCB3696C}" showPageBreaks="1" showGridLines="0" fitToPage="1" printArea="1" hiddenColumns="1" view="pageBreakPreview" topLeftCell="A10">
      <selection activeCell="E8" sqref="E8"/>
      <pageMargins left="0.75" right="0.63" top="0.57999999999999996" bottom="0.6" header="0.34" footer="0.35"/>
      <pageSetup scale="80" orientation="portrait" r:id="rId29"/>
      <headerFooter alignWithMargins="0">
        <oddFooter>&amp;R&amp;"Book Antiqua,Bold"&amp;8 Page &amp;P of &amp;N</oddFooter>
      </headerFooter>
    </customSheetView>
  </customSheetViews>
  <mergeCells count="11">
    <mergeCell ref="A8:D8"/>
    <mergeCell ref="A1:D1"/>
    <mergeCell ref="A3:E3"/>
    <mergeCell ref="A5:E5"/>
    <mergeCell ref="A16:E16"/>
    <mergeCell ref="B9:D9"/>
    <mergeCell ref="B10:D10"/>
    <mergeCell ref="B11:D11"/>
    <mergeCell ref="B12:D12"/>
    <mergeCell ref="B14:D14"/>
    <mergeCell ref="B13:D13"/>
  </mergeCells>
  <phoneticPr fontId="7" type="noConversion"/>
  <conditionalFormatting sqref="A13 B13:E14">
    <cfRule type="expression" dxfId="23" priority="1" stopIfTrue="1">
      <formula>$Z$2=0</formula>
    </cfRule>
  </conditionalFormatting>
  <conditionalFormatting sqref="A16">
    <cfRule type="expression" dxfId="22" priority="2" stopIfTrue="1">
      <formula>$H$16="Sole Bidder"</formula>
    </cfRule>
  </conditionalFormatting>
  <pageMargins left="0.75" right="0.63" top="0.57999999999999996" bottom="0.6" header="0.34" footer="0.35"/>
  <pageSetup scale="70" orientation="portrait" r:id="rId30"/>
  <headerFooter alignWithMargins="0">
    <oddFooter>&amp;R&amp;"Book Antiqua,Bold"&amp;8 Page &amp;P of &amp;N</oddFooter>
  </headerFooter>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pageSetUpPr fitToPage="1"/>
  </sheetPr>
  <dimension ref="A1:I38"/>
  <sheetViews>
    <sheetView showGridLines="0" view="pageBreakPreview" zoomScaleSheetLayoutView="100" workbookViewId="0">
      <selection sqref="A1:XFD1048576"/>
    </sheetView>
  </sheetViews>
  <sheetFormatPr defaultRowHeight="15.75"/>
  <cols>
    <col min="1" max="1" width="12.140625" style="17" customWidth="1"/>
    <col min="2" max="2" width="20.5703125" style="17" customWidth="1"/>
    <col min="3" max="3" width="11.42578125" style="17" customWidth="1"/>
    <col min="4" max="4" width="40" style="17" customWidth="1"/>
    <col min="5" max="5" width="52.5703125" style="17" customWidth="1"/>
    <col min="6" max="8" width="9.140625" style="17"/>
    <col min="9" max="16384" width="9.140625" style="64"/>
  </cols>
  <sheetData>
    <row r="1" spans="1:9" s="17" customFormat="1" ht="31.5" customHeight="1">
      <c r="A1" s="535" t="str">
        <f>'Attach 3(JV)'!A1</f>
        <v>Specification No. :NR3/NT/W-AIS/DOM/K00/25/11859 (RFx No. 5002004747)</v>
      </c>
      <c r="B1" s="535"/>
      <c r="C1" s="535"/>
      <c r="D1" s="535"/>
      <c r="E1" s="265" t="str">
        <f>"Attachment-3(QR) " &amp; 'Attach 3(JV)'!AT1</f>
        <v xml:space="preserve">Attachment-3(QR) </v>
      </c>
    </row>
    <row r="2" spans="1:9" ht="5.25" customHeight="1"/>
    <row r="3" spans="1:9" ht="78.75" customHeight="1">
      <c r="A3" s="536" t="str">
        <f>'Attach 3(JV)'!A3</f>
        <v>Package-C-Augmentation of transformation capacity at 765/400/220kV Agra (PG) S/S by 1x500 MVA, 400/220kV ICT at 400 KV Agra S/S</v>
      </c>
      <c r="B3" s="537"/>
      <c r="C3" s="537"/>
      <c r="D3" s="537"/>
      <c r="E3" s="537"/>
      <c r="F3" s="10"/>
      <c r="G3" s="10"/>
      <c r="H3" s="10"/>
    </row>
    <row r="4" spans="1:9" ht="20.100000000000001" customHeight="1">
      <c r="A4" s="266"/>
      <c r="H4" s="125"/>
      <c r="I4" s="126"/>
    </row>
    <row r="5" spans="1:9" ht="20.100000000000001" customHeight="1">
      <c r="A5" s="538" t="s">
        <v>345</v>
      </c>
      <c r="B5" s="538"/>
      <c r="C5" s="538"/>
      <c r="D5" s="538"/>
      <c r="E5" s="538"/>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2" t="str">
        <f>'Attach 3(JV)'!A8</f>
        <v/>
      </c>
      <c r="B8" s="542"/>
      <c r="C8" s="542"/>
      <c r="D8" s="542"/>
      <c r="E8" s="268" t="str">
        <f>'Attach 3(JV)'!E8</f>
        <v>Contract Services</v>
      </c>
      <c r="H8" s="125"/>
      <c r="I8" s="126"/>
    </row>
    <row r="9" spans="1:9" ht="20.100000000000001" customHeight="1">
      <c r="A9" s="131" t="s">
        <v>341</v>
      </c>
      <c r="B9" s="540" t="str">
        <f>'Attach 3(JV)'!B9</f>
        <v/>
      </c>
      <c r="C9" s="540"/>
      <c r="D9" s="540"/>
      <c r="E9" s="268" t="str">
        <f>'Attach 3(JV)'!E9</f>
        <v>Power Grid Corporation of India Ltd.,</v>
      </c>
      <c r="H9" s="125"/>
      <c r="I9" s="126"/>
    </row>
    <row r="10" spans="1:9" ht="20.100000000000001" customHeight="1">
      <c r="A10" s="131" t="s">
        <v>343</v>
      </c>
      <c r="B10" s="541" t="str">
        <f>'Attach 3(JV)'!B10</f>
        <v/>
      </c>
      <c r="C10" s="541"/>
      <c r="D10" s="541"/>
      <c r="E10" s="268" t="str">
        <f>'Attach 3(JV)'!E10</f>
        <v xml:space="preserve">Northern Region-III Headquarter, 2nd Floor, Plot No. – 2A/INS 02,
</v>
      </c>
      <c r="H10" s="125"/>
      <c r="I10" s="126"/>
    </row>
    <row r="11" spans="1:9" ht="20.100000000000001" customHeight="1">
      <c r="B11" s="541" t="str">
        <f>'Attach 3(JV)'!B11</f>
        <v/>
      </c>
      <c r="C11" s="541"/>
      <c r="D11" s="541"/>
      <c r="E11" s="268" t="str">
        <f>'Attach 3(JV)'!E11</f>
        <v xml:space="preserve">2nd Floor, Plot No. – 2A/INS 02, Avadh Vihar Yojna,Lucknow- 226002 (UP) </v>
      </c>
    </row>
    <row r="12" spans="1:9" ht="20.100000000000001" customHeight="1">
      <c r="A12" s="69"/>
      <c r="B12" s="541" t="str">
        <f>'Attach 3(JV)'!B12</f>
        <v/>
      </c>
      <c r="C12" s="541"/>
      <c r="D12" s="541"/>
      <c r="E12" s="129"/>
    </row>
    <row r="13" spans="1:9" ht="20.100000000000001" customHeight="1">
      <c r="A13" s="17" t="s">
        <v>336</v>
      </c>
    </row>
    <row r="14" spans="1:9" ht="20.100000000000001" customHeight="1">
      <c r="A14" s="69"/>
    </row>
    <row r="15" spans="1:9" s="275" customFormat="1" ht="27.75" customHeight="1">
      <c r="A15" s="539" t="s">
        <v>712</v>
      </c>
      <c r="B15" s="539"/>
      <c r="C15" s="539"/>
      <c r="D15" s="539"/>
      <c r="E15" s="539"/>
      <c r="F15" s="266"/>
      <c r="G15" s="266"/>
      <c r="H15" s="266"/>
    </row>
    <row r="16" spans="1:9" ht="20.100000000000001" customHeight="1">
      <c r="A16" s="69"/>
    </row>
    <row r="17" spans="1:5" ht="20.100000000000001" customHeight="1">
      <c r="A17" s="269"/>
    </row>
    <row r="18" spans="1:5" ht="20.100000000000001" customHeight="1"/>
    <row r="19" spans="1:5" ht="20.100000000000001" customHeight="1">
      <c r="A19" s="269"/>
    </row>
    <row r="20" spans="1:5" ht="20.100000000000001" customHeight="1">
      <c r="A20" s="269"/>
    </row>
    <row r="21" spans="1:5" ht="33" customHeight="1">
      <c r="D21" s="270"/>
    </row>
    <row r="22" spans="1:5" ht="33" customHeight="1">
      <c r="A22" s="271" t="s">
        <v>5</v>
      </c>
      <c r="B22" s="272" t="str">
        <f>'Attach 3(JV)'!B18</f>
        <v>--</v>
      </c>
      <c r="C22" s="47"/>
      <c r="D22" s="270" t="s">
        <v>3</v>
      </c>
      <c r="E22" s="273" t="str">
        <f>'Attach 3(JV)'!E18</f>
        <v/>
      </c>
    </row>
    <row r="23" spans="1:5" ht="33" customHeight="1">
      <c r="A23" s="271" t="s">
        <v>6</v>
      </c>
      <c r="B23" s="273" t="str">
        <f>'Attach 3(JV)'!B19</f>
        <v/>
      </c>
      <c r="C23" s="47"/>
      <c r="D23" s="270" t="s">
        <v>4</v>
      </c>
      <c r="E23" s="273" t="str">
        <f>'Attach 3(JV)'!E19</f>
        <v/>
      </c>
    </row>
    <row r="24" spans="1:5" ht="33" customHeight="1">
      <c r="C24" s="47"/>
      <c r="D24" s="270"/>
    </row>
    <row r="25" spans="1:5" ht="33" customHeight="1">
      <c r="A25" s="47"/>
      <c r="B25" s="47"/>
      <c r="C25" s="47"/>
      <c r="D25" s="270"/>
      <c r="E25" s="47"/>
    </row>
    <row r="26" spans="1:5" ht="20.100000000000001" customHeight="1"/>
    <row r="27" spans="1:5" ht="20.100000000000001" customHeight="1">
      <c r="A27" s="256"/>
    </row>
    <row r="28" spans="1:5" ht="20.100000000000001" customHeight="1"/>
    <row r="29" spans="1:5" ht="20.100000000000001" customHeight="1"/>
    <row r="30" spans="1:5" ht="20.100000000000001" customHeight="1">
      <c r="A30" s="256"/>
    </row>
    <row r="31" spans="1:5" ht="20.100000000000001" customHeight="1"/>
    <row r="32" spans="1:5" ht="20.100000000000001" customHeight="1">
      <c r="A32" s="256"/>
    </row>
    <row r="33" spans="1:1" ht="20.100000000000001" customHeight="1"/>
    <row r="34" spans="1:1" ht="20.100000000000001" customHeight="1">
      <c r="A34" s="256"/>
    </row>
    <row r="35" spans="1:1" ht="20.100000000000001" customHeight="1"/>
    <row r="36" spans="1:1" ht="20.100000000000001" customHeight="1"/>
    <row r="37" spans="1:1" ht="20.100000000000001" customHeight="1"/>
    <row r="38" spans="1:1" ht="20.100000000000001" customHeight="1"/>
  </sheetData>
  <sheetProtection algorithmName="SHA-512" hashValue="hvOEZYe4apJY0qWLOElCMxQ+qFIEMhsa9uyrmfAPPo+0P4bc4KhQPtMUGTtKT/9CaQZHd3bXEg6pmkmR7RI56g==" saltValue="dPFrXk3PkmfJQLcw7FQkuQ==" spinCount="100000" sheet="1" formatColumns="0" formatRows="0" selectLockedCells="1"/>
  <customSheetViews>
    <customSheetView guid="{FEBF4298-F424-4062-8777-832DAFDB7A61}" showPageBreaks="1" showGridLines="0" fitToPage="1" printArea="1" view="pageBreakPreview" topLeftCell="A8">
      <selection activeCell="B10" sqref="B10:D10"/>
      <pageMargins left="0.75" right="0.63" top="0.57999999999999996" bottom="0.6" header="0.34" footer="0.35"/>
      <pageSetup scale="81"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31" sqref="E31"/>
      <pageMargins left="0.75" right="0.63" top="0.57999999999999996" bottom="0.6" header="0.34" footer="0.35"/>
      <pageSetup scale="98"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7" orientation="portrait" r:id="rId3"/>
      <headerFooter alignWithMargins="0">
        <oddFooter>&amp;R&amp;"Book Antiqua,Bold"&amp;8 Page &amp;P of &amp;N</oddFooter>
      </headerFooter>
    </customSheetView>
    <customSheetView guid="{BA86FE7A-199D-4ABD-A444-AE6BFDF4BCC9}" showPageBreaks="1" showGridLines="0" fitToPage="1" printArea="1" view="pageBreakPreview" topLeftCell="A7">
      <selection activeCell="H14" sqref="H14"/>
      <pageMargins left="0.75" right="0.63" top="0.57999999999999996" bottom="0.6" header="0.34" footer="0.35"/>
      <pageSetup scale="98"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7"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E31" sqref="E31"/>
      <pageMargins left="0.75" right="0.63" top="0.57999999999999996" bottom="0.6" header="0.34" footer="0.35"/>
      <pageSetup scale="97" orientation="portrait" r:id="rId28"/>
      <headerFooter alignWithMargins="0">
        <oddFooter>&amp;R&amp;"Book Antiqua,Bold"&amp;8 Page &amp;P of &amp;N</oddFooter>
      </headerFooter>
    </customSheetView>
    <customSheetView guid="{7706378E-40E2-4583-90AF-E6E1DCB3696C}" showPageBreaks="1" showGridLines="0" fitToPage="1" printArea="1" view="pageBreakPreview" topLeftCell="A4">
      <selection activeCell="B10" sqref="B10:D10"/>
      <pageMargins left="0.75" right="0.63" top="0.57999999999999996" bottom="0.6" header="0.34" footer="0.35"/>
      <pageSetup scale="81" orientation="portrait" r:id="rId29"/>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74" orientation="portrait" r:id="rId30"/>
  <headerFooter alignWithMargins="0">
    <oddFooter>&amp;R&amp;"Book Antiqua,Bold"&amp;8 Page &amp;P of &amp;N</oddFooter>
  </headerFooter>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pageSetUpPr fitToPage="1"/>
  </sheetPr>
  <dimension ref="A1:I42"/>
  <sheetViews>
    <sheetView showGridLines="0" showZeros="0" tabSelected="1" view="pageBreakPreview" topLeftCell="A3" zoomScaleSheetLayoutView="100" workbookViewId="0">
      <selection activeCell="F18" sqref="F18"/>
    </sheetView>
  </sheetViews>
  <sheetFormatPr defaultRowHeight="16.5"/>
  <cols>
    <col min="1" max="1" width="12.140625" style="12" customWidth="1"/>
    <col min="2" max="2" width="20.5703125" style="12" customWidth="1"/>
    <col min="3" max="3" width="11.42578125" style="12" customWidth="1"/>
    <col min="4" max="4" width="15.42578125" style="12" customWidth="1"/>
    <col min="5" max="5" width="39.28515625" style="12" customWidth="1"/>
    <col min="6" max="7" width="24.28515625" style="59" customWidth="1"/>
    <col min="8" max="9" width="0" style="54" hidden="1" customWidth="1"/>
    <col min="10" max="15" width="0" style="8" hidden="1" customWidth="1"/>
    <col min="16" max="16384" width="9.140625" style="8"/>
  </cols>
  <sheetData>
    <row r="1" spans="1:8" ht="27.75" customHeight="1">
      <c r="A1" s="543" t="str">
        <f>'Attach 3(JV)'!A1</f>
        <v>Specification No. :NR3/NT/W-AIS/DOM/K00/25/11859 (RFx No. 5002004747)</v>
      </c>
      <c r="B1" s="543"/>
      <c r="C1" s="543"/>
      <c r="D1" s="543"/>
      <c r="E1" s="111"/>
      <c r="F1" s="117"/>
      <c r="G1" s="112" t="str">
        <f>"Attachment-4 " &amp; 'Attach 3(JV)'!AV1</f>
        <v xml:space="preserve">Attachment-4 </v>
      </c>
    </row>
    <row r="3" spans="1:8" ht="68.25" customHeight="1">
      <c r="A3" s="496" t="str">
        <f>'Attach 3(JV)'!A3</f>
        <v>Package-C-Augmentation of transformation capacity at 765/400/220kV Agra (PG) S/S by 1x500 MVA, 400/220kV ICT at 400 KV Agra S/S</v>
      </c>
      <c r="B3" s="497"/>
      <c r="C3" s="497"/>
      <c r="D3" s="497"/>
      <c r="E3" s="497"/>
      <c r="F3" s="497"/>
      <c r="G3" s="497"/>
    </row>
    <row r="4" spans="1:8" ht="20.100000000000001" customHeight="1">
      <c r="A4" s="11"/>
      <c r="H4" s="62"/>
    </row>
    <row r="5" spans="1:8" ht="20.100000000000001" customHeight="1">
      <c r="A5" s="532" t="s">
        <v>346</v>
      </c>
      <c r="B5" s="532"/>
      <c r="C5" s="532"/>
      <c r="D5" s="532"/>
      <c r="E5" s="532"/>
      <c r="F5" s="532"/>
      <c r="G5" s="532"/>
      <c r="H5" s="62"/>
    </row>
    <row r="6" spans="1:8" ht="20.100000000000001" customHeight="1">
      <c r="A6" s="15"/>
      <c r="H6" s="62"/>
    </row>
    <row r="7" spans="1:8" ht="20.100000000000001" customHeight="1">
      <c r="A7" s="16" t="str">
        <f>'Attach 3(JV)'!A7</f>
        <v>Bidder’s Name and Address (Sole Bidder) :</v>
      </c>
      <c r="F7" s="6" t="str">
        <f>'Attach 3(JV)'!E7</f>
        <v>To:</v>
      </c>
      <c r="H7" s="62"/>
    </row>
    <row r="8" spans="1:8" ht="36" customHeight="1">
      <c r="A8" s="530" t="str">
        <f>'Attach 3(JV)'!A8</f>
        <v/>
      </c>
      <c r="B8" s="530"/>
      <c r="C8" s="530"/>
      <c r="D8" s="530"/>
      <c r="F8" s="46" t="str">
        <f>'Attach 3(JV)'!E8</f>
        <v>Contract Services</v>
      </c>
      <c r="H8" s="62"/>
    </row>
    <row r="9" spans="1:8" ht="20.100000000000001" customHeight="1">
      <c r="A9" s="5" t="s">
        <v>341</v>
      </c>
      <c r="B9" s="534" t="str">
        <f>'Attach 3(JV)'!B9</f>
        <v/>
      </c>
      <c r="C9" s="534"/>
      <c r="D9" s="534"/>
      <c r="F9" s="46" t="str">
        <f>'Attach 3(JV)'!E9</f>
        <v>Power Grid Corporation of India Ltd.,</v>
      </c>
      <c r="H9" s="62"/>
    </row>
    <row r="10" spans="1:8" ht="20.100000000000001" customHeight="1">
      <c r="A10" s="5" t="s">
        <v>343</v>
      </c>
      <c r="B10" s="534" t="str">
        <f>'Attach 3(JV)'!B10</f>
        <v/>
      </c>
      <c r="C10" s="534"/>
      <c r="D10" s="534"/>
      <c r="F10" s="46" t="str">
        <f>'Attach 3(JV)'!E10</f>
        <v xml:space="preserve">Northern Region-III Headquarter, 2nd Floor, Plot No. – 2A/INS 02,
</v>
      </c>
      <c r="H10" s="62"/>
    </row>
    <row r="11" spans="1:8" ht="20.100000000000001" customHeight="1">
      <c r="B11" s="534" t="str">
        <f>'Attach 3(JV)'!B11</f>
        <v/>
      </c>
      <c r="C11" s="534"/>
      <c r="D11" s="534"/>
      <c r="F11" s="46" t="str">
        <f>'Attach 3(JV)'!E11</f>
        <v xml:space="preserve">2nd Floor, Plot No. – 2A/INS 02, Avadh Vihar Yojna,Lucknow- 226002 (UP) </v>
      </c>
    </row>
    <row r="12" spans="1:8" ht="20.100000000000001" customHeight="1">
      <c r="A12" s="15"/>
      <c r="B12" s="534" t="str">
        <f>'Attach 3(JV)'!B12</f>
        <v/>
      </c>
      <c r="C12" s="534"/>
      <c r="D12" s="534"/>
      <c r="E12" s="6"/>
    </row>
    <row r="13" spans="1:8" ht="20.100000000000001" customHeight="1">
      <c r="A13" s="15"/>
      <c r="B13" s="44"/>
      <c r="C13" s="44"/>
      <c r="D13" s="44"/>
      <c r="E13" s="8"/>
      <c r="F13" s="60"/>
      <c r="G13" s="60"/>
    </row>
    <row r="14" spans="1:8" ht="20.100000000000001" customHeight="1">
      <c r="A14" s="15"/>
      <c r="B14" s="44"/>
      <c r="C14" s="44"/>
      <c r="D14" s="44"/>
    </row>
    <row r="15" spans="1:8" ht="20.100000000000001" customHeight="1">
      <c r="A15" s="12" t="s">
        <v>336</v>
      </c>
    </row>
    <row r="16" spans="1:8" ht="20.100000000000001" customHeight="1">
      <c r="A16" s="15"/>
    </row>
    <row r="17" spans="1:9" ht="50.1" customHeight="1">
      <c r="A17" s="544" t="str">
        <f>"We hereby certify that equipment and materials to be supplied are produced in " &amp;H26 &amp; " eligible source " &amp; F26</f>
        <v>We hereby certify that equipment and materials to be supplied are produced in [Name of Countries],  eligible source country.</v>
      </c>
      <c r="B17" s="544"/>
      <c r="C17" s="544"/>
      <c r="D17" s="544"/>
      <c r="E17" s="544"/>
      <c r="F17" s="61" t="s">
        <v>176</v>
      </c>
      <c r="G17" s="61" t="s">
        <v>177</v>
      </c>
    </row>
    <row r="18" spans="1:9" ht="45" customHeight="1">
      <c r="A18" s="485" t="str">
        <f>"We hereby certify that our company is incorporated and registered in " &amp;I26 &amp; " eligible source " &amp;G26</f>
        <v>We hereby certify that our company is incorporated and registered in [Name of Countries],  eligible source country.</v>
      </c>
      <c r="B18" s="485"/>
      <c r="C18" s="485"/>
      <c r="D18" s="485"/>
      <c r="E18" s="485"/>
      <c r="F18" s="65" t="s">
        <v>149</v>
      </c>
      <c r="G18" s="65" t="s">
        <v>149</v>
      </c>
      <c r="H18" s="52" t="str">
        <f t="shared" ref="H18:I25" si="0">IF(F18 = "", "", F18&amp; ", ")</f>
        <v xml:space="preserve">[Name of Countries], </v>
      </c>
      <c r="I18" s="52" t="str">
        <f t="shared" si="0"/>
        <v xml:space="preserve">[Name of Countries], </v>
      </c>
    </row>
    <row r="19" spans="1:9" ht="33" customHeight="1">
      <c r="A19" s="64"/>
      <c r="B19" s="64"/>
      <c r="C19" s="64"/>
      <c r="D19" s="64"/>
      <c r="E19" s="64"/>
      <c r="F19" s="65"/>
      <c r="G19" s="65"/>
      <c r="H19" s="52" t="str">
        <f t="shared" si="0"/>
        <v/>
      </c>
      <c r="I19" s="52" t="str">
        <f t="shared" si="0"/>
        <v/>
      </c>
    </row>
    <row r="20" spans="1:9" ht="33" customHeight="1">
      <c r="A20" s="64"/>
      <c r="B20" s="64"/>
      <c r="C20" s="64"/>
      <c r="D20" s="20"/>
      <c r="E20" s="64"/>
      <c r="F20" s="65"/>
      <c r="G20" s="65"/>
      <c r="H20" s="52" t="str">
        <f t="shared" si="0"/>
        <v/>
      </c>
      <c r="I20" s="52" t="str">
        <f t="shared" si="0"/>
        <v/>
      </c>
    </row>
    <row r="21" spans="1:9" ht="33" customHeight="1">
      <c r="A21" s="19" t="s">
        <v>5</v>
      </c>
      <c r="B21" s="28" t="str">
        <f>'Attach 3(JV)'!B18</f>
        <v>--</v>
      </c>
      <c r="D21" s="20" t="s">
        <v>3</v>
      </c>
      <c r="E21" s="94" t="str">
        <f>'Attach 3(JV)'!E18</f>
        <v/>
      </c>
      <c r="F21" s="65"/>
      <c r="G21" s="65"/>
      <c r="H21" s="52" t="str">
        <f t="shared" si="0"/>
        <v/>
      </c>
      <c r="I21" s="52" t="str">
        <f t="shared" si="0"/>
        <v/>
      </c>
    </row>
    <row r="22" spans="1:9" ht="33" customHeight="1">
      <c r="A22" s="19" t="s">
        <v>6</v>
      </c>
      <c r="B22" s="94" t="str">
        <f>'Attach 3(JV)'!B19</f>
        <v/>
      </c>
      <c r="D22" s="20" t="s">
        <v>4</v>
      </c>
      <c r="E22" s="94" t="str">
        <f>'Attach 3(JV)'!E19</f>
        <v/>
      </c>
      <c r="F22" s="65"/>
      <c r="G22" s="65"/>
      <c r="H22" s="52" t="str">
        <f t="shared" si="0"/>
        <v/>
      </c>
      <c r="I22" s="52" t="str">
        <f t="shared" si="0"/>
        <v/>
      </c>
    </row>
    <row r="23" spans="1:9" ht="33" customHeight="1">
      <c r="D23" s="20"/>
      <c r="F23" s="65"/>
      <c r="G23" s="65"/>
      <c r="H23" s="52" t="str">
        <f t="shared" si="0"/>
        <v/>
      </c>
      <c r="I23" s="52" t="str">
        <f t="shared" si="0"/>
        <v/>
      </c>
    </row>
    <row r="24" spans="1:9" ht="33" customHeight="1">
      <c r="D24" s="20"/>
      <c r="F24" s="65"/>
      <c r="G24" s="65"/>
      <c r="H24" s="52" t="str">
        <f t="shared" si="0"/>
        <v/>
      </c>
      <c r="I24" s="52" t="str">
        <f t="shared" si="0"/>
        <v/>
      </c>
    </row>
    <row r="25" spans="1:9" ht="33" customHeight="1">
      <c r="A25" s="8"/>
      <c r="B25" s="8"/>
      <c r="C25" s="8"/>
      <c r="D25" s="8"/>
      <c r="E25" s="8"/>
      <c r="F25" s="65"/>
      <c r="G25" s="65"/>
      <c r="H25" s="52" t="str">
        <f t="shared" si="0"/>
        <v/>
      </c>
      <c r="I25" s="52" t="str">
        <f t="shared" si="0"/>
        <v/>
      </c>
    </row>
    <row r="26" spans="1:9" ht="33" customHeight="1">
      <c r="A26" s="8"/>
      <c r="B26" s="8"/>
      <c r="C26" s="8"/>
      <c r="D26" s="8"/>
      <c r="E26" s="8"/>
      <c r="F26" s="63" t="str">
        <f>IF((8-COUNTBLANK(F18:F25)) &lt;2, "country.", "countries.")</f>
        <v>country.</v>
      </c>
      <c r="G26" s="63" t="str">
        <f>IF((8-COUNTBLANK(G18:G25)) &lt;2, "country.", "countries.")</f>
        <v>country.</v>
      </c>
      <c r="H26" s="52" t="str">
        <f>IF(COUNTBLANK(F18:F25) =8, "[Enter the name of country where from equipments &amp; material shall be supplied]",CONCATENATE(H18,H19,H20,H21,H22,H23,H24,H25))</f>
        <v xml:space="preserve">[Name of Countries], </v>
      </c>
      <c r="I26" s="52" t="str">
        <f>IF(COUNTBLANK(G18:G25) =8, "[Enter the name of country where from equipments &amp; material shall be supplied]",CONCATENATE(I18,I19,I20,I21,I22,I23,I24,I25))</f>
        <v xml:space="preserve">[Name of Countries], </v>
      </c>
    </row>
    <row r="27" spans="1:9" ht="33" customHeight="1">
      <c r="A27" s="8"/>
      <c r="B27" s="8"/>
      <c r="C27" s="8"/>
      <c r="D27" s="8"/>
      <c r="E27" s="8"/>
    </row>
    <row r="28" spans="1:9" ht="33" customHeight="1">
      <c r="A28" s="8"/>
      <c r="B28" s="8"/>
      <c r="C28" s="8"/>
      <c r="D28" s="8"/>
      <c r="E28" s="8"/>
    </row>
    <row r="29" spans="1:9" ht="33" customHeight="1">
      <c r="A29" s="8"/>
      <c r="B29" s="8"/>
      <c r="C29" s="8"/>
      <c r="D29" s="8"/>
      <c r="E29" s="8"/>
    </row>
    <row r="30" spans="1:9" ht="20.100000000000001" customHeight="1"/>
    <row r="31" spans="1:9" ht="20.100000000000001" customHeight="1">
      <c r="A31" s="21"/>
    </row>
    <row r="32" spans="1:9" ht="20.100000000000001" customHeight="1"/>
    <row r="33" spans="1:1" ht="20.100000000000001" customHeight="1"/>
    <row r="34" spans="1:1" ht="20.100000000000001" customHeight="1">
      <c r="A34" s="21"/>
    </row>
    <row r="35" spans="1:1" ht="20.100000000000001" customHeight="1"/>
    <row r="36" spans="1:1" ht="20.100000000000001" customHeight="1">
      <c r="A36" s="21"/>
    </row>
    <row r="37" spans="1:1" ht="20.100000000000001" customHeight="1"/>
    <row r="38" spans="1:1" ht="20.100000000000001" customHeight="1">
      <c r="A38" s="21"/>
    </row>
    <row r="39" spans="1:1" ht="20.100000000000001" customHeight="1"/>
    <row r="40" spans="1:1" ht="20.100000000000001" customHeight="1"/>
    <row r="41" spans="1:1" ht="20.100000000000001" customHeight="1"/>
    <row r="42" spans="1:1" ht="20.100000000000001" customHeight="1"/>
  </sheetData>
  <sheetProtection algorithmName="SHA-512" hashValue="55TraQQ/l1GfgPyv4WuGXh3Vk9WpAeAvfZ4P3m8Eip40y19vDthEr8tOiyshybgnhK8hpQXic6KWISu4gROnCA==" saltValue="JsI4W5ENxKCnR84oaN+law==" spinCount="100000" sheet="1" formatColumns="0" formatRows="0" selectLockedCells="1"/>
  <customSheetViews>
    <customSheetView guid="{FEBF4298-F424-4062-8777-832DAFDB7A61}" showPageBreaks="1" showGridLines="0" zeroValues="0" fitToPage="1" printArea="1" hiddenColumns="1" view="pageBreakPreview" topLeftCell="A9">
      <selection activeCell="F18" sqref="F18"/>
      <pageMargins left="0.75" right="0.63" top="0.57999999999999996" bottom="0.6" header="0.34" footer="0.35"/>
      <pageSetup scale="68" orientation="portrait" r:id="rId1"/>
      <headerFooter alignWithMargins="0">
        <oddFooter>&amp;R&amp;"Book Antiqua,Bold"&amp;8 Page &amp;P of &amp;N</oddFooter>
      </headerFooter>
    </customSheetView>
    <customSheetView guid="{FB41F969-87BE-4AD1-A99C-A5F9EA1C8FCB}" showPageBreaks="1" showGridLines="0" zeroValues="0" fitToPage="1" printArea="1" hiddenColumns="1" view="pageBreakPreview" topLeftCell="A16">
      <selection activeCell="F18" sqref="F18"/>
      <pageMargins left="0.75" right="0.63" top="0.57999999999999996" bottom="0.6" header="0.34" footer="0.35"/>
      <pageSetup scale="67" orientation="portrait" r:id="rId2"/>
      <headerFooter alignWithMargins="0">
        <oddFooter>&amp;R&amp;"Book Antiqua,Bold"&amp;8 Page &amp;P of &amp;N</oddFooter>
      </headerFooter>
    </customSheetView>
    <customSheetView guid="{47D52ECC-373D-4A7A-838F-7112A4A0A94F}" showPageBreaks="1" showGridLines="0" zeroValues="0" fitToPage="1" printArea="1" hiddenColumns="1" view="pageBreakPreview">
      <selection activeCell="F18" sqref="F18"/>
      <pageMargins left="0.75" right="0.63" top="0.57999999999999996" bottom="0.6" header="0.34" footer="0.35"/>
      <pageSetup scale="68" orientation="portrait" r:id="rId3"/>
      <headerFooter alignWithMargins="0">
        <oddFooter>&amp;R&amp;"Book Antiqua,Bold"&amp;8 Page &amp;P of &amp;N</oddFooter>
      </headerFooter>
    </customSheetView>
    <customSheetView guid="{BA86FE7A-199D-4ABD-A444-AE6BFDF4BCC9}" showPageBreaks="1" showGridLines="0" zeroValues="0" fitToPage="1" printArea="1" hiddenColumns="1" view="pageBreakPreview" topLeftCell="A7">
      <selection activeCell="F23" sqref="F23"/>
      <pageMargins left="0.75" right="0.63" top="0.57999999999999996" bottom="0.6" header="0.34" footer="0.35"/>
      <pageSetup scale="67"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5"/>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347D9A5E-5167-4CD7-A121-BEAF211F64E4}" showPageBreaks="1" showGridLines="0" zeroValues="0" fitToPage="1" printArea="1" hiddenColumns="1" view="pageBreakPreview">
      <selection activeCell="F18" sqref="F18"/>
      <pageMargins left="0.75" right="0.63" top="0.57999999999999996" bottom="0.6" header="0.34" footer="0.35"/>
      <pageSetup scale="68" orientation="portrait" r:id="rId27"/>
      <headerFooter alignWithMargins="0">
        <oddFooter>&amp;R&amp;"Book Antiqua,Bold"&amp;8 Page &amp;P of &amp;N</oddFooter>
      </headerFooter>
    </customSheetView>
    <customSheetView guid="{72B383D4-8341-48BE-BBCC-63C6785ABF81}" showPageBreaks="1" showGridLines="0" zeroValues="0" fitToPage="1" printArea="1" hiddenColumns="1" view="pageBreakPreview">
      <selection activeCell="F18" sqref="F18"/>
      <pageMargins left="0.75" right="0.63" top="0.57999999999999996" bottom="0.6" header="0.34" footer="0.35"/>
      <pageSetup scale="68" orientation="portrait" r:id="rId28"/>
      <headerFooter alignWithMargins="0">
        <oddFooter>&amp;R&amp;"Book Antiqua,Bold"&amp;8 Page &amp;P of &amp;N</oddFooter>
      </headerFooter>
    </customSheetView>
    <customSheetView guid="{7706378E-40E2-4583-90AF-E6E1DCB3696C}" showPageBreaks="1" showGridLines="0" zeroValues="0" fitToPage="1" printArea="1" hiddenColumns="1" view="pageBreakPreview" topLeftCell="A10">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0"/>
  <headerFooter alignWithMargins="0">
    <oddFooter>&amp;R&amp;"Book Antiqua,Bold"&amp;8 Page &amp;P of &amp;N</oddFooter>
  </headerFooter>
  <drawing r:id="rId3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10"/>
    <pageSetUpPr fitToPage="1"/>
  </sheetPr>
  <dimension ref="A1:AL40"/>
  <sheetViews>
    <sheetView showGridLines="0" showZeros="0" view="pageBreakPreview" zoomScaleSheetLayoutView="100" workbookViewId="0">
      <selection activeCell="B16" sqref="B16"/>
    </sheetView>
  </sheetViews>
  <sheetFormatPr defaultRowHeight="15.75"/>
  <cols>
    <col min="1" max="1" width="12.140625" style="17" customWidth="1"/>
    <col min="2" max="2" width="23.7109375" style="17" customWidth="1"/>
    <col min="3" max="3" width="26.42578125" style="17" customWidth="1"/>
    <col min="4" max="4" width="12.28515625" style="17" customWidth="1"/>
    <col min="5" max="5" width="40.85546875" style="17" customWidth="1"/>
    <col min="6" max="8" width="9.140625" style="277"/>
    <col min="9" max="38" width="9.140625" style="278"/>
    <col min="39" max="16384" width="9.140625" style="64"/>
  </cols>
  <sheetData>
    <row r="1" spans="1:38" ht="36.75" customHeight="1">
      <c r="A1" s="546" t="str">
        <f>'Attach 3(JV)'!A1</f>
        <v>Specification No. :NR3/NT/W-AIS/DOM/K00/25/11859 (RFx No. 5002004747)</v>
      </c>
      <c r="B1" s="546"/>
      <c r="C1" s="546"/>
      <c r="D1" s="276"/>
      <c r="E1" s="265" t="str">
        <f>"Attachment-4(A) "&amp; 'Attach 3(JV)'!AT1</f>
        <v xml:space="preserve">Attachment-4(A) </v>
      </c>
    </row>
    <row r="2" spans="1:38" ht="11.1" customHeight="1"/>
    <row r="3" spans="1:38" ht="84" customHeight="1">
      <c r="A3" s="536" t="str">
        <f>'Attach 3(JV)'!A3</f>
        <v>Package-C-Augmentation of transformation capacity at 765/400/220kV Agra (PG) S/S by 1x500 MVA, 400/220kV ICT at 400 KV Agra S/S</v>
      </c>
      <c r="B3" s="537"/>
      <c r="C3" s="537"/>
      <c r="D3" s="537"/>
      <c r="E3" s="537"/>
      <c r="F3" s="78"/>
      <c r="G3" s="78"/>
      <c r="H3" s="78"/>
    </row>
    <row r="4" spans="1:38" ht="11.1" customHeight="1">
      <c r="A4" s="266"/>
      <c r="H4" s="279"/>
      <c r="I4" s="280"/>
    </row>
    <row r="5" spans="1:38" ht="20.100000000000001" customHeight="1">
      <c r="A5" s="538" t="s">
        <v>347</v>
      </c>
      <c r="B5" s="538"/>
      <c r="C5" s="538"/>
      <c r="D5" s="538"/>
      <c r="E5" s="538"/>
      <c r="F5" s="78"/>
      <c r="H5" s="279"/>
      <c r="I5" s="280"/>
    </row>
    <row r="6" spans="1:38" ht="11.1" customHeight="1">
      <c r="A6" s="69"/>
      <c r="H6" s="279"/>
      <c r="I6" s="280"/>
    </row>
    <row r="7" spans="1:38" ht="20.100000000000001" customHeight="1">
      <c r="A7" s="47" t="str">
        <f>'Attach 3(JV)'!A7</f>
        <v>Bidder’s Name and Address (Sole Bidder) :</v>
      </c>
      <c r="D7" s="129" t="str">
        <f>'Attach 3(JV)'!E7</f>
        <v>To:</v>
      </c>
      <c r="H7" s="279"/>
      <c r="I7" s="280"/>
    </row>
    <row r="8" spans="1:38" s="85" customFormat="1" ht="36" customHeight="1">
      <c r="A8" s="542" t="str">
        <f>'Attach 3(JV)'!A8</f>
        <v/>
      </c>
      <c r="B8" s="542"/>
      <c r="C8" s="542"/>
      <c r="D8" s="130" t="str">
        <f>'Attach 3(JV)'!E8</f>
        <v>Contract Services</v>
      </c>
      <c r="E8" s="69"/>
      <c r="F8" s="281"/>
      <c r="G8" s="281"/>
      <c r="H8" s="282"/>
      <c r="I8" s="283"/>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row>
    <row r="9" spans="1:38" ht="20.100000000000001" customHeight="1">
      <c r="A9" s="131" t="s">
        <v>341</v>
      </c>
      <c r="B9" s="540" t="str">
        <f>'Attach 3(JV)'!B9</f>
        <v/>
      </c>
      <c r="C9" s="540"/>
      <c r="D9" s="130" t="str">
        <f>'Attach 3(JV)'!E9</f>
        <v>Power Grid Corporation of India Ltd.,</v>
      </c>
      <c r="H9" s="279"/>
      <c r="I9" s="280"/>
    </row>
    <row r="10" spans="1:38" ht="20.100000000000001" customHeight="1">
      <c r="A10" s="131" t="s">
        <v>343</v>
      </c>
      <c r="B10" s="540" t="str">
        <f>'Attach 3(JV)'!B10</f>
        <v/>
      </c>
      <c r="C10" s="540"/>
      <c r="D10" s="130" t="str">
        <f>'Attach 3(JV)'!E10</f>
        <v xml:space="preserve">Northern Region-III Headquarter, 2nd Floor, Plot No. – 2A/INS 02,
</v>
      </c>
      <c r="H10" s="279"/>
      <c r="I10" s="280"/>
    </row>
    <row r="11" spans="1:38" ht="20.100000000000001" customHeight="1">
      <c r="B11" s="540" t="str">
        <f>'Attach 3(JV)'!B11</f>
        <v/>
      </c>
      <c r="C11" s="540"/>
      <c r="D11" s="130" t="str">
        <f>'Attach 3(JV)'!E11</f>
        <v xml:space="preserve">2nd Floor, Plot No. – 2A/INS 02, Avadh Vihar Yojna,Lucknow- 226002 (UP) </v>
      </c>
    </row>
    <row r="12" spans="1:38" ht="15" customHeight="1">
      <c r="A12" s="69"/>
      <c r="B12" s="540" t="str">
        <f>'Attach 3(JV)'!B12</f>
        <v/>
      </c>
      <c r="C12" s="540"/>
      <c r="D12" s="130"/>
    </row>
    <row r="13" spans="1:38" ht="20.100000000000001" customHeight="1">
      <c r="A13" s="17" t="s">
        <v>336</v>
      </c>
    </row>
    <row r="14" spans="1:38" ht="72" customHeight="1">
      <c r="A14" s="486" t="s">
        <v>348</v>
      </c>
      <c r="B14" s="486"/>
      <c r="C14" s="486"/>
      <c r="D14" s="486"/>
      <c r="E14" s="486"/>
    </row>
    <row r="15" spans="1:38" ht="20.100000000000001" customHeight="1">
      <c r="A15" s="48" t="s">
        <v>354</v>
      </c>
      <c r="B15" s="48" t="s">
        <v>355</v>
      </c>
      <c r="C15" s="48" t="s">
        <v>356</v>
      </c>
      <c r="D15" s="48" t="s">
        <v>337</v>
      </c>
      <c r="E15" s="48" t="s">
        <v>338</v>
      </c>
    </row>
    <row r="16" spans="1:38" ht="20.100000000000001" customHeight="1">
      <c r="A16" s="49">
        <v>1</v>
      </c>
      <c r="B16" s="96"/>
      <c r="C16" s="96"/>
      <c r="D16" s="96"/>
      <c r="E16" s="96"/>
    </row>
    <row r="17" spans="1:5" ht="20.100000000000001" customHeight="1">
      <c r="A17" s="50">
        <v>2</v>
      </c>
      <c r="B17" s="97"/>
      <c r="C17" s="97"/>
      <c r="D17" s="97"/>
      <c r="E17" s="97"/>
    </row>
    <row r="18" spans="1:5" ht="20.100000000000001" customHeight="1">
      <c r="A18" s="50">
        <v>3</v>
      </c>
      <c r="B18" s="97"/>
      <c r="C18" s="97"/>
      <c r="D18" s="97"/>
      <c r="E18" s="97"/>
    </row>
    <row r="19" spans="1:5" ht="20.100000000000001" customHeight="1">
      <c r="A19" s="50">
        <v>4</v>
      </c>
      <c r="B19" s="97"/>
      <c r="C19" s="97"/>
      <c r="D19" s="97"/>
      <c r="E19" s="97"/>
    </row>
    <row r="20" spans="1:5" ht="19.5" customHeight="1">
      <c r="A20" s="51">
        <v>5</v>
      </c>
      <c r="B20" s="98"/>
      <c r="C20" s="98"/>
      <c r="D20" s="98"/>
      <c r="E20" s="98"/>
    </row>
    <row r="21" spans="1:5" ht="62.25" customHeight="1">
      <c r="A21" s="64"/>
      <c r="B21" s="64"/>
      <c r="C21" s="64"/>
      <c r="D21" s="64"/>
      <c r="E21" s="64"/>
    </row>
    <row r="22" spans="1:5" ht="62.25" customHeight="1">
      <c r="A22" s="486" t="s">
        <v>349</v>
      </c>
      <c r="B22" s="486"/>
      <c r="C22" s="486"/>
      <c r="D22" s="486"/>
      <c r="E22" s="486"/>
    </row>
    <row r="23" spans="1:5" ht="15.95" customHeight="1"/>
    <row r="24" spans="1:5" ht="23.1" customHeight="1">
      <c r="C24" s="270"/>
    </row>
    <row r="25" spans="1:5" ht="23.1" customHeight="1">
      <c r="A25" s="271" t="s">
        <v>5</v>
      </c>
      <c r="B25" s="272" t="str">
        <f>'Attach 3(JV)'!B18</f>
        <v>--</v>
      </c>
      <c r="C25" s="270" t="s">
        <v>3</v>
      </c>
      <c r="D25" s="545" t="str">
        <f>'Attach 3(JV)'!E18</f>
        <v/>
      </c>
      <c r="E25" s="545"/>
    </row>
    <row r="26" spans="1:5" ht="56.25" customHeight="1">
      <c r="A26" s="271" t="s">
        <v>6</v>
      </c>
      <c r="B26" s="273" t="str">
        <f>'Attach 3(JV)'!B19</f>
        <v/>
      </c>
      <c r="C26" s="270" t="s">
        <v>4</v>
      </c>
      <c r="D26" s="273" t="str">
        <f>'Attach 3(JV)'!E19</f>
        <v/>
      </c>
    </row>
    <row r="27" spans="1:5" ht="23.1" customHeight="1">
      <c r="C27" s="270"/>
      <c r="D27" s="270"/>
    </row>
    <row r="28" spans="1:5" ht="20.100000000000001" customHeight="1"/>
    <row r="29" spans="1:5" ht="20.100000000000001" customHeight="1">
      <c r="A29" s="256"/>
    </row>
    <row r="30" spans="1:5" ht="20.100000000000001" customHeight="1"/>
    <row r="31" spans="1:5" ht="20.100000000000001" customHeight="1"/>
    <row r="32" spans="1:5" ht="20.100000000000001" customHeight="1">
      <c r="A32" s="256"/>
    </row>
    <row r="33" spans="1:1" ht="20.100000000000001" customHeight="1"/>
    <row r="34" spans="1:1" ht="20.100000000000001" customHeight="1">
      <c r="A34" s="256"/>
    </row>
    <row r="35" spans="1:1" ht="20.100000000000001" customHeight="1"/>
    <row r="36" spans="1:1" ht="20.100000000000001" customHeight="1">
      <c r="A36" s="256"/>
    </row>
    <row r="37" spans="1:1" ht="20.100000000000001" customHeight="1"/>
    <row r="38" spans="1:1" ht="20.100000000000001" customHeight="1"/>
    <row r="39" spans="1:1" ht="20.100000000000001" customHeight="1"/>
    <row r="40" spans="1:1" ht="20.100000000000001" customHeight="1"/>
  </sheetData>
  <sheetProtection algorithmName="SHA-512" hashValue="StHfymhuvfSkjFkpFk4jyDT+cR5FSbyL26EfzRJ8iEmUcu0K6MOB/GAWQJ71+l48AU8CExAMvfIALynXOQdM7w==" saltValue="avofEuE/CLE17ZV1T2ZMKQ==" spinCount="100000" sheet="1" formatColumns="0" formatRows="0" selectLockedCells="1"/>
  <customSheetViews>
    <customSheetView guid="{FEBF4298-F424-4062-8777-832DAFDB7A61}" scale="90" showPageBreaks="1" showGridLines="0" zeroValues="0" fitToPage="1" printArea="1" view="pageBreakPreview" topLeftCell="A3">
      <selection activeCell="B16" sqref="B16"/>
      <pageMargins left="0.75" right="0.63" top="0.57999999999999996" bottom="0.4" header="0.34" footer="0.2"/>
      <pageSetup scale="94" orientation="portrait" r:id="rId1"/>
      <headerFooter alignWithMargins="0">
        <oddFooter>&amp;R&amp;"Book Antiqua,Bold"&amp;8 Page &amp;P of &amp;N</oddFooter>
      </headerFooter>
    </customSheetView>
    <customSheetView guid="{FB41F969-87BE-4AD1-A99C-A5F9EA1C8FCB}" scale="90" showPageBreaks="1" showGridLines="0" zeroValues="0" fitToPage="1" printArea="1" view="pageBreakPreview" topLeftCell="A10">
      <selection activeCell="B16" sqref="B16"/>
      <pageMargins left="0.75" right="0.63" top="0.57999999999999996" bottom="0.4" header="0.34" footer="0.2"/>
      <pageSetup scale="92" orientation="portrait" r:id="rId2"/>
      <headerFooter alignWithMargins="0">
        <oddFooter>&amp;R&amp;"Book Antiqua,Bold"&amp;8 Page &amp;P of &amp;N</oddFooter>
      </headerFooter>
    </customSheetView>
    <customSheetView guid="{47D52ECC-373D-4A7A-838F-7112A4A0A94F}" scale="110" showPageBreaks="1" showGridLines="0" zeroValues="0" fitToPage="1" printArea="1" view="pageBreakPreview">
      <selection activeCell="B16" sqref="B16"/>
      <pageMargins left="0.75" right="0.63" top="0.57999999999999996" bottom="0.4" header="0.34" footer="0.2"/>
      <pageSetup scale="96" orientation="portrait" r:id="rId3"/>
      <headerFooter alignWithMargins="0">
        <oddFooter>&amp;R&amp;"Book Antiqua,Bold"&amp;8 Page &amp;P of &amp;N</oddFooter>
      </headerFooter>
    </customSheetView>
    <customSheetView guid="{BA86FE7A-199D-4ABD-A444-AE6BFDF4BCC9}" scale="145" showPageBreaks="1" showGridLines="0" zeroValues="0" fitToPage="1" printArea="1" view="pageBreakPreview" topLeftCell="A4">
      <selection activeCell="B17" sqref="B17"/>
      <pageMargins left="0.75" right="0.63" top="0.57999999999999996" bottom="0.4" header="0.34" footer="0.2"/>
      <pageSetup orientation="portrait" r:id="rId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5"/>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26"/>
      <headerFooter alignWithMargins="0">
        <oddFooter>&amp;R&amp;"Book Antiqua,Bold"&amp;8 Page &amp;P of &amp;N</oddFooter>
      </headerFooter>
    </customSheetView>
    <customSheetView guid="{347D9A5E-5167-4CD7-A121-BEAF211F64E4}" scale="110" showPageBreaks="1" showGridLines="0" zeroValues="0" fitToPage="1" printArea="1" view="pageBreakPreview">
      <selection activeCell="B16" sqref="B16"/>
      <pageMargins left="0.75" right="0.63" top="0.57999999999999996" bottom="0.4" header="0.34" footer="0.2"/>
      <pageSetup scale="96" orientation="portrait" r:id="rId27"/>
      <headerFooter alignWithMargins="0">
        <oddFooter>&amp;R&amp;"Book Antiqua,Bold"&amp;8 Page &amp;P of &amp;N</oddFooter>
      </headerFooter>
    </customSheetView>
    <customSheetView guid="{72B383D4-8341-48BE-BBCC-63C6785ABF81}" scale="110" showPageBreaks="1" showGridLines="0" zeroValues="0" fitToPage="1" printArea="1" view="pageBreakPreview" topLeftCell="A16">
      <selection activeCell="B16" sqref="B16"/>
      <pageMargins left="0.75" right="0.63" top="0.57999999999999996" bottom="0.4" header="0.34" footer="0.2"/>
      <pageSetup scale="96" orientation="portrait" r:id="rId28"/>
      <headerFooter alignWithMargins="0">
        <oddFooter>&amp;R&amp;"Book Antiqua,Bold"&amp;8 Page &amp;P of &amp;N</oddFooter>
      </headerFooter>
    </customSheetView>
    <customSheetView guid="{7706378E-40E2-4583-90AF-E6E1DCB3696C}" scale="90" showPageBreaks="1" showGridLines="0" zeroValues="0" fitToPage="1" printArea="1" view="pageBreakPreview">
      <selection activeCell="B16" sqref="B16"/>
      <pageMargins left="0.75" right="0.63" top="0.57999999999999996" bottom="0.4" header="0.34" footer="0.2"/>
      <pageSetup scale="94" orientation="portrait" r:id="rId29"/>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scale="87" orientation="portrait" r:id="rId30"/>
  <headerFooter alignWithMargins="0">
    <oddFooter>&amp;R&amp;"Book Antiqua,Bold"&amp;8 Page &amp;P of &amp;N</oddFooter>
  </headerFooter>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15"/>
    <pageSetUpPr fitToPage="1"/>
  </sheetPr>
  <dimension ref="A1:I35"/>
  <sheetViews>
    <sheetView showGridLines="0" view="pageBreakPreview" topLeftCell="A16" zoomScaleSheetLayoutView="100" workbookViewId="0">
      <selection activeCell="B16" sqref="B16:E16"/>
    </sheetView>
  </sheetViews>
  <sheetFormatPr defaultRowHeight="15.75"/>
  <cols>
    <col min="1" max="1" width="12.140625" style="17" customWidth="1"/>
    <col min="2" max="2" width="20.5703125" style="17" customWidth="1"/>
    <col min="3" max="3" width="11.42578125" style="17" customWidth="1"/>
    <col min="4" max="4" width="15.42578125" style="17" customWidth="1"/>
    <col min="5" max="5" width="60.7109375" style="17" customWidth="1"/>
    <col min="6" max="8" width="9.140625" style="17"/>
    <col min="9" max="16384" width="9.140625" style="64"/>
  </cols>
  <sheetData>
    <row r="1" spans="1:9" ht="31.5" customHeight="1">
      <c r="A1" s="546" t="str">
        <f>'Attach 3(JV)'!A1</f>
        <v>Specification No. :NR3/NT/W-AIS/DOM/K00/25/11859 (RFx No. 5002004747)</v>
      </c>
      <c r="B1" s="546"/>
      <c r="C1" s="546"/>
      <c r="D1" s="546"/>
      <c r="E1" s="265" t="str">
        <f>"Attachment-4(B) "&amp; 'Attach 3(JV)'!AT1</f>
        <v xml:space="preserve">Attachment-4(B) </v>
      </c>
    </row>
    <row r="3" spans="1:9" ht="82.5" customHeight="1">
      <c r="A3" s="536" t="str">
        <f>'Attach 3(JV)'!A3</f>
        <v>Package-C-Augmentation of transformation capacity at 765/400/220kV Agra (PG) S/S by 1x500 MVA, 400/220kV ICT at 400 KV Agra S/S</v>
      </c>
      <c r="B3" s="537"/>
      <c r="C3" s="537"/>
      <c r="D3" s="537"/>
      <c r="E3" s="537"/>
      <c r="F3" s="10"/>
      <c r="G3" s="10"/>
      <c r="H3" s="10"/>
    </row>
    <row r="4" spans="1:9" ht="20.100000000000001" customHeight="1">
      <c r="A4" s="266"/>
      <c r="H4" s="125"/>
      <c r="I4" s="126"/>
    </row>
    <row r="5" spans="1:9" ht="20.100000000000001" customHeight="1">
      <c r="A5" s="538" t="s">
        <v>347</v>
      </c>
      <c r="B5" s="538"/>
      <c r="C5" s="538"/>
      <c r="D5" s="538"/>
      <c r="E5" s="538"/>
      <c r="F5" s="47"/>
      <c r="H5" s="125"/>
      <c r="I5" s="126"/>
    </row>
    <row r="6" spans="1:9" ht="20.100000000000001" customHeight="1">
      <c r="A6" s="69"/>
      <c r="H6" s="125"/>
      <c r="I6" s="126"/>
    </row>
    <row r="7" spans="1:9" ht="20.100000000000001" customHeight="1">
      <c r="A7" s="47" t="str">
        <f>'Attach 3(JV)'!A7</f>
        <v>Bidder’s Name and Address (Sole Bidder) :</v>
      </c>
      <c r="E7" s="129" t="str">
        <f>'Attach 3(JV)'!E7</f>
        <v>To:</v>
      </c>
      <c r="H7" s="125"/>
      <c r="I7" s="126"/>
    </row>
    <row r="8" spans="1:9" ht="36" customHeight="1">
      <c r="A8" s="542" t="str">
        <f>'Attach 3(JV)'!A8</f>
        <v/>
      </c>
      <c r="B8" s="542"/>
      <c r="C8" s="542"/>
      <c r="D8" s="542"/>
      <c r="E8" s="130" t="str">
        <f>'Attach 3(JV)'!E8</f>
        <v>Contract Services</v>
      </c>
      <c r="H8" s="125"/>
      <c r="I8" s="126"/>
    </row>
    <row r="9" spans="1:9" ht="20.100000000000001" customHeight="1">
      <c r="A9" s="131" t="s">
        <v>341</v>
      </c>
      <c r="B9" s="540" t="str">
        <f>'Attach 3(JV)'!B9</f>
        <v/>
      </c>
      <c r="C9" s="540"/>
      <c r="D9" s="540"/>
      <c r="E9" s="130" t="str">
        <f>'Attach 3(JV)'!E9</f>
        <v>Power Grid Corporation of India Ltd.,</v>
      </c>
      <c r="H9" s="125"/>
      <c r="I9" s="126"/>
    </row>
    <row r="10" spans="1:9" ht="20.100000000000001" customHeight="1">
      <c r="A10" s="131" t="s">
        <v>343</v>
      </c>
      <c r="B10" s="540" t="str">
        <f>'Attach 3(JV)'!B10</f>
        <v/>
      </c>
      <c r="C10" s="540"/>
      <c r="D10" s="540"/>
      <c r="E10" s="130" t="str">
        <f>'Attach 3(JV)'!E10</f>
        <v xml:space="preserve">Northern Region-III Headquarter, 2nd Floor, Plot No. – 2A/INS 02,
</v>
      </c>
      <c r="H10" s="125"/>
      <c r="I10" s="126"/>
    </row>
    <row r="11" spans="1:9" ht="20.100000000000001" customHeight="1">
      <c r="B11" s="540" t="str">
        <f>'Attach 3(JV)'!B11</f>
        <v/>
      </c>
      <c r="C11" s="540"/>
      <c r="D11" s="540"/>
      <c r="E11" s="130" t="str">
        <f>'Attach 3(JV)'!E11</f>
        <v xml:space="preserve">2nd Floor, Plot No. – 2A/INS 02, Avadh Vihar Yojna,Lucknow- 226002 (UP) </v>
      </c>
    </row>
    <row r="12" spans="1:9" ht="20.100000000000001" customHeight="1">
      <c r="A12" s="69"/>
      <c r="B12" s="540" t="str">
        <f>'Attach 3(JV)'!B12</f>
        <v/>
      </c>
      <c r="C12" s="540"/>
      <c r="D12" s="540"/>
      <c r="E12" s="130"/>
    </row>
    <row r="13" spans="1:9" ht="20.100000000000001" customHeight="1">
      <c r="A13" s="17" t="s">
        <v>336</v>
      </c>
    </row>
    <row r="14" spans="1:9" ht="20.100000000000001" customHeight="1">
      <c r="A14" s="69"/>
    </row>
    <row r="15" spans="1:9" ht="87.75" customHeight="1">
      <c r="A15" s="486" t="s">
        <v>357</v>
      </c>
      <c r="B15" s="486"/>
      <c r="C15" s="486"/>
      <c r="D15" s="486"/>
      <c r="E15" s="486"/>
    </row>
    <row r="16" spans="1:9" ht="30" customHeight="1">
      <c r="A16" s="31" t="s">
        <v>350</v>
      </c>
      <c r="B16" s="547"/>
      <c r="C16" s="547"/>
      <c r="D16" s="547"/>
      <c r="E16" s="547"/>
    </row>
    <row r="17" spans="1:5" ht="30" customHeight="1">
      <c r="A17" s="31" t="s">
        <v>351</v>
      </c>
      <c r="B17" s="547"/>
      <c r="C17" s="547"/>
      <c r="D17" s="547"/>
      <c r="E17" s="547"/>
    </row>
    <row r="18" spans="1:5" ht="30" customHeight="1">
      <c r="A18" s="31" t="s">
        <v>352</v>
      </c>
      <c r="B18" s="547"/>
      <c r="C18" s="547"/>
      <c r="D18" s="547"/>
      <c r="E18" s="547"/>
    </row>
    <row r="19" spans="1:5" ht="30" customHeight="1">
      <c r="A19" s="24" t="s">
        <v>353</v>
      </c>
      <c r="B19" s="547"/>
      <c r="C19" s="547"/>
      <c r="D19" s="547"/>
      <c r="E19" s="547"/>
    </row>
    <row r="20" spans="1:5" ht="30" customHeight="1">
      <c r="A20" s="24" t="s">
        <v>71</v>
      </c>
      <c r="B20" s="547"/>
      <c r="C20" s="547"/>
      <c r="D20" s="547"/>
      <c r="E20" s="547"/>
    </row>
    <row r="21" spans="1:5" ht="30" customHeight="1">
      <c r="A21" s="24" t="s">
        <v>74</v>
      </c>
      <c r="B21" s="547"/>
      <c r="C21" s="547"/>
      <c r="D21" s="547"/>
      <c r="E21" s="547"/>
    </row>
    <row r="22" spans="1:5" ht="16.5" customHeight="1">
      <c r="A22" s="45"/>
    </row>
    <row r="23" spans="1:5" ht="27.95" customHeight="1">
      <c r="D23" s="270"/>
    </row>
    <row r="24" spans="1:5" ht="27.95" customHeight="1">
      <c r="A24" s="271" t="s">
        <v>5</v>
      </c>
      <c r="B24" s="272" t="str">
        <f>'Attach 3(JV)'!B18</f>
        <v>--</v>
      </c>
      <c r="D24" s="270" t="s">
        <v>3</v>
      </c>
      <c r="E24" s="273" t="str">
        <f>'Attach 3(JV)'!E18</f>
        <v/>
      </c>
    </row>
    <row r="25" spans="1:5" ht="27.95" customHeight="1">
      <c r="A25" s="271" t="s">
        <v>6</v>
      </c>
      <c r="B25" s="273" t="str">
        <f>'Attach 3(JV)'!B19</f>
        <v/>
      </c>
      <c r="D25" s="270" t="s">
        <v>4</v>
      </c>
      <c r="E25" s="273" t="str">
        <f>'Attach 3(JV)'!E19</f>
        <v/>
      </c>
    </row>
    <row r="26" spans="1:5" ht="27.95" customHeight="1">
      <c r="D26" s="270"/>
    </row>
    <row r="27" spans="1:5" ht="33" customHeight="1"/>
    <row r="28" spans="1:5" ht="33" customHeight="1">
      <c r="A28" s="256"/>
    </row>
    <row r="29" spans="1:5" ht="20.100000000000001" customHeight="1"/>
    <row r="30" spans="1:5" ht="20.100000000000001" customHeight="1"/>
    <row r="31" spans="1:5" ht="20.100000000000001" customHeight="1">
      <c r="A31" s="256"/>
    </row>
    <row r="32" spans="1:5" ht="20.100000000000001" customHeight="1"/>
    <row r="33" spans="1:1" ht="20.100000000000001" customHeight="1">
      <c r="A33" s="256"/>
    </row>
    <row r="34" spans="1:1" ht="20.100000000000001" customHeight="1"/>
    <row r="35" spans="1:1">
      <c r="A35" s="256"/>
    </row>
  </sheetData>
  <sheetProtection algorithmName="SHA-512" hashValue="CYzBA5l60c1YGyD1+mxKmsBQTGoz+jZOvYYFwDBBPgwJ4oBSgSvHBSipR7eHL1b7J/Bc82Uy+bcd3xhKXOVSUw==" saltValue="XHpvmQbo5y7QaWiDaGWxKQ==" spinCount="100000" sheet="1" formatColumns="0" formatRows="0" selectLockedCells="1"/>
  <customSheetViews>
    <customSheetView guid="{FEBF4298-F424-4062-8777-832DAFDB7A61}" scale="90" showPageBreaks="1" showGridLines="0" fitToPage="1" printArea="1"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FB41F969-87BE-4AD1-A99C-A5F9EA1C8FCB}" scale="90" showPageBreaks="1" showGridLines="0" fitToPage="1" printArea="1" view="pageBreakPreview">
      <selection activeCell="B16" sqref="B16:E16"/>
      <pageMargins left="0.75" right="0.63" top="0.57999999999999996" bottom="0.6" header="0.34" footer="0.35"/>
      <pageSetup scale="91"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BA86FE7A-199D-4ABD-A444-AE6BFDF4BCC9}" scale="145" showPageBreaks="1" showGridLines="0" fitToPage="1" printArea="1" view="pageBreakPreview" topLeftCell="A10">
      <selection activeCell="B17" sqref="B17:E17"/>
      <pageMargins left="0.75" right="0.63" top="0.57999999999999996" bottom="0.6" header="0.34" footer="0.35"/>
      <pageSetup scale="91"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5"/>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2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B16" sqref="B16:E16"/>
      <pageMargins left="0.75" right="0.63" top="0.57999999999999996" bottom="0.6" header="0.34" footer="0.35"/>
      <pageSetup scale="92"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topLeftCell="A15">
      <selection activeCell="B16" sqref="B16:E16"/>
      <pageMargins left="0.75" right="0.63" top="0.57999999999999996" bottom="0.6" header="0.34" footer="0.35"/>
      <pageSetup scale="92" orientation="portrait" r:id="rId28"/>
      <headerFooter alignWithMargins="0">
        <oddFooter>&amp;R&amp;"Book Antiqua,Bold"&amp;8 Page &amp;P of &amp;N</oddFooter>
      </headerFooter>
    </customSheetView>
    <customSheetView guid="{7706378E-40E2-4583-90AF-E6E1DCB3696C}" scale="90" showPageBreaks="1" showGridLines="0" fitToPage="1" printArea="1" view="pageBreakPreview">
      <selection activeCell="B16" sqref="B16:E16"/>
      <pageMargins left="0.75" right="0.63" top="0.57999999999999996" bottom="0.6" header="0.34" footer="0.35"/>
      <pageSetup scale="92" orientation="portrait" r:id="rId29"/>
      <headerFooter alignWithMargins="0">
        <oddFooter>&amp;R&amp;"Book Antiqua,Bold"&amp;8 Page &amp;P of &amp;N</oddFooter>
      </headerFooter>
    </customSheetView>
  </customSheetViews>
  <mergeCells count="15">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 ref="B20:E20"/>
  </mergeCells>
  <phoneticPr fontId="7" type="noConversion"/>
  <pageMargins left="0.75" right="0.63" top="0.57999999999999996" bottom="0.6" header="0.34" footer="0.35"/>
  <pageSetup scale="84" orientation="portrait" r:id="rId30"/>
  <headerFooter alignWithMargins="0">
    <oddFooter>&amp;R&amp;"Book Antiqua,Bold"&amp;8 Page &amp;P of &amp;N</oddFooter>
  </headerFooter>
  <drawing r:id="rId3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1"/>
    <pageSetUpPr fitToPage="1"/>
  </sheetPr>
  <dimension ref="A1:I110"/>
  <sheetViews>
    <sheetView showGridLines="0" view="pageBreakPreview" zoomScaleSheetLayoutView="100" workbookViewId="0">
      <selection activeCell="B17" sqref="B17"/>
    </sheetView>
  </sheetViews>
  <sheetFormatPr defaultRowHeight="15.75"/>
  <cols>
    <col min="1" max="1" width="12.140625" style="17" customWidth="1"/>
    <col min="2" max="2" width="30.7109375" style="17" customWidth="1"/>
    <col min="3" max="3" width="25.140625" style="17" customWidth="1"/>
    <col min="4" max="4" width="24.28515625" style="17" customWidth="1"/>
    <col min="5" max="5" width="35.140625" style="17" customWidth="1"/>
    <col min="6" max="7" width="9.140625" style="17"/>
    <col min="8" max="8" width="0" style="17" hidden="1" customWidth="1"/>
    <col min="9" max="16384" width="9.140625" style="64"/>
  </cols>
  <sheetData>
    <row r="1" spans="1:9" ht="34.5" customHeight="1">
      <c r="A1" s="546" t="str">
        <f>'Attach 3(JV)'!A1</f>
        <v>Specification No. :NR3/NT/W-AIS/DOM/K00/25/11859 (RFx No. 5002004747)</v>
      </c>
      <c r="B1" s="546"/>
      <c r="C1" s="546"/>
      <c r="D1" s="548" t="str">
        <f>"Attachment-5 " &amp; 'Attach 3(JV)'!AT1</f>
        <v xml:space="preserve">Attachment-5 </v>
      </c>
      <c r="E1" s="548"/>
    </row>
    <row r="3" spans="1:9" ht="40.5" customHeight="1">
      <c r="A3" s="536" t="str">
        <f>'Attach 3(JV)'!A3</f>
        <v>Package-C-Augmentation of transformation capacity at 765/400/220kV Agra (PG) S/S by 1x500 MVA, 400/220kV ICT at 400 KV Agra S/S</v>
      </c>
      <c r="B3" s="537"/>
      <c r="C3" s="537"/>
      <c r="D3" s="537"/>
      <c r="E3" s="537"/>
      <c r="F3" s="10"/>
      <c r="G3" s="10"/>
      <c r="H3" s="10"/>
    </row>
    <row r="4" spans="1:9" ht="16.5">
      <c r="A4" s="266"/>
      <c r="H4" s="125"/>
      <c r="I4" s="126"/>
    </row>
    <row r="5" spans="1:9" ht="16.5">
      <c r="A5" s="538" t="s">
        <v>358</v>
      </c>
      <c r="B5" s="538"/>
      <c r="C5" s="538"/>
      <c r="D5" s="538"/>
      <c r="E5" s="538"/>
      <c r="F5" s="47"/>
      <c r="H5" s="125"/>
      <c r="I5" s="126"/>
    </row>
    <row r="6" spans="1:9">
      <c r="A6" s="69"/>
      <c r="H6" s="125"/>
      <c r="I6" s="126"/>
    </row>
    <row r="7" spans="1:9" ht="16.5">
      <c r="A7" s="47" t="str">
        <f>'Attach 3(JV)'!A7</f>
        <v>Bidder’s Name and Address (Sole Bidder) :</v>
      </c>
      <c r="B7" s="69"/>
      <c r="C7" s="69"/>
      <c r="D7" s="129" t="str">
        <f>'Attach 3(JV)'!E7</f>
        <v>To:</v>
      </c>
      <c r="H7" s="125"/>
      <c r="I7" s="126"/>
    </row>
    <row r="8" spans="1:9" ht="16.5">
      <c r="A8" s="542" t="str">
        <f>'Attach 3(JV)'!A8</f>
        <v/>
      </c>
      <c r="B8" s="542"/>
      <c r="C8" s="542"/>
      <c r="D8" s="130" t="str">
        <f>'Attach 3(JV)'!E8</f>
        <v>Contract Services</v>
      </c>
      <c r="H8" s="125"/>
      <c r="I8" s="126"/>
    </row>
    <row r="9" spans="1:9" ht="16.5">
      <c r="A9" s="131" t="s">
        <v>341</v>
      </c>
      <c r="B9" s="540" t="str">
        <f>'Attach 3(JV)'!B9</f>
        <v/>
      </c>
      <c r="C9" s="540"/>
      <c r="D9" s="130" t="str">
        <f>'Attach 3(JV)'!E9</f>
        <v>Power Grid Corporation of India Ltd.,</v>
      </c>
      <c r="H9" s="125"/>
      <c r="I9" s="126"/>
    </row>
    <row r="10" spans="1:9" ht="16.5">
      <c r="A10" s="131" t="s">
        <v>343</v>
      </c>
      <c r="B10" s="540" t="str">
        <f>'Attach 3(JV)'!B10</f>
        <v/>
      </c>
      <c r="C10" s="540"/>
      <c r="D10" s="130" t="str">
        <f>'Attach 3(JV)'!E10</f>
        <v xml:space="preserve">Northern Region-III Headquarter, 2nd Floor, Plot No. – 2A/INS 02,
</v>
      </c>
      <c r="H10" s="125"/>
      <c r="I10" s="126"/>
    </row>
    <row r="11" spans="1:9">
      <c r="B11" s="540" t="str">
        <f>'Attach 3(JV)'!B11</f>
        <v/>
      </c>
      <c r="C11" s="540"/>
      <c r="D11" s="130" t="str">
        <f>'Attach 3(JV)'!E11</f>
        <v xml:space="preserve">2nd Floor, Plot No. – 2A/INS 02, Avadh Vihar Yojna,Lucknow- 226002 (UP) </v>
      </c>
    </row>
    <row r="12" spans="1:9">
      <c r="A12" s="69"/>
      <c r="B12" s="540" t="str">
        <f>'Attach 3(JV)'!B12</f>
        <v/>
      </c>
      <c r="C12" s="540"/>
      <c r="D12" s="130"/>
    </row>
    <row r="13" spans="1:9">
      <c r="A13" s="17" t="s">
        <v>336</v>
      </c>
    </row>
    <row r="14" spans="1:9">
      <c r="A14" s="486" t="s">
        <v>359</v>
      </c>
      <c r="B14" s="486"/>
      <c r="C14" s="486"/>
      <c r="D14" s="486"/>
      <c r="E14" s="486"/>
    </row>
    <row r="15" spans="1:9">
      <c r="A15" s="561" t="s">
        <v>339</v>
      </c>
      <c r="B15" s="561" t="s">
        <v>356</v>
      </c>
      <c r="C15" s="561" t="s">
        <v>360</v>
      </c>
      <c r="D15" s="559" t="s">
        <v>361</v>
      </c>
      <c r="E15" s="560"/>
    </row>
    <row r="16" spans="1:9">
      <c r="A16" s="562"/>
      <c r="B16" s="562"/>
      <c r="C16" s="562"/>
      <c r="D16" s="252" t="s">
        <v>362</v>
      </c>
      <c r="E16" s="252" t="s">
        <v>363</v>
      </c>
    </row>
    <row r="17" spans="1:8">
      <c r="A17" s="288">
        <v>1</v>
      </c>
      <c r="B17" s="289"/>
      <c r="C17" s="289"/>
      <c r="D17" s="289"/>
      <c r="E17" s="289"/>
    </row>
    <row r="18" spans="1:8">
      <c r="A18" s="290">
        <v>2</v>
      </c>
      <c r="B18" s="289"/>
      <c r="C18" s="289"/>
      <c r="D18" s="289"/>
      <c r="E18" s="289"/>
    </row>
    <row r="19" spans="1:8">
      <c r="A19" s="290">
        <v>3</v>
      </c>
      <c r="B19" s="289"/>
      <c r="C19" s="289"/>
      <c r="D19" s="289"/>
      <c r="E19" s="289"/>
    </row>
    <row r="20" spans="1:8">
      <c r="A20" s="290">
        <v>4</v>
      </c>
      <c r="B20" s="289"/>
      <c r="C20" s="289"/>
      <c r="D20" s="289"/>
      <c r="E20" s="289"/>
      <c r="F20" s="291"/>
      <c r="G20" s="291"/>
      <c r="H20" s="292" t="b">
        <v>0</v>
      </c>
    </row>
    <row r="21" spans="1:8">
      <c r="A21" s="293">
        <v>5</v>
      </c>
      <c r="B21" s="289"/>
      <c r="C21" s="289"/>
      <c r="D21" s="289"/>
      <c r="E21" s="289"/>
      <c r="F21" s="291"/>
      <c r="G21" s="291"/>
      <c r="H21" s="294"/>
    </row>
    <row r="22" spans="1:8">
      <c r="A22" s="295"/>
      <c r="B22" s="296"/>
      <c r="C22" s="296"/>
      <c r="D22" s="296"/>
      <c r="E22" s="296"/>
      <c r="F22" s="297"/>
      <c r="G22" s="297"/>
      <c r="H22" s="298"/>
    </row>
    <row r="23" spans="1:8">
      <c r="A23" s="261"/>
      <c r="B23" s="89"/>
      <c r="C23" s="89"/>
      <c r="D23" s="89"/>
      <c r="E23" s="89"/>
      <c r="F23" s="297"/>
      <c r="G23" s="297"/>
      <c r="H23" s="298"/>
    </row>
    <row r="24" spans="1:8" ht="16.5">
      <c r="A24" s="549" t="s">
        <v>492</v>
      </c>
      <c r="B24" s="550"/>
      <c r="C24" s="550"/>
      <c r="D24" s="550"/>
      <c r="E24" s="550"/>
      <c r="F24" s="297"/>
      <c r="G24" s="297"/>
      <c r="H24" s="298"/>
    </row>
    <row r="25" spans="1:8">
      <c r="A25" s="563" t="s">
        <v>76</v>
      </c>
      <c r="B25" s="563"/>
      <c r="C25" s="563"/>
      <c r="D25" s="563"/>
      <c r="E25" s="563"/>
      <c r="F25" s="297"/>
      <c r="G25" s="297"/>
      <c r="H25" s="298"/>
    </row>
    <row r="26" spans="1:8">
      <c r="A26" s="561" t="s">
        <v>339</v>
      </c>
      <c r="B26" s="561" t="s">
        <v>356</v>
      </c>
      <c r="C26" s="561" t="s">
        <v>98</v>
      </c>
      <c r="D26" s="559" t="s">
        <v>99</v>
      </c>
      <c r="E26" s="560"/>
    </row>
    <row r="27" spans="1:8">
      <c r="A27" s="562"/>
      <c r="B27" s="562"/>
      <c r="C27" s="562"/>
      <c r="D27" s="252" t="s">
        <v>100</v>
      </c>
      <c r="E27" s="252" t="s">
        <v>101</v>
      </c>
    </row>
    <row r="28" spans="1:8">
      <c r="A28" s="299">
        <v>1</v>
      </c>
      <c r="B28" s="300"/>
      <c r="C28" s="300"/>
      <c r="D28" s="300"/>
      <c r="E28" s="300"/>
    </row>
    <row r="29" spans="1:8">
      <c r="A29" s="299">
        <v>2</v>
      </c>
      <c r="B29" s="300"/>
      <c r="C29" s="300"/>
      <c r="D29" s="300"/>
      <c r="E29" s="300"/>
    </row>
    <row r="30" spans="1:8">
      <c r="A30" s="293">
        <v>3</v>
      </c>
      <c r="B30" s="300"/>
      <c r="C30" s="300"/>
      <c r="D30" s="300"/>
      <c r="E30" s="300"/>
    </row>
    <row r="31" spans="1:8">
      <c r="A31" s="301"/>
      <c r="B31" s="301"/>
      <c r="C31" s="301"/>
      <c r="D31" s="301"/>
      <c r="E31" s="301"/>
    </row>
    <row r="32" spans="1:8" ht="16.5">
      <c r="C32" s="270"/>
    </row>
    <row r="33" spans="1:5" ht="16.5">
      <c r="A33" s="271" t="s">
        <v>5</v>
      </c>
      <c r="B33" s="272" t="str">
        <f>'Attach 3(JV)'!B18</f>
        <v>--</v>
      </c>
      <c r="D33" s="270" t="s">
        <v>3</v>
      </c>
      <c r="E33" s="273" t="str">
        <f>'Attach 3(JV)'!E18</f>
        <v/>
      </c>
    </row>
    <row r="34" spans="1:5" ht="16.5">
      <c r="A34" s="271" t="s">
        <v>6</v>
      </c>
      <c r="B34" s="273" t="str">
        <f>'Attach 3(JV)'!B19</f>
        <v/>
      </c>
      <c r="D34" s="270" t="s">
        <v>4</v>
      </c>
      <c r="E34" s="273" t="str">
        <f>'Attach 3(JV)'!E19</f>
        <v/>
      </c>
    </row>
    <row r="35" spans="1:5" ht="16.5">
      <c r="A35" s="64"/>
      <c r="B35" s="64"/>
      <c r="C35" s="270"/>
      <c r="D35" s="64"/>
      <c r="E35" s="64"/>
    </row>
    <row r="36" spans="1:5" ht="16.5">
      <c r="A36" s="302" t="str">
        <f>A1</f>
        <v>Specification No. :NR3/NT/W-AIS/DOM/K00/25/11859 (RFx No. 5002004747)</v>
      </c>
      <c r="B36" s="276"/>
      <c r="C36" s="276"/>
      <c r="D36" s="276"/>
      <c r="E36" s="303" t="str">
        <f>"Annexure I to " &amp;D1</f>
        <v xml:space="preserve">Annexure I to Attachment-5 </v>
      </c>
    </row>
    <row r="37" spans="1:5">
      <c r="A37" s="256"/>
    </row>
    <row r="38" spans="1:5" ht="16.5">
      <c r="A38" s="553" t="s">
        <v>358</v>
      </c>
      <c r="B38" s="553"/>
      <c r="C38" s="553"/>
      <c r="D38" s="553"/>
      <c r="E38" s="553"/>
    </row>
    <row r="40" spans="1:5">
      <c r="A40" s="554" t="s">
        <v>339</v>
      </c>
      <c r="B40" s="556" t="s">
        <v>356</v>
      </c>
      <c r="C40" s="556" t="s">
        <v>360</v>
      </c>
      <c r="D40" s="559" t="s">
        <v>361</v>
      </c>
      <c r="E40" s="560"/>
    </row>
    <row r="41" spans="1:5">
      <c r="A41" s="555"/>
      <c r="B41" s="557"/>
      <c r="C41" s="557"/>
      <c r="D41" s="252" t="s">
        <v>362</v>
      </c>
      <c r="E41" s="252" t="s">
        <v>363</v>
      </c>
    </row>
    <row r="42" spans="1:5" ht="16.5">
      <c r="A42" s="304"/>
      <c r="B42" s="304"/>
      <c r="C42" s="304"/>
      <c r="D42" s="304"/>
      <c r="E42" s="304"/>
    </row>
    <row r="43" spans="1:5" ht="16.5">
      <c r="A43" s="304"/>
      <c r="B43" s="304"/>
      <c r="C43" s="304"/>
      <c r="D43" s="304"/>
      <c r="E43" s="304"/>
    </row>
    <row r="44" spans="1:5" ht="16.5">
      <c r="A44" s="304"/>
      <c r="B44" s="304"/>
      <c r="C44" s="304"/>
      <c r="D44" s="304"/>
      <c r="E44" s="304"/>
    </row>
    <row r="45" spans="1:5" ht="16.5">
      <c r="A45" s="304"/>
      <c r="B45" s="304"/>
      <c r="C45" s="304"/>
      <c r="D45" s="304"/>
      <c r="E45" s="304"/>
    </row>
    <row r="46" spans="1:5" ht="16.5">
      <c r="A46" s="304"/>
      <c r="B46" s="304"/>
      <c r="C46" s="304"/>
      <c r="D46" s="304"/>
      <c r="E46" s="304"/>
    </row>
    <row r="47" spans="1:5" ht="16.5">
      <c r="A47" s="304"/>
      <c r="B47" s="304"/>
      <c r="C47" s="304"/>
      <c r="D47" s="304"/>
      <c r="E47" s="304"/>
    </row>
    <row r="48" spans="1:5" ht="16.5">
      <c r="A48" s="304"/>
      <c r="B48" s="304"/>
      <c r="C48" s="304"/>
      <c r="D48" s="304"/>
      <c r="E48" s="304"/>
    </row>
    <row r="49" spans="1:5" ht="16.5">
      <c r="A49" s="304"/>
      <c r="B49" s="304"/>
      <c r="C49" s="304"/>
      <c r="D49" s="304"/>
      <c r="E49" s="304"/>
    </row>
    <row r="50" spans="1:5" ht="16.5">
      <c r="A50" s="304"/>
      <c r="B50" s="304"/>
      <c r="C50" s="304"/>
      <c r="D50" s="304"/>
      <c r="E50" s="304"/>
    </row>
    <row r="51" spans="1:5" ht="16.5">
      <c r="A51" s="304"/>
      <c r="B51" s="304"/>
      <c r="C51" s="304"/>
      <c r="D51" s="304"/>
      <c r="E51" s="304"/>
    </row>
    <row r="52" spans="1:5" ht="16.5">
      <c r="A52" s="304"/>
      <c r="B52" s="304"/>
      <c r="C52" s="304"/>
      <c r="D52" s="304"/>
      <c r="E52" s="304"/>
    </row>
    <row r="53" spans="1:5" ht="16.5">
      <c r="A53" s="304"/>
      <c r="B53" s="304"/>
      <c r="C53" s="304"/>
      <c r="D53" s="304"/>
      <c r="E53" s="304"/>
    </row>
    <row r="54" spans="1:5" ht="16.5">
      <c r="A54" s="304"/>
      <c r="B54" s="304"/>
      <c r="C54" s="304"/>
      <c r="D54" s="304"/>
      <c r="E54" s="304"/>
    </row>
    <row r="55" spans="1:5" ht="16.5">
      <c r="A55" s="304"/>
      <c r="B55" s="304"/>
      <c r="C55" s="304"/>
      <c r="D55" s="304"/>
      <c r="E55" s="304"/>
    </row>
    <row r="56" spans="1:5" ht="16.5">
      <c r="A56" s="304"/>
      <c r="B56" s="304"/>
      <c r="C56" s="304"/>
      <c r="D56" s="304"/>
      <c r="E56" s="304"/>
    </row>
    <row r="57" spans="1:5" ht="16.5">
      <c r="A57" s="304"/>
      <c r="B57" s="304"/>
      <c r="C57" s="304"/>
      <c r="D57" s="304"/>
      <c r="E57" s="304"/>
    </row>
    <row r="58" spans="1:5" ht="16.5">
      <c r="A58" s="304"/>
      <c r="B58" s="304"/>
      <c r="C58" s="304"/>
      <c r="D58" s="304"/>
      <c r="E58" s="304"/>
    </row>
    <row r="59" spans="1:5" ht="16.5">
      <c r="A59" s="304"/>
      <c r="B59" s="304"/>
      <c r="C59" s="304"/>
      <c r="D59" s="304"/>
      <c r="E59" s="304"/>
    </row>
    <row r="60" spans="1:5" ht="16.5">
      <c r="A60" s="304"/>
      <c r="B60" s="304"/>
      <c r="C60" s="304"/>
      <c r="D60" s="304"/>
      <c r="E60" s="304"/>
    </row>
    <row r="61" spans="1:5" ht="16.5">
      <c r="A61" s="304"/>
      <c r="B61" s="304"/>
      <c r="C61" s="304"/>
      <c r="D61" s="304"/>
      <c r="E61" s="304"/>
    </row>
    <row r="62" spans="1:5" ht="16.5">
      <c r="A62" s="304"/>
      <c r="B62" s="304"/>
      <c r="C62" s="304"/>
      <c r="D62" s="304"/>
      <c r="E62" s="304"/>
    </row>
    <row r="63" spans="1:5" ht="16.5">
      <c r="A63" s="304"/>
      <c r="B63" s="304"/>
      <c r="C63" s="304"/>
      <c r="D63" s="304"/>
      <c r="E63" s="304"/>
    </row>
    <row r="64" spans="1:5" ht="16.5">
      <c r="A64" s="304"/>
      <c r="B64" s="304"/>
      <c r="C64" s="304"/>
      <c r="D64" s="304"/>
      <c r="E64" s="304"/>
    </row>
    <row r="65" spans="1:5" ht="16.5">
      <c r="A65" s="304"/>
      <c r="B65" s="304"/>
      <c r="C65" s="304"/>
      <c r="D65" s="304"/>
      <c r="E65" s="304"/>
    </row>
    <row r="66" spans="1:5" ht="16.5">
      <c r="A66" s="304"/>
      <c r="B66" s="304"/>
      <c r="C66" s="304"/>
      <c r="D66" s="304"/>
      <c r="E66" s="304"/>
    </row>
    <row r="67" spans="1:5" ht="16.5">
      <c r="A67" s="305"/>
      <c r="B67" s="305"/>
      <c r="C67" s="305"/>
      <c r="D67" s="305"/>
      <c r="E67" s="305"/>
    </row>
    <row r="69" spans="1:5" ht="16.5">
      <c r="C69" s="270"/>
    </row>
    <row r="70" spans="1:5" ht="16.5">
      <c r="A70" s="271" t="s">
        <v>5</v>
      </c>
      <c r="B70" s="272" t="str">
        <f>B33</f>
        <v>--</v>
      </c>
      <c r="C70" s="270" t="s">
        <v>3</v>
      </c>
      <c r="D70" s="273" t="str">
        <f>E33</f>
        <v/>
      </c>
    </row>
    <row r="71" spans="1:5" ht="16.5">
      <c r="A71" s="271" t="s">
        <v>6</v>
      </c>
      <c r="B71" s="306" t="str">
        <f>B34</f>
        <v/>
      </c>
      <c r="C71" s="270" t="s">
        <v>4</v>
      </c>
      <c r="D71" s="273" t="str">
        <f>E34</f>
        <v/>
      </c>
    </row>
    <row r="72" spans="1:5" ht="16.5">
      <c r="A72" s="271"/>
      <c r="B72" s="272"/>
      <c r="C72" s="270"/>
      <c r="D72" s="307"/>
    </row>
    <row r="73" spans="1:5" ht="16.5">
      <c r="A73" s="302" t="str">
        <f>A1</f>
        <v>Specification No. :NR3/NT/W-AIS/DOM/K00/25/11859 (RFx No. 5002004747)</v>
      </c>
      <c r="B73" s="276"/>
      <c r="C73" s="276"/>
      <c r="D73" s="276"/>
      <c r="E73" s="303" t="str">
        <f>E36</f>
        <v xml:space="preserve">Annexure I to Attachment-5 </v>
      </c>
    </row>
    <row r="74" spans="1:5">
      <c r="A74" s="256"/>
    </row>
    <row r="75" spans="1:5" ht="16.5">
      <c r="A75" s="553" t="s">
        <v>358</v>
      </c>
      <c r="B75" s="553"/>
      <c r="C75" s="553"/>
      <c r="D75" s="553"/>
      <c r="E75" s="553"/>
    </row>
    <row r="77" spans="1:5" ht="16.5">
      <c r="A77" s="554" t="s">
        <v>339</v>
      </c>
      <c r="B77" s="556" t="s">
        <v>356</v>
      </c>
      <c r="C77" s="556" t="s">
        <v>361</v>
      </c>
      <c r="D77" s="551" t="s">
        <v>361</v>
      </c>
      <c r="E77" s="552"/>
    </row>
    <row r="78" spans="1:5">
      <c r="A78" s="555"/>
      <c r="B78" s="558"/>
      <c r="C78" s="558"/>
      <c r="D78" s="308" t="s">
        <v>362</v>
      </c>
      <c r="E78" s="308" t="s">
        <v>363</v>
      </c>
    </row>
    <row r="79" spans="1:5" ht="16.5">
      <c r="A79" s="304"/>
      <c r="B79" s="304"/>
      <c r="C79" s="304"/>
      <c r="D79" s="304"/>
      <c r="E79" s="304"/>
    </row>
    <row r="80" spans="1:5" ht="16.5">
      <c r="A80" s="304"/>
      <c r="B80" s="304"/>
      <c r="C80" s="304"/>
      <c r="D80" s="304"/>
      <c r="E80" s="304"/>
    </row>
    <row r="81" spans="1:5" ht="16.5">
      <c r="A81" s="304"/>
      <c r="B81" s="304"/>
      <c r="C81" s="304"/>
      <c r="D81" s="304"/>
      <c r="E81" s="304"/>
    </row>
    <row r="82" spans="1:5" ht="16.5">
      <c r="A82" s="304"/>
      <c r="B82" s="304"/>
      <c r="C82" s="304"/>
      <c r="D82" s="304"/>
      <c r="E82" s="304"/>
    </row>
    <row r="83" spans="1:5" ht="16.5">
      <c r="A83" s="304"/>
      <c r="B83" s="304"/>
      <c r="C83" s="304"/>
      <c r="D83" s="304"/>
      <c r="E83" s="304"/>
    </row>
    <row r="84" spans="1:5" ht="16.5">
      <c r="A84" s="304"/>
      <c r="B84" s="304"/>
      <c r="C84" s="304"/>
      <c r="D84" s="304"/>
      <c r="E84" s="304"/>
    </row>
    <row r="85" spans="1:5" ht="16.5">
      <c r="A85" s="304"/>
      <c r="B85" s="304"/>
      <c r="C85" s="304"/>
      <c r="D85" s="304"/>
      <c r="E85" s="304"/>
    </row>
    <row r="86" spans="1:5" ht="16.5">
      <c r="A86" s="304"/>
      <c r="B86" s="304"/>
      <c r="C86" s="304"/>
      <c r="D86" s="304"/>
      <c r="E86" s="304"/>
    </row>
    <row r="87" spans="1:5" ht="16.5">
      <c r="A87" s="304"/>
      <c r="B87" s="304"/>
      <c r="C87" s="304"/>
      <c r="D87" s="304"/>
      <c r="E87" s="304"/>
    </row>
    <row r="88" spans="1:5" ht="16.5">
      <c r="A88" s="304"/>
      <c r="B88" s="304"/>
      <c r="C88" s="304"/>
      <c r="D88" s="304"/>
      <c r="E88" s="304"/>
    </row>
    <row r="89" spans="1:5" ht="16.5">
      <c r="A89" s="304"/>
      <c r="B89" s="304"/>
      <c r="C89" s="304"/>
      <c r="D89" s="304"/>
      <c r="E89" s="304"/>
    </row>
    <row r="90" spans="1:5" ht="16.5">
      <c r="A90" s="304"/>
      <c r="B90" s="304"/>
      <c r="C90" s="304"/>
      <c r="D90" s="304"/>
      <c r="E90" s="304"/>
    </row>
    <row r="91" spans="1:5" ht="16.5">
      <c r="A91" s="304"/>
      <c r="B91" s="304"/>
      <c r="C91" s="304"/>
      <c r="D91" s="304"/>
      <c r="E91" s="304"/>
    </row>
    <row r="92" spans="1:5" ht="16.5">
      <c r="A92" s="304"/>
      <c r="B92" s="304"/>
      <c r="C92" s="304"/>
      <c r="D92" s="304"/>
      <c r="E92" s="304"/>
    </row>
    <row r="93" spans="1:5" ht="16.5">
      <c r="A93" s="304"/>
      <c r="B93" s="304"/>
      <c r="C93" s="304"/>
      <c r="D93" s="304"/>
      <c r="E93" s="304"/>
    </row>
    <row r="94" spans="1:5" ht="16.5">
      <c r="A94" s="304"/>
      <c r="B94" s="304"/>
      <c r="C94" s="304"/>
      <c r="D94" s="304"/>
      <c r="E94" s="304"/>
    </row>
    <row r="95" spans="1:5" ht="16.5">
      <c r="A95" s="304"/>
      <c r="B95" s="304"/>
      <c r="C95" s="304"/>
      <c r="D95" s="304"/>
      <c r="E95" s="304"/>
    </row>
    <row r="96" spans="1:5" ht="16.5">
      <c r="A96" s="304"/>
      <c r="B96" s="304"/>
      <c r="C96" s="304"/>
      <c r="D96" s="304"/>
      <c r="E96" s="304"/>
    </row>
    <row r="97" spans="1:5" ht="16.5">
      <c r="A97" s="304"/>
      <c r="B97" s="304"/>
      <c r="C97" s="304"/>
      <c r="D97" s="304"/>
      <c r="E97" s="304"/>
    </row>
    <row r="98" spans="1:5" ht="16.5">
      <c r="A98" s="304"/>
      <c r="B98" s="304"/>
      <c r="C98" s="304"/>
      <c r="D98" s="304"/>
      <c r="E98" s="304"/>
    </row>
    <row r="99" spans="1:5" ht="16.5">
      <c r="A99" s="304"/>
      <c r="B99" s="304"/>
      <c r="C99" s="304"/>
      <c r="D99" s="304"/>
      <c r="E99" s="304"/>
    </row>
    <row r="100" spans="1:5" ht="16.5">
      <c r="A100" s="304"/>
      <c r="B100" s="304"/>
      <c r="C100" s="304"/>
      <c r="D100" s="304"/>
      <c r="E100" s="304"/>
    </row>
    <row r="101" spans="1:5" ht="16.5">
      <c r="A101" s="304"/>
      <c r="B101" s="304"/>
      <c r="C101" s="304"/>
      <c r="D101" s="304"/>
      <c r="E101" s="304"/>
    </row>
    <row r="102" spans="1:5" ht="16.5">
      <c r="A102" s="304"/>
      <c r="B102" s="304"/>
      <c r="C102" s="304"/>
      <c r="D102" s="304"/>
      <c r="E102" s="304"/>
    </row>
    <row r="103" spans="1:5" ht="16.5">
      <c r="A103" s="304"/>
      <c r="B103" s="304"/>
      <c r="C103" s="304"/>
      <c r="D103" s="304"/>
      <c r="E103" s="304"/>
    </row>
    <row r="104" spans="1:5" ht="16.5">
      <c r="A104" s="305"/>
      <c r="B104" s="305"/>
      <c r="C104" s="305"/>
      <c r="D104" s="305"/>
      <c r="E104" s="305"/>
    </row>
    <row r="106" spans="1:5" ht="16.5">
      <c r="C106" s="270"/>
    </row>
    <row r="107" spans="1:5" ht="16.5">
      <c r="A107" s="271" t="s">
        <v>5</v>
      </c>
      <c r="B107" s="272" t="str">
        <f>B70</f>
        <v>--</v>
      </c>
      <c r="C107" s="270" t="s">
        <v>3</v>
      </c>
      <c r="D107" s="273" t="str">
        <f>D70</f>
        <v/>
      </c>
    </row>
    <row r="108" spans="1:5" ht="16.5">
      <c r="A108" s="271" t="s">
        <v>6</v>
      </c>
      <c r="B108" s="306" t="str">
        <f>B71</f>
        <v/>
      </c>
      <c r="C108" s="270" t="s">
        <v>4</v>
      </c>
      <c r="D108" s="273" t="str">
        <f>D71</f>
        <v/>
      </c>
    </row>
    <row r="109" spans="1:5" ht="16.5">
      <c r="A109" s="64"/>
      <c r="B109" s="64"/>
      <c r="C109" s="270"/>
      <c r="D109" s="64"/>
      <c r="E109" s="64"/>
    </row>
    <row r="110" spans="1:5" ht="16.5">
      <c r="D110" s="270"/>
    </row>
  </sheetData>
  <sheetProtection algorithmName="SHA-512" hashValue="bjxl0p9tAxg5ZDnSlf6kMp2wZ8d3TfoxozpC00bRYcd/2wK3PYLwj21pkCA1jnv0GnXWIUXOk4XxPsH0DamTzw==" saltValue="tIOwiAwmTg8hE8ERbGc/+g==" spinCount="100000" sheet="1" formatColumns="0" formatRows="0" selectLockedCells="1"/>
  <customSheetViews>
    <customSheetView guid="{FEBF4298-F424-4062-8777-832DAFDB7A61}"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FB41F969-87BE-4AD1-A99C-A5F9EA1C8FCB}" scale="8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32"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3"/>
      <headerFooter alignWithMargins="0">
        <oddFooter>&amp;R&amp;"Book Antiqua,Bold"&amp;8 Page &amp;P of &amp;N</oddFooter>
      </headerFooter>
    </customSheetView>
    <customSheetView guid="{BA86FE7A-199D-4ABD-A444-AE6BFDF4BCC9}" scale="130" showPageBreaks="1" showGridLines="0" fitToPage="1" printArea="1" hiddenRows="1" hiddenColumns="1" view="pageBreakPreview" topLeftCell="A26">
      <selection activeCell="C44" sqref="C44"/>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5"/>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2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6"/>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27"/>
      <headerFooter alignWithMargins="0">
        <oddFooter>&amp;R&amp;"Book Antiqua,Bold"&amp;8 Page &amp;P of &amp;N</oddFooter>
      </headerFooter>
    </customSheetView>
    <customSheetView guid="{72B383D4-8341-48BE-BBCC-63C6785ABF81}" showPageBreaks="1" showGridLines="0" fitToPage="1" printArea="1" hiddenRows="1" hiddenColumns="1" view="pageBreakPreview">
      <selection activeCell="D48" sqref="D48"/>
      <rowBreaks count="1" manualBreakCount="1">
        <brk id="72" max="4" man="1"/>
      </rowBreaks>
      <pageMargins left="0.75" right="0.46" top="0.4" bottom="0.47" header="0.26" footer="0.28999999999999998"/>
      <pageSetup scale="33" orientation="portrait" r:id="rId28"/>
      <headerFooter alignWithMargins="0">
        <oddFooter>&amp;R&amp;"Book Antiqua,Bold"&amp;8 Page &amp;P of &amp;N</oddFooter>
      </headerFooter>
    </customSheetView>
    <customSheetView guid="{7706378E-40E2-4583-90AF-E6E1DCB3696C}"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29"/>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1" priority="2" stopIfTrue="1">
      <formula>$H$20="No"</formula>
    </cfRule>
  </conditionalFormatting>
  <conditionalFormatting sqref="D36:E39 A36:C40 A42:C77 D42:E109 C67:E67 C79:E104 A79:C109">
    <cfRule type="expression" dxfId="20" priority="3" stopIfTrue="1">
      <formula>$H$20=FALSE</formula>
    </cfRule>
  </conditionalFormatting>
  <conditionalFormatting sqref="D40:E41">
    <cfRule type="expression" dxfId="19" priority="1" stopIfTrue="1">
      <formula>$H$20=FALSE</formula>
    </cfRule>
  </conditionalFormatting>
  <pageMargins left="0.75" right="0.46" top="0.4" bottom="0.47" header="0.26" footer="0.28999999999999998"/>
  <pageSetup scale="81" orientation="portrait" r:id="rId30"/>
  <headerFooter alignWithMargins="0">
    <oddFooter>&amp;R&amp;"Book Antiqua,Bold"&amp;8 Page &amp;P of &amp;N</oddFooter>
  </headerFooter>
  <rowBreaks count="1" manualBreakCount="1">
    <brk id="72" max="4" man="1"/>
  </rowBreaks>
  <drawing r:id="rId31"/>
  <legacyDrawing r:id="rId32"/>
  <mc:AlternateContent xmlns:mc="http://schemas.openxmlformats.org/markup-compatibility/2006">
    <mc:Choice Requires="x14">
      <controls>
        <mc:AlternateContent xmlns:mc="http://schemas.openxmlformats.org/markup-compatibility/2006">
          <mc:Choice Requires="x14">
            <control shapeId="9235" r:id="rId33" name="Check Box 19">
              <controlPr defaultSize="0" print="0" autoFill="0" autoLine="0" autoPict="0">
                <anchor moveWithCells="1">
                  <from>
                    <xdr:col>4</xdr:col>
                    <xdr:colOff>914400</xdr:colOff>
                    <xdr:row>20</xdr:row>
                    <xdr:rowOff>257175</xdr:rowOff>
                  </from>
                  <to>
                    <xdr:col>4</xdr:col>
                    <xdr:colOff>1219200</xdr:colOff>
                    <xdr:row>22</xdr:row>
                    <xdr:rowOff>142875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26</vt:i4>
      </vt:variant>
    </vt:vector>
  </HeadingPairs>
  <TitlesOfParts>
    <vt:vector size="55" baseType="lpstr">
      <vt:lpstr>Basic</vt:lpstr>
      <vt:lpstr>Cover</vt:lpstr>
      <vt:lpstr>Names of Bidder</vt:lpstr>
      <vt:lpstr>Attach 3(JV)</vt:lpstr>
      <vt:lpstr>Attach 3(QR)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Sheet2</vt:lpstr>
      <vt:lpstr>N to W</vt:lpstr>
      <vt:lpstr>Sheet1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Kiran . {किरन}</cp:lastModifiedBy>
  <cp:lastPrinted>2019-12-17T04:41:01Z</cp:lastPrinted>
  <dcterms:created xsi:type="dcterms:W3CDTF">2010-09-27T08:09:01Z</dcterms:created>
  <dcterms:modified xsi:type="dcterms:W3CDTF">2025-09-03T09:19:56Z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30f7a04-6a83-4344-ab32-77c336beebec_Enabled">
    <vt:lpwstr>true</vt:lpwstr>
  </property>
  <property fmtid="{D5CDD505-2E9C-101B-9397-08002B2CF9AE}" pid="3" name="MSIP_Label_530f7a04-6a83-4344-ab32-77c336beebec_SetDate">
    <vt:lpwstr>2025-06-14T07:27:08Z</vt:lpwstr>
  </property>
  <property fmtid="{D5CDD505-2E9C-101B-9397-08002B2CF9AE}" pid="4" name="MSIP_Label_530f7a04-6a83-4344-ab32-77c336beebec_Method">
    <vt:lpwstr>Privileged</vt:lpwstr>
  </property>
  <property fmtid="{D5CDD505-2E9C-101B-9397-08002B2CF9AE}" pid="5" name="MSIP_Label_530f7a04-6a83-4344-ab32-77c336beebec_Name">
    <vt:lpwstr>Public-IT</vt:lpwstr>
  </property>
  <property fmtid="{D5CDD505-2E9C-101B-9397-08002B2CF9AE}" pid="6" name="MSIP_Label_530f7a04-6a83-4344-ab32-77c336beebec_SiteId">
    <vt:lpwstr>7048075c-52c2-4a40-8e7c-5c5a5573c87f</vt:lpwstr>
  </property>
  <property fmtid="{D5CDD505-2E9C-101B-9397-08002B2CF9AE}" pid="7" name="MSIP_Label_530f7a04-6a83-4344-ab32-77c336beebec_ActionId">
    <vt:lpwstr>42b5b0d9-664a-4f95-babd-1f3fcd4ec28b</vt:lpwstr>
  </property>
  <property fmtid="{D5CDD505-2E9C-101B-9397-08002B2CF9AE}" pid="8" name="MSIP_Label_530f7a04-6a83-4344-ab32-77c336beebec_ContentBits">
    <vt:lpwstr>0</vt:lpwstr>
  </property>
  <property fmtid="{D5CDD505-2E9C-101B-9397-08002B2CF9AE}" pid="9" name="MSIP_Label_530f7a04-6a83-4344-ab32-77c336beebec_Tag">
    <vt:lpwstr>10, 0, 1, 1</vt:lpwstr>
  </property>
</Properties>
</file>