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5" documentId="13_ncr:1_{92F1769D-90F0-4E1E-B1DC-68815FFCF1A1}" xr6:coauthVersionLast="47" xr6:coauthVersionMax="47" xr10:uidLastSave="{212DA49A-B8D1-412B-973C-F8910591A46C}"/>
  <bookViews>
    <workbookView xWindow="-120" yWindow="-120" windowWidth="29040" windowHeight="15720" tabRatio="946" firstSheet="1" activeTab="3" xr2:uid="{00000000-000D-0000-FFFF-FFFF00000000}"/>
  </bookViews>
  <sheets>
    <sheet name="Sheet1" sheetId="1" state="hidden" r:id="rId1"/>
    <sheet name="Basic" sheetId="2" r:id="rId2"/>
    <sheet name="Details" sheetId="3" r:id="rId3"/>
    <sheet name="BOQ" sheetId="62" r:id="rId4"/>
    <sheet name="Summary" sheetId="5" r:id="rId5"/>
  </sheets>
  <externalReferences>
    <externalReference r:id="rId6"/>
  </externalReferences>
  <definedNames>
    <definedName name="_xlnm.Print_Area" localSheetId="3">BOQ!$A$1:$J$54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62" l="1"/>
  <c r="H48" i="62"/>
  <c r="I47" i="62"/>
  <c r="H47" i="62"/>
  <c r="H46" i="62"/>
  <c r="I46" i="62" s="1"/>
  <c r="H45" i="62"/>
  <c r="I45" i="62" s="1"/>
  <c r="H44" i="62"/>
  <c r="I44" i="62" s="1"/>
  <c r="H43" i="62"/>
  <c r="I43" i="62" s="1"/>
  <c r="H42" i="62"/>
  <c r="I42" i="62" s="1"/>
  <c r="H41" i="62"/>
  <c r="I41" i="62" s="1"/>
  <c r="I40" i="62"/>
  <c r="H40" i="62"/>
  <c r="I39" i="62"/>
  <c r="H39" i="62"/>
  <c r="I38" i="62"/>
  <c r="H38" i="62"/>
  <c r="H37" i="62"/>
  <c r="I37" i="62" s="1"/>
  <c r="H36" i="62"/>
  <c r="I36" i="62" s="1"/>
  <c r="H35" i="62"/>
  <c r="I35" i="62" s="1"/>
  <c r="I34" i="62"/>
  <c r="H34" i="62"/>
  <c r="I33" i="62"/>
  <c r="H33" i="62"/>
  <c r="I32" i="62"/>
  <c r="H32" i="62"/>
  <c r="H28" i="62"/>
  <c r="F28" i="62"/>
  <c r="I28" i="62" s="1"/>
  <c r="H27" i="62"/>
  <c r="F27" i="62"/>
  <c r="H26" i="62"/>
  <c r="F26" i="62"/>
  <c r="I25" i="62"/>
  <c r="H24" i="62"/>
  <c r="I24" i="62" s="1"/>
  <c r="F24" i="62"/>
  <c r="I23" i="62"/>
  <c r="H22" i="62"/>
  <c r="F22" i="62"/>
  <c r="H21" i="62"/>
  <c r="F21" i="62"/>
  <c r="I21" i="62" s="1"/>
  <c r="H20" i="62"/>
  <c r="I20" i="62" s="1"/>
  <c r="H19" i="62"/>
  <c r="F19" i="62"/>
  <c r="H18" i="62"/>
  <c r="I18" i="62" s="1"/>
  <c r="F18" i="62"/>
  <c r="H17" i="62"/>
  <c r="I17" i="62" s="1"/>
  <c r="H16" i="62"/>
  <c r="I16" i="62" s="1"/>
  <c r="F16" i="62"/>
  <c r="H15" i="62"/>
  <c r="I15" i="62" s="1"/>
  <c r="H14" i="62"/>
  <c r="F14" i="62"/>
  <c r="H13" i="62"/>
  <c r="I13" i="62" s="1"/>
  <c r="H12" i="62"/>
  <c r="F12" i="62"/>
  <c r="I11" i="62"/>
  <c r="H11" i="62"/>
  <c r="H10" i="62"/>
  <c r="F10" i="62"/>
  <c r="H9" i="62"/>
  <c r="I9" i="62" s="1"/>
  <c r="F9" i="62"/>
  <c r="H8" i="62"/>
  <c r="I8" i="62" s="1"/>
  <c r="H7" i="62"/>
  <c r="I7" i="62" s="1"/>
  <c r="F7" i="62"/>
  <c r="I14" i="62" l="1"/>
  <c r="I22" i="62"/>
  <c r="I10" i="62"/>
  <c r="I26" i="62"/>
  <c r="I12" i="62"/>
  <c r="I19" i="62"/>
  <c r="I27" i="62"/>
  <c r="I29" i="62"/>
  <c r="I49" i="62"/>
  <c r="I50" i="62" s="1"/>
  <c r="I52" i="62" s="1"/>
  <c r="H14" i="5" s="1"/>
  <c r="I53" i="62" l="1"/>
  <c r="I54" i="62" l="1"/>
  <c r="H15" i="5"/>
  <c r="H16" i="5"/>
  <c r="A2" i="3"/>
  <c r="A2" i="2"/>
  <c r="C7" i="5" l="1"/>
  <c r="C6" i="5"/>
  <c r="C5" i="5"/>
  <c r="C4" i="5"/>
  <c r="G20" i="5" l="1"/>
  <c r="G19" i="5"/>
  <c r="B20" i="5"/>
  <c r="B19" i="5"/>
  <c r="A2" i="5" l="1"/>
  <c r="A1" i="5"/>
  <c r="A1" i="3"/>
  <c r="A1" i="2"/>
</calcChain>
</file>

<file path=xl/sharedStrings.xml><?xml version="1.0" encoding="utf-8"?>
<sst xmlns="http://schemas.openxmlformats.org/spreadsheetml/2006/main" count="160" uniqueCount="96">
  <si>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</si>
  <si>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</si>
  <si>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</si>
  <si>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</si>
  <si>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</si>
  <si>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</si>
  <si>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</si>
  <si>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</si>
  <si>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</si>
  <si>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</si>
  <si>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</si>
  <si>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</si>
  <si>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</si>
  <si>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</si>
  <si>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</si>
  <si>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</si>
  <si>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</si>
  <si>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</si>
  <si>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</si>
  <si>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</si>
  <si>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</si>
  <si>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</si>
  <si>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</si>
  <si>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</si>
  <si>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</si>
  <si>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</si>
  <si>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</si>
  <si>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</si>
  <si>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</si>
  <si>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</si>
  <si>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</si>
  <si>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Quoted Price</t>
  </si>
  <si>
    <t>GST (in percentage )@</t>
  </si>
  <si>
    <t>Total for Installation/Services as per Schedule-I</t>
  </si>
  <si>
    <t>Above (+)and below (-)(in %): To be quoted by bidder</t>
  </si>
  <si>
    <t>Unit</t>
  </si>
  <si>
    <t>5.22.6</t>
  </si>
  <si>
    <t>5.9.1</t>
  </si>
  <si>
    <t>5.1.2</t>
  </si>
  <si>
    <t>4.1.8</t>
  </si>
  <si>
    <t>sqm</t>
  </si>
  <si>
    <t>kg</t>
  </si>
  <si>
    <t xml:space="preserve">
Construction of shed for storage of substation T&amp;Ps and ERS material lying on the platform in ERS store at 765/400/220 kV Gaya Sub-station</t>
  </si>
  <si>
    <t>POWERGRID CORPORATION OF INDIA LTD.
ER-I,Gaya</t>
  </si>
  <si>
    <t xml:space="preserve">BOQ of Shed Construction for T&amp;Ps and ERS Material </t>
  </si>
  <si>
    <t>Sl. 
No.</t>
  </si>
  <si>
    <t>SAC Code</t>
  </si>
  <si>
    <t>DSR'2023/SOR 2024</t>
  </si>
  <si>
    <t>Item Description</t>
  </si>
  <si>
    <t>Qty.</t>
  </si>
  <si>
    <t>Rate (as per DSR'23)</t>
  </si>
  <si>
    <t>Amount (Rs.)</t>
  </si>
  <si>
    <t xml:space="preserve">Remarks </t>
  </si>
  <si>
    <t>A</t>
  </si>
  <si>
    <t>B</t>
  </si>
  <si>
    <t>C=B*100/ 118</t>
  </si>
  <si>
    <t>D=AxC</t>
  </si>
  <si>
    <t>Clearing jungle including uprooting of rank vegetation, grass, brush wood, trees and saplings of girth up to 30 cm measured at a height of 1 m above ground level and removal of rubbish up to a distance of 50 m outside the periphery of the area cleared.</t>
  </si>
  <si>
    <t>Earth work in excavation by mechanical means (hydraulic excavator)/ manual means over areas (exceeding 30cm in depth. 1.5m in width as well as 10 sqm on plan) including disposal of excavated earth, lead upto 50m and for all lift , as directed by Engineer in charge</t>
  </si>
  <si>
    <t>2.6.1</t>
  </si>
  <si>
    <t>All kinds of soil</t>
  </si>
  <si>
    <t>Cum</t>
  </si>
  <si>
    <t>Filling available excavated earth (excluding rock) in trenches,plinth,sides of foundation etc in layers not exceeding 20 cm in depth: consolidating each deposited layer by ramming &amp; watering upto 50m and for all lift.</t>
  </si>
  <si>
    <t xml:space="preserve">Centering and shuttering including strutting, propping etc and removal of form work for    </t>
  </si>
  <si>
    <t>a)</t>
  </si>
  <si>
    <t>Foundation, footing,bases of columns etc for mass concrete</t>
  </si>
  <si>
    <t xml:space="preserve">Providing &amp; laying in position cement concrete of specified grade excluding the centring and shuttering-All work upto plinth level  </t>
  </si>
  <si>
    <t xml:space="preserve">1:4:8 (1 Cement : 4 coarse sand (zone-lll) derived from 
natural sources : 8 graded stone aggregate 40 mm nominal 
size derived from natural sources) </t>
  </si>
  <si>
    <t>Providing &amp; laying in position specified grade of reinforced cement concrete excluding the cost of centring, shuttring, finishing &amp; reinforcement-All works upto plinth level  1:1.5:3 (1 cement: 1.5 coarse sand:3 graded stone aggregate 20mm nominal size)</t>
  </si>
  <si>
    <t>1:1.5:3 (1 cement: 1.5 coarse sand(zone III) derived from natural souces : 3 graded stone aggregate 20 mm nominal size derived from natural souces)</t>
  </si>
  <si>
    <t>Reinforcement of R.C.C work including straightening, cutting,bending,placing in position and binding all complete below plinth level.</t>
  </si>
  <si>
    <t>5.22A.6</t>
  </si>
  <si>
    <t>Thermo Mechanically Treated bars of grade Fe-500D or more.</t>
  </si>
  <si>
    <t xml:space="preserve">Structural steel work riveted, bolted or welded in built up sections, trusses and framed work, including cutting, hoisting, fixing in position and applying a priming coat of approved steel primer  all complete </t>
  </si>
  <si>
    <t>Painting with synthetic enamel paint of approved brand and manufacture to give an even shade :</t>
  </si>
  <si>
    <t>13.62.1</t>
  </si>
  <si>
    <t xml:space="preserve">Two or more coats on new work over an under coat of suitable shade with ordinary paint of approved brand and manufacture </t>
  </si>
  <si>
    <t>Providing and fixing precoated galvanised iron profile sheets (size, shape and pitch of corrugation as approved by Engineer-in-charge) 0.50 mm (+ 0.05 %) total coated thickness with zinc coating 120 grams per sqm as per IS: 277, in 240 mpa steel grade, 5-7 microns epoxy primer on both side of the sheet and polyester top coat 15-18 microns. Sheet should have protective guard film of 25 microns minimum to avoid scratches during transportation and should be supplied in single length upto 12 metre or as desired by Engineer_x0002_in-charge. The sheet shall be fixed using self drilling /self tapping screws of size (5.5x 55 mm) with EPDM seal, complete upto any pitch in horizontal/ vertical or curved surfaces, excluding the cost of purlins, rafters and trusses and including cutting to size and shape wherever required.</t>
  </si>
  <si>
    <t xml:space="preserve">Brick work with common burnt clay F.P.S. (non modular) bricks of class designation 7.5 in superstructure above plinth level up to floor V level in all shapes and sizes in : </t>
  </si>
  <si>
    <t>6.4.2</t>
  </si>
  <si>
    <t>Cement mortar 1:6 (1 cement : 6 coarse sand)</t>
  </si>
  <si>
    <t>12 mm cement plaster of mix :</t>
  </si>
  <si>
    <t>13.4.2</t>
  </si>
  <si>
    <t>1:6 (1 cement: 6 coarse sand)</t>
  </si>
  <si>
    <t>Neat cement punning</t>
  </si>
  <si>
    <t xml:space="preserve">Anti weed treatment </t>
  </si>
  <si>
    <t>SQM</t>
  </si>
  <si>
    <t>Sub Total Amount (A) Rs.</t>
  </si>
  <si>
    <t>B. Shed Near ERS Store Area for ERS material</t>
  </si>
  <si>
    <t xml:space="preserve">Sub Total Amount (B) Rs. </t>
  </si>
  <si>
    <t xml:space="preserve"> Rate (Rs)</t>
  </si>
  <si>
    <t xml:space="preserve">A. Shed Near 400kV Switchyard Area for T&amp;Ps </t>
  </si>
  <si>
    <t xml:space="preserve">1:4:8 (1 Cement : 4 coarse sand (zone-lll) derived from natural sources : 8 graded stone aggregate 40 mm nominal size derived from natural sources) </t>
  </si>
  <si>
    <t xml:space="preserve">Total Amount (C=A+B) Rs. Excl GST  </t>
  </si>
  <si>
    <t>Total amount including taxes(Rs)</t>
  </si>
  <si>
    <t>RFX. No. 5002004492 NIT-468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</si>
</sst>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yy;@"/>
    <numFmt numFmtId="166" formatCode="_(&quot;$&quot;* #,##0.00_);_(&quot;$&quot;* \(#,##0.00\);_(&quot;$&quot;* &quot;-&quot;??_);_(@_)"/>
    <numFmt numFmtId="167" formatCode="0.000"/>
  </numFmts>
  <fonts count="38"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1"/>
      <name val="Calibri"/>
      <family val="2"/>
      <scheme val="minor"/>
    </font>
    <font>
      <sz val="10"/>
      <name val="Arial"/>
      <family val="2"/>
    </font>
    <font>
      <u/>
      <sz val="10"/>
      <color theme="10"/>
      <name val="Arial"/>
      <family val="2"/>
    </font>
    <font>
      <b/>
      <sz val="11"/>
      <name val="Calibri"/>
      <family val="2"/>
      <scheme val="minor"/>
    </font>
    <font>
      <b/>
      <u/>
      <sz val="12"/>
      <color rgb="FF0070C0"/>
      <name val="Times New Roman"/>
      <family val="1"/>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ont>
    <font>
      <sz val="10"/>
      <color rgb="FF000000"/>
      <name val="Times New Roman"/>
      <charset val="204"/>
    </font>
    <font>
      <b/>
      <sz val="8"/>
      <name val="Book Antiqua"/>
      <family val="1"/>
    </font>
    <font>
      <b/>
      <sz val="10"/>
      <name val="Book Antiqua"/>
      <family val="1"/>
    </font>
    <font>
      <b/>
      <sz val="10"/>
      <color rgb="FF000000"/>
      <name val="Book Antiqua"/>
      <family val="1"/>
    </font>
    <font>
      <sz val="10"/>
      <color theme="1"/>
      <name val="Book Antiqua"/>
      <family val="1"/>
    </font>
    <font>
      <sz val="10"/>
      <color rgb="FF000000"/>
      <name val="Times New Roman"/>
      <family val="1"/>
    </font>
    <font>
      <sz val="10"/>
      <name val="Book Antiqua"/>
      <family val="1"/>
    </font>
    <font>
      <sz val="9"/>
      <color theme="1"/>
      <name val="Book Antiqua"/>
      <family val="1"/>
    </font>
    <font>
      <b/>
      <sz val="12"/>
      <color rgb="FF000000"/>
      <name val="Book Antiqua"/>
      <family val="1"/>
    </font>
    <font>
      <sz val="11"/>
      <color theme="1"/>
      <name val="Book Antiqua"/>
      <family val="1"/>
    </font>
    <font>
      <b/>
      <sz val="12"/>
      <color theme="1"/>
      <name val="Book Antiqua"/>
      <family val="1"/>
    </font>
    <font>
      <b/>
      <sz val="11"/>
      <color theme="1"/>
      <name val="Book Antiqua"/>
      <family val="1"/>
    </font>
    <font>
      <b/>
      <sz val="10"/>
      <color theme="1"/>
      <name val="Book Antiqua"/>
      <family val="1"/>
    </font>
    <font>
      <b/>
      <sz val="11"/>
      <name val="Book Antiqua"/>
      <family val="1"/>
    </font>
    <font>
      <sz val="11"/>
      <name val="Book Antiqua"/>
      <family val="1"/>
    </font>
    <font>
      <sz val="12"/>
      <color theme="1"/>
      <name val="Book Antiqua"/>
      <family val="1"/>
    </font>
    <font>
      <sz val="9"/>
      <color indexed="56"/>
      <name val="Book Antiqua"/>
      <family val="1"/>
    </font>
    <font>
      <b/>
      <sz val="10"/>
      <color rgb="FFFF0000"/>
      <name val="Book Antiqua"/>
      <family val="1"/>
    </font>
    <font>
      <sz val="10"/>
      <color rgb="FFFF0000"/>
      <name val="Book Antiqua"/>
      <family val="1"/>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1" fillId="0" borderId="0" applyNumberFormat="0" applyFill="0" applyBorder="0" applyAlignment="0" applyProtection="0">
      <alignment vertical="top"/>
      <protection locked="0"/>
    </xf>
    <xf numFmtId="0" fontId="2" fillId="0" borderId="0"/>
    <xf numFmtId="0" fontId="10" fillId="0" borderId="0"/>
    <xf numFmtId="43" fontId="2" fillId="0" borderId="0" applyFont="0" applyFill="0" applyBorder="0" applyAlignment="0" applyProtection="0"/>
    <xf numFmtId="0" fontId="11" fillId="0" borderId="0" applyNumberFormat="0" applyFill="0" applyBorder="0" applyAlignment="0" applyProtection="0"/>
    <xf numFmtId="0" fontId="2" fillId="0" borderId="0"/>
    <xf numFmtId="166" fontId="14" fillId="0" borderId="0" applyFont="0" applyFill="0" applyBorder="0" applyAlignment="0" applyProtection="0"/>
    <xf numFmtId="0" fontId="15" fillId="0" borderId="0"/>
    <xf numFmtId="0" fontId="16" fillId="0" borderId="0"/>
    <xf numFmtId="0" fontId="17"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43" fontId="14" fillId="0" borderId="0" applyFont="0" applyFill="0" applyBorder="0" applyAlignment="0" applyProtection="0"/>
    <xf numFmtId="0" fontId="18" fillId="0" borderId="0"/>
    <xf numFmtId="164" fontId="18" fillId="0" borderId="0" applyFont="0" applyFill="0" applyBorder="0" applyAlignment="0" applyProtection="0"/>
    <xf numFmtId="0" fontId="19" fillId="0" borderId="0"/>
    <xf numFmtId="164" fontId="24" fillId="0" borderId="0" applyFont="0" applyFill="0" applyBorder="0" applyAlignment="0" applyProtection="0"/>
    <xf numFmtId="9" fontId="24" fillId="0" borderId="0" applyFont="0" applyFill="0" applyBorder="0" applyAlignment="0" applyProtection="0"/>
    <xf numFmtId="43" fontId="14" fillId="0" borderId="0" applyFont="0" applyFill="0" applyBorder="0" applyAlignment="0" applyProtection="0"/>
  </cellStyleXfs>
  <cellXfs count="151">
    <xf numFmtId="0" fontId="0" fillId="0" borderId="0" xfId="0"/>
    <xf numFmtId="0" fontId="0" fillId="5" borderId="0" xfId="0" applyFill="1"/>
    <xf numFmtId="0" fontId="0" fillId="0" borderId="0" xfId="0" applyProtection="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9" fillId="0" borderId="0" xfId="0" applyFont="1"/>
    <xf numFmtId="0" fontId="9" fillId="6" borderId="10" xfId="0" applyFont="1" applyFill="1" applyBorder="1" applyProtection="1">
      <protection locked="0" hidden="1"/>
    </xf>
    <xf numFmtId="0" fontId="0" fillId="5" borderId="2" xfId="0" applyFill="1" applyBorder="1" applyProtection="1">
      <protection hidden="1"/>
    </xf>
    <xf numFmtId="0" fontId="0" fillId="5" borderId="3" xfId="0" applyFill="1" applyBorder="1" applyProtection="1">
      <protection hidden="1"/>
    </xf>
    <xf numFmtId="0" fontId="0" fillId="0" borderId="3" xfId="0"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5" xfId="0" applyBorder="1" applyAlignment="1" applyProtection="1">
      <alignment horizontal="center" vertical="center"/>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10" fontId="12" fillId="6" borderId="10" xfId="3" applyNumberFormat="1" applyFont="1" applyFill="1" applyBorder="1" applyAlignment="1" applyProtection="1">
      <alignment horizontal="center" vertical="center"/>
      <protection locked="0"/>
    </xf>
    <xf numFmtId="10" fontId="12" fillId="7" borderId="10" xfId="3" applyNumberFormat="1" applyFont="1" applyFill="1" applyBorder="1" applyAlignment="1">
      <alignment horizontal="center" vertical="center"/>
    </xf>
    <xf numFmtId="0" fontId="28" fillId="0" borderId="0" xfId="0" applyFont="1"/>
    <xf numFmtId="0" fontId="30" fillId="0" borderId="10" xfId="0" applyFont="1" applyBorder="1" applyAlignment="1">
      <alignment horizontal="center" vertical="top" wrapText="1"/>
    </xf>
    <xf numFmtId="0" fontId="30" fillId="0" borderId="10" xfId="0" applyFont="1" applyBorder="1" applyAlignment="1">
      <alignment horizontal="center" vertical="center" wrapText="1"/>
    </xf>
    <xf numFmtId="0" fontId="31" fillId="0" borderId="10" xfId="0" applyFont="1" applyBorder="1" applyAlignment="1">
      <alignment horizontal="center" vertical="top" wrapText="1"/>
    </xf>
    <xf numFmtId="0" fontId="32" fillId="0" borderId="10" xfId="0" applyFont="1" applyBorder="1" applyAlignment="1">
      <alignment horizontal="center" vertical="top" wrapText="1"/>
    </xf>
    <xf numFmtId="0" fontId="32" fillId="0" borderId="10" xfId="0" applyFont="1" applyBorder="1" applyAlignment="1">
      <alignment horizontal="center" vertical="center" wrapText="1"/>
    </xf>
    <xf numFmtId="0" fontId="21" fillId="0" borderId="10" xfId="0" applyFont="1" applyBorder="1" applyAlignment="1">
      <alignment horizontal="center" vertical="center" wrapText="1"/>
    </xf>
    <xf numFmtId="2" fontId="32" fillId="0" borderId="10" xfId="0" applyNumberFormat="1" applyFont="1" applyBorder="1" applyAlignment="1">
      <alignment horizontal="center" vertical="center" wrapText="1"/>
    </xf>
    <xf numFmtId="0" fontId="28" fillId="0" borderId="10" xfId="0" applyFont="1" applyBorder="1" applyAlignment="1">
      <alignment horizontal="center" vertical="top" wrapText="1"/>
    </xf>
    <xf numFmtId="0" fontId="28" fillId="0" borderId="10" xfId="0" applyFont="1" applyBorder="1" applyAlignment="1">
      <alignment horizontal="center" vertical="center" wrapText="1"/>
    </xf>
    <xf numFmtId="0" fontId="33" fillId="0" borderId="10" xfId="0" applyFont="1" applyBorder="1" applyAlignment="1">
      <alignment vertical="top" wrapText="1"/>
    </xf>
    <xf numFmtId="0" fontId="33"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8" fillId="0" borderId="10" xfId="0" applyFont="1" applyBorder="1" applyAlignment="1">
      <alignment horizontal="center"/>
    </xf>
    <xf numFmtId="0" fontId="28" fillId="0" borderId="10" xfId="0" applyFont="1" applyBorder="1" applyAlignment="1">
      <alignment vertical="top" wrapText="1"/>
    </xf>
    <xf numFmtId="2" fontId="33" fillId="0" borderId="10" xfId="0" applyNumberFormat="1" applyFont="1" applyBorder="1" applyAlignment="1">
      <alignment horizontal="center" vertical="center" wrapText="1"/>
    </xf>
    <xf numFmtId="0" fontId="34" fillId="0" borderId="10" xfId="0" applyFont="1" applyBorder="1" applyAlignment="1">
      <alignment horizontal="center" vertical="top" wrapText="1"/>
    </xf>
    <xf numFmtId="0" fontId="35" fillId="0" borderId="10" xfId="6" applyFont="1" applyBorder="1" applyAlignment="1">
      <alignment vertical="top" wrapText="1"/>
    </xf>
    <xf numFmtId="0" fontId="28" fillId="0" borderId="10" xfId="0" applyFont="1" applyBorder="1" applyAlignment="1">
      <alignment horizontal="center" vertical="top"/>
    </xf>
    <xf numFmtId="167" fontId="35" fillId="0" borderId="10" xfId="6" applyNumberFormat="1" applyFont="1" applyBorder="1" applyAlignment="1">
      <alignment horizontal="center" vertical="center" wrapText="1"/>
    </xf>
    <xf numFmtId="0" fontId="26" fillId="0" borderId="0" xfId="0" applyFont="1"/>
    <xf numFmtId="0" fontId="35" fillId="0" borderId="10" xfId="6" applyFont="1" applyBorder="1" applyAlignment="1">
      <alignment horizontal="center" vertical="center" wrapText="1"/>
    </xf>
    <xf numFmtId="0" fontId="23" fillId="0" borderId="10" xfId="0" applyFont="1" applyBorder="1" applyAlignment="1">
      <alignment horizontal="center" vertical="top"/>
    </xf>
    <xf numFmtId="0" fontId="31" fillId="0" borderId="10" xfId="0" applyFont="1" applyBorder="1" applyAlignment="1">
      <alignment horizontal="left" vertical="top"/>
    </xf>
    <xf numFmtId="2" fontId="23" fillId="0" borderId="10" xfId="0" applyNumberFormat="1" applyFont="1" applyBorder="1" applyAlignment="1">
      <alignment horizontal="center" vertical="center"/>
    </xf>
    <xf numFmtId="0" fontId="23" fillId="0" borderId="10" xfId="0" applyFont="1" applyBorder="1" applyAlignment="1">
      <alignment horizontal="center"/>
    </xf>
    <xf numFmtId="0" fontId="23" fillId="0" borderId="0" xfId="0" applyFont="1"/>
    <xf numFmtId="0" fontId="25" fillId="7" borderId="10" xfId="0" applyFont="1" applyFill="1" applyBorder="1" applyAlignment="1">
      <alignment horizontal="center" vertical="top"/>
    </xf>
    <xf numFmtId="0" fontId="36" fillId="7" borderId="10" xfId="0" applyFont="1" applyFill="1" applyBorder="1" applyAlignment="1">
      <alignment horizontal="left" vertical="top"/>
    </xf>
    <xf numFmtId="0" fontId="33" fillId="7" borderId="10" xfId="0" applyFont="1" applyFill="1" applyBorder="1" applyAlignment="1">
      <alignment vertical="top" wrapText="1"/>
    </xf>
    <xf numFmtId="2" fontId="37" fillId="7" borderId="10" xfId="0" applyNumberFormat="1" applyFont="1" applyFill="1" applyBorder="1" applyAlignment="1">
      <alignment horizontal="center" vertical="center"/>
    </xf>
    <xf numFmtId="0" fontId="37" fillId="7" borderId="10" xfId="0" applyFont="1" applyFill="1" applyBorder="1" applyAlignment="1">
      <alignment horizontal="center"/>
    </xf>
    <xf numFmtId="0" fontId="37" fillId="7" borderId="0" xfId="0" applyFont="1" applyFill="1"/>
    <xf numFmtId="2" fontId="25" fillId="7" borderId="10" xfId="0" applyNumberFormat="1" applyFont="1" applyFill="1" applyBorder="1" applyAlignment="1">
      <alignment horizontal="center" vertical="center"/>
    </xf>
    <xf numFmtId="0" fontId="25" fillId="0" borderId="10" xfId="0" applyFont="1" applyBorder="1" applyAlignment="1">
      <alignment vertical="top" wrapText="1"/>
    </xf>
    <xf numFmtId="2" fontId="25" fillId="0" borderId="10" xfId="0" applyNumberFormat="1" applyFont="1" applyBorder="1" applyAlignment="1">
      <alignment horizontal="center" vertical="center"/>
    </xf>
    <xf numFmtId="0" fontId="25" fillId="0" borderId="10" xfId="0" applyFont="1" applyBorder="1" applyAlignment="1">
      <alignment horizontal="center"/>
    </xf>
    <xf numFmtId="0" fontId="25" fillId="0" borderId="0" xfId="0" applyFont="1"/>
    <xf numFmtId="0" fontId="34" fillId="0" borderId="10" xfId="0" applyFont="1" applyBorder="1" applyAlignment="1">
      <alignment horizontal="center" vertical="center" wrapText="1"/>
    </xf>
    <xf numFmtId="2" fontId="28" fillId="0" borderId="10" xfId="0" applyNumberFormat="1" applyFont="1" applyBorder="1" applyAlignment="1">
      <alignment horizontal="center" vertical="center"/>
    </xf>
    <xf numFmtId="2" fontId="28" fillId="0" borderId="10" xfId="0" applyNumberFormat="1" applyFont="1" applyBorder="1" applyAlignment="1">
      <alignment horizontal="center" vertical="top"/>
    </xf>
    <xf numFmtId="1" fontId="28" fillId="0" borderId="10" xfId="0" applyNumberFormat="1"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8" fillId="0" borderId="10" xfId="0" applyFont="1" applyBorder="1" applyAlignment="1">
      <alignment horizontal="center" vertical="center"/>
    </xf>
    <xf numFmtId="2" fontId="30" fillId="0" borderId="10" xfId="0" applyNumberFormat="1" applyFont="1" applyBorder="1" applyAlignment="1">
      <alignment horizontal="center" vertical="center" wrapText="1"/>
    </xf>
    <xf numFmtId="0" fontId="28" fillId="0" borderId="10" xfId="0" applyFont="1" applyBorder="1" applyAlignment="1">
      <alignment horizontal="center" wrapText="1"/>
    </xf>
    <xf numFmtId="0" fontId="28" fillId="0" borderId="0" xfId="0" applyFont="1" applyAlignment="1">
      <alignment horizontal="center"/>
    </xf>
    <xf numFmtId="0" fontId="28" fillId="0" borderId="10" xfId="0" applyFont="1" applyBorder="1" applyAlignment="1">
      <alignment wrapText="1"/>
    </xf>
    <xf numFmtId="2" fontId="28" fillId="0" borderId="10" xfId="0" applyNumberFormat="1" applyFont="1" applyBorder="1" applyAlignment="1">
      <alignment horizontal="center" vertical="center" wrapText="1"/>
    </xf>
    <xf numFmtId="0" fontId="34" fillId="0" borderId="0" xfId="0" applyFont="1"/>
    <xf numFmtId="0" fontId="34" fillId="0" borderId="10" xfId="0" applyFont="1" applyBorder="1" applyAlignment="1">
      <alignment horizontal="center" wrapText="1"/>
    </xf>
    <xf numFmtId="0" fontId="28" fillId="0" borderId="0" xfId="0" applyFont="1" applyAlignment="1">
      <alignment horizontal="center" vertical="top"/>
    </xf>
    <xf numFmtId="0" fontId="28" fillId="0" borderId="0" xfId="0" applyFont="1" applyAlignment="1">
      <alignment vertical="top"/>
    </xf>
    <xf numFmtId="0" fontId="28" fillId="0" borderId="0" xfId="0" applyFont="1" applyAlignment="1">
      <alignment horizontal="center" vertical="center"/>
    </xf>
    <xf numFmtId="2" fontId="28" fillId="0" borderId="0" xfId="0" applyNumberFormat="1" applyFont="1" applyAlignment="1">
      <alignment horizontal="center" vertical="center"/>
    </xf>
    <xf numFmtId="43" fontId="29" fillId="0" borderId="10" xfId="19" applyFont="1" applyBorder="1" applyAlignment="1">
      <alignment horizontal="center" vertical="center" wrapText="1"/>
    </xf>
    <xf numFmtId="43" fontId="28" fillId="0" borderId="10" xfId="19"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protection hidden="1"/>
    </xf>
    <xf numFmtId="0" fontId="1" fillId="5" borderId="0" xfId="1" applyFill="1" applyBorder="1" applyAlignment="1" applyProtection="1">
      <alignment horizontal="center"/>
      <protection hidden="1"/>
    </xf>
    <xf numFmtId="0" fontId="1" fillId="5" borderId="6" xfId="1" applyFill="1" applyBorder="1" applyAlignment="1" applyProtection="1">
      <alignment horizontal="center"/>
      <protection hidden="1"/>
    </xf>
    <xf numFmtId="0" fontId="0" fillId="3" borderId="0" xfId="0" applyFill="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4" borderId="5" xfId="0" applyFill="1" applyBorder="1" applyAlignment="1" applyProtection="1">
      <alignment horizontal="center"/>
      <protection hidden="1"/>
    </xf>
    <xf numFmtId="0" fontId="0" fillId="4" borderId="0" xfId="0" applyFill="1" applyAlignment="1" applyProtection="1">
      <alignment horizontal="center"/>
      <protection hidden="1"/>
    </xf>
    <xf numFmtId="0" fontId="0" fillId="4" borderId="6" xfId="0" applyFill="1" applyBorder="1" applyAlignment="1" applyProtection="1">
      <alignment horizontal="center"/>
      <protection hidden="1"/>
    </xf>
    <xf numFmtId="0" fontId="0" fillId="3" borderId="5" xfId="0" applyFill="1" applyBorder="1" applyAlignment="1" applyProtection="1">
      <alignment horizontal="center" wrapText="1"/>
      <protection hidden="1"/>
    </xf>
    <xf numFmtId="0" fontId="0" fillId="3" borderId="0" xfId="0" applyFill="1" applyAlignment="1" applyProtection="1">
      <alignment horizontal="center" wrapText="1"/>
      <protection hidden="1"/>
    </xf>
    <xf numFmtId="0" fontId="0" fillId="3" borderId="6" xfId="0" applyFill="1" applyBorder="1" applyAlignment="1" applyProtection="1">
      <alignment horizontal="center" wrapText="1"/>
      <protection hidden="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0" fillId="2" borderId="0" xfId="0" applyFill="1" applyAlignment="1">
      <alignment horizontal="center" wrapText="1"/>
    </xf>
    <xf numFmtId="0" fontId="0" fillId="4" borderId="0" xfId="0" applyFill="1" applyAlignment="1">
      <alignment horizontal="center"/>
    </xf>
    <xf numFmtId="0" fontId="0" fillId="0" borderId="10" xfId="0" applyBorder="1" applyAlignment="1">
      <alignment horizontal="center" vertical="center"/>
    </xf>
    <xf numFmtId="0" fontId="9" fillId="6" borderId="10" xfId="0" applyFont="1" applyFill="1" applyBorder="1" applyAlignment="1" applyProtection="1">
      <alignment horizontal="center" vertical="center"/>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9" fillId="6" borderId="10"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protection locked="0"/>
    </xf>
    <xf numFmtId="0" fontId="9" fillId="6" borderId="12" xfId="0" applyFont="1" applyFill="1" applyBorder="1" applyAlignment="1" applyProtection="1">
      <alignment horizontal="center"/>
      <protection locked="0"/>
    </xf>
    <xf numFmtId="0" fontId="0" fillId="0" borderId="10" xfId="0" applyBorder="1" applyAlignment="1">
      <alignment horizontal="center"/>
    </xf>
    <xf numFmtId="0" fontId="9" fillId="6" borderId="10" xfId="0" applyFont="1" applyFill="1" applyBorder="1" applyAlignment="1" applyProtection="1">
      <alignment horizontal="center"/>
      <protection locked="0" hidden="1"/>
    </xf>
    <xf numFmtId="165" fontId="9" fillId="6" borderId="10" xfId="0" applyNumberFormat="1" applyFont="1" applyFill="1" applyBorder="1" applyAlignment="1" applyProtection="1">
      <alignment horizontal="center"/>
      <protection locked="0" hidden="1"/>
    </xf>
    <xf numFmtId="0" fontId="29" fillId="0" borderId="11" xfId="0" applyFont="1" applyBorder="1" applyAlignment="1">
      <alignment horizontal="center" vertical="top" wrapText="1"/>
    </xf>
    <xf numFmtId="0" fontId="29" fillId="0" borderId="14" xfId="0" applyFont="1" applyBorder="1" applyAlignment="1">
      <alignment horizontal="center" vertical="top" wrapText="1"/>
    </xf>
    <xf numFmtId="0" fontId="29" fillId="0" borderId="13" xfId="0" applyFont="1" applyBorder="1" applyAlignment="1">
      <alignment horizontal="center" vertical="top"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9" xfId="0" applyFont="1" applyBorder="1" applyAlignment="1">
      <alignment horizontal="center" vertical="center" wrapText="1"/>
    </xf>
    <xf numFmtId="0" fontId="29" fillId="0" borderId="11" xfId="0" applyFont="1" applyBorder="1" applyAlignment="1">
      <alignment horizontal="center" vertical="justify" wrapText="1"/>
    </xf>
    <xf numFmtId="0" fontId="29" fillId="0" borderId="14" xfId="0" applyFont="1" applyBorder="1" applyAlignment="1">
      <alignment horizontal="center" vertical="justify" wrapText="1"/>
    </xf>
    <xf numFmtId="0" fontId="29" fillId="0" borderId="13" xfId="0" applyFont="1" applyBorder="1" applyAlignment="1">
      <alignment horizontal="center" vertical="justify"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34" fillId="0" borderId="10" xfId="0" applyFont="1" applyBorder="1" applyAlignment="1">
      <alignment horizontal="center" vertical="top" wrapText="1"/>
    </xf>
    <xf numFmtId="0" fontId="25" fillId="7" borderId="10" xfId="0" applyFont="1" applyFill="1" applyBorder="1" applyAlignment="1">
      <alignment horizontal="center" vertical="top"/>
    </xf>
    <xf numFmtId="0" fontId="23" fillId="0" borderId="10" xfId="0" applyFont="1" applyBorder="1" applyAlignment="1">
      <alignment horizontal="center" vertical="top"/>
    </xf>
    <xf numFmtId="0" fontId="30" fillId="0" borderId="11" xfId="0" applyFont="1" applyBorder="1" applyAlignment="1">
      <alignment horizontal="center" vertical="top" wrapText="1"/>
    </xf>
    <xf numFmtId="0" fontId="30" fillId="0" borderId="14" xfId="0" applyFont="1" applyBorder="1" applyAlignment="1">
      <alignment horizontal="center" vertical="top" wrapText="1"/>
    </xf>
    <xf numFmtId="0" fontId="30" fillId="0" borderId="13" xfId="0" applyFont="1" applyBorder="1" applyAlignment="1">
      <alignment horizontal="center" vertical="top" wrapText="1"/>
    </xf>
    <xf numFmtId="0" fontId="28" fillId="0" borderId="10" xfId="0" applyFont="1" applyBorder="1" applyAlignment="1">
      <alignment horizontal="center" vertical="top"/>
    </xf>
    <xf numFmtId="0" fontId="22" fillId="0" borderId="10" xfId="16" applyFont="1" applyBorder="1" applyAlignment="1">
      <alignment horizontal="center" vertical="top" wrapText="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8" fillId="0" borderId="10" xfId="0" applyFont="1" applyBorder="1" applyAlignment="1" applyProtection="1">
      <alignment horizontal="center"/>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5" fillId="6" borderId="10" xfId="0" applyFont="1" applyFill="1" applyBorder="1" applyAlignment="1" applyProtection="1">
      <alignment horizontal="center"/>
      <protection hidden="1"/>
    </xf>
    <xf numFmtId="0" fontId="5" fillId="0" borderId="0" xfId="0" applyFont="1" applyAlignment="1" applyProtection="1">
      <alignment horizontal="center"/>
      <protection hidden="1"/>
    </xf>
    <xf numFmtId="0" fontId="5" fillId="0" borderId="1" xfId="0" applyFont="1" applyBorder="1" applyAlignment="1" applyProtection="1">
      <alignment horizontal="center"/>
      <protection hidden="1"/>
    </xf>
  </cellXfs>
  <cellStyles count="20">
    <cellStyle name="Comma" xfId="19" builtinId="3"/>
    <cellStyle name="Comma 2" xfId="4" xr:uid="{00000000-0005-0000-0000-000000000000}"/>
    <cellStyle name="Comma 3" xfId="12" xr:uid="{8F6770F3-BEC8-4C90-A881-AA296348DEEC}"/>
    <cellStyle name="Comma 4" xfId="13" xr:uid="{06B59838-4F5E-4A80-9243-2CE53C588FDA}"/>
    <cellStyle name="Comma 5" xfId="15" xr:uid="{D74C2053-E7F9-42F2-B80B-94E1C099D04C}"/>
    <cellStyle name="Comma 6" xfId="17" xr:uid="{FA87F84F-4077-4CE3-8ECB-67368AFF6E39}"/>
    <cellStyle name="Currency 2" xfId="7" xr:uid="{DA1F35AA-CAC0-43AA-AD4C-21A3A7692C38}"/>
    <cellStyle name="Hyperlink" xfId="1" builtinId="8"/>
    <cellStyle name="Hyperlink 2" xfId="5" xr:uid="{00000000-0005-0000-0000-000002000000}"/>
    <cellStyle name="Hyperlink 3" xfId="10" xr:uid="{595BD9C8-FA1E-43BF-AA02-13EA1A7E0CF7}"/>
    <cellStyle name="Normal" xfId="0" builtinId="0"/>
    <cellStyle name="Normal 12" xfId="11" xr:uid="{06AB1079-8D28-4D80-93BF-C055B3F6B330}"/>
    <cellStyle name="Normal 2" xfId="3" xr:uid="{00000000-0005-0000-0000-000004000000}"/>
    <cellStyle name="Normal 2 2" xfId="6" xr:uid="{09D1F1FE-C169-4CAA-89B5-F42FD4BDF913}"/>
    <cellStyle name="Normal 3" xfId="9" xr:uid="{CFE0EE4D-F08A-4B80-9FE5-AAD62C5DA6A2}"/>
    <cellStyle name="Normal 4" xfId="8" xr:uid="{3353E05B-A15A-4685-81C1-042ED145DCBC}"/>
    <cellStyle name="Normal 5" xfId="14" xr:uid="{D103BA01-4EA3-41E5-9103-9C50C3738E4F}"/>
    <cellStyle name="Normal 6" xfId="16" xr:uid="{E0C7D0AB-D73D-4B86-9197-1DDD43C9A261}"/>
    <cellStyle name="Normal_Price_Schedules for Insulator Package Rev-01" xfId="2" xr:uid="{00000000-0005-0000-0000-000007000000}"/>
    <cellStyle name="Percent 2" xfId="18" xr:uid="{6544D8B7-9A4E-48F4-84D0-1AA6E2F3BF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576986</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umar.gaurav\Downloads\Construcation%20of%20shed%20at%20gaya%20ss\BOQ.xlsx" TargetMode="External"/><Relationship Id="rId1" Type="http://schemas.openxmlformats.org/officeDocument/2006/relationships/externalLinkPath" Target="/Users/kumar.gaurav/Downloads/Construcation%20of%20shed%20at%20gaya%20ss/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OQ"/>
      <sheetName val="Cal"/>
    </sheetNames>
    <sheetDataSet>
      <sheetData sheetId="0"/>
      <sheetData sheetId="1">
        <row r="6">
          <cell r="H6">
            <v>375</v>
          </cell>
        </row>
        <row r="15">
          <cell r="H15">
            <v>250.38</v>
          </cell>
        </row>
        <row r="18">
          <cell r="H18">
            <v>116.61124999999998</v>
          </cell>
        </row>
        <row r="29">
          <cell r="H29">
            <v>104.67</v>
          </cell>
        </row>
        <row r="37">
          <cell r="H37">
            <v>72.342250000000007</v>
          </cell>
        </row>
        <row r="47">
          <cell r="H47">
            <v>61.426500000000004</v>
          </cell>
        </row>
        <row r="64">
          <cell r="I64">
            <v>4998.9876000000004</v>
          </cell>
        </row>
        <row r="86">
          <cell r="H86">
            <v>4666.6080000000002</v>
          </cell>
        </row>
        <row r="89">
          <cell r="H89">
            <v>375</v>
          </cell>
        </row>
        <row r="91">
          <cell r="H91">
            <v>504</v>
          </cell>
        </row>
        <row r="95">
          <cell r="H95">
            <v>2.1160000000000001</v>
          </cell>
        </row>
        <row r="99">
          <cell r="H99">
            <v>55</v>
          </cell>
        </row>
        <row r="102">
          <cell r="H102">
            <v>375</v>
          </cell>
        </row>
        <row r="105">
          <cell r="H105">
            <v>375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K3"/>
  <sheetViews>
    <sheetView workbookViewId="0">
      <selection activeCell="E20" sqref="E20"/>
    </sheetView>
  </sheetViews>
  <sheetFormatPr defaultRowHeight="15" x14ac:dyDescent="0.25"/>
  <cols>
    <col min="1" max="1" width="19.85546875" customWidth="1"/>
    <col min="11" max="11" width="53.28515625" customWidth="1"/>
  </cols>
  <sheetData>
    <row r="2" spans="1:11" x14ac:dyDescent="0.25">
      <c r="A2" t="s">
        <v>95</v>
      </c>
    </row>
    <row r="3" spans="1:11" ht="29.25" customHeight="1" x14ac:dyDescent="0.25">
      <c r="A3" t="s">
        <v>0</v>
      </c>
      <c r="B3" s="81" t="s">
        <v>42</v>
      </c>
      <c r="C3" s="82"/>
      <c r="D3" s="82"/>
      <c r="E3" s="82"/>
      <c r="F3" s="82"/>
      <c r="G3" s="82"/>
      <c r="H3" s="82"/>
      <c r="I3" s="82"/>
      <c r="J3" s="82"/>
      <c r="K3" s="82"/>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8"/>
  <sheetViews>
    <sheetView showGridLines="0" workbookViewId="0">
      <selection activeCell="L13" sqref="L13"/>
    </sheetView>
  </sheetViews>
  <sheetFormatPr defaultColWidth="8.7109375" defaultRowHeight="15" x14ac:dyDescent="0.25"/>
  <cols>
    <col min="1" max="9" width="8.7109375" style="2"/>
    <col min="10" max="10" width="13.140625" style="2" customWidth="1"/>
    <col min="11" max="16384" width="8.7109375" style="2"/>
  </cols>
  <sheetData>
    <row r="1" spans="1:12" ht="21.75" customHeight="1" x14ac:dyDescent="0.25">
      <c r="A1" s="11" t="str">
        <f>Sheet1!A2</f>
        <v>RFX. No. 5002004492 NIT-468</v>
      </c>
      <c r="B1" s="12"/>
      <c r="C1" s="12"/>
      <c r="D1" s="13"/>
      <c r="E1" s="13"/>
      <c r="F1" s="13"/>
      <c r="G1" s="13"/>
      <c r="H1" s="13"/>
      <c r="I1" s="13"/>
      <c r="J1" s="13"/>
      <c r="K1" s="13"/>
      <c r="L1" s="14"/>
    </row>
    <row r="2" spans="1:12" ht="34.5" customHeight="1" x14ac:dyDescent="0.25">
      <c r="A2" s="93" t="str">
        <f>Sheet1!B3</f>
        <v xml:space="preserve">
Construction of shed for storage of substation T&amp;Ps and ERS material lying on the platform in ERS store at 765/400/220 kV Gaya Sub-station</v>
      </c>
      <c r="B2" s="94"/>
      <c r="C2" s="94"/>
      <c r="D2" s="94"/>
      <c r="E2" s="94"/>
      <c r="F2" s="94"/>
      <c r="G2" s="94"/>
      <c r="H2" s="94"/>
      <c r="I2" s="94"/>
      <c r="J2" s="94"/>
      <c r="K2" s="94"/>
      <c r="L2" s="95"/>
    </row>
    <row r="3" spans="1:12" ht="15" hidden="1" customHeight="1" x14ac:dyDescent="0.25">
      <c r="A3" s="93"/>
      <c r="B3" s="94"/>
      <c r="C3" s="94"/>
      <c r="D3" s="94"/>
      <c r="E3" s="94"/>
      <c r="F3" s="94"/>
      <c r="G3" s="94"/>
      <c r="H3" s="94"/>
      <c r="I3" s="94"/>
      <c r="J3" s="94"/>
      <c r="K3" s="94"/>
      <c r="L3" s="95"/>
    </row>
    <row r="4" spans="1:12" x14ac:dyDescent="0.25">
      <c r="A4" s="90" t="s">
        <v>1</v>
      </c>
      <c r="B4" s="91"/>
      <c r="C4" s="91"/>
      <c r="D4" s="91"/>
      <c r="E4" s="91"/>
      <c r="F4" s="91"/>
      <c r="G4" s="91"/>
      <c r="H4" s="91"/>
      <c r="I4" s="91"/>
      <c r="J4" s="91"/>
      <c r="K4" s="91"/>
      <c r="L4" s="92"/>
    </row>
    <row r="5" spans="1:12" x14ac:dyDescent="0.25">
      <c r="A5" s="15"/>
      <c r="L5" s="16"/>
    </row>
    <row r="6" spans="1:12" ht="44.25" customHeight="1" x14ac:dyDescent="0.25">
      <c r="A6" s="17">
        <v>1</v>
      </c>
      <c r="B6" s="88" t="s">
        <v>5</v>
      </c>
      <c r="C6" s="88"/>
      <c r="D6" s="88"/>
      <c r="E6" s="88"/>
      <c r="F6" s="88"/>
      <c r="G6" s="88"/>
      <c r="H6" s="88"/>
      <c r="I6" s="88"/>
      <c r="J6" s="88"/>
      <c r="K6" s="88"/>
      <c r="L6" s="89"/>
    </row>
    <row r="7" spans="1:12" ht="51" customHeight="1" x14ac:dyDescent="0.25">
      <c r="A7" s="17">
        <v>2</v>
      </c>
      <c r="B7" s="88" t="s">
        <v>2</v>
      </c>
      <c r="C7" s="88"/>
      <c r="D7" s="88"/>
      <c r="E7" s="88"/>
      <c r="F7" s="88"/>
      <c r="G7" s="88"/>
      <c r="H7" s="88"/>
      <c r="I7" s="88"/>
      <c r="J7" s="88"/>
      <c r="K7" s="88"/>
      <c r="L7" s="89"/>
    </row>
    <row r="8" spans="1:12" ht="48" customHeight="1" x14ac:dyDescent="0.25">
      <c r="A8" s="17">
        <v>3</v>
      </c>
      <c r="B8" s="88" t="s">
        <v>3</v>
      </c>
      <c r="C8" s="88"/>
      <c r="D8" s="88"/>
      <c r="E8" s="88"/>
      <c r="F8" s="88"/>
      <c r="G8" s="88"/>
      <c r="H8" s="88"/>
      <c r="I8" s="88"/>
      <c r="J8" s="88"/>
      <c r="K8" s="88"/>
      <c r="L8" s="89"/>
    </row>
    <row r="9" spans="1:12" x14ac:dyDescent="0.25">
      <c r="A9" s="15"/>
      <c r="L9" s="16"/>
    </row>
    <row r="10" spans="1:12" ht="12.75" customHeight="1" x14ac:dyDescent="0.25">
      <c r="A10" s="15"/>
      <c r="L10" s="16"/>
    </row>
    <row r="11" spans="1:12" x14ac:dyDescent="0.25">
      <c r="A11" s="15"/>
      <c r="L11" s="16"/>
    </row>
    <row r="12" spans="1:12" x14ac:dyDescent="0.25">
      <c r="A12" s="85" t="s">
        <v>4</v>
      </c>
      <c r="B12" s="86"/>
      <c r="C12" s="86"/>
      <c r="D12" s="86"/>
      <c r="E12" s="86"/>
      <c r="F12" s="86"/>
      <c r="G12" s="86"/>
      <c r="H12" s="86"/>
      <c r="I12" s="86"/>
      <c r="J12" s="86"/>
      <c r="K12" s="86"/>
      <c r="L12" s="87"/>
    </row>
    <row r="13" spans="1:12" x14ac:dyDescent="0.25">
      <c r="A13" s="15"/>
      <c r="L13" s="16"/>
    </row>
    <row r="14" spans="1:12" ht="20.25" x14ac:dyDescent="0.25">
      <c r="A14" s="96" t="s">
        <v>6</v>
      </c>
      <c r="B14" s="97"/>
      <c r="C14" s="97"/>
      <c r="D14" s="97"/>
      <c r="E14" s="97"/>
      <c r="F14" s="97"/>
      <c r="G14" s="97"/>
      <c r="H14" s="97"/>
      <c r="L14" s="16"/>
    </row>
    <row r="15" spans="1:12" ht="16.5" x14ac:dyDescent="0.25">
      <c r="A15" s="83" t="s">
        <v>7</v>
      </c>
      <c r="B15" s="84"/>
      <c r="C15" s="84"/>
      <c r="D15" s="84"/>
      <c r="E15" s="84"/>
      <c r="F15" s="84"/>
      <c r="G15" s="84"/>
      <c r="H15" s="84"/>
      <c r="L15" s="16"/>
    </row>
    <row r="16" spans="1:12" ht="20.25" x14ac:dyDescent="0.25">
      <c r="A16" s="96" t="s">
        <v>8</v>
      </c>
      <c r="B16" s="97"/>
      <c r="C16" s="97"/>
      <c r="D16" s="97"/>
      <c r="E16" s="97"/>
      <c r="F16" s="97"/>
      <c r="G16" s="97"/>
      <c r="H16" s="97"/>
      <c r="L16" s="16"/>
    </row>
    <row r="17" spans="1:12" ht="16.5" x14ac:dyDescent="0.25">
      <c r="A17" s="83" t="s">
        <v>9</v>
      </c>
      <c r="B17" s="84"/>
      <c r="C17" s="84"/>
      <c r="D17" s="84"/>
      <c r="E17" s="84"/>
      <c r="F17" s="84"/>
      <c r="G17" s="84"/>
      <c r="H17" s="84"/>
      <c r="L17" s="16"/>
    </row>
    <row r="18" spans="1:12" ht="15.75" thickBot="1" x14ac:dyDescent="0.3">
      <c r="A18" s="18"/>
      <c r="B18" s="19"/>
      <c r="C18" s="19"/>
      <c r="D18" s="19"/>
      <c r="E18" s="19"/>
      <c r="F18" s="19"/>
      <c r="G18" s="19"/>
      <c r="H18" s="19"/>
      <c r="I18" s="19"/>
      <c r="J18" s="19"/>
      <c r="K18" s="19"/>
      <c r="L18" s="20"/>
    </row>
  </sheetData>
  <mergeCells count="10">
    <mergeCell ref="A4:L4"/>
    <mergeCell ref="A2:L3"/>
    <mergeCell ref="A14:H14"/>
    <mergeCell ref="A15:H15"/>
    <mergeCell ref="A16:H16"/>
    <mergeCell ref="A17:H17"/>
    <mergeCell ref="A12:L12"/>
    <mergeCell ref="B8:L8"/>
    <mergeCell ref="B7:L7"/>
    <mergeCell ref="B6:L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L18"/>
  <sheetViews>
    <sheetView showGridLines="0" workbookViewId="0">
      <selection activeCell="E13" sqref="E13:I13"/>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5002004492 NIT-468</v>
      </c>
      <c r="B1" s="1"/>
      <c r="C1" s="1"/>
    </row>
    <row r="2" spans="1:12" ht="39" customHeight="1" x14ac:dyDescent="0.25">
      <c r="A2" s="98" t="str">
        <f>Sheet1!B3</f>
        <v xml:space="preserve">
Construction of shed for storage of substation T&amp;Ps and ERS material lying on the platform in ERS store at 765/400/220 kV Gaya Sub-station</v>
      </c>
      <c r="B2" s="98"/>
      <c r="C2" s="98"/>
      <c r="D2" s="98"/>
      <c r="E2" s="98"/>
      <c r="F2" s="98"/>
      <c r="G2" s="98"/>
      <c r="H2" s="98"/>
      <c r="I2" s="98"/>
      <c r="J2" s="98"/>
      <c r="K2" s="98"/>
      <c r="L2" s="98"/>
    </row>
    <row r="4" spans="1:12" x14ac:dyDescent="0.25">
      <c r="A4" s="99" t="s">
        <v>10</v>
      </c>
      <c r="B4" s="99"/>
      <c r="C4" s="99"/>
      <c r="D4" s="99"/>
      <c r="E4" s="99"/>
      <c r="F4" s="99"/>
      <c r="G4" s="99"/>
      <c r="H4" s="99"/>
      <c r="I4" s="99"/>
      <c r="J4" s="99"/>
      <c r="K4" s="99"/>
      <c r="L4" s="99"/>
    </row>
    <row r="6" spans="1:12" ht="47.25" customHeight="1" x14ac:dyDescent="0.25">
      <c r="A6" s="100" t="s">
        <v>11</v>
      </c>
      <c r="B6" s="100"/>
      <c r="C6" s="100"/>
      <c r="D6" s="100"/>
      <c r="E6" s="101"/>
      <c r="F6" s="101"/>
      <c r="G6" s="101"/>
      <c r="H6" s="101"/>
      <c r="I6" s="101"/>
      <c r="J6" s="9"/>
      <c r="K6" s="9"/>
    </row>
    <row r="7" spans="1:12" ht="45" customHeight="1" x14ac:dyDescent="0.25">
      <c r="A7" s="102" t="s">
        <v>12</v>
      </c>
      <c r="B7" s="102"/>
      <c r="C7" s="102"/>
      <c r="D7" s="103"/>
      <c r="E7" s="104"/>
      <c r="F7" s="104"/>
      <c r="G7" s="104"/>
      <c r="H7" s="104"/>
      <c r="I7" s="104"/>
      <c r="J7" s="9"/>
      <c r="K7" s="9"/>
    </row>
    <row r="8" spans="1:12" ht="42" customHeight="1" x14ac:dyDescent="0.25">
      <c r="E8" s="105"/>
      <c r="F8" s="105"/>
      <c r="G8" s="105"/>
      <c r="H8" s="105"/>
      <c r="I8" s="105"/>
      <c r="J8" s="9"/>
      <c r="K8" s="9"/>
    </row>
    <row r="9" spans="1:12" ht="46.5" customHeight="1" x14ac:dyDescent="0.25">
      <c r="E9" s="106"/>
      <c r="F9" s="106"/>
      <c r="G9" s="106"/>
      <c r="H9" s="106"/>
      <c r="I9" s="106"/>
      <c r="J9" s="9"/>
      <c r="K9" s="9"/>
    </row>
    <row r="10" spans="1:12" ht="30.75" customHeight="1" x14ac:dyDescent="0.25">
      <c r="A10" s="107" t="s">
        <v>13</v>
      </c>
      <c r="B10" s="107"/>
      <c r="C10" s="107"/>
      <c r="D10" s="107"/>
      <c r="E10" s="105"/>
      <c r="F10" s="105"/>
      <c r="G10" s="105"/>
      <c r="H10" s="105"/>
      <c r="I10" s="105"/>
      <c r="J10" s="9"/>
      <c r="K10" s="9"/>
    </row>
    <row r="11" spans="1:12" ht="29.25" customHeight="1" x14ac:dyDescent="0.25">
      <c r="A11" s="100" t="s">
        <v>14</v>
      </c>
      <c r="B11" s="100"/>
      <c r="C11" s="100"/>
      <c r="D11" s="100"/>
      <c r="E11" s="101"/>
      <c r="F11" s="101"/>
      <c r="G11" s="101"/>
      <c r="H11" s="101"/>
      <c r="I11" s="101"/>
      <c r="J11" s="9"/>
      <c r="K11" s="9"/>
    </row>
    <row r="12" spans="1:12" ht="29.25" customHeight="1" x14ac:dyDescent="0.25">
      <c r="A12" s="100" t="s">
        <v>15</v>
      </c>
      <c r="B12" s="100"/>
      <c r="C12" s="100"/>
      <c r="D12" s="100"/>
      <c r="E12" s="101"/>
      <c r="F12" s="101"/>
      <c r="G12" s="101"/>
      <c r="H12" s="101"/>
      <c r="I12" s="101"/>
      <c r="J12" s="9"/>
      <c r="K12" s="9"/>
    </row>
    <row r="13" spans="1:12" ht="29.25" customHeight="1" x14ac:dyDescent="0.25">
      <c r="A13" s="100" t="s">
        <v>16</v>
      </c>
      <c r="B13" s="100"/>
      <c r="C13" s="100"/>
      <c r="D13" s="100"/>
      <c r="E13" s="101"/>
      <c r="F13" s="101"/>
      <c r="G13" s="101"/>
      <c r="H13" s="101"/>
      <c r="I13" s="101"/>
      <c r="J13" s="9"/>
      <c r="K13" s="9"/>
    </row>
    <row r="14" spans="1:12" ht="31.5" customHeight="1" x14ac:dyDescent="0.25">
      <c r="A14" s="100" t="s">
        <v>17</v>
      </c>
      <c r="B14" s="100"/>
      <c r="C14" s="100"/>
      <c r="D14" s="100"/>
      <c r="E14" s="101"/>
      <c r="F14" s="101"/>
      <c r="G14" s="101"/>
      <c r="H14" s="101"/>
      <c r="I14" s="101"/>
      <c r="J14" s="9"/>
      <c r="K14" s="9"/>
    </row>
    <row r="15" spans="1:12" x14ac:dyDescent="0.25">
      <c r="E15" s="9"/>
      <c r="F15" s="9"/>
      <c r="G15" s="9"/>
      <c r="H15" s="9"/>
      <c r="I15" s="9"/>
      <c r="J15" s="9"/>
      <c r="K15" s="9"/>
    </row>
    <row r="16" spans="1:12" x14ac:dyDescent="0.25">
      <c r="E16" s="9"/>
      <c r="F16" s="9"/>
      <c r="G16" s="9"/>
      <c r="H16" s="9"/>
      <c r="I16" s="9"/>
      <c r="J16" s="9"/>
      <c r="K16" s="9"/>
    </row>
    <row r="17" spans="1:11" ht="25.5" customHeight="1" x14ac:dyDescent="0.25">
      <c r="A17" s="107" t="s">
        <v>18</v>
      </c>
      <c r="B17" s="107"/>
      <c r="C17" s="107"/>
      <c r="D17" s="107"/>
      <c r="E17" s="108"/>
      <c r="F17" s="108"/>
      <c r="G17" s="108"/>
      <c r="H17" s="108"/>
      <c r="I17" s="108"/>
      <c r="J17" s="10"/>
      <c r="K17" s="10"/>
    </row>
    <row r="18" spans="1:11" ht="25.5" customHeight="1" x14ac:dyDescent="0.25">
      <c r="A18" s="107" t="s">
        <v>19</v>
      </c>
      <c r="B18" s="107"/>
      <c r="C18" s="107"/>
      <c r="D18" s="107"/>
      <c r="E18" s="109"/>
      <c r="F18" s="109"/>
      <c r="G18" s="109"/>
      <c r="H18" s="109"/>
      <c r="I18" s="109"/>
      <c r="J18" s="109"/>
      <c r="K18" s="109"/>
    </row>
  </sheetData>
  <sheetProtection algorithmName="SHA-512" hashValue="tyMZ02yYMPhA/KiOjWWHC3Myz5T+/3JqgQsdKwv20YVCvq1NkZ7BzuT9AKC6PkwA3TLeW2C5eHzsCV0jcRo2Ow==" saltValue="llwxLE1K/mXNUTvolmcWJQ==" spinCount="100000" sheet="1" selectLockedCells="1"/>
  <mergeCells count="22">
    <mergeCell ref="A17:D17"/>
    <mergeCell ref="A18:D18"/>
    <mergeCell ref="E17:I17"/>
    <mergeCell ref="E18:K18"/>
    <mergeCell ref="A12:D12"/>
    <mergeCell ref="E12:I12"/>
    <mergeCell ref="A13:D13"/>
    <mergeCell ref="A14:D14"/>
    <mergeCell ref="E13:I13"/>
    <mergeCell ref="E14:I14"/>
    <mergeCell ref="E8:I8"/>
    <mergeCell ref="E9:I9"/>
    <mergeCell ref="A10:D10"/>
    <mergeCell ref="E10:I10"/>
    <mergeCell ref="A11:D11"/>
    <mergeCell ref="E11:I11"/>
    <mergeCell ref="A2:L2"/>
    <mergeCell ref="A4:L4"/>
    <mergeCell ref="A6:D6"/>
    <mergeCell ref="E6:I6"/>
    <mergeCell ref="A7:D7"/>
    <mergeCell ref="E7:I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15F05-FA7A-43F5-8DEE-E40CAE19E2C9}">
  <sheetPr>
    <pageSetUpPr fitToPage="1"/>
  </sheetPr>
  <dimension ref="A1:M54"/>
  <sheetViews>
    <sheetView tabSelected="1" view="pageBreakPreview" topLeftCell="A18" zoomScale="112" zoomScaleNormal="100" zoomScaleSheetLayoutView="112" workbookViewId="0">
      <selection activeCell="M52" sqref="M52"/>
    </sheetView>
  </sheetViews>
  <sheetFormatPr defaultRowHeight="16.5" x14ac:dyDescent="0.3"/>
  <cols>
    <col min="1" max="1" width="5.42578125" style="75" customWidth="1"/>
    <col min="2" max="2" width="8.7109375" style="23" hidden="1" customWidth="1"/>
    <col min="3" max="3" width="10.85546875" style="75" hidden="1" customWidth="1"/>
    <col min="4" max="4" width="47.140625" style="76" customWidth="1"/>
    <col min="5" max="5" width="9.85546875" style="77" customWidth="1"/>
    <col min="6" max="6" width="8.42578125" style="77" customWidth="1"/>
    <col min="7" max="7" width="16.28515625" style="77" hidden="1" customWidth="1"/>
    <col min="8" max="8" width="11.140625" style="77" customWidth="1"/>
    <col min="9" max="9" width="16.28515625" style="78" customWidth="1"/>
    <col min="10" max="10" width="14.28515625" style="70" hidden="1" customWidth="1"/>
    <col min="11" max="16384" width="9.140625" style="23"/>
  </cols>
  <sheetData>
    <row r="1" spans="1:11" ht="15" hidden="1" customHeight="1" x14ac:dyDescent="0.3">
      <c r="A1" s="113" t="s">
        <v>43</v>
      </c>
      <c r="B1" s="114"/>
      <c r="C1" s="114"/>
      <c r="D1" s="114"/>
      <c r="E1" s="114"/>
      <c r="F1" s="114"/>
      <c r="G1" s="114"/>
      <c r="H1" s="114"/>
      <c r="I1" s="114"/>
      <c r="J1" s="115"/>
    </row>
    <row r="2" spans="1:11" ht="15" customHeight="1" x14ac:dyDescent="0.3">
      <c r="A2" s="116"/>
      <c r="B2" s="117"/>
      <c r="C2" s="117"/>
      <c r="D2" s="117"/>
      <c r="E2" s="117"/>
      <c r="F2" s="117"/>
      <c r="G2" s="117"/>
      <c r="H2" s="117"/>
      <c r="I2" s="117"/>
      <c r="J2" s="118"/>
    </row>
    <row r="3" spans="1:11" ht="15.75" customHeight="1" x14ac:dyDescent="0.3">
      <c r="A3" s="119" t="s">
        <v>44</v>
      </c>
      <c r="B3" s="120"/>
      <c r="C3" s="120"/>
      <c r="D3" s="120"/>
      <c r="E3" s="120"/>
      <c r="F3" s="120"/>
      <c r="G3" s="120"/>
      <c r="H3" s="120"/>
      <c r="I3" s="120"/>
      <c r="J3" s="121"/>
    </row>
    <row r="4" spans="1:11" ht="30" x14ac:dyDescent="0.3">
      <c r="A4" s="24" t="s">
        <v>45</v>
      </c>
      <c r="B4" s="25" t="s">
        <v>46</v>
      </c>
      <c r="C4" s="26" t="s">
        <v>47</v>
      </c>
      <c r="D4" s="27" t="s">
        <v>48</v>
      </c>
      <c r="E4" s="28" t="s">
        <v>35</v>
      </c>
      <c r="F4" s="28" t="s">
        <v>49</v>
      </c>
      <c r="G4" s="29" t="s">
        <v>50</v>
      </c>
      <c r="H4" s="28" t="s">
        <v>90</v>
      </c>
      <c r="I4" s="30" t="s">
        <v>51</v>
      </c>
      <c r="J4" s="28" t="s">
        <v>52</v>
      </c>
    </row>
    <row r="5" spans="1:11" x14ac:dyDescent="0.3">
      <c r="A5" s="122" t="s">
        <v>91</v>
      </c>
      <c r="B5" s="123"/>
      <c r="C5" s="123"/>
      <c r="D5" s="123"/>
      <c r="E5" s="123"/>
      <c r="F5" s="123"/>
      <c r="G5" s="123"/>
      <c r="H5" s="123"/>
      <c r="I5" s="123"/>
      <c r="J5" s="124"/>
    </row>
    <row r="6" spans="1:11" hidden="1" x14ac:dyDescent="0.3">
      <c r="A6" s="31"/>
      <c r="B6" s="32"/>
      <c r="C6" s="31"/>
      <c r="D6" s="33"/>
      <c r="E6" s="34"/>
      <c r="F6" s="28" t="s">
        <v>53</v>
      </c>
      <c r="G6" s="28" t="s">
        <v>54</v>
      </c>
      <c r="H6" s="35" t="s">
        <v>55</v>
      </c>
      <c r="I6" s="30" t="s">
        <v>56</v>
      </c>
      <c r="J6" s="36"/>
    </row>
    <row r="7" spans="1:11" ht="97.5" customHeight="1" x14ac:dyDescent="0.3">
      <c r="A7" s="31">
        <v>1</v>
      </c>
      <c r="B7" s="32"/>
      <c r="C7" s="31">
        <v>2.31</v>
      </c>
      <c r="D7" s="37" t="s">
        <v>57</v>
      </c>
      <c r="E7" s="34" t="s">
        <v>40</v>
      </c>
      <c r="F7" s="38">
        <f>[1]Cal!H6</f>
        <v>375</v>
      </c>
      <c r="G7" s="38">
        <v>17.600000000000001</v>
      </c>
      <c r="H7" s="38">
        <f>G7*100/118</f>
        <v>14.915254237288137</v>
      </c>
      <c r="I7" s="38">
        <f>H7*F7</f>
        <v>5593.2203389830511</v>
      </c>
      <c r="J7" s="36"/>
    </row>
    <row r="8" spans="1:11" ht="103.5" customHeight="1" x14ac:dyDescent="0.3">
      <c r="A8" s="125">
        <v>2</v>
      </c>
      <c r="B8" s="40"/>
      <c r="C8" s="41">
        <v>2.6</v>
      </c>
      <c r="D8" s="37" t="s">
        <v>58</v>
      </c>
      <c r="E8" s="42"/>
      <c r="F8" s="38"/>
      <c r="G8" s="38"/>
      <c r="H8" s="38">
        <f t="shared" ref="H8:H21" si="0">G8*100/118</f>
        <v>0</v>
      </c>
      <c r="I8" s="38">
        <f t="shared" ref="I8:I28" si="1">H8*F8</f>
        <v>0</v>
      </c>
      <c r="J8" s="36"/>
      <c r="K8" s="43"/>
    </row>
    <row r="9" spans="1:11" x14ac:dyDescent="0.3">
      <c r="A9" s="125"/>
      <c r="B9" s="44" t="s">
        <v>59</v>
      </c>
      <c r="C9" s="41" t="s">
        <v>59</v>
      </c>
      <c r="D9" s="37" t="s">
        <v>60</v>
      </c>
      <c r="E9" s="34" t="s">
        <v>61</v>
      </c>
      <c r="F9" s="38">
        <f>[1]Cal!H15</f>
        <v>250.38</v>
      </c>
      <c r="G9" s="38">
        <v>177.5</v>
      </c>
      <c r="H9" s="38">
        <f t="shared" si="0"/>
        <v>150.42372881355934</v>
      </c>
      <c r="I9" s="38">
        <f t="shared" si="1"/>
        <v>37663.093220338989</v>
      </c>
      <c r="J9" s="36"/>
      <c r="K9" s="43"/>
    </row>
    <row r="10" spans="1:11" s="49" customFormat="1" ht="61.5" customHeight="1" x14ac:dyDescent="0.25">
      <c r="A10" s="45">
        <v>3</v>
      </c>
      <c r="B10" s="46">
        <v>2.25</v>
      </c>
      <c r="C10" s="45">
        <v>2.25</v>
      </c>
      <c r="D10" s="37" t="s">
        <v>62</v>
      </c>
      <c r="E10" s="47" t="s">
        <v>61</v>
      </c>
      <c r="F10" s="47">
        <f>[1]Cal!H18</f>
        <v>116.61124999999998</v>
      </c>
      <c r="G10" s="47">
        <v>196</v>
      </c>
      <c r="H10" s="38">
        <f t="shared" si="0"/>
        <v>166.10169491525423</v>
      </c>
      <c r="I10" s="38">
        <f t="shared" si="1"/>
        <v>19369.326271186437</v>
      </c>
      <c r="J10" s="48"/>
    </row>
    <row r="11" spans="1:11" s="49" customFormat="1" ht="30.75" customHeight="1" x14ac:dyDescent="0.25">
      <c r="A11" s="45">
        <v>4</v>
      </c>
      <c r="B11" s="46">
        <v>5.9</v>
      </c>
      <c r="C11" s="45">
        <v>5.9</v>
      </c>
      <c r="D11" s="37" t="s">
        <v>63</v>
      </c>
      <c r="E11" s="47"/>
      <c r="F11" s="47"/>
      <c r="G11" s="47"/>
      <c r="H11" s="38">
        <f>G11*100/118</f>
        <v>0</v>
      </c>
      <c r="I11" s="38">
        <f t="shared" si="1"/>
        <v>0</v>
      </c>
      <c r="J11" s="48"/>
    </row>
    <row r="12" spans="1:11" s="49" customFormat="1" ht="30.75" customHeight="1" x14ac:dyDescent="0.25">
      <c r="A12" s="45" t="s">
        <v>64</v>
      </c>
      <c r="B12" s="46" t="s">
        <v>37</v>
      </c>
      <c r="C12" s="45" t="s">
        <v>37</v>
      </c>
      <c r="D12" s="37" t="s">
        <v>65</v>
      </c>
      <c r="E12" s="47" t="s">
        <v>40</v>
      </c>
      <c r="F12" s="47">
        <f>[1]Cal!H29</f>
        <v>104.67</v>
      </c>
      <c r="G12" s="47">
        <v>392.15</v>
      </c>
      <c r="H12" s="38">
        <f t="shared" si="0"/>
        <v>332.33050847457628</v>
      </c>
      <c r="I12" s="38">
        <f t="shared" si="1"/>
        <v>34785.034322033898</v>
      </c>
      <c r="J12" s="48"/>
    </row>
    <row r="13" spans="1:11" s="55" customFormat="1" ht="54" customHeight="1" x14ac:dyDescent="0.25">
      <c r="A13" s="126">
        <v>5</v>
      </c>
      <c r="B13" s="51">
        <v>4.0999999999999996</v>
      </c>
      <c r="C13" s="50">
        <v>4.0999999999999996</v>
      </c>
      <c r="D13" s="52" t="s">
        <v>66</v>
      </c>
      <c r="E13" s="53"/>
      <c r="F13" s="53"/>
      <c r="G13" s="53"/>
      <c r="H13" s="38">
        <f t="shared" si="0"/>
        <v>0</v>
      </c>
      <c r="I13" s="38">
        <f t="shared" si="1"/>
        <v>0</v>
      </c>
      <c r="J13" s="54"/>
    </row>
    <row r="14" spans="1:11" s="55" customFormat="1" ht="46.5" customHeight="1" x14ac:dyDescent="0.25">
      <c r="A14" s="126"/>
      <c r="B14" s="51" t="s">
        <v>39</v>
      </c>
      <c r="C14" s="50" t="s">
        <v>39</v>
      </c>
      <c r="D14" s="52" t="s">
        <v>67</v>
      </c>
      <c r="E14" s="56" t="s">
        <v>61</v>
      </c>
      <c r="F14" s="56">
        <f>[1]Cal!H37</f>
        <v>72.342250000000007</v>
      </c>
      <c r="G14" s="56">
        <v>6812</v>
      </c>
      <c r="H14" s="38">
        <f t="shared" si="0"/>
        <v>5772.8813559322034</v>
      </c>
      <c r="I14" s="38">
        <f t="shared" si="1"/>
        <v>417623.22627118649</v>
      </c>
      <c r="J14" s="54"/>
    </row>
    <row r="15" spans="1:11" s="49" customFormat="1" ht="105.75" customHeight="1" x14ac:dyDescent="0.25">
      <c r="A15" s="127">
        <v>6</v>
      </c>
      <c r="B15" s="46">
        <v>5.0999999999999996</v>
      </c>
      <c r="C15" s="45">
        <v>5.0999999999999996</v>
      </c>
      <c r="D15" s="37" t="s">
        <v>68</v>
      </c>
      <c r="E15" s="47"/>
      <c r="F15" s="47"/>
      <c r="G15" s="47"/>
      <c r="H15" s="38">
        <f>G15*100/118</f>
        <v>0</v>
      </c>
      <c r="I15" s="38">
        <f t="shared" si="1"/>
        <v>0</v>
      </c>
      <c r="J15" s="48"/>
    </row>
    <row r="16" spans="1:11" s="49" customFormat="1" ht="57" customHeight="1" x14ac:dyDescent="0.25">
      <c r="A16" s="127"/>
      <c r="B16" s="46" t="s">
        <v>38</v>
      </c>
      <c r="C16" s="45" t="s">
        <v>38</v>
      </c>
      <c r="D16" s="37" t="s">
        <v>69</v>
      </c>
      <c r="E16" s="47" t="s">
        <v>61</v>
      </c>
      <c r="F16" s="47">
        <f>[1]Cal!H47</f>
        <v>61.426500000000004</v>
      </c>
      <c r="G16" s="47">
        <v>9045.75</v>
      </c>
      <c r="H16" s="38">
        <f t="shared" si="0"/>
        <v>7665.8898305084749</v>
      </c>
      <c r="I16" s="38">
        <f t="shared" si="1"/>
        <v>470888.7816737289</v>
      </c>
      <c r="J16" s="48"/>
    </row>
    <row r="17" spans="1:10" s="60" customFormat="1" ht="50.25" customHeight="1" x14ac:dyDescent="0.25">
      <c r="A17" s="127">
        <v>7</v>
      </c>
      <c r="B17" s="46">
        <v>5.22</v>
      </c>
      <c r="C17" s="45">
        <v>5.22</v>
      </c>
      <c r="D17" s="57" t="s">
        <v>70</v>
      </c>
      <c r="E17" s="58"/>
      <c r="F17" s="58"/>
      <c r="G17" s="58"/>
      <c r="H17" s="38">
        <f>G17*100/118</f>
        <v>0</v>
      </c>
      <c r="I17" s="38">
        <f t="shared" si="1"/>
        <v>0</v>
      </c>
      <c r="J17" s="59"/>
    </row>
    <row r="18" spans="1:10" s="60" customFormat="1" ht="29.25" customHeight="1" x14ac:dyDescent="0.25">
      <c r="A18" s="127"/>
      <c r="B18" s="46" t="s">
        <v>71</v>
      </c>
      <c r="C18" s="45" t="s">
        <v>36</v>
      </c>
      <c r="D18" s="57" t="s">
        <v>72</v>
      </c>
      <c r="E18" s="58" t="s">
        <v>41</v>
      </c>
      <c r="F18" s="58">
        <f>[1]Cal!I64</f>
        <v>4998.9876000000004</v>
      </c>
      <c r="G18" s="58">
        <v>107.85</v>
      </c>
      <c r="H18" s="38">
        <f t="shared" si="0"/>
        <v>91.398305084745758</v>
      </c>
      <c r="I18" s="38">
        <f t="shared" si="1"/>
        <v>456898.99377966102</v>
      </c>
      <c r="J18" s="59"/>
    </row>
    <row r="19" spans="1:10" ht="88.5" customHeight="1" x14ac:dyDescent="0.3">
      <c r="A19" s="39">
        <v>8</v>
      </c>
      <c r="B19" s="61">
        <v>995473</v>
      </c>
      <c r="C19" s="41">
        <v>10.199999999999999</v>
      </c>
      <c r="D19" s="37" t="s">
        <v>73</v>
      </c>
      <c r="E19" s="58" t="s">
        <v>41</v>
      </c>
      <c r="F19" s="38">
        <f>[1]Cal!H86</f>
        <v>4666.6080000000002</v>
      </c>
      <c r="G19" s="38">
        <v>133.69999999999999</v>
      </c>
      <c r="H19" s="38">
        <f t="shared" si="0"/>
        <v>113.3050847457627</v>
      </c>
      <c r="I19" s="38">
        <f t="shared" si="1"/>
        <v>528750.41491525422</v>
      </c>
      <c r="J19" s="36"/>
    </row>
    <row r="20" spans="1:10" ht="49.5" x14ac:dyDescent="0.3">
      <c r="A20" s="125">
        <v>9</v>
      </c>
      <c r="B20" s="61"/>
      <c r="C20" s="41">
        <v>13.62</v>
      </c>
      <c r="D20" s="37" t="s">
        <v>74</v>
      </c>
      <c r="E20" s="34"/>
      <c r="F20" s="38"/>
      <c r="G20" s="38"/>
      <c r="H20" s="38">
        <f>G20*100/118</f>
        <v>0</v>
      </c>
      <c r="I20" s="38">
        <f t="shared" si="1"/>
        <v>0</v>
      </c>
      <c r="J20" s="36"/>
    </row>
    <row r="21" spans="1:10" ht="44.25" customHeight="1" x14ac:dyDescent="0.3">
      <c r="A21" s="125"/>
      <c r="B21" s="61"/>
      <c r="C21" s="41" t="s">
        <v>75</v>
      </c>
      <c r="D21" s="37" t="s">
        <v>76</v>
      </c>
      <c r="E21" s="34" t="s">
        <v>40</v>
      </c>
      <c r="F21" s="62">
        <f>[1]Cal!H89</f>
        <v>375</v>
      </c>
      <c r="G21" s="38">
        <v>226.25</v>
      </c>
      <c r="H21" s="38">
        <f t="shared" si="0"/>
        <v>191.73728813559322</v>
      </c>
      <c r="I21" s="38">
        <f t="shared" si="1"/>
        <v>71901.483050847455</v>
      </c>
      <c r="J21" s="36"/>
    </row>
    <row r="22" spans="1:10" ht="300.75" customHeight="1" x14ac:dyDescent="0.3">
      <c r="A22" s="39">
        <v>10</v>
      </c>
      <c r="B22" s="61"/>
      <c r="C22" s="63">
        <v>12.5</v>
      </c>
      <c r="D22" s="37" t="s">
        <v>77</v>
      </c>
      <c r="E22" s="34" t="s">
        <v>40</v>
      </c>
      <c r="F22" s="64">
        <f>[1]Cal!H91</f>
        <v>504</v>
      </c>
      <c r="G22" s="38">
        <v>738.65</v>
      </c>
      <c r="H22" s="38">
        <f>G22*100/118</f>
        <v>625.97457627118649</v>
      </c>
      <c r="I22" s="38">
        <f t="shared" si="1"/>
        <v>315491.18644067796</v>
      </c>
      <c r="J22" s="36"/>
    </row>
    <row r="23" spans="1:10" s="49" customFormat="1" ht="65.25" customHeight="1" x14ac:dyDescent="0.25">
      <c r="A23" s="45">
        <v>11</v>
      </c>
      <c r="B23" s="46">
        <v>6.4</v>
      </c>
      <c r="C23" s="45">
        <v>6.4</v>
      </c>
      <c r="D23" s="37" t="s">
        <v>78</v>
      </c>
      <c r="E23" s="47"/>
      <c r="F23" s="47"/>
      <c r="G23" s="47"/>
      <c r="H23" s="47"/>
      <c r="I23" s="38">
        <f t="shared" si="1"/>
        <v>0</v>
      </c>
      <c r="J23" s="48"/>
    </row>
    <row r="24" spans="1:10" s="49" customFormat="1" ht="21.75" customHeight="1" x14ac:dyDescent="0.25">
      <c r="A24" s="45"/>
      <c r="B24" s="46" t="s">
        <v>79</v>
      </c>
      <c r="C24" s="45" t="s">
        <v>79</v>
      </c>
      <c r="D24" s="37" t="s">
        <v>80</v>
      </c>
      <c r="E24" s="47" t="s">
        <v>61</v>
      </c>
      <c r="F24" s="47">
        <f>[1]Cal!H95</f>
        <v>2.1160000000000001</v>
      </c>
      <c r="G24" s="47">
        <v>9105.9500000000007</v>
      </c>
      <c r="H24" s="47">
        <f t="shared" ref="H24:H27" si="2">G24*100/118</f>
        <v>7716.9067796610179</v>
      </c>
      <c r="I24" s="38">
        <f t="shared" si="1"/>
        <v>16328.974745762715</v>
      </c>
      <c r="J24" s="48"/>
    </row>
    <row r="25" spans="1:10" s="49" customFormat="1" ht="25.5" customHeight="1" x14ac:dyDescent="0.25">
      <c r="A25" s="45">
        <v>12</v>
      </c>
      <c r="B25" s="46">
        <v>13.4</v>
      </c>
      <c r="C25" s="45">
        <v>13.4</v>
      </c>
      <c r="D25" s="37" t="s">
        <v>81</v>
      </c>
      <c r="E25" s="47"/>
      <c r="F25" s="47"/>
      <c r="G25" s="47"/>
      <c r="H25" s="47"/>
      <c r="I25" s="38">
        <f t="shared" si="1"/>
        <v>0</v>
      </c>
      <c r="J25" s="48"/>
    </row>
    <row r="26" spans="1:10" s="49" customFormat="1" ht="25.5" customHeight="1" x14ac:dyDescent="0.25">
      <c r="A26" s="45"/>
      <c r="B26" s="46" t="s">
        <v>82</v>
      </c>
      <c r="C26" s="45" t="s">
        <v>82</v>
      </c>
      <c r="D26" s="37" t="s">
        <v>83</v>
      </c>
      <c r="E26" s="47" t="s">
        <v>40</v>
      </c>
      <c r="F26" s="47">
        <f>[1]Cal!H99</f>
        <v>55</v>
      </c>
      <c r="G26" s="47">
        <v>343.65</v>
      </c>
      <c r="H26" s="47">
        <f t="shared" si="2"/>
        <v>291.22881355932202</v>
      </c>
      <c r="I26" s="38">
        <f t="shared" si="1"/>
        <v>16017.584745762711</v>
      </c>
      <c r="J26" s="48"/>
    </row>
    <row r="27" spans="1:10" s="66" customFormat="1" ht="23.25" customHeight="1" x14ac:dyDescent="0.25">
      <c r="A27" s="45">
        <v>13</v>
      </c>
      <c r="B27" s="46">
        <v>13.18</v>
      </c>
      <c r="C27" s="45">
        <v>13.18</v>
      </c>
      <c r="D27" s="37" t="s">
        <v>84</v>
      </c>
      <c r="E27" s="47" t="s">
        <v>40</v>
      </c>
      <c r="F27" s="47">
        <f>[1]Cal!H102</f>
        <v>375</v>
      </c>
      <c r="G27" s="47">
        <v>79.95</v>
      </c>
      <c r="H27" s="47">
        <f t="shared" si="2"/>
        <v>67.754237288135599</v>
      </c>
      <c r="I27" s="38">
        <f t="shared" si="1"/>
        <v>25407.838983050849</v>
      </c>
      <c r="J27" s="65"/>
    </row>
    <row r="28" spans="1:10" ht="21.75" customHeight="1" x14ac:dyDescent="0.3">
      <c r="A28" s="41">
        <v>14</v>
      </c>
      <c r="B28" s="67">
        <v>100001713</v>
      </c>
      <c r="C28" s="41">
        <v>100001713</v>
      </c>
      <c r="D28" s="37" t="s">
        <v>85</v>
      </c>
      <c r="E28" s="67" t="s">
        <v>86</v>
      </c>
      <c r="F28" s="62">
        <f>[1]Cal!H105</f>
        <v>375</v>
      </c>
      <c r="G28" s="62">
        <v>37</v>
      </c>
      <c r="H28" s="62">
        <f>G28</f>
        <v>37</v>
      </c>
      <c r="I28" s="38">
        <f t="shared" si="1"/>
        <v>13875</v>
      </c>
      <c r="J28" s="36"/>
    </row>
    <row r="29" spans="1:10" x14ac:dyDescent="0.3">
      <c r="A29" s="128" t="s">
        <v>87</v>
      </c>
      <c r="B29" s="129"/>
      <c r="C29" s="129"/>
      <c r="D29" s="129"/>
      <c r="E29" s="129"/>
      <c r="F29" s="129"/>
      <c r="G29" s="129"/>
      <c r="H29" s="130"/>
      <c r="I29" s="68">
        <f>SUM(I7:I28)</f>
        <v>2430594.158758475</v>
      </c>
      <c r="J29" s="69"/>
    </row>
    <row r="30" spans="1:10" s="70" customFormat="1" x14ac:dyDescent="0.3">
      <c r="A30" s="110" t="s">
        <v>88</v>
      </c>
      <c r="B30" s="111"/>
      <c r="C30" s="111"/>
      <c r="D30" s="111"/>
      <c r="E30" s="111"/>
      <c r="F30" s="111"/>
      <c r="G30" s="111"/>
      <c r="H30" s="111"/>
      <c r="I30" s="111"/>
      <c r="J30" s="112"/>
    </row>
    <row r="31" spans="1:10" ht="99" x14ac:dyDescent="0.3">
      <c r="A31" s="31">
        <v>1</v>
      </c>
      <c r="B31" s="71"/>
      <c r="C31" s="31">
        <v>2.6</v>
      </c>
      <c r="D31" s="37" t="s">
        <v>58</v>
      </c>
      <c r="E31" s="32"/>
      <c r="F31" s="32"/>
      <c r="G31" s="32"/>
      <c r="H31" s="32"/>
      <c r="I31" s="72"/>
      <c r="J31" s="69"/>
    </row>
    <row r="32" spans="1:10" ht="15" customHeight="1" x14ac:dyDescent="0.3">
      <c r="A32" s="31"/>
      <c r="B32" s="71" t="s">
        <v>59</v>
      </c>
      <c r="C32" s="31" t="s">
        <v>59</v>
      </c>
      <c r="D32" s="37" t="s">
        <v>60</v>
      </c>
      <c r="E32" s="32" t="s">
        <v>61</v>
      </c>
      <c r="F32" s="32">
        <v>34.56</v>
      </c>
      <c r="G32" s="32">
        <v>177.5</v>
      </c>
      <c r="H32" s="32">
        <f>G32*100/118</f>
        <v>150.42372881355934</v>
      </c>
      <c r="I32" s="72">
        <f>H32*F32</f>
        <v>5198.6440677966111</v>
      </c>
      <c r="J32" s="69"/>
    </row>
    <row r="33" spans="1:13" ht="82.5" x14ac:dyDescent="0.3">
      <c r="A33" s="31">
        <v>2</v>
      </c>
      <c r="B33" s="71">
        <v>2.25</v>
      </c>
      <c r="C33" s="31">
        <v>2.25</v>
      </c>
      <c r="D33" s="37" t="s">
        <v>62</v>
      </c>
      <c r="E33" s="32" t="s">
        <v>61</v>
      </c>
      <c r="F33" s="32">
        <v>24.26</v>
      </c>
      <c r="G33" s="32">
        <v>196</v>
      </c>
      <c r="H33" s="32">
        <f t="shared" ref="H33:H48" si="3">G33*100/118</f>
        <v>166.10169491525423</v>
      </c>
      <c r="I33" s="72">
        <f t="shared" ref="I33:I48" si="4">H33*F33</f>
        <v>4029.6271186440677</v>
      </c>
      <c r="J33" s="69"/>
    </row>
    <row r="34" spans="1:13" ht="33" x14ac:dyDescent="0.3">
      <c r="A34" s="31">
        <v>3</v>
      </c>
      <c r="B34" s="71">
        <v>5.9</v>
      </c>
      <c r="C34" s="31">
        <v>5.9</v>
      </c>
      <c r="D34" s="37" t="s">
        <v>63</v>
      </c>
      <c r="E34" s="32"/>
      <c r="F34" s="32"/>
      <c r="G34" s="32"/>
      <c r="H34" s="32">
        <f t="shared" si="3"/>
        <v>0</v>
      </c>
      <c r="I34" s="72">
        <f t="shared" si="4"/>
        <v>0</v>
      </c>
      <c r="J34" s="69"/>
    </row>
    <row r="35" spans="1:13" ht="33" x14ac:dyDescent="0.3">
      <c r="A35" s="31" t="s">
        <v>64</v>
      </c>
      <c r="B35" s="71" t="s">
        <v>37</v>
      </c>
      <c r="C35" s="31" t="s">
        <v>37</v>
      </c>
      <c r="D35" s="37" t="s">
        <v>65</v>
      </c>
      <c r="E35" s="32" t="s">
        <v>40</v>
      </c>
      <c r="F35" s="32">
        <v>57.92</v>
      </c>
      <c r="G35" s="32">
        <v>392.15</v>
      </c>
      <c r="H35" s="32">
        <f t="shared" si="3"/>
        <v>332.33050847457628</v>
      </c>
      <c r="I35" s="72">
        <f t="shared" si="4"/>
        <v>19248.583050847457</v>
      </c>
      <c r="J35" s="69"/>
    </row>
    <row r="36" spans="1:13" ht="49.5" x14ac:dyDescent="0.3">
      <c r="A36" s="31">
        <v>4</v>
      </c>
      <c r="B36" s="71">
        <v>4.0999999999999996</v>
      </c>
      <c r="C36" s="31">
        <v>4.0999999999999996</v>
      </c>
      <c r="D36" s="37" t="s">
        <v>66</v>
      </c>
      <c r="E36" s="32"/>
      <c r="F36" s="32"/>
      <c r="G36" s="32"/>
      <c r="H36" s="32">
        <f t="shared" si="3"/>
        <v>0</v>
      </c>
      <c r="I36" s="72">
        <f t="shared" si="4"/>
        <v>0</v>
      </c>
      <c r="J36" s="69"/>
    </row>
    <row r="37" spans="1:13" ht="51.75" customHeight="1" x14ac:dyDescent="0.3">
      <c r="A37" s="31"/>
      <c r="B37" s="71" t="s">
        <v>39</v>
      </c>
      <c r="C37" s="31" t="s">
        <v>39</v>
      </c>
      <c r="D37" s="37" t="s">
        <v>92</v>
      </c>
      <c r="E37" s="32" t="s">
        <v>61</v>
      </c>
      <c r="F37" s="32">
        <v>1.9360000000000004</v>
      </c>
      <c r="G37" s="32">
        <v>6812</v>
      </c>
      <c r="H37" s="32">
        <f t="shared" si="3"/>
        <v>5772.8813559322034</v>
      </c>
      <c r="I37" s="72">
        <f t="shared" si="4"/>
        <v>11176.298305084749</v>
      </c>
      <c r="J37" s="69"/>
      <c r="M37" s="73"/>
    </row>
    <row r="38" spans="1:13" ht="99" x14ac:dyDescent="0.3">
      <c r="A38" s="31">
        <v>5</v>
      </c>
      <c r="B38" s="71">
        <v>5.0999999999999996</v>
      </c>
      <c r="C38" s="31">
        <v>5.0999999999999996</v>
      </c>
      <c r="D38" s="37" t="s">
        <v>68</v>
      </c>
      <c r="E38" s="32"/>
      <c r="F38" s="32"/>
      <c r="G38" s="32"/>
      <c r="H38" s="32">
        <f t="shared" si="3"/>
        <v>0</v>
      </c>
      <c r="I38" s="72">
        <f t="shared" si="4"/>
        <v>0</v>
      </c>
      <c r="J38" s="69"/>
    </row>
    <row r="39" spans="1:13" ht="51.75" customHeight="1" x14ac:dyDescent="0.3">
      <c r="A39" s="31"/>
      <c r="B39" s="71" t="s">
        <v>38</v>
      </c>
      <c r="C39" s="31" t="s">
        <v>38</v>
      </c>
      <c r="D39" s="37" t="s">
        <v>69</v>
      </c>
      <c r="E39" s="32" t="s">
        <v>61</v>
      </c>
      <c r="F39" s="32">
        <v>8.3640000000000008</v>
      </c>
      <c r="G39" s="32">
        <v>9045.75</v>
      </c>
      <c r="H39" s="32">
        <f t="shared" si="3"/>
        <v>7665.8898305084749</v>
      </c>
      <c r="I39" s="72">
        <f t="shared" si="4"/>
        <v>64117.502542372888</v>
      </c>
      <c r="J39" s="69"/>
    </row>
    <row r="40" spans="1:13" ht="48.75" customHeight="1" x14ac:dyDescent="0.3">
      <c r="A40" s="31">
        <v>6</v>
      </c>
      <c r="B40" s="71">
        <v>5.22</v>
      </c>
      <c r="C40" s="31">
        <v>5.22</v>
      </c>
      <c r="D40" s="37" t="s">
        <v>70</v>
      </c>
      <c r="E40" s="32"/>
      <c r="F40" s="32"/>
      <c r="G40" s="32"/>
      <c r="H40" s="32">
        <f t="shared" si="3"/>
        <v>0</v>
      </c>
      <c r="I40" s="72">
        <f t="shared" si="4"/>
        <v>0</v>
      </c>
      <c r="J40" s="69"/>
    </row>
    <row r="41" spans="1:13" ht="33" x14ac:dyDescent="0.3">
      <c r="A41" s="31"/>
      <c r="B41" s="71" t="s">
        <v>71</v>
      </c>
      <c r="C41" s="31" t="s">
        <v>36</v>
      </c>
      <c r="D41" s="37" t="s">
        <v>72</v>
      </c>
      <c r="E41" s="32" t="s">
        <v>41</v>
      </c>
      <c r="F41" s="32">
        <v>1671.4656</v>
      </c>
      <c r="G41" s="32">
        <v>107.85</v>
      </c>
      <c r="H41" s="32">
        <f t="shared" si="3"/>
        <v>91.398305084745758</v>
      </c>
      <c r="I41" s="72">
        <f t="shared" si="4"/>
        <v>152769.12284745762</v>
      </c>
      <c r="J41" s="69"/>
    </row>
    <row r="42" spans="1:13" ht="85.5" customHeight="1" x14ac:dyDescent="0.3">
      <c r="A42" s="31">
        <v>7</v>
      </c>
      <c r="B42" s="71">
        <v>995473</v>
      </c>
      <c r="C42" s="31">
        <v>10.199999999999999</v>
      </c>
      <c r="D42" s="37" t="s">
        <v>73</v>
      </c>
      <c r="E42" s="32" t="s">
        <v>41</v>
      </c>
      <c r="F42" s="32">
        <v>4666.6080000000002</v>
      </c>
      <c r="G42" s="32">
        <v>133.69999999999999</v>
      </c>
      <c r="H42" s="32">
        <f t="shared" si="3"/>
        <v>113.3050847457627</v>
      </c>
      <c r="I42" s="72">
        <f t="shared" si="4"/>
        <v>528750.41491525422</v>
      </c>
      <c r="J42" s="69"/>
    </row>
    <row r="43" spans="1:13" ht="36" customHeight="1" x14ac:dyDescent="0.3">
      <c r="A43" s="31">
        <v>8</v>
      </c>
      <c r="B43" s="71"/>
      <c r="C43" s="31">
        <v>13.62</v>
      </c>
      <c r="D43" s="37" t="s">
        <v>74</v>
      </c>
      <c r="E43" s="32"/>
      <c r="F43" s="32"/>
      <c r="G43" s="32"/>
      <c r="H43" s="32">
        <f t="shared" si="3"/>
        <v>0</v>
      </c>
      <c r="I43" s="72">
        <f t="shared" si="4"/>
        <v>0</v>
      </c>
      <c r="J43" s="69"/>
    </row>
    <row r="44" spans="1:13" ht="50.25" customHeight="1" x14ac:dyDescent="0.3">
      <c r="A44" s="31"/>
      <c r="B44" s="71"/>
      <c r="C44" s="31" t="s">
        <v>75</v>
      </c>
      <c r="D44" s="37" t="s">
        <v>76</v>
      </c>
      <c r="E44" s="32" t="s">
        <v>40</v>
      </c>
      <c r="F44" s="32">
        <v>441</v>
      </c>
      <c r="G44" s="32">
        <v>226.25</v>
      </c>
      <c r="H44" s="32">
        <f t="shared" si="3"/>
        <v>191.73728813559322</v>
      </c>
      <c r="I44" s="72">
        <f t="shared" si="4"/>
        <v>84556.144067796602</v>
      </c>
      <c r="J44" s="69"/>
    </row>
    <row r="45" spans="1:13" ht="269.25" customHeight="1" x14ac:dyDescent="0.3">
      <c r="A45" s="31">
        <v>9</v>
      </c>
      <c r="B45" s="71"/>
      <c r="C45" s="31">
        <v>12.5</v>
      </c>
      <c r="D45" s="37" t="s">
        <v>77</v>
      </c>
      <c r="E45" s="32" t="s">
        <v>40</v>
      </c>
      <c r="F45" s="32">
        <v>625</v>
      </c>
      <c r="G45" s="32">
        <v>738.65</v>
      </c>
      <c r="H45" s="32">
        <f t="shared" si="3"/>
        <v>625.97457627118649</v>
      </c>
      <c r="I45" s="72">
        <f t="shared" si="4"/>
        <v>391234.11016949156</v>
      </c>
      <c r="J45" s="69"/>
    </row>
    <row r="46" spans="1:13" x14ac:dyDescent="0.3">
      <c r="A46" s="31">
        <v>10</v>
      </c>
      <c r="B46" s="71">
        <v>13.4</v>
      </c>
      <c r="C46" s="31">
        <v>13.4</v>
      </c>
      <c r="D46" s="37" t="s">
        <v>81</v>
      </c>
      <c r="E46" s="32"/>
      <c r="F46" s="32"/>
      <c r="G46" s="32"/>
      <c r="H46" s="32">
        <f t="shared" si="3"/>
        <v>0</v>
      </c>
      <c r="I46" s="72">
        <f t="shared" si="4"/>
        <v>0</v>
      </c>
      <c r="J46" s="69"/>
    </row>
    <row r="47" spans="1:13" x14ac:dyDescent="0.3">
      <c r="A47" s="31"/>
      <c r="B47" s="71" t="s">
        <v>82</v>
      </c>
      <c r="C47" s="31" t="s">
        <v>82</v>
      </c>
      <c r="D47" s="37" t="s">
        <v>83</v>
      </c>
      <c r="E47" s="32" t="s">
        <v>40</v>
      </c>
      <c r="F47" s="32">
        <v>55</v>
      </c>
      <c r="G47" s="32">
        <v>343.65</v>
      </c>
      <c r="H47" s="32">
        <f t="shared" si="3"/>
        <v>291.22881355932202</v>
      </c>
      <c r="I47" s="72">
        <f t="shared" si="4"/>
        <v>16017.584745762711</v>
      </c>
      <c r="J47" s="69"/>
    </row>
    <row r="48" spans="1:13" x14ac:dyDescent="0.3">
      <c r="A48" s="31">
        <v>11</v>
      </c>
      <c r="B48" s="71">
        <v>13.18</v>
      </c>
      <c r="C48" s="31">
        <v>13.18</v>
      </c>
      <c r="D48" s="37" t="s">
        <v>84</v>
      </c>
      <c r="E48" s="32" t="s">
        <v>40</v>
      </c>
      <c r="F48" s="32">
        <v>375</v>
      </c>
      <c r="G48" s="32">
        <v>79.95</v>
      </c>
      <c r="H48" s="32">
        <f t="shared" si="3"/>
        <v>67.754237288135599</v>
      </c>
      <c r="I48" s="72">
        <f t="shared" si="4"/>
        <v>25407.838983050849</v>
      </c>
      <c r="J48" s="69"/>
    </row>
    <row r="49" spans="1:10" x14ac:dyDescent="0.3">
      <c r="A49" s="128" t="s">
        <v>89</v>
      </c>
      <c r="B49" s="129"/>
      <c r="C49" s="129"/>
      <c r="D49" s="129"/>
      <c r="E49" s="129"/>
      <c r="F49" s="129"/>
      <c r="G49" s="129"/>
      <c r="H49" s="130"/>
      <c r="I49" s="68">
        <f>SUM(I31:I48)</f>
        <v>1302505.8708135593</v>
      </c>
      <c r="J49" s="69"/>
    </row>
    <row r="50" spans="1:10" ht="15" customHeight="1" x14ac:dyDescent="0.3">
      <c r="A50" s="110" t="s">
        <v>93</v>
      </c>
      <c r="B50" s="111"/>
      <c r="C50" s="111"/>
      <c r="D50" s="111"/>
      <c r="E50" s="111"/>
      <c r="F50" s="111"/>
      <c r="G50" s="111"/>
      <c r="H50" s="112"/>
      <c r="I50" s="79">
        <f>ROUND(I49+I29,0)</f>
        <v>3733100</v>
      </c>
      <c r="J50" s="74"/>
    </row>
    <row r="51" spans="1:10" x14ac:dyDescent="0.3">
      <c r="A51" s="41"/>
      <c r="D51" s="131" t="s">
        <v>34</v>
      </c>
      <c r="E51" s="131"/>
      <c r="F51" s="131"/>
      <c r="G51" s="131"/>
      <c r="H51" s="131"/>
      <c r="I51" s="21">
        <v>0</v>
      </c>
    </row>
    <row r="52" spans="1:10" x14ac:dyDescent="0.3">
      <c r="A52" s="41"/>
      <c r="D52" s="131" t="s">
        <v>31</v>
      </c>
      <c r="E52" s="131"/>
      <c r="F52" s="131"/>
      <c r="G52" s="131"/>
      <c r="H52" s="131"/>
      <c r="I52" s="80">
        <f>I50*(1+I51)</f>
        <v>3733100</v>
      </c>
    </row>
    <row r="53" spans="1:10" x14ac:dyDescent="0.3">
      <c r="A53" s="41"/>
      <c r="D53" s="132" t="s">
        <v>32</v>
      </c>
      <c r="E53" s="132"/>
      <c r="F53" s="22">
        <v>0.18</v>
      </c>
      <c r="G53" s="132" t="s">
        <v>31</v>
      </c>
      <c r="H53" s="132"/>
      <c r="I53" s="80">
        <f>I52*F53</f>
        <v>671958</v>
      </c>
    </row>
    <row r="54" spans="1:10" x14ac:dyDescent="0.3">
      <c r="A54" s="41"/>
      <c r="D54" s="131" t="s">
        <v>94</v>
      </c>
      <c r="E54" s="131"/>
      <c r="F54" s="131"/>
      <c r="G54" s="131"/>
      <c r="H54" s="131"/>
      <c r="I54" s="62">
        <f>I52+I53</f>
        <v>4405058</v>
      </c>
    </row>
  </sheetData>
  <sheetProtection algorithmName="SHA-512" hashValue="lu/qN/zpxiwhxTRPcDi8etDeOX/fkVevrFUtDWJ39X7/CIhqjwRETprUODThHkhgQmqi9pTZWfm64DOLzuMoug==" saltValue="XGYuKcFwtgNQsMLK87L2NA==" spinCount="100000" sheet="1" objects="1" scenarios="1"/>
  <mergeCells count="17">
    <mergeCell ref="D51:H51"/>
    <mergeCell ref="D52:H52"/>
    <mergeCell ref="G53:H53"/>
    <mergeCell ref="D53:E53"/>
    <mergeCell ref="D54:H54"/>
    <mergeCell ref="A50:H50"/>
    <mergeCell ref="A1:J2"/>
    <mergeCell ref="A3:J3"/>
    <mergeCell ref="A5:J5"/>
    <mergeCell ref="A8:A9"/>
    <mergeCell ref="A13:A14"/>
    <mergeCell ref="A15:A16"/>
    <mergeCell ref="A17:A18"/>
    <mergeCell ref="A20:A21"/>
    <mergeCell ref="A29:H29"/>
    <mergeCell ref="A30:J30"/>
    <mergeCell ref="A49:H49"/>
  </mergeCells>
  <pageMargins left="0.7" right="0.7" top="0.75" bottom="0.75" header="0.3" footer="0.3"/>
  <pageSetup scale="92" fitToHeight="0" orientation="portrait" horizontalDpi="4294967293" r:id="rId1"/>
  <rowBreaks count="2" manualBreakCount="2">
    <brk id="22" max="9" man="1"/>
    <brk id="4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H20"/>
  <sheetViews>
    <sheetView workbookViewId="0">
      <selection activeCell="H16" sqref="H16"/>
    </sheetView>
  </sheetViews>
  <sheetFormatPr defaultColWidth="9.140625" defaultRowHeight="15" x14ac:dyDescent="0.25"/>
  <cols>
    <col min="1" max="3" width="9.140625" style="5"/>
    <col min="4" max="4" width="27.28515625" style="5" customWidth="1"/>
    <col min="5" max="6" width="9.140625" style="5"/>
    <col min="7" max="7" width="6.140625" style="5" customWidth="1"/>
    <col min="8" max="8" width="45.42578125" style="5" customWidth="1"/>
    <col min="9" max="16384" width="9.140625" style="5"/>
  </cols>
  <sheetData>
    <row r="1" spans="1:8" ht="19.5" customHeight="1" x14ac:dyDescent="0.25">
      <c r="A1" s="4" t="str">
        <f>Sheet1!A2</f>
        <v>RFX. No. 5002004492 NIT-468</v>
      </c>
      <c r="B1" s="4"/>
      <c r="C1" s="4"/>
    </row>
    <row r="2" spans="1:8" ht="31.5" customHeight="1" x14ac:dyDescent="0.25">
      <c r="A2" s="135" t="str">
        <f>Sheet1!B3</f>
        <v xml:space="preserve">
Construction of shed for storage of substation T&amp;Ps and ERS material lying on the platform in ERS store at 765/400/220 kV Gaya Sub-station</v>
      </c>
      <c r="B2" s="135"/>
      <c r="C2" s="135"/>
      <c r="D2" s="135"/>
      <c r="E2" s="135"/>
      <c r="F2" s="135"/>
      <c r="G2" s="135"/>
      <c r="H2" s="135"/>
    </row>
    <row r="4" spans="1:8" ht="30.75" customHeight="1" x14ac:dyDescent="0.25">
      <c r="A4" s="146" t="s">
        <v>11</v>
      </c>
      <c r="B4" s="146"/>
      <c r="C4" s="133">
        <f>Details!E13</f>
        <v>0</v>
      </c>
      <c r="D4" s="133"/>
      <c r="E4" s="6"/>
      <c r="F4" s="7" t="s">
        <v>20</v>
      </c>
    </row>
    <row r="5" spans="1:8" ht="27.75" customHeight="1" x14ac:dyDescent="0.25">
      <c r="A5" s="146" t="s">
        <v>12</v>
      </c>
      <c r="B5" s="146"/>
      <c r="C5" s="133">
        <f>Details!E7</f>
        <v>0</v>
      </c>
      <c r="D5" s="133"/>
      <c r="E5" s="6"/>
      <c r="F5" s="147" t="s">
        <v>21</v>
      </c>
      <c r="G5" s="147"/>
      <c r="H5" s="147"/>
    </row>
    <row r="6" spans="1:8" ht="32.25" customHeight="1" x14ac:dyDescent="0.25">
      <c r="C6" s="133">
        <f>Details!E8</f>
        <v>0</v>
      </c>
      <c r="D6" s="133"/>
      <c r="E6" s="6"/>
      <c r="F6" s="147" t="s">
        <v>22</v>
      </c>
      <c r="G6" s="147"/>
      <c r="H6" s="147"/>
    </row>
    <row r="7" spans="1:8" ht="30.75" customHeight="1" x14ac:dyDescent="0.25">
      <c r="C7" s="133">
        <f>Details!E9</f>
        <v>0</v>
      </c>
      <c r="D7" s="133"/>
      <c r="E7" s="6"/>
      <c r="F7" s="134" t="s">
        <v>23</v>
      </c>
      <c r="G7" s="134"/>
      <c r="H7" s="134"/>
    </row>
    <row r="8" spans="1:8" ht="15.75" thickBot="1" x14ac:dyDescent="0.3">
      <c r="A8" s="149"/>
      <c r="B8" s="149"/>
      <c r="C8" s="149"/>
      <c r="D8" s="149"/>
      <c r="E8" s="149"/>
      <c r="F8" s="149"/>
      <c r="G8" s="149"/>
      <c r="H8" s="149"/>
    </row>
    <row r="9" spans="1:8" x14ac:dyDescent="0.25">
      <c r="A9" s="136" t="s">
        <v>25</v>
      </c>
      <c r="B9" s="137"/>
      <c r="C9" s="137"/>
      <c r="D9" s="137"/>
      <c r="E9" s="137"/>
      <c r="F9" s="137"/>
      <c r="G9" s="137"/>
      <c r="H9" s="138"/>
    </row>
    <row r="10" spans="1:8" x14ac:dyDescent="0.25">
      <c r="A10" s="139"/>
      <c r="B10" s="140"/>
      <c r="C10" s="140"/>
      <c r="D10" s="140"/>
      <c r="E10" s="140"/>
      <c r="F10" s="140"/>
      <c r="G10" s="140"/>
      <c r="H10" s="141"/>
    </row>
    <row r="11" spans="1:8" x14ac:dyDescent="0.25">
      <c r="A11" s="139"/>
      <c r="B11" s="140"/>
      <c r="C11" s="140"/>
      <c r="D11" s="140"/>
      <c r="E11" s="140"/>
      <c r="F11" s="140"/>
      <c r="G11" s="140"/>
      <c r="H11" s="141"/>
    </row>
    <row r="12" spans="1:8" ht="2.25" customHeight="1" thickBot="1" x14ac:dyDescent="0.3">
      <c r="A12" s="142"/>
      <c r="B12" s="143"/>
      <c r="C12" s="143"/>
      <c r="D12" s="143"/>
      <c r="E12" s="143"/>
      <c r="F12" s="143"/>
      <c r="G12" s="143"/>
      <c r="H12" s="144"/>
    </row>
    <row r="13" spans="1:8" x14ac:dyDescent="0.25">
      <c r="A13" s="150"/>
      <c r="B13" s="150"/>
      <c r="C13" s="150"/>
      <c r="D13" s="150"/>
      <c r="E13" s="150"/>
      <c r="F13" s="150"/>
      <c r="G13" s="150"/>
      <c r="H13" s="150"/>
    </row>
    <row r="14" spans="1:8" ht="30" customHeight="1" x14ac:dyDescent="0.25">
      <c r="A14" s="145" t="s">
        <v>26</v>
      </c>
      <c r="B14" s="145"/>
      <c r="C14" s="145" t="s">
        <v>33</v>
      </c>
      <c r="D14" s="145"/>
      <c r="E14" s="145"/>
      <c r="F14" s="145"/>
      <c r="G14" s="145"/>
      <c r="H14" s="3">
        <f>BOQ!I52</f>
        <v>3733100</v>
      </c>
    </row>
    <row r="15" spans="1:8" ht="31.5" customHeight="1" x14ac:dyDescent="0.25">
      <c r="A15" s="145" t="s">
        <v>27</v>
      </c>
      <c r="B15" s="145"/>
      <c r="C15" s="145" t="s">
        <v>28</v>
      </c>
      <c r="D15" s="145"/>
      <c r="E15" s="145"/>
      <c r="F15" s="145"/>
      <c r="G15" s="145"/>
      <c r="H15" s="3">
        <f>BOQ!I53</f>
        <v>671958</v>
      </c>
    </row>
    <row r="16" spans="1:8" ht="29.25" customHeight="1" x14ac:dyDescent="0.25">
      <c r="A16" s="145" t="s">
        <v>29</v>
      </c>
      <c r="B16" s="145"/>
      <c r="C16" s="145" t="s">
        <v>30</v>
      </c>
      <c r="D16" s="145"/>
      <c r="E16" s="145"/>
      <c r="F16" s="145"/>
      <c r="G16" s="145"/>
      <c r="H16" s="3">
        <f>SUM(H14:H15)</f>
        <v>4405058</v>
      </c>
    </row>
    <row r="19" spans="1:8" ht="25.5" customHeight="1" x14ac:dyDescent="0.25">
      <c r="A19" s="5" t="s">
        <v>19</v>
      </c>
      <c r="B19" s="148">
        <f>Details!E2</f>
        <v>0</v>
      </c>
      <c r="C19" s="148"/>
      <c r="D19" s="8"/>
      <c r="E19" s="149" t="s">
        <v>16</v>
      </c>
      <c r="F19" s="149"/>
      <c r="G19" s="148">
        <f>Details!E13</f>
        <v>0</v>
      </c>
      <c r="H19" s="148"/>
    </row>
    <row r="20" spans="1:8" ht="24.75" customHeight="1" x14ac:dyDescent="0.25">
      <c r="A20" s="5" t="s">
        <v>18</v>
      </c>
      <c r="B20" s="148">
        <f>Details!E1</f>
        <v>0</v>
      </c>
      <c r="C20" s="148"/>
      <c r="D20" s="8"/>
      <c r="E20" s="149" t="s">
        <v>24</v>
      </c>
      <c r="F20" s="149"/>
      <c r="G20" s="148">
        <f>Details!E14</f>
        <v>0</v>
      </c>
      <c r="H20" s="148"/>
    </row>
  </sheetData>
  <sheetProtection selectLockedCells="1" selectUnlockedCells="1"/>
  <mergeCells count="25">
    <mergeCell ref="B20:C20"/>
    <mergeCell ref="E20:F20"/>
    <mergeCell ref="G20:H20"/>
    <mergeCell ref="A8:H8"/>
    <mergeCell ref="A13:H13"/>
    <mergeCell ref="A15:B15"/>
    <mergeCell ref="C15:G15"/>
    <mergeCell ref="A16:B16"/>
    <mergeCell ref="C16:G16"/>
    <mergeCell ref="B19:C19"/>
    <mergeCell ref="E19:F19"/>
    <mergeCell ref="G19:H19"/>
    <mergeCell ref="C7:D7"/>
    <mergeCell ref="F7:H7"/>
    <mergeCell ref="A2:H2"/>
    <mergeCell ref="A9:H12"/>
    <mergeCell ref="C14:G14"/>
    <mergeCell ref="A14:B14"/>
    <mergeCell ref="A4:B4"/>
    <mergeCell ref="C4:D4"/>
    <mergeCell ref="A5:B5"/>
    <mergeCell ref="C5:D5"/>
    <mergeCell ref="F5:H5"/>
    <mergeCell ref="C6:D6"/>
    <mergeCell ref="F6: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Basic</vt:lpstr>
      <vt:lpstr>Details</vt:lpstr>
      <vt:lpstr>BOQ</vt:lpstr>
      <vt:lpstr>Summary</vt:lpstr>
      <vt:lpstr>BOQ!Print_Area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2025-06-19T10:55:38Z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2025-06-19T10:54:57Z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fe8f299e-8ef6-4890-80a4-694615436aae</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