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filterPrivacy="1" codeName="ThisWorkbook" defaultThemeVersion="124226"/>
  <xr:revisionPtr revIDLastSave="5" documentId="13_ncr:1_{92F1769D-90F0-4E1E-B1DC-68815FFCF1A1}" xr6:coauthVersionLast="47" xr6:coauthVersionMax="47" xr10:uidLastSave="{212DA49A-B8D1-412B-973C-F8910591A46C}"/>
  <bookViews>
    <workbookView xWindow="-120" yWindow="-120" windowWidth="29040" windowHeight="15720" tabRatio="946" firstSheet="1" activeTab="3" xr2:uid="{00000000-000D-0000-FFFF-FFFF00000000}"/>
  </bookViews>
  <sheets>
    <sheet name="Sheet1" sheetId="1" state="hidden" r:id="rId1"/>
    <sheet name="Basic" sheetId="2" r:id="rId2"/>
    <sheet name="Details" sheetId="3" r:id="rId3"/>
    <sheet name="BOQ" sheetId="62" r:id="rId4"/>
    <sheet name="Summary" sheetId="5" r:id="rId5"/>
  </sheets>
  <externalReferences>
    <externalReference r:id="rId6"/>
  </externalReferences>
  <definedNames>
    <definedName name="_xlnm.Print_Area" localSheetId="3">BOQ!$A$1:$J$54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48" i="62" l="1"/>
  <c r="H48" i="62"/>
  <c r="I47" i="62"/>
  <c r="H47" i="62"/>
  <c r="H46" i="62"/>
  <c r="I46" i="62" s="1"/>
  <c r="H45" i="62"/>
  <c r="I45" i="62" s="1"/>
  <c r="H44" i="62"/>
  <c r="I44" i="62" s="1"/>
  <c r="H43" i="62"/>
  <c r="I43" i="62" s="1"/>
  <c r="H42" i="62"/>
  <c r="I42" i="62" s="1"/>
  <c r="H41" i="62"/>
  <c r="I41" i="62" s="1"/>
  <c r="I40" i="62"/>
  <c r="H40" i="62"/>
  <c r="I39" i="62"/>
  <c r="H39" i="62"/>
  <c r="I38" i="62"/>
  <c r="H38" i="62"/>
  <c r="H37" i="62"/>
  <c r="I37" i="62" s="1"/>
  <c r="H36" i="62"/>
  <c r="I36" i="62" s="1"/>
  <c r="H35" i="62"/>
  <c r="I35" i="62" s="1"/>
  <c r="I34" i="62"/>
  <c r="H34" i="62"/>
  <c r="I33" i="62"/>
  <c r="H33" i="62"/>
  <c r="I32" i="62"/>
  <c r="H32" i="62"/>
  <c r="H28" i="62"/>
  <c r="F28" i="62"/>
  <c r="I28" i="62" s="1"/>
  <c r="H27" i="62"/>
  <c r="F27" i="62"/>
  <c r="H26" i="62"/>
  <c r="F26" i="62"/>
  <c r="I25" i="62"/>
  <c r="H24" i="62"/>
  <c r="I24" i="62" s="1"/>
  <c r="F24" i="62"/>
  <c r="I23" i="62"/>
  <c r="H22" i="62"/>
  <c r="F22" i="62"/>
  <c r="H21" i="62"/>
  <c r="F21" i="62"/>
  <c r="I21" i="62" s="1"/>
  <c r="H20" i="62"/>
  <c r="I20" i="62" s="1"/>
  <c r="H19" i="62"/>
  <c r="F19" i="62"/>
  <c r="H18" i="62"/>
  <c r="I18" i="62" s="1"/>
  <c r="F18" i="62"/>
  <c r="H17" i="62"/>
  <c r="I17" i="62" s="1"/>
  <c r="H16" i="62"/>
  <c r="I16" i="62" s="1"/>
  <c r="F16" i="62"/>
  <c r="H15" i="62"/>
  <c r="I15" i="62" s="1"/>
  <c r="H14" i="62"/>
  <c r="F14" i="62"/>
  <c r="H13" i="62"/>
  <c r="I13" i="62" s="1"/>
  <c r="H12" i="62"/>
  <c r="F12" i="62"/>
  <c r="I11" i="62"/>
  <c r="H11" i="62"/>
  <c r="H10" i="62"/>
  <c r="F10" i="62"/>
  <c r="H9" i="62"/>
  <c r="I9" i="62" s="1"/>
  <c r="F9" i="62"/>
  <c r="H8" i="62"/>
  <c r="I8" i="62" s="1"/>
  <c r="H7" i="62"/>
  <c r="I7" i="62" s="1"/>
  <c r="F7" i="62"/>
  <c r="I14" i="62" l="1"/>
  <c r="I22" i="62"/>
  <c r="I10" i="62"/>
  <c r="I26" i="62"/>
  <c r="I12" i="62"/>
  <c r="I19" i="62"/>
  <c r="I27" i="62"/>
  <c r="I29" i="62"/>
  <c r="I49" i="62"/>
  <c r="I50" i="62" s="1"/>
  <c r="I52" i="62" s="1"/>
  <c r="H14" i="5" s="1"/>
  <c r="I53" i="62" l="1"/>
  <c r="I54" i="62" l="1"/>
  <c r="H15" i="5"/>
  <c r="H16" i="5"/>
  <c r="A2" i="3"/>
  <c r="A2" i="2"/>
  <c r="C7" i="5" l="1"/>
  <c r="C6" i="5"/>
  <c r="C5" i="5"/>
  <c r="C4" i="5"/>
  <c r="G20" i="5" l="1"/>
  <c r="G19" i="5"/>
  <c r="B20" i="5"/>
  <c r="B19" i="5"/>
  <c r="A2" i="5" l="1"/>
  <c r="A1" i="5"/>
  <c r="A1" i="3"/>
  <c r="A1" i="2"/>
</calcChain>
</file>

<file path=xl/sharedStrings.xml><?xml version="1.0" encoding="utf-8"?>
<sst xmlns="http://schemas.openxmlformats.org/spreadsheetml/2006/main" count="160" uniqueCount="96">
  <si>
    <t>Name of the Package</t>
  </si>
  <si>
    <t>General Guidelines for filling up the Price Schedule and other attachments.</t>
  </si>
  <si>
    <t>All the cells in Summary will be auto filled, therefore no cell is required to be filled in that sheet.</t>
  </si>
  <si>
    <t>Instructions ,if any will be displayed automatically after selecting the cell.</t>
  </si>
  <si>
    <t>Click here to proceed.</t>
  </si>
  <si>
    <t>Fill only Green shaded cells in Details and Schedule-I.</t>
  </si>
  <si>
    <t>पावर ग्रिड कारपोरेशन ऑफ इण्डिया लिमिटेड</t>
  </si>
  <si>
    <t>(भारत सरकार का उद्यम)</t>
  </si>
  <si>
    <t>Power Grid Corporation of India Limited</t>
  </si>
  <si>
    <t>(A Government of India Enterprises)</t>
  </si>
  <si>
    <t>Enter the following details of the bidder</t>
  </si>
  <si>
    <t>Name of the bidder</t>
  </si>
  <si>
    <t>Address</t>
  </si>
  <si>
    <t>Contact No.</t>
  </si>
  <si>
    <t xml:space="preserve">E-mail </t>
  </si>
  <si>
    <t>Alternative E-mail</t>
  </si>
  <si>
    <t>Printed Name</t>
  </si>
  <si>
    <t xml:space="preserve">Designation </t>
  </si>
  <si>
    <t>Place</t>
  </si>
  <si>
    <t>Date</t>
  </si>
  <si>
    <t>To,</t>
  </si>
  <si>
    <t>Contracts and Materials Department</t>
  </si>
  <si>
    <t>POWER GRID CORPORATION OF INDIA LIMITED</t>
  </si>
  <si>
    <t>VIDYUT BOARD COLONY, SHASTRINAGAR, PATNA-23</t>
  </si>
  <si>
    <t>Designation</t>
  </si>
  <si>
    <t>We declare that following are our Total Bid Prices in Rupees for the expenditure incurred for the entire scope of work as specified in the specifications and documents. We have indicated Total Estimated  Cost as indicated in the "Bill of Quantity(BOQ) &amp; Prices" covering entire scope of works enclosed herewith as Schedule-I.</t>
  </si>
  <si>
    <t>I</t>
  </si>
  <si>
    <t>II</t>
  </si>
  <si>
    <t>Total GST on services/Installation as per Schedule-I</t>
  </si>
  <si>
    <t>III</t>
  </si>
  <si>
    <t>Toal BID Price including all taxes</t>
  </si>
  <si>
    <t>Quoted Price</t>
  </si>
  <si>
    <t>GST (in percentage )@</t>
  </si>
  <si>
    <t>Total for Installation/Services as per Schedule-I</t>
  </si>
  <si>
    <t>Above (+)and below (-)(in %): To be quoted by bidder</t>
  </si>
  <si>
    <t>Unit</t>
  </si>
  <si>
    <t>5.22.6</t>
  </si>
  <si>
    <t>5.9.1</t>
  </si>
  <si>
    <t>5.1.2</t>
  </si>
  <si>
    <t>4.1.8</t>
  </si>
  <si>
    <t>sqm</t>
  </si>
  <si>
    <t>kg</t>
  </si>
  <si>
    <t xml:space="preserve">
Construction of shed for storage of substation T&amp;Ps and ERS material lying on the platform in ERS store at 765/400/220 kV Gaya Sub-station</t>
  </si>
  <si>
    <t>POWERGRID CORPORATION OF INDIA LTD.
ER-I,Gaya</t>
  </si>
  <si>
    <t xml:space="preserve">BOQ of Shed Construction for T&amp;Ps and ERS Material </t>
  </si>
  <si>
    <t>Sl. 
No.</t>
  </si>
  <si>
    <t>SAC Code</t>
  </si>
  <si>
    <t>DSR'2023/SOR 2024</t>
  </si>
  <si>
    <t>Item Description</t>
  </si>
  <si>
    <t>Qty.</t>
  </si>
  <si>
    <t>Rate (as per DSR'23)</t>
  </si>
  <si>
    <t>Amount (Rs.)</t>
  </si>
  <si>
    <t xml:space="preserve">Remarks </t>
  </si>
  <si>
    <t>A</t>
  </si>
  <si>
    <t>B</t>
  </si>
  <si>
    <t>C=B*100/ 118</t>
  </si>
  <si>
    <t>D=AxC</t>
  </si>
  <si>
    <t>Clearing jungle including uprooting of rank vegetation, grass, brush wood, trees and saplings of girth up to 30 cm measured at a height of 1 m above ground level and removal of rubbish up to a distance of 50 m outside the periphery of the area cleared.</t>
  </si>
  <si>
    <t>Earth work in excavation by mechanical means (hydraulic excavator)/ manual means over areas (exceeding 30cm in depth. 1.5m in width as well as 10 sqm on plan) including disposal of excavated earth, lead upto 50m and for all lift , as directed by Engineer in charge</t>
  </si>
  <si>
    <t>2.6.1</t>
  </si>
  <si>
    <t>All kinds of soil</t>
  </si>
  <si>
    <t>Cum</t>
  </si>
  <si>
    <t>Filling available excavated earth (excluding rock) in trenches,plinth,sides of foundation etc in layers not exceeding 20 cm in depth: consolidating each deposited layer by ramming &amp; watering upto 50m and for all lift.</t>
  </si>
  <si>
    <t xml:space="preserve">Centering and shuttering including strutting, propping etc and removal of form work for    </t>
  </si>
  <si>
    <t>a)</t>
  </si>
  <si>
    <t>Foundation, footing,bases of columns etc for mass concrete</t>
  </si>
  <si>
    <t xml:space="preserve">Providing &amp; laying in position cement concrete of specified grade excluding the centring and shuttering-All work upto plinth level  </t>
  </si>
  <si>
    <t xml:space="preserve">1:4:8 (1 Cement : 4 coarse sand (zone-lll) derived from 
natural sources : 8 graded stone aggregate 40 mm nominal 
size derived from natural sources) </t>
  </si>
  <si>
    <t>Providing &amp; laying in position specified grade of reinforced cement concrete excluding the cost of centring, shuttring, finishing &amp; reinforcement-All works upto plinth level  1:1.5:3 (1 cement: 1.5 coarse sand:3 graded stone aggregate 20mm nominal size)</t>
  </si>
  <si>
    <t>1:1.5:3 (1 cement: 1.5 coarse sand(zone III) derived from natural souces : 3 graded stone aggregate 20 mm nominal size derived from natural souces)</t>
  </si>
  <si>
    <t>Reinforcement of R.C.C work including straightening, cutting,bending,placing in position and binding all complete below plinth level.</t>
  </si>
  <si>
    <t>5.22A.6</t>
  </si>
  <si>
    <t>Thermo Mechanically Treated bars of grade Fe-500D or more.</t>
  </si>
  <si>
    <t xml:space="preserve">Structural steel work riveted, bolted or welded in built up sections, trusses and framed work, including cutting, hoisting, fixing in position and applying a priming coat of approved steel primer  all complete </t>
  </si>
  <si>
    <t>Painting with synthetic enamel paint of approved brand and manufacture to give an even shade :</t>
  </si>
  <si>
    <t>13.62.1</t>
  </si>
  <si>
    <t xml:space="preserve">Two or more coats on new work over an under coat of suitable shade with ordinary paint of approved brand and manufacture </t>
  </si>
  <si>
    <t>Providing and fixing precoated galvanised iron profile sheets (size, shape and pitch of corrugation as approved by Engineer-in-charge) 0.50 mm (+ 0.05 %) total coated thickness with zinc coating 120 grams per sqm as per IS: 277, in 240 mpa steel grade, 5-7 microns epoxy primer on both side of the sheet and polyester top coat 15-18 microns. Sheet should have protective guard film of 25 microns minimum to avoid scratches during transportation and should be supplied in single length upto 12 metre or as desired by Engineer_x0002_in-charge. The sheet shall be fixed using self drilling /self tapping screws of size (5.5x 55 mm) with EPDM seal, complete upto any pitch in horizontal/ vertical or curved surfaces, excluding the cost of purlins, rafters and trusses and including cutting to size and shape wherever required.</t>
  </si>
  <si>
    <t xml:space="preserve">Brick work with common burnt clay F.P.S. (non modular) bricks of class designation 7.5 in superstructure above plinth level up to floor V level in all shapes and sizes in : </t>
  </si>
  <si>
    <t>6.4.2</t>
  </si>
  <si>
    <t>Cement mortar 1:6 (1 cement : 6 coarse sand)</t>
  </si>
  <si>
    <t>12 mm cement plaster of mix :</t>
  </si>
  <si>
    <t>13.4.2</t>
  </si>
  <si>
    <t>1:6 (1 cement: 6 coarse sand)</t>
  </si>
  <si>
    <t>Neat cement punning</t>
  </si>
  <si>
    <t xml:space="preserve">Anti weed treatment </t>
  </si>
  <si>
    <t>SQM</t>
  </si>
  <si>
    <t>Sub Total Amount (A) Rs.</t>
  </si>
  <si>
    <t>B. Shed Near ERS Store Area for ERS material</t>
  </si>
  <si>
    <t xml:space="preserve">Sub Total Amount (B) Rs. </t>
  </si>
  <si>
    <t xml:space="preserve"> Rate (Rs)</t>
  </si>
  <si>
    <t xml:space="preserve">A. Shed Near 400kV Switchyard Area for T&amp;Ps </t>
  </si>
  <si>
    <t xml:space="preserve">1:4:8 (1 Cement : 4 coarse sand (zone-lll) derived from natural sources : 8 graded stone aggregate 40 mm nominal size derived from natural sources) </t>
  </si>
  <si>
    <t xml:space="preserve">Total Amount (C=A+B) Rs. Excl GST  </t>
  </si>
  <si>
    <t>Total amount including taxes(Rs)</t>
  </si>
  <si>
    <t>RFX. No. 5002004492 NIT-468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</si>
</sst>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 #,##0.00_ ;_ * \-#,##0.00_ ;_ * &quot;-&quot;??_ ;_ @_ "/>
    <numFmt numFmtId="164" formatCode="_(* #,##0.00_);_(* \(#,##0.00\);_(* &quot;-&quot;??_);_(@_)"/>
    <numFmt numFmtId="165" formatCode="[$-409]d\-mmm\-yyyy;@"/>
    <numFmt numFmtId="166" formatCode="_(&quot;$&quot;* #,##0.00_);_(&quot;$&quot;* \(#,##0.00\);_(&quot;$&quot;* &quot;-&quot;??_);_(@_)"/>
    <numFmt numFmtId="167" formatCode="0.000"/>
  </numFmts>
  <fonts count="38" x14ac:knownFonts="1">
    <font>
      <sz val="11"/>
      <color theme="1"/>
      <name val="Calibri"/>
      <family val="2"/>
      <scheme val="minor"/>
    </font>
    <font>
      <u/>
      <sz val="11"/>
      <color theme="10"/>
      <name val="Calibri"/>
      <family val="2"/>
    </font>
    <font>
      <sz val="10"/>
      <name val="Arial"/>
      <family val="2"/>
    </font>
    <font>
      <b/>
      <sz val="16"/>
      <color indexed="12"/>
      <name val="Book Antiqua"/>
      <family val="1"/>
    </font>
    <font>
      <sz val="11"/>
      <color indexed="12"/>
      <name val="Book Antiqua"/>
      <family val="1"/>
    </font>
    <font>
      <sz val="11"/>
      <color theme="1"/>
      <name val="Times New Roman"/>
      <family val="1"/>
    </font>
    <font>
      <sz val="11"/>
      <name val="Times New Roman"/>
      <family val="1"/>
    </font>
    <font>
      <sz val="11"/>
      <color rgb="FF339933"/>
      <name val="Times New Roman"/>
      <family val="1"/>
    </font>
    <font>
      <b/>
      <sz val="11"/>
      <color theme="1"/>
      <name val="Times New Roman"/>
      <family val="1"/>
    </font>
    <font>
      <sz val="11"/>
      <name val="Calibri"/>
      <family val="2"/>
      <scheme val="minor"/>
    </font>
    <font>
      <sz val="10"/>
      <name val="Arial"/>
      <family val="2"/>
    </font>
    <font>
      <u/>
      <sz val="10"/>
      <color theme="10"/>
      <name val="Arial"/>
      <family val="2"/>
    </font>
    <font>
      <b/>
      <sz val="11"/>
      <name val="Calibri"/>
      <family val="2"/>
      <scheme val="minor"/>
    </font>
    <font>
      <b/>
      <u/>
      <sz val="12"/>
      <color rgb="FF0070C0"/>
      <name val="Times New Roman"/>
      <family val="1"/>
    </font>
    <font>
      <sz val="11"/>
      <color theme="1"/>
      <name val="Calibri"/>
      <family val="2"/>
      <scheme val="minor"/>
    </font>
    <font>
      <sz val="11"/>
      <color theme="1"/>
      <name val="Calibri"/>
      <family val="2"/>
      <scheme val="minor"/>
    </font>
    <font>
      <sz val="10"/>
      <name val="Arial"/>
      <family val="2"/>
    </font>
    <font>
      <u/>
      <sz val="10"/>
      <color indexed="12"/>
      <name val="Arial"/>
      <family val="2"/>
    </font>
    <font>
      <sz val="10"/>
      <name val="Arial"/>
    </font>
    <font>
      <sz val="10"/>
      <color rgb="FF000000"/>
      <name val="Times New Roman"/>
      <charset val="204"/>
    </font>
    <font>
      <b/>
      <sz val="8"/>
      <name val="Book Antiqua"/>
      <family val="1"/>
    </font>
    <font>
      <b/>
      <sz val="10"/>
      <name val="Book Antiqua"/>
      <family val="1"/>
    </font>
    <font>
      <b/>
      <sz val="10"/>
      <color rgb="FF000000"/>
      <name val="Book Antiqua"/>
      <family val="1"/>
    </font>
    <font>
      <sz val="10"/>
      <color theme="1"/>
      <name val="Book Antiqua"/>
      <family val="1"/>
    </font>
    <font>
      <sz val="10"/>
      <color rgb="FF000000"/>
      <name val="Times New Roman"/>
      <family val="1"/>
    </font>
    <font>
      <sz val="10"/>
      <name val="Book Antiqua"/>
      <family val="1"/>
    </font>
    <font>
      <sz val="9"/>
      <color theme="1"/>
      <name val="Book Antiqua"/>
      <family val="1"/>
    </font>
    <font>
      <b/>
      <sz val="12"/>
      <color rgb="FF000000"/>
      <name val="Book Antiqua"/>
      <family val="1"/>
    </font>
    <font>
      <sz val="11"/>
      <color theme="1"/>
      <name val="Book Antiqua"/>
      <family val="1"/>
    </font>
    <font>
      <b/>
      <sz val="12"/>
      <color theme="1"/>
      <name val="Book Antiqua"/>
      <family val="1"/>
    </font>
    <font>
      <b/>
      <sz val="11"/>
      <color theme="1"/>
      <name val="Book Antiqua"/>
      <family val="1"/>
    </font>
    <font>
      <b/>
      <sz val="10"/>
      <color theme="1"/>
      <name val="Book Antiqua"/>
      <family val="1"/>
    </font>
    <font>
      <b/>
      <sz val="11"/>
      <name val="Book Antiqua"/>
      <family val="1"/>
    </font>
    <font>
      <sz val="11"/>
      <name val="Book Antiqua"/>
      <family val="1"/>
    </font>
    <font>
      <sz val="12"/>
      <color theme="1"/>
      <name val="Book Antiqua"/>
      <family val="1"/>
    </font>
    <font>
      <sz val="9"/>
      <color indexed="56"/>
      <name val="Book Antiqua"/>
      <family val="1"/>
    </font>
    <font>
      <b/>
      <sz val="10"/>
      <color rgb="FFFF0000"/>
      <name val="Book Antiqua"/>
      <family val="1"/>
    </font>
    <font>
      <sz val="10"/>
      <color rgb="FFFF0000"/>
      <name val="Book Antiqua"/>
      <family val="1"/>
    </font>
  </fonts>
  <fills count="8">
    <fill>
      <patternFill patternType="none"/>
    </fill>
    <fill>
      <patternFill patternType="gray125"/>
    </fill>
    <fill>
      <patternFill patternType="solid">
        <fgColor theme="9" tint="0.39997558519241921"/>
        <bgColor indexed="64"/>
      </patternFill>
    </fill>
    <fill>
      <patternFill patternType="solid">
        <fgColor theme="9" tint="0.59999389629810485"/>
        <bgColor indexed="64"/>
      </patternFill>
    </fill>
    <fill>
      <patternFill patternType="solid">
        <fgColor theme="3" tint="0.59999389629810485"/>
        <bgColor indexed="64"/>
      </patternFill>
    </fill>
    <fill>
      <patternFill patternType="solid">
        <fgColor rgb="FFFFFF00"/>
        <bgColor indexed="64"/>
      </patternFill>
    </fill>
    <fill>
      <patternFill patternType="solid">
        <fgColor theme="6" tint="-0.249977111117893"/>
        <bgColor indexed="64"/>
      </patternFill>
    </fill>
    <fill>
      <patternFill patternType="solid">
        <fgColor theme="0"/>
        <bgColor indexed="64"/>
      </patternFill>
    </fill>
  </fills>
  <borders count="20">
    <border>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20">
    <xf numFmtId="0" fontId="0" fillId="0" borderId="0"/>
    <xf numFmtId="0" fontId="1" fillId="0" borderId="0" applyNumberFormat="0" applyFill="0" applyBorder="0" applyAlignment="0" applyProtection="0">
      <alignment vertical="top"/>
      <protection locked="0"/>
    </xf>
    <xf numFmtId="0" fontId="2" fillId="0" borderId="0"/>
    <xf numFmtId="0" fontId="10" fillId="0" borderId="0"/>
    <xf numFmtId="43" fontId="2" fillId="0" borderId="0" applyFont="0" applyFill="0" applyBorder="0" applyAlignment="0" applyProtection="0"/>
    <xf numFmtId="0" fontId="11" fillId="0" borderId="0" applyNumberFormat="0" applyFill="0" applyBorder="0" applyAlignment="0" applyProtection="0"/>
    <xf numFmtId="0" fontId="2" fillId="0" borderId="0"/>
    <xf numFmtId="166" fontId="14" fillId="0" borderId="0" applyFont="0" applyFill="0" applyBorder="0" applyAlignment="0" applyProtection="0"/>
    <xf numFmtId="0" fontId="15" fillId="0" borderId="0"/>
    <xf numFmtId="0" fontId="16" fillId="0" borderId="0"/>
    <xf numFmtId="0" fontId="17" fillId="0" borderId="0" applyNumberFormat="0" applyFill="0" applyBorder="0" applyAlignment="0" applyProtection="0">
      <alignment vertical="top"/>
      <protection locked="0"/>
    </xf>
    <xf numFmtId="0" fontId="2" fillId="0" borderId="0"/>
    <xf numFmtId="164" fontId="2" fillId="0" borderId="0" applyFont="0" applyFill="0" applyBorder="0" applyAlignment="0" applyProtection="0"/>
    <xf numFmtId="43" fontId="14" fillId="0" borderId="0" applyFont="0" applyFill="0" applyBorder="0" applyAlignment="0" applyProtection="0"/>
    <xf numFmtId="0" fontId="18" fillId="0" borderId="0"/>
    <xf numFmtId="164" fontId="18" fillId="0" borderId="0" applyFont="0" applyFill="0" applyBorder="0" applyAlignment="0" applyProtection="0"/>
    <xf numFmtId="0" fontId="19" fillId="0" borderId="0"/>
    <xf numFmtId="164" fontId="24" fillId="0" borderId="0" applyFont="0" applyFill="0" applyBorder="0" applyAlignment="0" applyProtection="0"/>
    <xf numFmtId="9" fontId="24" fillId="0" borderId="0" applyFont="0" applyFill="0" applyBorder="0" applyAlignment="0" applyProtection="0"/>
    <xf numFmtId="43" fontId="14" fillId="0" borderId="0" applyFont="0" applyFill="0" applyBorder="0" applyAlignment="0" applyProtection="0"/>
  </cellStyleXfs>
  <cellXfs count="151">
    <xf numFmtId="0" fontId="0" fillId="0" borderId="0" xfId="0"/>
    <xf numFmtId="0" fontId="0" fillId="5" borderId="0" xfId="0" applyFill="1"/>
    <xf numFmtId="0" fontId="0" fillId="0" borderId="0" xfId="0" applyProtection="1">
      <protection hidden="1"/>
    </xf>
    <xf numFmtId="2" fontId="8" fillId="0" borderId="10" xfId="0" applyNumberFormat="1" applyFont="1" applyBorder="1" applyAlignment="1" applyProtection="1">
      <alignment horizontal="center"/>
      <protection hidden="1"/>
    </xf>
    <xf numFmtId="0" fontId="5" fillId="5" borderId="0" xfId="0" applyFont="1" applyFill="1" applyProtection="1">
      <protection hidden="1"/>
    </xf>
    <xf numFmtId="0" fontId="5" fillId="0" borderId="0" xfId="0" applyFont="1" applyProtection="1">
      <protection hidden="1"/>
    </xf>
    <xf numFmtId="0" fontId="7" fillId="0" borderId="0" xfId="0" applyFont="1" applyProtection="1">
      <protection hidden="1"/>
    </xf>
    <xf numFmtId="0" fontId="6" fillId="0" borderId="0" xfId="0" applyFont="1" applyProtection="1">
      <protection hidden="1"/>
    </xf>
    <xf numFmtId="0" fontId="5" fillId="0" borderId="0" xfId="0" applyFont="1" applyAlignment="1" applyProtection="1">
      <alignment horizontal="right"/>
      <protection hidden="1"/>
    </xf>
    <xf numFmtId="0" fontId="9" fillId="0" borderId="0" xfId="0" applyFont="1"/>
    <xf numFmtId="0" fontId="9" fillId="6" borderId="10" xfId="0" applyFont="1" applyFill="1" applyBorder="1" applyProtection="1">
      <protection locked="0" hidden="1"/>
    </xf>
    <xf numFmtId="0" fontId="0" fillId="5" borderId="2" xfId="0" applyFill="1" applyBorder="1" applyProtection="1">
      <protection hidden="1"/>
    </xf>
    <xf numFmtId="0" fontId="0" fillId="5" borderId="3" xfId="0" applyFill="1" applyBorder="1" applyProtection="1">
      <protection hidden="1"/>
    </xf>
    <xf numFmtId="0" fontId="0" fillId="0" borderId="3" xfId="0" applyBorder="1" applyProtection="1">
      <protection hidden="1"/>
    </xf>
    <xf numFmtId="0" fontId="0" fillId="0" borderId="4" xfId="0" applyBorder="1" applyProtection="1">
      <protection hidden="1"/>
    </xf>
    <xf numFmtId="0" fontId="0" fillId="0" borderId="5" xfId="0" applyBorder="1" applyProtection="1">
      <protection hidden="1"/>
    </xf>
    <xf numFmtId="0" fontId="0" fillId="0" borderId="6" xfId="0" applyBorder="1" applyProtection="1">
      <protection hidden="1"/>
    </xf>
    <xf numFmtId="0" fontId="0" fillId="0" borderId="5" xfId="0" applyBorder="1" applyAlignment="1" applyProtection="1">
      <alignment horizontal="center" vertical="center"/>
      <protection hidden="1"/>
    </xf>
    <xf numFmtId="0" fontId="0" fillId="0" borderId="7" xfId="0" applyBorder="1" applyProtection="1">
      <protection hidden="1"/>
    </xf>
    <xf numFmtId="0" fontId="0" fillId="0" borderId="8" xfId="0" applyBorder="1" applyProtection="1">
      <protection hidden="1"/>
    </xf>
    <xf numFmtId="0" fontId="0" fillId="0" borderId="9" xfId="0" applyBorder="1" applyProtection="1">
      <protection hidden="1"/>
    </xf>
    <xf numFmtId="10" fontId="12" fillId="6" borderId="10" xfId="3" applyNumberFormat="1" applyFont="1" applyFill="1" applyBorder="1" applyAlignment="1" applyProtection="1">
      <alignment horizontal="center" vertical="center"/>
      <protection locked="0"/>
    </xf>
    <xf numFmtId="10" fontId="12" fillId="7" borderId="10" xfId="3" applyNumberFormat="1" applyFont="1" applyFill="1" applyBorder="1" applyAlignment="1">
      <alignment horizontal="center" vertical="center"/>
    </xf>
    <xf numFmtId="0" fontId="28" fillId="0" borderId="0" xfId="0" applyFont="1"/>
    <xf numFmtId="0" fontId="30" fillId="0" borderId="10" xfId="0" applyFont="1" applyBorder="1" applyAlignment="1">
      <alignment horizontal="center" vertical="top" wrapText="1"/>
    </xf>
    <xf numFmtId="0" fontId="30" fillId="0" borderId="10" xfId="0" applyFont="1" applyBorder="1" applyAlignment="1">
      <alignment horizontal="center" vertical="center" wrapText="1"/>
    </xf>
    <xf numFmtId="0" fontId="31" fillId="0" borderId="10" xfId="0" applyFont="1" applyBorder="1" applyAlignment="1">
      <alignment horizontal="center" vertical="top" wrapText="1"/>
    </xf>
    <xf numFmtId="0" fontId="32" fillId="0" borderId="10" xfId="0" applyFont="1" applyBorder="1" applyAlignment="1">
      <alignment horizontal="center" vertical="top" wrapText="1"/>
    </xf>
    <xf numFmtId="0" fontId="32" fillId="0" borderId="10" xfId="0" applyFont="1" applyBorder="1" applyAlignment="1">
      <alignment horizontal="center" vertical="center" wrapText="1"/>
    </xf>
    <xf numFmtId="0" fontId="21" fillId="0" borderId="10" xfId="0" applyFont="1" applyBorder="1" applyAlignment="1">
      <alignment horizontal="center" vertical="center" wrapText="1"/>
    </xf>
    <xf numFmtId="2" fontId="32" fillId="0" borderId="10" xfId="0" applyNumberFormat="1" applyFont="1" applyBorder="1" applyAlignment="1">
      <alignment horizontal="center" vertical="center" wrapText="1"/>
    </xf>
    <xf numFmtId="0" fontId="28" fillId="0" borderId="10" xfId="0" applyFont="1" applyBorder="1" applyAlignment="1">
      <alignment horizontal="center" vertical="top" wrapText="1"/>
    </xf>
    <xf numFmtId="0" fontId="28" fillId="0" borderId="10" xfId="0" applyFont="1" applyBorder="1" applyAlignment="1">
      <alignment horizontal="center" vertical="center" wrapText="1"/>
    </xf>
    <xf numFmtId="0" fontId="33" fillId="0" borderId="10" xfId="0" applyFont="1" applyBorder="1" applyAlignment="1">
      <alignment vertical="top" wrapText="1"/>
    </xf>
    <xf numFmtId="0" fontId="33" fillId="0" borderId="10" xfId="0" applyFont="1" applyBorder="1" applyAlignment="1">
      <alignment horizontal="center" vertical="center" wrapText="1"/>
    </xf>
    <xf numFmtId="0" fontId="20" fillId="0" borderId="10" xfId="0" applyFont="1" applyBorder="1" applyAlignment="1">
      <alignment horizontal="center" vertical="center" wrapText="1"/>
    </xf>
    <xf numFmtId="0" fontId="28" fillId="0" borderId="10" xfId="0" applyFont="1" applyBorder="1" applyAlignment="1">
      <alignment horizontal="center"/>
    </xf>
    <xf numFmtId="0" fontId="28" fillId="0" borderId="10" xfId="0" applyFont="1" applyBorder="1" applyAlignment="1">
      <alignment vertical="top" wrapText="1"/>
    </xf>
    <xf numFmtId="2" fontId="33" fillId="0" borderId="10" xfId="0" applyNumberFormat="1" applyFont="1" applyBorder="1" applyAlignment="1">
      <alignment horizontal="center" vertical="center" wrapText="1"/>
    </xf>
    <xf numFmtId="0" fontId="34" fillId="0" borderId="10" xfId="0" applyFont="1" applyBorder="1" applyAlignment="1">
      <alignment horizontal="center" vertical="top" wrapText="1"/>
    </xf>
    <xf numFmtId="0" fontId="35" fillId="0" borderId="10" xfId="6" applyFont="1" applyBorder="1" applyAlignment="1">
      <alignment vertical="top" wrapText="1"/>
    </xf>
    <xf numFmtId="0" fontId="28" fillId="0" borderId="10" xfId="0" applyFont="1" applyBorder="1" applyAlignment="1">
      <alignment horizontal="center" vertical="top"/>
    </xf>
    <xf numFmtId="167" fontId="35" fillId="0" borderId="10" xfId="6" applyNumberFormat="1" applyFont="1" applyBorder="1" applyAlignment="1">
      <alignment horizontal="center" vertical="center" wrapText="1"/>
    </xf>
    <xf numFmtId="0" fontId="26" fillId="0" borderId="0" xfId="0" applyFont="1"/>
    <xf numFmtId="0" fontId="35" fillId="0" borderId="10" xfId="6" applyFont="1" applyBorder="1" applyAlignment="1">
      <alignment horizontal="center" vertical="center" wrapText="1"/>
    </xf>
    <xf numFmtId="0" fontId="23" fillId="0" borderId="10" xfId="0" applyFont="1" applyBorder="1" applyAlignment="1">
      <alignment horizontal="center" vertical="top"/>
    </xf>
    <xf numFmtId="0" fontId="31" fillId="0" borderId="10" xfId="0" applyFont="1" applyBorder="1" applyAlignment="1">
      <alignment horizontal="left" vertical="top"/>
    </xf>
    <xf numFmtId="2" fontId="23" fillId="0" borderId="10" xfId="0" applyNumberFormat="1" applyFont="1" applyBorder="1" applyAlignment="1">
      <alignment horizontal="center" vertical="center"/>
    </xf>
    <xf numFmtId="0" fontId="23" fillId="0" borderId="10" xfId="0" applyFont="1" applyBorder="1" applyAlignment="1">
      <alignment horizontal="center"/>
    </xf>
    <xf numFmtId="0" fontId="23" fillId="0" borderId="0" xfId="0" applyFont="1"/>
    <xf numFmtId="0" fontId="25" fillId="7" borderId="10" xfId="0" applyFont="1" applyFill="1" applyBorder="1" applyAlignment="1">
      <alignment horizontal="center" vertical="top"/>
    </xf>
    <xf numFmtId="0" fontId="36" fillId="7" borderId="10" xfId="0" applyFont="1" applyFill="1" applyBorder="1" applyAlignment="1">
      <alignment horizontal="left" vertical="top"/>
    </xf>
    <xf numFmtId="0" fontId="33" fillId="7" borderId="10" xfId="0" applyFont="1" applyFill="1" applyBorder="1" applyAlignment="1">
      <alignment vertical="top" wrapText="1"/>
    </xf>
    <xf numFmtId="2" fontId="37" fillId="7" borderId="10" xfId="0" applyNumberFormat="1" applyFont="1" applyFill="1" applyBorder="1" applyAlignment="1">
      <alignment horizontal="center" vertical="center"/>
    </xf>
    <xf numFmtId="0" fontId="37" fillId="7" borderId="10" xfId="0" applyFont="1" applyFill="1" applyBorder="1" applyAlignment="1">
      <alignment horizontal="center"/>
    </xf>
    <xf numFmtId="0" fontId="37" fillId="7" borderId="0" xfId="0" applyFont="1" applyFill="1"/>
    <xf numFmtId="2" fontId="25" fillId="7" borderId="10" xfId="0" applyNumberFormat="1" applyFont="1" applyFill="1" applyBorder="1" applyAlignment="1">
      <alignment horizontal="center" vertical="center"/>
    </xf>
    <xf numFmtId="0" fontId="25" fillId="0" borderId="10" xfId="0" applyFont="1" applyBorder="1" applyAlignment="1">
      <alignment vertical="top" wrapText="1"/>
    </xf>
    <xf numFmtId="2" fontId="25" fillId="0" borderId="10" xfId="0" applyNumberFormat="1" applyFont="1" applyBorder="1" applyAlignment="1">
      <alignment horizontal="center" vertical="center"/>
    </xf>
    <xf numFmtId="0" fontId="25" fillId="0" borderId="10" xfId="0" applyFont="1" applyBorder="1" applyAlignment="1">
      <alignment horizontal="center"/>
    </xf>
    <xf numFmtId="0" fontId="25" fillId="0" borderId="0" xfId="0" applyFont="1"/>
    <xf numFmtId="0" fontId="34" fillId="0" borderId="10" xfId="0" applyFont="1" applyBorder="1" applyAlignment="1">
      <alignment horizontal="center" vertical="center" wrapText="1"/>
    </xf>
    <xf numFmtId="2" fontId="28" fillId="0" borderId="10" xfId="0" applyNumberFormat="1" applyFont="1" applyBorder="1" applyAlignment="1">
      <alignment horizontal="center" vertical="center"/>
    </xf>
    <xf numFmtId="2" fontId="28" fillId="0" borderId="10" xfId="0" applyNumberFormat="1" applyFont="1" applyBorder="1" applyAlignment="1">
      <alignment horizontal="center" vertical="top"/>
    </xf>
    <xf numFmtId="1" fontId="28" fillId="0" borderId="10" xfId="0" applyNumberFormat="1" applyFont="1" applyBorder="1" applyAlignment="1">
      <alignment horizontal="center" vertical="center"/>
    </xf>
    <xf numFmtId="0" fontId="23" fillId="0" borderId="10" xfId="0" applyFont="1" applyBorder="1" applyAlignment="1">
      <alignment horizontal="center" vertical="center"/>
    </xf>
    <xf numFmtId="0" fontId="23" fillId="0" borderId="0" xfId="0" applyFont="1" applyAlignment="1">
      <alignment horizontal="center" vertical="center"/>
    </xf>
    <xf numFmtId="0" fontId="28" fillId="0" borderId="10" xfId="0" applyFont="1" applyBorder="1" applyAlignment="1">
      <alignment horizontal="center" vertical="center"/>
    </xf>
    <xf numFmtId="2" fontId="30" fillId="0" borderId="10" xfId="0" applyNumberFormat="1" applyFont="1" applyBorder="1" applyAlignment="1">
      <alignment horizontal="center" vertical="center" wrapText="1"/>
    </xf>
    <xf numFmtId="0" fontId="28" fillId="0" borderId="10" xfId="0" applyFont="1" applyBorder="1" applyAlignment="1">
      <alignment horizontal="center" wrapText="1"/>
    </xf>
    <xf numFmtId="0" fontId="28" fillId="0" borderId="0" xfId="0" applyFont="1" applyAlignment="1">
      <alignment horizontal="center"/>
    </xf>
    <xf numFmtId="0" fontId="28" fillId="0" borderId="10" xfId="0" applyFont="1" applyBorder="1" applyAlignment="1">
      <alignment wrapText="1"/>
    </xf>
    <xf numFmtId="2" fontId="28" fillId="0" borderId="10" xfId="0" applyNumberFormat="1" applyFont="1" applyBorder="1" applyAlignment="1">
      <alignment horizontal="center" vertical="center" wrapText="1"/>
    </xf>
    <xf numFmtId="0" fontId="34" fillId="0" borderId="0" xfId="0" applyFont="1"/>
    <xf numFmtId="0" fontId="34" fillId="0" borderId="10" xfId="0" applyFont="1" applyBorder="1" applyAlignment="1">
      <alignment horizontal="center" wrapText="1"/>
    </xf>
    <xf numFmtId="0" fontId="28" fillId="0" borderId="0" xfId="0" applyFont="1" applyAlignment="1">
      <alignment horizontal="center" vertical="top"/>
    </xf>
    <xf numFmtId="0" fontId="28" fillId="0" borderId="0" xfId="0" applyFont="1" applyAlignment="1">
      <alignment vertical="top"/>
    </xf>
    <xf numFmtId="0" fontId="28" fillId="0" borderId="0" xfId="0" applyFont="1" applyAlignment="1">
      <alignment horizontal="center" vertical="center"/>
    </xf>
    <xf numFmtId="2" fontId="28" fillId="0" borderId="0" xfId="0" applyNumberFormat="1" applyFont="1" applyAlignment="1">
      <alignment horizontal="center" vertical="center"/>
    </xf>
    <xf numFmtId="43" fontId="29" fillId="0" borderId="10" xfId="19" applyFont="1" applyBorder="1" applyAlignment="1">
      <alignment horizontal="center" vertical="center" wrapText="1"/>
    </xf>
    <xf numFmtId="43" fontId="28" fillId="0" borderId="10" xfId="19" applyFont="1" applyBorder="1" applyAlignment="1">
      <alignment horizontal="center" vertical="center"/>
    </xf>
    <xf numFmtId="0" fontId="13" fillId="0" borderId="0" xfId="0" applyFont="1" applyAlignment="1">
      <alignment horizontal="left" vertical="top" wrapText="1"/>
    </xf>
    <xf numFmtId="0" fontId="13" fillId="0" borderId="0" xfId="0" applyFont="1" applyAlignment="1">
      <alignment horizontal="left" vertical="top"/>
    </xf>
    <xf numFmtId="0" fontId="4" fillId="0" borderId="5" xfId="2" applyFont="1" applyBorder="1" applyAlignment="1" applyProtection="1">
      <alignment horizontal="right" vertical="center"/>
      <protection hidden="1"/>
    </xf>
    <xf numFmtId="0" fontId="4" fillId="0" borderId="0" xfId="2" applyFont="1" applyAlignment="1" applyProtection="1">
      <alignment horizontal="right" vertical="center"/>
      <protection hidden="1"/>
    </xf>
    <xf numFmtId="0" fontId="1" fillId="5" borderId="5" xfId="1" applyFill="1" applyBorder="1" applyAlignment="1" applyProtection="1">
      <alignment horizontal="center"/>
      <protection hidden="1"/>
    </xf>
    <xf numFmtId="0" fontId="1" fillId="5" borderId="0" xfId="1" applyFill="1" applyBorder="1" applyAlignment="1" applyProtection="1">
      <alignment horizontal="center"/>
      <protection hidden="1"/>
    </xf>
    <xf numFmtId="0" fontId="1" fillId="5" borderId="6" xfId="1" applyFill="1" applyBorder="1" applyAlignment="1" applyProtection="1">
      <alignment horizontal="center"/>
      <protection hidden="1"/>
    </xf>
    <xf numFmtId="0" fontId="0" fillId="3" borderId="0" xfId="0" applyFill="1" applyAlignment="1" applyProtection="1">
      <alignment horizontal="center" vertical="center"/>
      <protection hidden="1"/>
    </xf>
    <xf numFmtId="0" fontId="0" fillId="3" borderId="6" xfId="0" applyFill="1" applyBorder="1" applyAlignment="1" applyProtection="1">
      <alignment horizontal="center" vertical="center"/>
      <protection hidden="1"/>
    </xf>
    <xf numFmtId="0" fontId="0" fillId="4" borderId="5" xfId="0" applyFill="1" applyBorder="1" applyAlignment="1" applyProtection="1">
      <alignment horizontal="center"/>
      <protection hidden="1"/>
    </xf>
    <xf numFmtId="0" fontId="0" fillId="4" borderId="0" xfId="0" applyFill="1" applyAlignment="1" applyProtection="1">
      <alignment horizontal="center"/>
      <protection hidden="1"/>
    </xf>
    <xf numFmtId="0" fontId="0" fillId="4" borderId="6" xfId="0" applyFill="1" applyBorder="1" applyAlignment="1" applyProtection="1">
      <alignment horizontal="center"/>
      <protection hidden="1"/>
    </xf>
    <xf numFmtId="0" fontId="0" fillId="3" borderId="5" xfId="0" applyFill="1" applyBorder="1" applyAlignment="1" applyProtection="1">
      <alignment horizontal="center" wrapText="1"/>
      <protection hidden="1"/>
    </xf>
    <xf numFmtId="0" fontId="0" fillId="3" borderId="0" xfId="0" applyFill="1" applyAlignment="1" applyProtection="1">
      <alignment horizontal="center" wrapText="1"/>
      <protection hidden="1"/>
    </xf>
    <xf numFmtId="0" fontId="0" fillId="3" borderId="6" xfId="0" applyFill="1" applyBorder="1" applyAlignment="1" applyProtection="1">
      <alignment horizontal="center" wrapText="1"/>
      <protection hidden="1"/>
    </xf>
    <xf numFmtId="0" fontId="3" fillId="0" borderId="5" xfId="2" applyFont="1" applyBorder="1" applyAlignment="1" applyProtection="1">
      <alignment horizontal="right" vertical="center"/>
      <protection hidden="1"/>
    </xf>
    <xf numFmtId="0" fontId="3" fillId="0" borderId="0" xfId="2" applyFont="1" applyAlignment="1" applyProtection="1">
      <alignment horizontal="right" vertical="center"/>
      <protection hidden="1"/>
    </xf>
    <xf numFmtId="0" fontId="0" fillId="2" borderId="0" xfId="0" applyFill="1" applyAlignment="1">
      <alignment horizontal="center" wrapText="1"/>
    </xf>
    <xf numFmtId="0" fontId="0" fillId="4" borderId="0" xfId="0" applyFill="1" applyAlignment="1">
      <alignment horizontal="center"/>
    </xf>
    <xf numFmtId="0" fontId="0" fillId="0" borderId="10" xfId="0" applyBorder="1" applyAlignment="1">
      <alignment horizontal="center" vertical="center"/>
    </xf>
    <xf numFmtId="0" fontId="9" fillId="6" borderId="10" xfId="0" applyFont="1" applyFill="1" applyBorder="1" applyAlignment="1" applyProtection="1">
      <alignment horizontal="center" vertical="center"/>
      <protection locked="0"/>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9" fillId="6" borderId="10" xfId="0" applyFont="1" applyFill="1" applyBorder="1" applyAlignment="1" applyProtection="1">
      <alignment horizontal="center" vertical="center" wrapText="1"/>
      <protection locked="0"/>
    </xf>
    <xf numFmtId="0" fontId="9" fillId="6" borderId="10" xfId="0" applyFont="1" applyFill="1" applyBorder="1" applyAlignment="1" applyProtection="1">
      <alignment horizontal="center"/>
      <protection locked="0"/>
    </xf>
    <xf numFmtId="0" fontId="9" fillId="6" borderId="12" xfId="0" applyFont="1" applyFill="1" applyBorder="1" applyAlignment="1" applyProtection="1">
      <alignment horizontal="center"/>
      <protection locked="0"/>
    </xf>
    <xf numFmtId="0" fontId="0" fillId="0" borderId="10" xfId="0" applyBorder="1" applyAlignment="1">
      <alignment horizontal="center"/>
    </xf>
    <xf numFmtId="0" fontId="9" fillId="6" borderId="10" xfId="0" applyFont="1" applyFill="1" applyBorder="1" applyAlignment="1" applyProtection="1">
      <alignment horizontal="center"/>
      <protection locked="0" hidden="1"/>
    </xf>
    <xf numFmtId="165" fontId="9" fillId="6" borderId="10" xfId="0" applyNumberFormat="1" applyFont="1" applyFill="1" applyBorder="1" applyAlignment="1" applyProtection="1">
      <alignment horizontal="center"/>
      <protection locked="0" hidden="1"/>
    </xf>
    <xf numFmtId="0" fontId="29" fillId="0" borderId="11" xfId="0" applyFont="1" applyBorder="1" applyAlignment="1">
      <alignment horizontal="center" vertical="top" wrapText="1"/>
    </xf>
    <xf numFmtId="0" fontId="29" fillId="0" borderId="14" xfId="0" applyFont="1" applyBorder="1" applyAlignment="1">
      <alignment horizontal="center" vertical="top" wrapText="1"/>
    </xf>
    <xf numFmtId="0" fontId="29" fillId="0" borderId="13" xfId="0" applyFont="1" applyBorder="1" applyAlignment="1">
      <alignment horizontal="center" vertical="top" wrapText="1"/>
    </xf>
    <xf numFmtId="0" fontId="27" fillId="0" borderId="15" xfId="0" applyFont="1" applyBorder="1" applyAlignment="1">
      <alignment horizontal="center" vertical="center" wrapText="1"/>
    </xf>
    <xf numFmtId="0" fontId="27" fillId="0" borderId="16" xfId="0" applyFont="1" applyBorder="1" applyAlignment="1">
      <alignment horizontal="center" vertical="center" wrapText="1"/>
    </xf>
    <xf numFmtId="0" fontId="27" fillId="0" borderId="17" xfId="0" applyFont="1" applyBorder="1" applyAlignment="1">
      <alignment horizontal="center" vertical="center" wrapText="1"/>
    </xf>
    <xf numFmtId="0" fontId="27" fillId="0" borderId="18" xfId="0" applyFont="1" applyBorder="1" applyAlignment="1">
      <alignment horizontal="center" vertical="center" wrapText="1"/>
    </xf>
    <xf numFmtId="0" fontId="27" fillId="0" borderId="1" xfId="0" applyFont="1" applyBorder="1" applyAlignment="1">
      <alignment horizontal="center" vertical="center" wrapText="1"/>
    </xf>
    <xf numFmtId="0" fontId="27" fillId="0" borderId="19" xfId="0" applyFont="1" applyBorder="1" applyAlignment="1">
      <alignment horizontal="center" vertical="center" wrapText="1"/>
    </xf>
    <xf numFmtId="0" fontId="29" fillId="0" borderId="11" xfId="0" applyFont="1" applyBorder="1" applyAlignment="1">
      <alignment horizontal="center" vertical="justify" wrapText="1"/>
    </xf>
    <xf numFmtId="0" fontId="29" fillId="0" borderId="14" xfId="0" applyFont="1" applyBorder="1" applyAlignment="1">
      <alignment horizontal="center" vertical="justify" wrapText="1"/>
    </xf>
    <xf numFmtId="0" fontId="29" fillId="0" borderId="13" xfId="0" applyFont="1" applyBorder="1" applyAlignment="1">
      <alignment horizontal="center" vertical="justify" wrapText="1"/>
    </xf>
    <xf numFmtId="0" fontId="29" fillId="0" borderId="11" xfId="0" applyFont="1" applyBorder="1" applyAlignment="1">
      <alignment horizontal="center" vertical="center" wrapText="1"/>
    </xf>
    <xf numFmtId="0" fontId="29" fillId="0" borderId="14" xfId="0" applyFont="1" applyBorder="1" applyAlignment="1">
      <alignment horizontal="center" vertical="center" wrapText="1"/>
    </xf>
    <xf numFmtId="0" fontId="29" fillId="0" borderId="13" xfId="0" applyFont="1" applyBorder="1" applyAlignment="1">
      <alignment horizontal="center" vertical="center" wrapText="1"/>
    </xf>
    <xf numFmtId="0" fontId="34" fillId="0" borderId="10" xfId="0" applyFont="1" applyBorder="1" applyAlignment="1">
      <alignment horizontal="center" vertical="top" wrapText="1"/>
    </xf>
    <xf numFmtId="0" fontId="25" fillId="7" borderId="10" xfId="0" applyFont="1" applyFill="1" applyBorder="1" applyAlignment="1">
      <alignment horizontal="center" vertical="top"/>
    </xf>
    <xf numFmtId="0" fontId="23" fillId="0" borderId="10" xfId="0" applyFont="1" applyBorder="1" applyAlignment="1">
      <alignment horizontal="center" vertical="top"/>
    </xf>
    <xf numFmtId="0" fontId="30" fillId="0" borderId="11" xfId="0" applyFont="1" applyBorder="1" applyAlignment="1">
      <alignment horizontal="center" vertical="top" wrapText="1"/>
    </xf>
    <xf numFmtId="0" fontId="30" fillId="0" borderId="14" xfId="0" applyFont="1" applyBorder="1" applyAlignment="1">
      <alignment horizontal="center" vertical="top" wrapText="1"/>
    </xf>
    <xf numFmtId="0" fontId="30" fillId="0" borderId="13" xfId="0" applyFont="1" applyBorder="1" applyAlignment="1">
      <alignment horizontal="center" vertical="top" wrapText="1"/>
    </xf>
    <xf numFmtId="0" fontId="28" fillId="0" borderId="10" xfId="0" applyFont="1" applyBorder="1" applyAlignment="1">
      <alignment horizontal="center" vertical="top"/>
    </xf>
    <xf numFmtId="0" fontId="22" fillId="0" borderId="10" xfId="16" applyFont="1" applyBorder="1" applyAlignment="1">
      <alignment horizontal="center" vertical="top" wrapText="1"/>
    </xf>
    <xf numFmtId="0" fontId="6" fillId="6" borderId="10" xfId="0" applyFont="1" applyFill="1" applyBorder="1" applyAlignment="1" applyProtection="1">
      <alignment horizontal="center"/>
      <protection hidden="1"/>
    </xf>
    <xf numFmtId="0" fontId="6" fillId="0" borderId="0" xfId="0" applyFont="1" applyAlignment="1" applyProtection="1">
      <alignment horizontal="center" wrapText="1"/>
      <protection hidden="1"/>
    </xf>
    <xf numFmtId="0" fontId="5" fillId="2" borderId="0" xfId="0" applyFont="1" applyFill="1" applyAlignment="1" applyProtection="1">
      <alignment horizontal="center" wrapText="1"/>
      <protection hidden="1"/>
    </xf>
    <xf numFmtId="0" fontId="8" fillId="0" borderId="2" xfId="0" applyFont="1" applyBorder="1" applyAlignment="1" applyProtection="1">
      <alignment horizontal="center" wrapText="1"/>
      <protection hidden="1"/>
    </xf>
    <xf numFmtId="0" fontId="8" fillId="0" borderId="3" xfId="0" applyFont="1" applyBorder="1" applyAlignment="1" applyProtection="1">
      <alignment horizontal="center" wrapText="1"/>
      <protection hidden="1"/>
    </xf>
    <xf numFmtId="0" fontId="8" fillId="0" borderId="4" xfId="0" applyFont="1" applyBorder="1" applyAlignment="1" applyProtection="1">
      <alignment horizontal="center" wrapText="1"/>
      <protection hidden="1"/>
    </xf>
    <xf numFmtId="0" fontId="8" fillId="0" borderId="5" xfId="0" applyFont="1" applyBorder="1" applyAlignment="1" applyProtection="1">
      <alignment horizontal="center" wrapText="1"/>
      <protection hidden="1"/>
    </xf>
    <xf numFmtId="0" fontId="8" fillId="0" borderId="0" xfId="0" applyFont="1" applyAlignment="1" applyProtection="1">
      <alignment horizontal="center" wrapText="1"/>
      <protection hidden="1"/>
    </xf>
    <xf numFmtId="0" fontId="8" fillId="0" borderId="6" xfId="0" applyFont="1" applyBorder="1" applyAlignment="1" applyProtection="1">
      <alignment horizontal="center" wrapText="1"/>
      <protection hidden="1"/>
    </xf>
    <xf numFmtId="0" fontId="8" fillId="0" borderId="7" xfId="0" applyFont="1" applyBorder="1" applyAlignment="1" applyProtection="1">
      <alignment horizontal="center" wrapText="1"/>
      <protection hidden="1"/>
    </xf>
    <xf numFmtId="0" fontId="8" fillId="0" borderId="8" xfId="0" applyFont="1" applyBorder="1" applyAlignment="1" applyProtection="1">
      <alignment horizontal="center" wrapText="1"/>
      <protection hidden="1"/>
    </xf>
    <xf numFmtId="0" fontId="8" fillId="0" borderId="9" xfId="0" applyFont="1" applyBorder="1" applyAlignment="1" applyProtection="1">
      <alignment horizontal="center" wrapText="1"/>
      <protection hidden="1"/>
    </xf>
    <xf numFmtId="0" fontId="8" fillId="0" borderId="10" xfId="0" applyFont="1" applyBorder="1" applyAlignment="1" applyProtection="1">
      <alignment horizontal="center"/>
      <protection hidden="1"/>
    </xf>
    <xf numFmtId="0" fontId="5" fillId="0" borderId="0" xfId="0" applyFont="1" applyAlignment="1" applyProtection="1">
      <alignment horizontal="left"/>
      <protection hidden="1"/>
    </xf>
    <xf numFmtId="0" fontId="6" fillId="0" borderId="0" xfId="0" applyFont="1" applyAlignment="1" applyProtection="1">
      <alignment horizontal="center"/>
      <protection hidden="1"/>
    </xf>
    <xf numFmtId="0" fontId="5" fillId="6" borderId="10" xfId="0" applyFont="1" applyFill="1" applyBorder="1" applyAlignment="1" applyProtection="1">
      <alignment horizontal="center"/>
      <protection hidden="1"/>
    </xf>
    <xf numFmtId="0" fontId="5" fillId="0" borderId="0" xfId="0" applyFont="1" applyAlignment="1" applyProtection="1">
      <alignment horizontal="center"/>
      <protection hidden="1"/>
    </xf>
    <xf numFmtId="0" fontId="5" fillId="0" borderId="1" xfId="0" applyFont="1" applyBorder="1" applyAlignment="1" applyProtection="1">
      <alignment horizontal="center"/>
      <protection hidden="1"/>
    </xf>
  </cellXfs>
  <cellStyles count="20">
    <cellStyle name="Comma" xfId="19" builtinId="3"/>
    <cellStyle name="Comma 2" xfId="4" xr:uid="{00000000-0005-0000-0000-000000000000}"/>
    <cellStyle name="Comma 3" xfId="12" xr:uid="{8F6770F3-BEC8-4C90-A881-AA296348DEEC}"/>
    <cellStyle name="Comma 4" xfId="13" xr:uid="{06B59838-4F5E-4A80-9243-2CE53C588FDA}"/>
    <cellStyle name="Comma 5" xfId="15" xr:uid="{D74C2053-E7F9-42F2-B80B-94E1C099D04C}"/>
    <cellStyle name="Comma 6" xfId="17" xr:uid="{FA87F84F-4077-4CE3-8ECB-67368AFF6E39}"/>
    <cellStyle name="Currency 2" xfId="7" xr:uid="{DA1F35AA-CAC0-43AA-AD4C-21A3A7692C38}"/>
    <cellStyle name="Hyperlink" xfId="1" builtinId="8"/>
    <cellStyle name="Hyperlink 2" xfId="5" xr:uid="{00000000-0005-0000-0000-000002000000}"/>
    <cellStyle name="Hyperlink 3" xfId="10" xr:uid="{595BD9C8-FA1E-43BF-AA02-13EA1A7E0CF7}"/>
    <cellStyle name="Normal" xfId="0" builtinId="0"/>
    <cellStyle name="Normal 12" xfId="11" xr:uid="{06AB1079-8D28-4D80-93BF-C055B3F6B330}"/>
    <cellStyle name="Normal 2" xfId="3" xr:uid="{00000000-0005-0000-0000-000004000000}"/>
    <cellStyle name="Normal 2 2" xfId="6" xr:uid="{09D1F1FE-C169-4CAA-89B5-F42FD4BDF913}"/>
    <cellStyle name="Normal 3" xfId="9" xr:uid="{CFE0EE4D-F08A-4B80-9FE5-AAD62C5DA6A2}"/>
    <cellStyle name="Normal 4" xfId="8" xr:uid="{3353E05B-A15A-4685-81C1-042ED145DCBC}"/>
    <cellStyle name="Normal 5" xfId="14" xr:uid="{D103BA01-4EA3-41E5-9103-9C50C3738E4F}"/>
    <cellStyle name="Normal 6" xfId="16" xr:uid="{E0C7D0AB-D73D-4B86-9197-1DDD43C9A261}"/>
    <cellStyle name="Normal_Price_Schedules for Insulator Package Rev-01" xfId="2" xr:uid="{00000000-0005-0000-0000-000007000000}"/>
    <cellStyle name="Percent 2" xfId="18" xr:uid="{6544D8B7-9A4E-48F4-84D0-1AA6E2F3BF00}"/>
  </cellStyles>
  <dxfs count="0"/>
  <tableStyles count="0" defaultTableStyle="TableStyleMedium9" defaultPivotStyle="PivotStyleLight16"/>
  <colors>
    <mruColors>
      <color rgb="FF339933"/>
      <color rgb="FF00CC00"/>
      <color rgb="FF009900"/>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9525</xdr:colOff>
      <xdr:row>13</xdr:row>
      <xdr:rowOff>57150</xdr:rowOff>
    </xdr:from>
    <xdr:to>
      <xdr:col>11</xdr:col>
      <xdr:colOff>576986</xdr:colOff>
      <xdr:row>16</xdr:row>
      <xdr:rowOff>191177</xdr:rowOff>
    </xdr:to>
    <xdr:pic>
      <xdr:nvPicPr>
        <xdr:cNvPr id="2" name="Picture 1" descr="Logo PNG.png">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stretch>
          <a:fillRect/>
        </a:stretch>
      </xdr:blipFill>
      <xdr:spPr>
        <a:xfrm>
          <a:off x="4886325" y="3810000"/>
          <a:ext cx="2691536" cy="85792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kumar.gaurav\Downloads\Construcation%20of%20shed%20at%20gaya%20ss\BOQ.xlsx" TargetMode="External"/><Relationship Id="rId1" Type="http://schemas.openxmlformats.org/officeDocument/2006/relationships/externalLinkPath" Target="/Users/kumar.gaurav/Downloads/Construcation%20of%20shed%20at%20gaya%20ss/BOQ.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BOQ"/>
      <sheetName val="Cal"/>
    </sheetNames>
    <sheetDataSet>
      <sheetData sheetId="0"/>
      <sheetData sheetId="1">
        <row r="6">
          <cell r="H6">
            <v>375</v>
          </cell>
        </row>
        <row r="15">
          <cell r="H15">
            <v>250.38</v>
          </cell>
        </row>
        <row r="18">
          <cell r="H18">
            <v>116.61124999999998</v>
          </cell>
        </row>
        <row r="29">
          <cell r="H29">
            <v>104.67</v>
          </cell>
        </row>
        <row r="37">
          <cell r="H37">
            <v>72.342250000000007</v>
          </cell>
        </row>
        <row r="47">
          <cell r="H47">
            <v>61.426500000000004</v>
          </cell>
        </row>
        <row r="64">
          <cell r="I64">
            <v>4998.9876000000004</v>
          </cell>
        </row>
        <row r="86">
          <cell r="H86">
            <v>4666.6080000000002</v>
          </cell>
        </row>
        <row r="89">
          <cell r="H89">
            <v>375</v>
          </cell>
        </row>
        <row r="91">
          <cell r="H91">
            <v>504</v>
          </cell>
        </row>
        <row r="95">
          <cell r="H95">
            <v>2.1160000000000001</v>
          </cell>
        </row>
        <row r="99">
          <cell r="H99">
            <v>55</v>
          </cell>
        </row>
        <row r="102">
          <cell r="H102">
            <v>375</v>
          </cell>
        </row>
        <row r="105">
          <cell r="H105">
            <v>375</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2:K3"/>
  <sheetViews>
    <sheetView workbookViewId="0">
      <selection activeCell="E20" sqref="E20"/>
    </sheetView>
  </sheetViews>
  <sheetFormatPr defaultRowHeight="15" x14ac:dyDescent="0.25"/>
  <cols>
    <col min="1" max="1" width="19.85546875" customWidth="1"/>
    <col min="11" max="11" width="53.28515625" customWidth="1"/>
  </cols>
  <sheetData>
    <row r="2" spans="1:11" x14ac:dyDescent="0.25">
      <c r="A2" t="s">
        <v>95</v>
      </c>
    </row>
    <row r="3" spans="1:11" ht="29.25" customHeight="1" x14ac:dyDescent="0.25">
      <c r="A3" t="s">
        <v>0</v>
      </c>
      <c r="B3" s="81" t="s">
        <v>42</v>
      </c>
      <c r="C3" s="82"/>
      <c r="D3" s="82"/>
      <c r="E3" s="82"/>
      <c r="F3" s="82"/>
      <c r="G3" s="82"/>
      <c r="H3" s="82"/>
      <c r="I3" s="82"/>
      <c r="J3" s="82"/>
      <c r="K3" s="82"/>
    </row>
  </sheetData>
  <mergeCells count="1">
    <mergeCell ref="B3:K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L18"/>
  <sheetViews>
    <sheetView showGridLines="0" workbookViewId="0">
      <selection activeCell="L13" sqref="L13"/>
    </sheetView>
  </sheetViews>
  <sheetFormatPr defaultColWidth="8.7109375" defaultRowHeight="15" x14ac:dyDescent="0.25"/>
  <cols>
    <col min="1" max="9" width="8.7109375" style="2"/>
    <col min="10" max="10" width="13.140625" style="2" customWidth="1"/>
    <col min="11" max="16384" width="8.7109375" style="2"/>
  </cols>
  <sheetData>
    <row r="1" spans="1:12" ht="21.75" customHeight="1" x14ac:dyDescent="0.25">
      <c r="A1" s="11" t="str">
        <f>Sheet1!A2</f>
        <v>RFX. No. 5002004492 NIT-468</v>
      </c>
      <c r="B1" s="12"/>
      <c r="C1" s="12"/>
      <c r="D1" s="13"/>
      <c r="E1" s="13"/>
      <c r="F1" s="13"/>
      <c r="G1" s="13"/>
      <c r="H1" s="13"/>
      <c r="I1" s="13"/>
      <c r="J1" s="13"/>
      <c r="K1" s="13"/>
      <c r="L1" s="14"/>
    </row>
    <row r="2" spans="1:12" ht="34.5" customHeight="1" x14ac:dyDescent="0.25">
      <c r="A2" s="93" t="str">
        <f>Sheet1!B3</f>
        <v xml:space="preserve">
Construction of shed for storage of substation T&amp;Ps and ERS material lying on the platform in ERS store at 765/400/220 kV Gaya Sub-station</v>
      </c>
      <c r="B2" s="94"/>
      <c r="C2" s="94"/>
      <c r="D2" s="94"/>
      <c r="E2" s="94"/>
      <c r="F2" s="94"/>
      <c r="G2" s="94"/>
      <c r="H2" s="94"/>
      <c r="I2" s="94"/>
      <c r="J2" s="94"/>
      <c r="K2" s="94"/>
      <c r="L2" s="95"/>
    </row>
    <row r="3" spans="1:12" ht="15" hidden="1" customHeight="1" x14ac:dyDescent="0.25">
      <c r="A3" s="93"/>
      <c r="B3" s="94"/>
      <c r="C3" s="94"/>
      <c r="D3" s="94"/>
      <c r="E3" s="94"/>
      <c r="F3" s="94"/>
      <c r="G3" s="94"/>
      <c r="H3" s="94"/>
      <c r="I3" s="94"/>
      <c r="J3" s="94"/>
      <c r="K3" s="94"/>
      <c r="L3" s="95"/>
    </row>
    <row r="4" spans="1:12" x14ac:dyDescent="0.25">
      <c r="A4" s="90" t="s">
        <v>1</v>
      </c>
      <c r="B4" s="91"/>
      <c r="C4" s="91"/>
      <c r="D4" s="91"/>
      <c r="E4" s="91"/>
      <c r="F4" s="91"/>
      <c r="G4" s="91"/>
      <c r="H4" s="91"/>
      <c r="I4" s="91"/>
      <c r="J4" s="91"/>
      <c r="K4" s="91"/>
      <c r="L4" s="92"/>
    </row>
    <row r="5" spans="1:12" x14ac:dyDescent="0.25">
      <c r="A5" s="15"/>
      <c r="L5" s="16"/>
    </row>
    <row r="6" spans="1:12" ht="44.25" customHeight="1" x14ac:dyDescent="0.25">
      <c r="A6" s="17">
        <v>1</v>
      </c>
      <c r="B6" s="88" t="s">
        <v>5</v>
      </c>
      <c r="C6" s="88"/>
      <c r="D6" s="88"/>
      <c r="E6" s="88"/>
      <c r="F6" s="88"/>
      <c r="G6" s="88"/>
      <c r="H6" s="88"/>
      <c r="I6" s="88"/>
      <c r="J6" s="88"/>
      <c r="K6" s="88"/>
      <c r="L6" s="89"/>
    </row>
    <row r="7" spans="1:12" ht="51" customHeight="1" x14ac:dyDescent="0.25">
      <c r="A7" s="17">
        <v>2</v>
      </c>
      <c r="B7" s="88" t="s">
        <v>2</v>
      </c>
      <c r="C7" s="88"/>
      <c r="D7" s="88"/>
      <c r="E7" s="88"/>
      <c r="F7" s="88"/>
      <c r="G7" s="88"/>
      <c r="H7" s="88"/>
      <c r="I7" s="88"/>
      <c r="J7" s="88"/>
      <c r="K7" s="88"/>
      <c r="L7" s="89"/>
    </row>
    <row r="8" spans="1:12" ht="48" customHeight="1" x14ac:dyDescent="0.25">
      <c r="A8" s="17">
        <v>3</v>
      </c>
      <c r="B8" s="88" t="s">
        <v>3</v>
      </c>
      <c r="C8" s="88"/>
      <c r="D8" s="88"/>
      <c r="E8" s="88"/>
      <c r="F8" s="88"/>
      <c r="G8" s="88"/>
      <c r="H8" s="88"/>
      <c r="I8" s="88"/>
      <c r="J8" s="88"/>
      <c r="K8" s="88"/>
      <c r="L8" s="89"/>
    </row>
    <row r="9" spans="1:12" x14ac:dyDescent="0.25">
      <c r="A9" s="15"/>
      <c r="L9" s="16"/>
    </row>
    <row r="10" spans="1:12" ht="12.75" customHeight="1" x14ac:dyDescent="0.25">
      <c r="A10" s="15"/>
      <c r="L10" s="16"/>
    </row>
    <row r="11" spans="1:12" x14ac:dyDescent="0.25">
      <c r="A11" s="15"/>
      <c r="L11" s="16"/>
    </row>
    <row r="12" spans="1:12" x14ac:dyDescent="0.25">
      <c r="A12" s="85" t="s">
        <v>4</v>
      </c>
      <c r="B12" s="86"/>
      <c r="C12" s="86"/>
      <c r="D12" s="86"/>
      <c r="E12" s="86"/>
      <c r="F12" s="86"/>
      <c r="G12" s="86"/>
      <c r="H12" s="86"/>
      <c r="I12" s="86"/>
      <c r="J12" s="86"/>
      <c r="K12" s="86"/>
      <c r="L12" s="87"/>
    </row>
    <row r="13" spans="1:12" x14ac:dyDescent="0.25">
      <c r="A13" s="15"/>
      <c r="L13" s="16"/>
    </row>
    <row r="14" spans="1:12" ht="20.25" x14ac:dyDescent="0.25">
      <c r="A14" s="96" t="s">
        <v>6</v>
      </c>
      <c r="B14" s="97"/>
      <c r="C14" s="97"/>
      <c r="D14" s="97"/>
      <c r="E14" s="97"/>
      <c r="F14" s="97"/>
      <c r="G14" s="97"/>
      <c r="H14" s="97"/>
      <c r="L14" s="16"/>
    </row>
    <row r="15" spans="1:12" ht="16.5" x14ac:dyDescent="0.25">
      <c r="A15" s="83" t="s">
        <v>7</v>
      </c>
      <c r="B15" s="84"/>
      <c r="C15" s="84"/>
      <c r="D15" s="84"/>
      <c r="E15" s="84"/>
      <c r="F15" s="84"/>
      <c r="G15" s="84"/>
      <c r="H15" s="84"/>
      <c r="L15" s="16"/>
    </row>
    <row r="16" spans="1:12" ht="20.25" x14ac:dyDescent="0.25">
      <c r="A16" s="96" t="s">
        <v>8</v>
      </c>
      <c r="B16" s="97"/>
      <c r="C16" s="97"/>
      <c r="D16" s="97"/>
      <c r="E16" s="97"/>
      <c r="F16" s="97"/>
      <c r="G16" s="97"/>
      <c r="H16" s="97"/>
      <c r="L16" s="16"/>
    </row>
    <row r="17" spans="1:12" ht="16.5" x14ac:dyDescent="0.25">
      <c r="A17" s="83" t="s">
        <v>9</v>
      </c>
      <c r="B17" s="84"/>
      <c r="C17" s="84"/>
      <c r="D17" s="84"/>
      <c r="E17" s="84"/>
      <c r="F17" s="84"/>
      <c r="G17" s="84"/>
      <c r="H17" s="84"/>
      <c r="L17" s="16"/>
    </row>
    <row r="18" spans="1:12" ht="15.75" thickBot="1" x14ac:dyDescent="0.3">
      <c r="A18" s="18"/>
      <c r="B18" s="19"/>
      <c r="C18" s="19"/>
      <c r="D18" s="19"/>
      <c r="E18" s="19"/>
      <c r="F18" s="19"/>
      <c r="G18" s="19"/>
      <c r="H18" s="19"/>
      <c r="I18" s="19"/>
      <c r="J18" s="19"/>
      <c r="K18" s="19"/>
      <c r="L18" s="20"/>
    </row>
  </sheetData>
  <mergeCells count="10">
    <mergeCell ref="A4:L4"/>
    <mergeCell ref="A2:L3"/>
    <mergeCell ref="A14:H14"/>
    <mergeCell ref="A15:H15"/>
    <mergeCell ref="A16:H16"/>
    <mergeCell ref="A17:H17"/>
    <mergeCell ref="A12:L12"/>
    <mergeCell ref="B8:L8"/>
    <mergeCell ref="B7:L7"/>
    <mergeCell ref="B6:L6"/>
  </mergeCells>
  <hyperlinks>
    <hyperlink ref="A12:J12" location="Details!A1" display="Click here to proceed." xr:uid="{00000000-0004-0000-0100-000000000000}"/>
  </hyperlink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L18"/>
  <sheetViews>
    <sheetView showGridLines="0" workbookViewId="0">
      <selection activeCell="E13" sqref="E13:I13"/>
    </sheetView>
  </sheetViews>
  <sheetFormatPr defaultRowHeight="15" x14ac:dyDescent="0.25"/>
  <cols>
    <col min="9" max="9" width="8.85546875" customWidth="1"/>
    <col min="10" max="10" width="9.140625" hidden="1" customWidth="1"/>
    <col min="11" max="11" width="0.140625" customWidth="1"/>
    <col min="12" max="12" width="9.140625" hidden="1" customWidth="1"/>
  </cols>
  <sheetData>
    <row r="1" spans="1:12" x14ac:dyDescent="0.25">
      <c r="A1" s="1" t="str">
        <f>Sheet1!A2</f>
        <v>RFX. No. 5002004492 NIT-468</v>
      </c>
      <c r="B1" s="1"/>
      <c r="C1" s="1"/>
    </row>
    <row r="2" spans="1:12" ht="39" customHeight="1" x14ac:dyDescent="0.25">
      <c r="A2" s="98" t="str">
        <f>Sheet1!B3</f>
        <v xml:space="preserve">
Construction of shed for storage of substation T&amp;Ps and ERS material lying on the platform in ERS store at 765/400/220 kV Gaya Sub-station</v>
      </c>
      <c r="B2" s="98"/>
      <c r="C2" s="98"/>
      <c r="D2" s="98"/>
      <c r="E2" s="98"/>
      <c r="F2" s="98"/>
      <c r="G2" s="98"/>
      <c r="H2" s="98"/>
      <c r="I2" s="98"/>
      <c r="J2" s="98"/>
      <c r="K2" s="98"/>
      <c r="L2" s="98"/>
    </row>
    <row r="4" spans="1:12" x14ac:dyDescent="0.25">
      <c r="A4" s="99" t="s">
        <v>10</v>
      </c>
      <c r="B4" s="99"/>
      <c r="C4" s="99"/>
      <c r="D4" s="99"/>
      <c r="E4" s="99"/>
      <c r="F4" s="99"/>
      <c r="G4" s="99"/>
      <c r="H4" s="99"/>
      <c r="I4" s="99"/>
      <c r="J4" s="99"/>
      <c r="K4" s="99"/>
      <c r="L4" s="99"/>
    </row>
    <row r="6" spans="1:12" ht="47.25" customHeight="1" x14ac:dyDescent="0.25">
      <c r="A6" s="100" t="s">
        <v>11</v>
      </c>
      <c r="B6" s="100"/>
      <c r="C6" s="100"/>
      <c r="D6" s="100"/>
      <c r="E6" s="101"/>
      <c r="F6" s="101"/>
      <c r="G6" s="101"/>
      <c r="H6" s="101"/>
      <c r="I6" s="101"/>
      <c r="J6" s="9"/>
      <c r="K6" s="9"/>
    </row>
    <row r="7" spans="1:12" ht="45" customHeight="1" x14ac:dyDescent="0.25">
      <c r="A7" s="102" t="s">
        <v>12</v>
      </c>
      <c r="B7" s="102"/>
      <c r="C7" s="102"/>
      <c r="D7" s="103"/>
      <c r="E7" s="104"/>
      <c r="F7" s="104"/>
      <c r="G7" s="104"/>
      <c r="H7" s="104"/>
      <c r="I7" s="104"/>
      <c r="J7" s="9"/>
      <c r="K7" s="9"/>
    </row>
    <row r="8" spans="1:12" ht="42" customHeight="1" x14ac:dyDescent="0.25">
      <c r="E8" s="105"/>
      <c r="F8" s="105"/>
      <c r="G8" s="105"/>
      <c r="H8" s="105"/>
      <c r="I8" s="105"/>
      <c r="J8" s="9"/>
      <c r="K8" s="9"/>
    </row>
    <row r="9" spans="1:12" ht="46.5" customHeight="1" x14ac:dyDescent="0.25">
      <c r="E9" s="106"/>
      <c r="F9" s="106"/>
      <c r="G9" s="106"/>
      <c r="H9" s="106"/>
      <c r="I9" s="106"/>
      <c r="J9" s="9"/>
      <c r="K9" s="9"/>
    </row>
    <row r="10" spans="1:12" ht="30.75" customHeight="1" x14ac:dyDescent="0.25">
      <c r="A10" s="107" t="s">
        <v>13</v>
      </c>
      <c r="B10" s="107"/>
      <c r="C10" s="107"/>
      <c r="D10" s="107"/>
      <c r="E10" s="105"/>
      <c r="F10" s="105"/>
      <c r="G10" s="105"/>
      <c r="H10" s="105"/>
      <c r="I10" s="105"/>
      <c r="J10" s="9"/>
      <c r="K10" s="9"/>
    </row>
    <row r="11" spans="1:12" ht="29.25" customHeight="1" x14ac:dyDescent="0.25">
      <c r="A11" s="100" t="s">
        <v>14</v>
      </c>
      <c r="B11" s="100"/>
      <c r="C11" s="100"/>
      <c r="D11" s="100"/>
      <c r="E11" s="101"/>
      <c r="F11" s="101"/>
      <c r="G11" s="101"/>
      <c r="H11" s="101"/>
      <c r="I11" s="101"/>
      <c r="J11" s="9"/>
      <c r="K11" s="9"/>
    </row>
    <row r="12" spans="1:12" ht="29.25" customHeight="1" x14ac:dyDescent="0.25">
      <c r="A12" s="100" t="s">
        <v>15</v>
      </c>
      <c r="B12" s="100"/>
      <c r="C12" s="100"/>
      <c r="D12" s="100"/>
      <c r="E12" s="101"/>
      <c r="F12" s="101"/>
      <c r="G12" s="101"/>
      <c r="H12" s="101"/>
      <c r="I12" s="101"/>
      <c r="J12" s="9"/>
      <c r="K12" s="9"/>
    </row>
    <row r="13" spans="1:12" ht="29.25" customHeight="1" x14ac:dyDescent="0.25">
      <c r="A13" s="100" t="s">
        <v>16</v>
      </c>
      <c r="B13" s="100"/>
      <c r="C13" s="100"/>
      <c r="D13" s="100"/>
      <c r="E13" s="101"/>
      <c r="F13" s="101"/>
      <c r="G13" s="101"/>
      <c r="H13" s="101"/>
      <c r="I13" s="101"/>
      <c r="J13" s="9"/>
      <c r="K13" s="9"/>
    </row>
    <row r="14" spans="1:12" ht="31.5" customHeight="1" x14ac:dyDescent="0.25">
      <c r="A14" s="100" t="s">
        <v>17</v>
      </c>
      <c r="B14" s="100"/>
      <c r="C14" s="100"/>
      <c r="D14" s="100"/>
      <c r="E14" s="101"/>
      <c r="F14" s="101"/>
      <c r="G14" s="101"/>
      <c r="H14" s="101"/>
      <c r="I14" s="101"/>
      <c r="J14" s="9"/>
      <c r="K14" s="9"/>
    </row>
    <row r="15" spans="1:12" x14ac:dyDescent="0.25">
      <c r="E15" s="9"/>
      <c r="F15" s="9"/>
      <c r="G15" s="9"/>
      <c r="H15" s="9"/>
      <c r="I15" s="9"/>
      <c r="J15" s="9"/>
      <c r="K15" s="9"/>
    </row>
    <row r="16" spans="1:12" x14ac:dyDescent="0.25">
      <c r="E16" s="9"/>
      <c r="F16" s="9"/>
      <c r="G16" s="9"/>
      <c r="H16" s="9"/>
      <c r="I16" s="9"/>
      <c r="J16" s="9"/>
      <c r="K16" s="9"/>
    </row>
    <row r="17" spans="1:11" ht="25.5" customHeight="1" x14ac:dyDescent="0.25">
      <c r="A17" s="107" t="s">
        <v>18</v>
      </c>
      <c r="B17" s="107"/>
      <c r="C17" s="107"/>
      <c r="D17" s="107"/>
      <c r="E17" s="108"/>
      <c r="F17" s="108"/>
      <c r="G17" s="108"/>
      <c r="H17" s="108"/>
      <c r="I17" s="108"/>
      <c r="J17" s="10"/>
      <c r="K17" s="10"/>
    </row>
    <row r="18" spans="1:11" ht="25.5" customHeight="1" x14ac:dyDescent="0.25">
      <c r="A18" s="107" t="s">
        <v>19</v>
      </c>
      <c r="B18" s="107"/>
      <c r="C18" s="107"/>
      <c r="D18" s="107"/>
      <c r="E18" s="109"/>
      <c r="F18" s="109"/>
      <c r="G18" s="109"/>
      <c r="H18" s="109"/>
      <c r="I18" s="109"/>
      <c r="J18" s="109"/>
      <c r="K18" s="109"/>
    </row>
  </sheetData>
  <sheetProtection algorithmName="SHA-512" hashValue="tyMZ02yYMPhA/KiOjWWHC3Myz5T+/3JqgQsdKwv20YVCvq1NkZ7BzuT9AKC6PkwA3TLeW2C5eHzsCV0jcRo2Ow==" saltValue="llwxLE1K/mXNUTvolmcWJQ==" spinCount="100000" sheet="1" selectLockedCells="1"/>
  <mergeCells count="22">
    <mergeCell ref="A17:D17"/>
    <mergeCell ref="A18:D18"/>
    <mergeCell ref="E17:I17"/>
    <mergeCell ref="E18:K18"/>
    <mergeCell ref="A12:D12"/>
    <mergeCell ref="E12:I12"/>
    <mergeCell ref="A13:D13"/>
    <mergeCell ref="A14:D14"/>
    <mergeCell ref="E13:I13"/>
    <mergeCell ref="E14:I14"/>
    <mergeCell ref="E8:I8"/>
    <mergeCell ref="E9:I9"/>
    <mergeCell ref="A10:D10"/>
    <mergeCell ref="E10:I10"/>
    <mergeCell ref="A11:D11"/>
    <mergeCell ref="E11:I11"/>
    <mergeCell ref="A2:L2"/>
    <mergeCell ref="A4:L4"/>
    <mergeCell ref="A6:D6"/>
    <mergeCell ref="E6:I6"/>
    <mergeCell ref="A7:D7"/>
    <mergeCell ref="E7:I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D15F05-FA7A-43F5-8DEE-E40CAE19E2C9}">
  <sheetPr>
    <pageSetUpPr fitToPage="1"/>
  </sheetPr>
  <dimension ref="A1:M54"/>
  <sheetViews>
    <sheetView tabSelected="1" view="pageBreakPreview" topLeftCell="A18" zoomScale="112" zoomScaleNormal="100" zoomScaleSheetLayoutView="112" workbookViewId="0">
      <selection activeCell="M52" sqref="M52"/>
    </sheetView>
  </sheetViews>
  <sheetFormatPr defaultRowHeight="16.5" x14ac:dyDescent="0.3"/>
  <cols>
    <col min="1" max="1" width="5.42578125" style="75" customWidth="1"/>
    <col min="2" max="2" width="8.7109375" style="23" hidden="1" customWidth="1"/>
    <col min="3" max="3" width="10.85546875" style="75" hidden="1" customWidth="1"/>
    <col min="4" max="4" width="47.140625" style="76" customWidth="1"/>
    <col min="5" max="5" width="9.85546875" style="77" customWidth="1"/>
    <col min="6" max="6" width="8.42578125" style="77" customWidth="1"/>
    <col min="7" max="7" width="16.28515625" style="77" hidden="1" customWidth="1"/>
    <col min="8" max="8" width="11.140625" style="77" customWidth="1"/>
    <col min="9" max="9" width="16.28515625" style="78" customWidth="1"/>
    <col min="10" max="10" width="14.28515625" style="70" hidden="1" customWidth="1"/>
    <col min="11" max="16384" width="9.140625" style="23"/>
  </cols>
  <sheetData>
    <row r="1" spans="1:11" ht="15" hidden="1" customHeight="1" x14ac:dyDescent="0.3">
      <c r="A1" s="113" t="s">
        <v>43</v>
      </c>
      <c r="B1" s="114"/>
      <c r="C1" s="114"/>
      <c r="D1" s="114"/>
      <c r="E1" s="114"/>
      <c r="F1" s="114"/>
      <c r="G1" s="114"/>
      <c r="H1" s="114"/>
      <c r="I1" s="114"/>
      <c r="J1" s="115"/>
    </row>
    <row r="2" spans="1:11" ht="15" customHeight="1" x14ac:dyDescent="0.3">
      <c r="A2" s="116"/>
      <c r="B2" s="117"/>
      <c r="C2" s="117"/>
      <c r="D2" s="117"/>
      <c r="E2" s="117"/>
      <c r="F2" s="117"/>
      <c r="G2" s="117"/>
      <c r="H2" s="117"/>
      <c r="I2" s="117"/>
      <c r="J2" s="118"/>
    </row>
    <row r="3" spans="1:11" ht="15.75" customHeight="1" x14ac:dyDescent="0.3">
      <c r="A3" s="119" t="s">
        <v>44</v>
      </c>
      <c r="B3" s="120"/>
      <c r="C3" s="120"/>
      <c r="D3" s="120"/>
      <c r="E3" s="120"/>
      <c r="F3" s="120"/>
      <c r="G3" s="120"/>
      <c r="H3" s="120"/>
      <c r="I3" s="120"/>
      <c r="J3" s="121"/>
    </row>
    <row r="4" spans="1:11" ht="30" x14ac:dyDescent="0.3">
      <c r="A4" s="24" t="s">
        <v>45</v>
      </c>
      <c r="B4" s="25" t="s">
        <v>46</v>
      </c>
      <c r="C4" s="26" t="s">
        <v>47</v>
      </c>
      <c r="D4" s="27" t="s">
        <v>48</v>
      </c>
      <c r="E4" s="28" t="s">
        <v>35</v>
      </c>
      <c r="F4" s="28" t="s">
        <v>49</v>
      </c>
      <c r="G4" s="29" t="s">
        <v>50</v>
      </c>
      <c r="H4" s="28" t="s">
        <v>90</v>
      </c>
      <c r="I4" s="30" t="s">
        <v>51</v>
      </c>
      <c r="J4" s="28" t="s">
        <v>52</v>
      </c>
    </row>
    <row r="5" spans="1:11" x14ac:dyDescent="0.3">
      <c r="A5" s="122" t="s">
        <v>91</v>
      </c>
      <c r="B5" s="123"/>
      <c r="C5" s="123"/>
      <c r="D5" s="123"/>
      <c r="E5" s="123"/>
      <c r="F5" s="123"/>
      <c r="G5" s="123"/>
      <c r="H5" s="123"/>
      <c r="I5" s="123"/>
      <c r="J5" s="124"/>
    </row>
    <row r="6" spans="1:11" hidden="1" x14ac:dyDescent="0.3">
      <c r="A6" s="31"/>
      <c r="B6" s="32"/>
      <c r="C6" s="31"/>
      <c r="D6" s="33"/>
      <c r="E6" s="34"/>
      <c r="F6" s="28" t="s">
        <v>53</v>
      </c>
      <c r="G6" s="28" t="s">
        <v>54</v>
      </c>
      <c r="H6" s="35" t="s">
        <v>55</v>
      </c>
      <c r="I6" s="30" t="s">
        <v>56</v>
      </c>
      <c r="J6" s="36"/>
    </row>
    <row r="7" spans="1:11" ht="97.5" customHeight="1" x14ac:dyDescent="0.3">
      <c r="A7" s="31">
        <v>1</v>
      </c>
      <c r="B7" s="32"/>
      <c r="C7" s="31">
        <v>2.31</v>
      </c>
      <c r="D7" s="37" t="s">
        <v>57</v>
      </c>
      <c r="E7" s="34" t="s">
        <v>40</v>
      </c>
      <c r="F7" s="38">
        <f>[1]Cal!H6</f>
        <v>375</v>
      </c>
      <c r="G7" s="38">
        <v>17.600000000000001</v>
      </c>
      <c r="H7" s="38">
        <f>G7*100/118</f>
        <v>14.915254237288137</v>
      </c>
      <c r="I7" s="38">
        <f>H7*F7</f>
        <v>5593.2203389830511</v>
      </c>
      <c r="J7" s="36"/>
    </row>
    <row r="8" spans="1:11" ht="103.5" customHeight="1" x14ac:dyDescent="0.3">
      <c r="A8" s="125">
        <v>2</v>
      </c>
      <c r="B8" s="40"/>
      <c r="C8" s="41">
        <v>2.6</v>
      </c>
      <c r="D8" s="37" t="s">
        <v>58</v>
      </c>
      <c r="E8" s="42"/>
      <c r="F8" s="38"/>
      <c r="G8" s="38"/>
      <c r="H8" s="38">
        <f t="shared" ref="H8:H21" si="0">G8*100/118</f>
        <v>0</v>
      </c>
      <c r="I8" s="38">
        <f t="shared" ref="I8:I28" si="1">H8*F8</f>
        <v>0</v>
      </c>
      <c r="J8" s="36"/>
      <c r="K8" s="43"/>
    </row>
    <row r="9" spans="1:11" x14ac:dyDescent="0.3">
      <c r="A9" s="125"/>
      <c r="B9" s="44" t="s">
        <v>59</v>
      </c>
      <c r="C9" s="41" t="s">
        <v>59</v>
      </c>
      <c r="D9" s="37" t="s">
        <v>60</v>
      </c>
      <c r="E9" s="34" t="s">
        <v>61</v>
      </c>
      <c r="F9" s="38">
        <f>[1]Cal!H15</f>
        <v>250.38</v>
      </c>
      <c r="G9" s="38">
        <v>177.5</v>
      </c>
      <c r="H9" s="38">
        <f t="shared" si="0"/>
        <v>150.42372881355934</v>
      </c>
      <c r="I9" s="38">
        <f t="shared" si="1"/>
        <v>37663.093220338989</v>
      </c>
      <c r="J9" s="36"/>
      <c r="K9" s="43"/>
    </row>
    <row r="10" spans="1:11" s="49" customFormat="1" ht="61.5" customHeight="1" x14ac:dyDescent="0.25">
      <c r="A10" s="45">
        <v>3</v>
      </c>
      <c r="B10" s="46">
        <v>2.25</v>
      </c>
      <c r="C10" s="45">
        <v>2.25</v>
      </c>
      <c r="D10" s="37" t="s">
        <v>62</v>
      </c>
      <c r="E10" s="47" t="s">
        <v>61</v>
      </c>
      <c r="F10" s="47">
        <f>[1]Cal!H18</f>
        <v>116.61124999999998</v>
      </c>
      <c r="G10" s="47">
        <v>196</v>
      </c>
      <c r="H10" s="38">
        <f t="shared" si="0"/>
        <v>166.10169491525423</v>
      </c>
      <c r="I10" s="38">
        <f t="shared" si="1"/>
        <v>19369.326271186437</v>
      </c>
      <c r="J10" s="48"/>
    </row>
    <row r="11" spans="1:11" s="49" customFormat="1" ht="30.75" customHeight="1" x14ac:dyDescent="0.25">
      <c r="A11" s="45">
        <v>4</v>
      </c>
      <c r="B11" s="46">
        <v>5.9</v>
      </c>
      <c r="C11" s="45">
        <v>5.9</v>
      </c>
      <c r="D11" s="37" t="s">
        <v>63</v>
      </c>
      <c r="E11" s="47"/>
      <c r="F11" s="47"/>
      <c r="G11" s="47"/>
      <c r="H11" s="38">
        <f>G11*100/118</f>
        <v>0</v>
      </c>
      <c r="I11" s="38">
        <f t="shared" si="1"/>
        <v>0</v>
      </c>
      <c r="J11" s="48"/>
    </row>
    <row r="12" spans="1:11" s="49" customFormat="1" ht="30.75" customHeight="1" x14ac:dyDescent="0.25">
      <c r="A12" s="45" t="s">
        <v>64</v>
      </c>
      <c r="B12" s="46" t="s">
        <v>37</v>
      </c>
      <c r="C12" s="45" t="s">
        <v>37</v>
      </c>
      <c r="D12" s="37" t="s">
        <v>65</v>
      </c>
      <c r="E12" s="47" t="s">
        <v>40</v>
      </c>
      <c r="F12" s="47">
        <f>[1]Cal!H29</f>
        <v>104.67</v>
      </c>
      <c r="G12" s="47">
        <v>392.15</v>
      </c>
      <c r="H12" s="38">
        <f t="shared" si="0"/>
        <v>332.33050847457628</v>
      </c>
      <c r="I12" s="38">
        <f t="shared" si="1"/>
        <v>34785.034322033898</v>
      </c>
      <c r="J12" s="48"/>
    </row>
    <row r="13" spans="1:11" s="55" customFormat="1" ht="54" customHeight="1" x14ac:dyDescent="0.25">
      <c r="A13" s="126">
        <v>5</v>
      </c>
      <c r="B13" s="51">
        <v>4.0999999999999996</v>
      </c>
      <c r="C13" s="50">
        <v>4.0999999999999996</v>
      </c>
      <c r="D13" s="52" t="s">
        <v>66</v>
      </c>
      <c r="E13" s="53"/>
      <c r="F13" s="53"/>
      <c r="G13" s="53"/>
      <c r="H13" s="38">
        <f t="shared" si="0"/>
        <v>0</v>
      </c>
      <c r="I13" s="38">
        <f t="shared" si="1"/>
        <v>0</v>
      </c>
      <c r="J13" s="54"/>
    </row>
    <row r="14" spans="1:11" s="55" customFormat="1" ht="46.5" customHeight="1" x14ac:dyDescent="0.25">
      <c r="A14" s="126"/>
      <c r="B14" s="51" t="s">
        <v>39</v>
      </c>
      <c r="C14" s="50" t="s">
        <v>39</v>
      </c>
      <c r="D14" s="52" t="s">
        <v>67</v>
      </c>
      <c r="E14" s="56" t="s">
        <v>61</v>
      </c>
      <c r="F14" s="56">
        <f>[1]Cal!H37</f>
        <v>72.342250000000007</v>
      </c>
      <c r="G14" s="56">
        <v>6812</v>
      </c>
      <c r="H14" s="38">
        <f t="shared" si="0"/>
        <v>5772.8813559322034</v>
      </c>
      <c r="I14" s="38">
        <f t="shared" si="1"/>
        <v>417623.22627118649</v>
      </c>
      <c r="J14" s="54"/>
    </row>
    <row r="15" spans="1:11" s="49" customFormat="1" ht="105.75" customHeight="1" x14ac:dyDescent="0.25">
      <c r="A15" s="127">
        <v>6</v>
      </c>
      <c r="B15" s="46">
        <v>5.0999999999999996</v>
      </c>
      <c r="C15" s="45">
        <v>5.0999999999999996</v>
      </c>
      <c r="D15" s="37" t="s">
        <v>68</v>
      </c>
      <c r="E15" s="47"/>
      <c r="F15" s="47"/>
      <c r="G15" s="47"/>
      <c r="H15" s="38">
        <f>G15*100/118</f>
        <v>0</v>
      </c>
      <c r="I15" s="38">
        <f t="shared" si="1"/>
        <v>0</v>
      </c>
      <c r="J15" s="48"/>
    </row>
    <row r="16" spans="1:11" s="49" customFormat="1" ht="57" customHeight="1" x14ac:dyDescent="0.25">
      <c r="A16" s="127"/>
      <c r="B16" s="46" t="s">
        <v>38</v>
      </c>
      <c r="C16" s="45" t="s">
        <v>38</v>
      </c>
      <c r="D16" s="37" t="s">
        <v>69</v>
      </c>
      <c r="E16" s="47" t="s">
        <v>61</v>
      </c>
      <c r="F16" s="47">
        <f>[1]Cal!H47</f>
        <v>61.426500000000004</v>
      </c>
      <c r="G16" s="47">
        <v>9045.75</v>
      </c>
      <c r="H16" s="38">
        <f t="shared" si="0"/>
        <v>7665.8898305084749</v>
      </c>
      <c r="I16" s="38">
        <f t="shared" si="1"/>
        <v>470888.7816737289</v>
      </c>
      <c r="J16" s="48"/>
    </row>
    <row r="17" spans="1:10" s="60" customFormat="1" ht="50.25" customHeight="1" x14ac:dyDescent="0.25">
      <c r="A17" s="127">
        <v>7</v>
      </c>
      <c r="B17" s="46">
        <v>5.22</v>
      </c>
      <c r="C17" s="45">
        <v>5.22</v>
      </c>
      <c r="D17" s="57" t="s">
        <v>70</v>
      </c>
      <c r="E17" s="58"/>
      <c r="F17" s="58"/>
      <c r="G17" s="58"/>
      <c r="H17" s="38">
        <f>G17*100/118</f>
        <v>0</v>
      </c>
      <c r="I17" s="38">
        <f t="shared" si="1"/>
        <v>0</v>
      </c>
      <c r="J17" s="59"/>
    </row>
    <row r="18" spans="1:10" s="60" customFormat="1" ht="29.25" customHeight="1" x14ac:dyDescent="0.25">
      <c r="A18" s="127"/>
      <c r="B18" s="46" t="s">
        <v>71</v>
      </c>
      <c r="C18" s="45" t="s">
        <v>36</v>
      </c>
      <c r="D18" s="57" t="s">
        <v>72</v>
      </c>
      <c r="E18" s="58" t="s">
        <v>41</v>
      </c>
      <c r="F18" s="58">
        <f>[1]Cal!I64</f>
        <v>4998.9876000000004</v>
      </c>
      <c r="G18" s="58">
        <v>107.85</v>
      </c>
      <c r="H18" s="38">
        <f t="shared" si="0"/>
        <v>91.398305084745758</v>
      </c>
      <c r="I18" s="38">
        <f t="shared" si="1"/>
        <v>456898.99377966102</v>
      </c>
      <c r="J18" s="59"/>
    </row>
    <row r="19" spans="1:10" ht="88.5" customHeight="1" x14ac:dyDescent="0.3">
      <c r="A19" s="39">
        <v>8</v>
      </c>
      <c r="B19" s="61">
        <v>995473</v>
      </c>
      <c r="C19" s="41">
        <v>10.199999999999999</v>
      </c>
      <c r="D19" s="37" t="s">
        <v>73</v>
      </c>
      <c r="E19" s="58" t="s">
        <v>41</v>
      </c>
      <c r="F19" s="38">
        <f>[1]Cal!H86</f>
        <v>4666.6080000000002</v>
      </c>
      <c r="G19" s="38">
        <v>133.69999999999999</v>
      </c>
      <c r="H19" s="38">
        <f t="shared" si="0"/>
        <v>113.3050847457627</v>
      </c>
      <c r="I19" s="38">
        <f t="shared" si="1"/>
        <v>528750.41491525422</v>
      </c>
      <c r="J19" s="36"/>
    </row>
    <row r="20" spans="1:10" ht="49.5" x14ac:dyDescent="0.3">
      <c r="A20" s="125">
        <v>9</v>
      </c>
      <c r="B20" s="61"/>
      <c r="C20" s="41">
        <v>13.62</v>
      </c>
      <c r="D20" s="37" t="s">
        <v>74</v>
      </c>
      <c r="E20" s="34"/>
      <c r="F20" s="38"/>
      <c r="G20" s="38"/>
      <c r="H20" s="38">
        <f>G20*100/118</f>
        <v>0</v>
      </c>
      <c r="I20" s="38">
        <f t="shared" si="1"/>
        <v>0</v>
      </c>
      <c r="J20" s="36"/>
    </row>
    <row r="21" spans="1:10" ht="44.25" customHeight="1" x14ac:dyDescent="0.3">
      <c r="A21" s="125"/>
      <c r="B21" s="61"/>
      <c r="C21" s="41" t="s">
        <v>75</v>
      </c>
      <c r="D21" s="37" t="s">
        <v>76</v>
      </c>
      <c r="E21" s="34" t="s">
        <v>40</v>
      </c>
      <c r="F21" s="62">
        <f>[1]Cal!H89</f>
        <v>375</v>
      </c>
      <c r="G21" s="38">
        <v>226.25</v>
      </c>
      <c r="H21" s="38">
        <f t="shared" si="0"/>
        <v>191.73728813559322</v>
      </c>
      <c r="I21" s="38">
        <f t="shared" si="1"/>
        <v>71901.483050847455</v>
      </c>
      <c r="J21" s="36"/>
    </row>
    <row r="22" spans="1:10" ht="300.75" customHeight="1" x14ac:dyDescent="0.3">
      <c r="A22" s="39">
        <v>10</v>
      </c>
      <c r="B22" s="61"/>
      <c r="C22" s="63">
        <v>12.5</v>
      </c>
      <c r="D22" s="37" t="s">
        <v>77</v>
      </c>
      <c r="E22" s="34" t="s">
        <v>40</v>
      </c>
      <c r="F22" s="64">
        <f>[1]Cal!H91</f>
        <v>504</v>
      </c>
      <c r="G22" s="38">
        <v>738.65</v>
      </c>
      <c r="H22" s="38">
        <f>G22*100/118</f>
        <v>625.97457627118649</v>
      </c>
      <c r="I22" s="38">
        <f t="shared" si="1"/>
        <v>315491.18644067796</v>
      </c>
      <c r="J22" s="36"/>
    </row>
    <row r="23" spans="1:10" s="49" customFormat="1" ht="65.25" customHeight="1" x14ac:dyDescent="0.25">
      <c r="A23" s="45">
        <v>11</v>
      </c>
      <c r="B23" s="46">
        <v>6.4</v>
      </c>
      <c r="C23" s="45">
        <v>6.4</v>
      </c>
      <c r="D23" s="37" t="s">
        <v>78</v>
      </c>
      <c r="E23" s="47"/>
      <c r="F23" s="47"/>
      <c r="G23" s="47"/>
      <c r="H23" s="47"/>
      <c r="I23" s="38">
        <f t="shared" si="1"/>
        <v>0</v>
      </c>
      <c r="J23" s="48"/>
    </row>
    <row r="24" spans="1:10" s="49" customFormat="1" ht="21.75" customHeight="1" x14ac:dyDescent="0.25">
      <c r="A24" s="45"/>
      <c r="B24" s="46" t="s">
        <v>79</v>
      </c>
      <c r="C24" s="45" t="s">
        <v>79</v>
      </c>
      <c r="D24" s="37" t="s">
        <v>80</v>
      </c>
      <c r="E24" s="47" t="s">
        <v>61</v>
      </c>
      <c r="F24" s="47">
        <f>[1]Cal!H95</f>
        <v>2.1160000000000001</v>
      </c>
      <c r="G24" s="47">
        <v>9105.9500000000007</v>
      </c>
      <c r="H24" s="47">
        <f t="shared" ref="H24:H27" si="2">G24*100/118</f>
        <v>7716.9067796610179</v>
      </c>
      <c r="I24" s="38">
        <f t="shared" si="1"/>
        <v>16328.974745762715</v>
      </c>
      <c r="J24" s="48"/>
    </row>
    <row r="25" spans="1:10" s="49" customFormat="1" ht="25.5" customHeight="1" x14ac:dyDescent="0.25">
      <c r="A25" s="45">
        <v>12</v>
      </c>
      <c r="B25" s="46">
        <v>13.4</v>
      </c>
      <c r="C25" s="45">
        <v>13.4</v>
      </c>
      <c r="D25" s="37" t="s">
        <v>81</v>
      </c>
      <c r="E25" s="47"/>
      <c r="F25" s="47"/>
      <c r="G25" s="47"/>
      <c r="H25" s="47"/>
      <c r="I25" s="38">
        <f t="shared" si="1"/>
        <v>0</v>
      </c>
      <c r="J25" s="48"/>
    </row>
    <row r="26" spans="1:10" s="49" customFormat="1" ht="25.5" customHeight="1" x14ac:dyDescent="0.25">
      <c r="A26" s="45"/>
      <c r="B26" s="46" t="s">
        <v>82</v>
      </c>
      <c r="C26" s="45" t="s">
        <v>82</v>
      </c>
      <c r="D26" s="37" t="s">
        <v>83</v>
      </c>
      <c r="E26" s="47" t="s">
        <v>40</v>
      </c>
      <c r="F26" s="47">
        <f>[1]Cal!H99</f>
        <v>55</v>
      </c>
      <c r="G26" s="47">
        <v>343.65</v>
      </c>
      <c r="H26" s="47">
        <f t="shared" si="2"/>
        <v>291.22881355932202</v>
      </c>
      <c r="I26" s="38">
        <f t="shared" si="1"/>
        <v>16017.584745762711</v>
      </c>
      <c r="J26" s="48"/>
    </row>
    <row r="27" spans="1:10" s="66" customFormat="1" ht="23.25" customHeight="1" x14ac:dyDescent="0.25">
      <c r="A27" s="45">
        <v>13</v>
      </c>
      <c r="B27" s="46">
        <v>13.18</v>
      </c>
      <c r="C27" s="45">
        <v>13.18</v>
      </c>
      <c r="D27" s="37" t="s">
        <v>84</v>
      </c>
      <c r="E27" s="47" t="s">
        <v>40</v>
      </c>
      <c r="F27" s="47">
        <f>[1]Cal!H102</f>
        <v>375</v>
      </c>
      <c r="G27" s="47">
        <v>79.95</v>
      </c>
      <c r="H27" s="47">
        <f t="shared" si="2"/>
        <v>67.754237288135599</v>
      </c>
      <c r="I27" s="38">
        <f t="shared" si="1"/>
        <v>25407.838983050849</v>
      </c>
      <c r="J27" s="65"/>
    </row>
    <row r="28" spans="1:10" ht="21.75" customHeight="1" x14ac:dyDescent="0.3">
      <c r="A28" s="41">
        <v>14</v>
      </c>
      <c r="B28" s="67">
        <v>100001713</v>
      </c>
      <c r="C28" s="41">
        <v>100001713</v>
      </c>
      <c r="D28" s="37" t="s">
        <v>85</v>
      </c>
      <c r="E28" s="67" t="s">
        <v>86</v>
      </c>
      <c r="F28" s="62">
        <f>[1]Cal!H105</f>
        <v>375</v>
      </c>
      <c r="G28" s="62">
        <v>37</v>
      </c>
      <c r="H28" s="62">
        <f>G28</f>
        <v>37</v>
      </c>
      <c r="I28" s="38">
        <f t="shared" si="1"/>
        <v>13875</v>
      </c>
      <c r="J28" s="36"/>
    </row>
    <row r="29" spans="1:10" x14ac:dyDescent="0.3">
      <c r="A29" s="128" t="s">
        <v>87</v>
      </c>
      <c r="B29" s="129"/>
      <c r="C29" s="129"/>
      <c r="D29" s="129"/>
      <c r="E29" s="129"/>
      <c r="F29" s="129"/>
      <c r="G29" s="129"/>
      <c r="H29" s="130"/>
      <c r="I29" s="68">
        <f>SUM(I7:I28)</f>
        <v>2430594.158758475</v>
      </c>
      <c r="J29" s="69"/>
    </row>
    <row r="30" spans="1:10" s="70" customFormat="1" x14ac:dyDescent="0.3">
      <c r="A30" s="110" t="s">
        <v>88</v>
      </c>
      <c r="B30" s="111"/>
      <c r="C30" s="111"/>
      <c r="D30" s="111"/>
      <c r="E30" s="111"/>
      <c r="F30" s="111"/>
      <c r="G30" s="111"/>
      <c r="H30" s="111"/>
      <c r="I30" s="111"/>
      <c r="J30" s="112"/>
    </row>
    <row r="31" spans="1:10" ht="99" x14ac:dyDescent="0.3">
      <c r="A31" s="31">
        <v>1</v>
      </c>
      <c r="B31" s="71"/>
      <c r="C31" s="31">
        <v>2.6</v>
      </c>
      <c r="D31" s="37" t="s">
        <v>58</v>
      </c>
      <c r="E31" s="32"/>
      <c r="F31" s="32"/>
      <c r="G31" s="32"/>
      <c r="H31" s="32"/>
      <c r="I31" s="72"/>
      <c r="J31" s="69"/>
    </row>
    <row r="32" spans="1:10" ht="15" customHeight="1" x14ac:dyDescent="0.3">
      <c r="A32" s="31"/>
      <c r="B32" s="71" t="s">
        <v>59</v>
      </c>
      <c r="C32" s="31" t="s">
        <v>59</v>
      </c>
      <c r="D32" s="37" t="s">
        <v>60</v>
      </c>
      <c r="E32" s="32" t="s">
        <v>61</v>
      </c>
      <c r="F32" s="32">
        <v>34.56</v>
      </c>
      <c r="G32" s="32">
        <v>177.5</v>
      </c>
      <c r="H32" s="32">
        <f>G32*100/118</f>
        <v>150.42372881355934</v>
      </c>
      <c r="I32" s="72">
        <f>H32*F32</f>
        <v>5198.6440677966111</v>
      </c>
      <c r="J32" s="69"/>
    </row>
    <row r="33" spans="1:13" ht="82.5" x14ac:dyDescent="0.3">
      <c r="A33" s="31">
        <v>2</v>
      </c>
      <c r="B33" s="71">
        <v>2.25</v>
      </c>
      <c r="C33" s="31">
        <v>2.25</v>
      </c>
      <c r="D33" s="37" t="s">
        <v>62</v>
      </c>
      <c r="E33" s="32" t="s">
        <v>61</v>
      </c>
      <c r="F33" s="32">
        <v>24.26</v>
      </c>
      <c r="G33" s="32">
        <v>196</v>
      </c>
      <c r="H33" s="32">
        <f t="shared" ref="H33:H48" si="3">G33*100/118</f>
        <v>166.10169491525423</v>
      </c>
      <c r="I33" s="72">
        <f t="shared" ref="I33:I48" si="4">H33*F33</f>
        <v>4029.6271186440677</v>
      </c>
      <c r="J33" s="69"/>
    </row>
    <row r="34" spans="1:13" ht="33" x14ac:dyDescent="0.3">
      <c r="A34" s="31">
        <v>3</v>
      </c>
      <c r="B34" s="71">
        <v>5.9</v>
      </c>
      <c r="C34" s="31">
        <v>5.9</v>
      </c>
      <c r="D34" s="37" t="s">
        <v>63</v>
      </c>
      <c r="E34" s="32"/>
      <c r="F34" s="32"/>
      <c r="G34" s="32"/>
      <c r="H34" s="32">
        <f t="shared" si="3"/>
        <v>0</v>
      </c>
      <c r="I34" s="72">
        <f t="shared" si="4"/>
        <v>0</v>
      </c>
      <c r="J34" s="69"/>
    </row>
    <row r="35" spans="1:13" ht="33" x14ac:dyDescent="0.3">
      <c r="A35" s="31" t="s">
        <v>64</v>
      </c>
      <c r="B35" s="71" t="s">
        <v>37</v>
      </c>
      <c r="C35" s="31" t="s">
        <v>37</v>
      </c>
      <c r="D35" s="37" t="s">
        <v>65</v>
      </c>
      <c r="E35" s="32" t="s">
        <v>40</v>
      </c>
      <c r="F35" s="32">
        <v>57.92</v>
      </c>
      <c r="G35" s="32">
        <v>392.15</v>
      </c>
      <c r="H35" s="32">
        <f t="shared" si="3"/>
        <v>332.33050847457628</v>
      </c>
      <c r="I35" s="72">
        <f t="shared" si="4"/>
        <v>19248.583050847457</v>
      </c>
      <c r="J35" s="69"/>
    </row>
    <row r="36" spans="1:13" ht="49.5" x14ac:dyDescent="0.3">
      <c r="A36" s="31">
        <v>4</v>
      </c>
      <c r="B36" s="71">
        <v>4.0999999999999996</v>
      </c>
      <c r="C36" s="31">
        <v>4.0999999999999996</v>
      </c>
      <c r="D36" s="37" t="s">
        <v>66</v>
      </c>
      <c r="E36" s="32"/>
      <c r="F36" s="32"/>
      <c r="G36" s="32"/>
      <c r="H36" s="32">
        <f t="shared" si="3"/>
        <v>0</v>
      </c>
      <c r="I36" s="72">
        <f t="shared" si="4"/>
        <v>0</v>
      </c>
      <c r="J36" s="69"/>
    </row>
    <row r="37" spans="1:13" ht="51.75" customHeight="1" x14ac:dyDescent="0.3">
      <c r="A37" s="31"/>
      <c r="B37" s="71" t="s">
        <v>39</v>
      </c>
      <c r="C37" s="31" t="s">
        <v>39</v>
      </c>
      <c r="D37" s="37" t="s">
        <v>92</v>
      </c>
      <c r="E37" s="32" t="s">
        <v>61</v>
      </c>
      <c r="F37" s="32">
        <v>1.9360000000000004</v>
      </c>
      <c r="G37" s="32">
        <v>6812</v>
      </c>
      <c r="H37" s="32">
        <f t="shared" si="3"/>
        <v>5772.8813559322034</v>
      </c>
      <c r="I37" s="72">
        <f t="shared" si="4"/>
        <v>11176.298305084749</v>
      </c>
      <c r="J37" s="69"/>
      <c r="M37" s="73"/>
    </row>
    <row r="38" spans="1:13" ht="99" x14ac:dyDescent="0.3">
      <c r="A38" s="31">
        <v>5</v>
      </c>
      <c r="B38" s="71">
        <v>5.0999999999999996</v>
      </c>
      <c r="C38" s="31">
        <v>5.0999999999999996</v>
      </c>
      <c r="D38" s="37" t="s">
        <v>68</v>
      </c>
      <c r="E38" s="32"/>
      <c r="F38" s="32"/>
      <c r="G38" s="32"/>
      <c r="H38" s="32">
        <f t="shared" si="3"/>
        <v>0</v>
      </c>
      <c r="I38" s="72">
        <f t="shared" si="4"/>
        <v>0</v>
      </c>
      <c r="J38" s="69"/>
    </row>
    <row r="39" spans="1:13" ht="51.75" customHeight="1" x14ac:dyDescent="0.3">
      <c r="A39" s="31"/>
      <c r="B39" s="71" t="s">
        <v>38</v>
      </c>
      <c r="C39" s="31" t="s">
        <v>38</v>
      </c>
      <c r="D39" s="37" t="s">
        <v>69</v>
      </c>
      <c r="E39" s="32" t="s">
        <v>61</v>
      </c>
      <c r="F39" s="32">
        <v>8.3640000000000008</v>
      </c>
      <c r="G39" s="32">
        <v>9045.75</v>
      </c>
      <c r="H39" s="32">
        <f t="shared" si="3"/>
        <v>7665.8898305084749</v>
      </c>
      <c r="I39" s="72">
        <f t="shared" si="4"/>
        <v>64117.502542372888</v>
      </c>
      <c r="J39" s="69"/>
    </row>
    <row r="40" spans="1:13" ht="48.75" customHeight="1" x14ac:dyDescent="0.3">
      <c r="A40" s="31">
        <v>6</v>
      </c>
      <c r="B40" s="71">
        <v>5.22</v>
      </c>
      <c r="C40" s="31">
        <v>5.22</v>
      </c>
      <c r="D40" s="37" t="s">
        <v>70</v>
      </c>
      <c r="E40" s="32"/>
      <c r="F40" s="32"/>
      <c r="G40" s="32"/>
      <c r="H40" s="32">
        <f t="shared" si="3"/>
        <v>0</v>
      </c>
      <c r="I40" s="72">
        <f t="shared" si="4"/>
        <v>0</v>
      </c>
      <c r="J40" s="69"/>
    </row>
    <row r="41" spans="1:13" ht="33" x14ac:dyDescent="0.3">
      <c r="A41" s="31"/>
      <c r="B41" s="71" t="s">
        <v>71</v>
      </c>
      <c r="C41" s="31" t="s">
        <v>36</v>
      </c>
      <c r="D41" s="37" t="s">
        <v>72</v>
      </c>
      <c r="E41" s="32" t="s">
        <v>41</v>
      </c>
      <c r="F41" s="32">
        <v>1671.4656</v>
      </c>
      <c r="G41" s="32">
        <v>107.85</v>
      </c>
      <c r="H41" s="32">
        <f t="shared" si="3"/>
        <v>91.398305084745758</v>
      </c>
      <c r="I41" s="72">
        <f t="shared" si="4"/>
        <v>152769.12284745762</v>
      </c>
      <c r="J41" s="69"/>
    </row>
    <row r="42" spans="1:13" ht="85.5" customHeight="1" x14ac:dyDescent="0.3">
      <c r="A42" s="31">
        <v>7</v>
      </c>
      <c r="B42" s="71">
        <v>995473</v>
      </c>
      <c r="C42" s="31">
        <v>10.199999999999999</v>
      </c>
      <c r="D42" s="37" t="s">
        <v>73</v>
      </c>
      <c r="E42" s="32" t="s">
        <v>41</v>
      </c>
      <c r="F42" s="32">
        <v>4666.6080000000002</v>
      </c>
      <c r="G42" s="32">
        <v>133.69999999999999</v>
      </c>
      <c r="H42" s="32">
        <f t="shared" si="3"/>
        <v>113.3050847457627</v>
      </c>
      <c r="I42" s="72">
        <f t="shared" si="4"/>
        <v>528750.41491525422</v>
      </c>
      <c r="J42" s="69"/>
    </row>
    <row r="43" spans="1:13" ht="36" customHeight="1" x14ac:dyDescent="0.3">
      <c r="A43" s="31">
        <v>8</v>
      </c>
      <c r="B43" s="71"/>
      <c r="C43" s="31">
        <v>13.62</v>
      </c>
      <c r="D43" s="37" t="s">
        <v>74</v>
      </c>
      <c r="E43" s="32"/>
      <c r="F43" s="32"/>
      <c r="G43" s="32"/>
      <c r="H43" s="32">
        <f t="shared" si="3"/>
        <v>0</v>
      </c>
      <c r="I43" s="72">
        <f t="shared" si="4"/>
        <v>0</v>
      </c>
      <c r="J43" s="69"/>
    </row>
    <row r="44" spans="1:13" ht="50.25" customHeight="1" x14ac:dyDescent="0.3">
      <c r="A44" s="31"/>
      <c r="B44" s="71"/>
      <c r="C44" s="31" t="s">
        <v>75</v>
      </c>
      <c r="D44" s="37" t="s">
        <v>76</v>
      </c>
      <c r="E44" s="32" t="s">
        <v>40</v>
      </c>
      <c r="F44" s="32">
        <v>441</v>
      </c>
      <c r="G44" s="32">
        <v>226.25</v>
      </c>
      <c r="H44" s="32">
        <f t="shared" si="3"/>
        <v>191.73728813559322</v>
      </c>
      <c r="I44" s="72">
        <f t="shared" si="4"/>
        <v>84556.144067796602</v>
      </c>
      <c r="J44" s="69"/>
    </row>
    <row r="45" spans="1:13" ht="269.25" customHeight="1" x14ac:dyDescent="0.3">
      <c r="A45" s="31">
        <v>9</v>
      </c>
      <c r="B45" s="71"/>
      <c r="C45" s="31">
        <v>12.5</v>
      </c>
      <c r="D45" s="37" t="s">
        <v>77</v>
      </c>
      <c r="E45" s="32" t="s">
        <v>40</v>
      </c>
      <c r="F45" s="32">
        <v>625</v>
      </c>
      <c r="G45" s="32">
        <v>738.65</v>
      </c>
      <c r="H45" s="32">
        <f t="shared" si="3"/>
        <v>625.97457627118649</v>
      </c>
      <c r="I45" s="72">
        <f t="shared" si="4"/>
        <v>391234.11016949156</v>
      </c>
      <c r="J45" s="69"/>
    </row>
    <row r="46" spans="1:13" x14ac:dyDescent="0.3">
      <c r="A46" s="31">
        <v>10</v>
      </c>
      <c r="B46" s="71">
        <v>13.4</v>
      </c>
      <c r="C46" s="31">
        <v>13.4</v>
      </c>
      <c r="D46" s="37" t="s">
        <v>81</v>
      </c>
      <c r="E46" s="32"/>
      <c r="F46" s="32"/>
      <c r="G46" s="32"/>
      <c r="H46" s="32">
        <f t="shared" si="3"/>
        <v>0</v>
      </c>
      <c r="I46" s="72">
        <f t="shared" si="4"/>
        <v>0</v>
      </c>
      <c r="J46" s="69"/>
    </row>
    <row r="47" spans="1:13" x14ac:dyDescent="0.3">
      <c r="A47" s="31"/>
      <c r="B47" s="71" t="s">
        <v>82</v>
      </c>
      <c r="C47" s="31" t="s">
        <v>82</v>
      </c>
      <c r="D47" s="37" t="s">
        <v>83</v>
      </c>
      <c r="E47" s="32" t="s">
        <v>40</v>
      </c>
      <c r="F47" s="32">
        <v>55</v>
      </c>
      <c r="G47" s="32">
        <v>343.65</v>
      </c>
      <c r="H47" s="32">
        <f t="shared" si="3"/>
        <v>291.22881355932202</v>
      </c>
      <c r="I47" s="72">
        <f t="shared" si="4"/>
        <v>16017.584745762711</v>
      </c>
      <c r="J47" s="69"/>
    </row>
    <row r="48" spans="1:13" x14ac:dyDescent="0.3">
      <c r="A48" s="31">
        <v>11</v>
      </c>
      <c r="B48" s="71">
        <v>13.18</v>
      </c>
      <c r="C48" s="31">
        <v>13.18</v>
      </c>
      <c r="D48" s="37" t="s">
        <v>84</v>
      </c>
      <c r="E48" s="32" t="s">
        <v>40</v>
      </c>
      <c r="F48" s="32">
        <v>375</v>
      </c>
      <c r="G48" s="32">
        <v>79.95</v>
      </c>
      <c r="H48" s="32">
        <f t="shared" si="3"/>
        <v>67.754237288135599</v>
      </c>
      <c r="I48" s="72">
        <f t="shared" si="4"/>
        <v>25407.838983050849</v>
      </c>
      <c r="J48" s="69"/>
    </row>
    <row r="49" spans="1:10" x14ac:dyDescent="0.3">
      <c r="A49" s="128" t="s">
        <v>89</v>
      </c>
      <c r="B49" s="129"/>
      <c r="C49" s="129"/>
      <c r="D49" s="129"/>
      <c r="E49" s="129"/>
      <c r="F49" s="129"/>
      <c r="G49" s="129"/>
      <c r="H49" s="130"/>
      <c r="I49" s="68">
        <f>SUM(I31:I48)</f>
        <v>1302505.8708135593</v>
      </c>
      <c r="J49" s="69"/>
    </row>
    <row r="50" spans="1:10" ht="15" customHeight="1" x14ac:dyDescent="0.3">
      <c r="A50" s="110" t="s">
        <v>93</v>
      </c>
      <c r="B50" s="111"/>
      <c r="C50" s="111"/>
      <c r="D50" s="111"/>
      <c r="E50" s="111"/>
      <c r="F50" s="111"/>
      <c r="G50" s="111"/>
      <c r="H50" s="112"/>
      <c r="I50" s="79">
        <f>ROUND(I49+I29,0)</f>
        <v>3733100</v>
      </c>
      <c r="J50" s="74"/>
    </row>
    <row r="51" spans="1:10" x14ac:dyDescent="0.3">
      <c r="A51" s="41"/>
      <c r="D51" s="131" t="s">
        <v>34</v>
      </c>
      <c r="E51" s="131"/>
      <c r="F51" s="131"/>
      <c r="G51" s="131"/>
      <c r="H51" s="131"/>
      <c r="I51" s="21">
        <v>0</v>
      </c>
    </row>
    <row r="52" spans="1:10" x14ac:dyDescent="0.3">
      <c r="A52" s="41"/>
      <c r="D52" s="131" t="s">
        <v>31</v>
      </c>
      <c r="E52" s="131"/>
      <c r="F52" s="131"/>
      <c r="G52" s="131"/>
      <c r="H52" s="131"/>
      <c r="I52" s="80">
        <f>I50*(1+I51)</f>
        <v>3733100</v>
      </c>
    </row>
    <row r="53" spans="1:10" x14ac:dyDescent="0.3">
      <c r="A53" s="41"/>
      <c r="D53" s="132" t="s">
        <v>32</v>
      </c>
      <c r="E53" s="132"/>
      <c r="F53" s="22">
        <v>0.18</v>
      </c>
      <c r="G53" s="132" t="s">
        <v>31</v>
      </c>
      <c r="H53" s="132"/>
      <c r="I53" s="80">
        <f>I52*F53</f>
        <v>671958</v>
      </c>
    </row>
    <row r="54" spans="1:10" x14ac:dyDescent="0.3">
      <c r="A54" s="41"/>
      <c r="D54" s="131" t="s">
        <v>94</v>
      </c>
      <c r="E54" s="131"/>
      <c r="F54" s="131"/>
      <c r="G54" s="131"/>
      <c r="H54" s="131"/>
      <c r="I54" s="62">
        <f>I52+I53</f>
        <v>4405058</v>
      </c>
    </row>
  </sheetData>
  <sheetProtection algorithmName="SHA-512" hashValue="lu/qN/zpxiwhxTRPcDi8etDeOX/fkVevrFUtDWJ39X7/CIhqjwRETprUODThHkhgQmqi9pTZWfm64DOLzuMoug==" saltValue="XGYuKcFwtgNQsMLK87L2NA==" spinCount="100000" sheet="1" objects="1" scenarios="1"/>
  <mergeCells count="17">
    <mergeCell ref="D51:H51"/>
    <mergeCell ref="D52:H52"/>
    <mergeCell ref="G53:H53"/>
    <mergeCell ref="D53:E53"/>
    <mergeCell ref="D54:H54"/>
    <mergeCell ref="A50:H50"/>
    <mergeCell ref="A1:J2"/>
    <mergeCell ref="A3:J3"/>
    <mergeCell ref="A5:J5"/>
    <mergeCell ref="A8:A9"/>
    <mergeCell ref="A13:A14"/>
    <mergeCell ref="A15:A16"/>
    <mergeCell ref="A17:A18"/>
    <mergeCell ref="A20:A21"/>
    <mergeCell ref="A29:H29"/>
    <mergeCell ref="A30:J30"/>
    <mergeCell ref="A49:H49"/>
  </mergeCells>
  <pageMargins left="0.7" right="0.7" top="0.75" bottom="0.75" header="0.3" footer="0.3"/>
  <pageSetup scale="92" fitToHeight="0" orientation="portrait" horizontalDpi="4294967293" r:id="rId1"/>
  <rowBreaks count="2" manualBreakCount="2">
    <brk id="22" max="9" man="1"/>
    <brk id="44" max="9"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2"/>
  <dimension ref="A1:H20"/>
  <sheetViews>
    <sheetView workbookViewId="0">
      <selection activeCell="H16" sqref="H16"/>
    </sheetView>
  </sheetViews>
  <sheetFormatPr defaultColWidth="9.140625" defaultRowHeight="15" x14ac:dyDescent="0.25"/>
  <cols>
    <col min="1" max="3" width="9.140625" style="5"/>
    <col min="4" max="4" width="27.28515625" style="5" customWidth="1"/>
    <col min="5" max="6" width="9.140625" style="5"/>
    <col min="7" max="7" width="6.140625" style="5" customWidth="1"/>
    <col min="8" max="8" width="45.42578125" style="5" customWidth="1"/>
    <col min="9" max="16384" width="9.140625" style="5"/>
  </cols>
  <sheetData>
    <row r="1" spans="1:8" ht="19.5" customHeight="1" x14ac:dyDescent="0.25">
      <c r="A1" s="4" t="str">
        <f>Sheet1!A2</f>
        <v>RFX. No. 5002004492 NIT-468</v>
      </c>
      <c r="B1" s="4"/>
      <c r="C1" s="4"/>
    </row>
    <row r="2" spans="1:8" ht="31.5" customHeight="1" x14ac:dyDescent="0.25">
      <c r="A2" s="135" t="str">
        <f>Sheet1!B3</f>
        <v xml:space="preserve">
Construction of shed for storage of substation T&amp;Ps and ERS material lying on the platform in ERS store at 765/400/220 kV Gaya Sub-station</v>
      </c>
      <c r="B2" s="135"/>
      <c r="C2" s="135"/>
      <c r="D2" s="135"/>
      <c r="E2" s="135"/>
      <c r="F2" s="135"/>
      <c r="G2" s="135"/>
      <c r="H2" s="135"/>
    </row>
    <row r="4" spans="1:8" ht="30.75" customHeight="1" x14ac:dyDescent="0.25">
      <c r="A4" s="146" t="s">
        <v>11</v>
      </c>
      <c r="B4" s="146"/>
      <c r="C4" s="133">
        <f>Details!E13</f>
        <v>0</v>
      </c>
      <c r="D4" s="133"/>
      <c r="E4" s="6"/>
      <c r="F4" s="7" t="s">
        <v>20</v>
      </c>
    </row>
    <row r="5" spans="1:8" ht="27.75" customHeight="1" x14ac:dyDescent="0.25">
      <c r="A5" s="146" t="s">
        <v>12</v>
      </c>
      <c r="B5" s="146"/>
      <c r="C5" s="133">
        <f>Details!E7</f>
        <v>0</v>
      </c>
      <c r="D5" s="133"/>
      <c r="E5" s="6"/>
      <c r="F5" s="147" t="s">
        <v>21</v>
      </c>
      <c r="G5" s="147"/>
      <c r="H5" s="147"/>
    </row>
    <row r="6" spans="1:8" ht="32.25" customHeight="1" x14ac:dyDescent="0.25">
      <c r="C6" s="133">
        <f>Details!E8</f>
        <v>0</v>
      </c>
      <c r="D6" s="133"/>
      <c r="E6" s="6"/>
      <c r="F6" s="147" t="s">
        <v>22</v>
      </c>
      <c r="G6" s="147"/>
      <c r="H6" s="147"/>
    </row>
    <row r="7" spans="1:8" ht="30.75" customHeight="1" x14ac:dyDescent="0.25">
      <c r="C7" s="133">
        <f>Details!E9</f>
        <v>0</v>
      </c>
      <c r="D7" s="133"/>
      <c r="E7" s="6"/>
      <c r="F7" s="134" t="s">
        <v>23</v>
      </c>
      <c r="G7" s="134"/>
      <c r="H7" s="134"/>
    </row>
    <row r="8" spans="1:8" ht="15.75" thickBot="1" x14ac:dyDescent="0.3">
      <c r="A8" s="149"/>
      <c r="B8" s="149"/>
      <c r="C8" s="149"/>
      <c r="D8" s="149"/>
      <c r="E8" s="149"/>
      <c r="F8" s="149"/>
      <c r="G8" s="149"/>
      <c r="H8" s="149"/>
    </row>
    <row r="9" spans="1:8" x14ac:dyDescent="0.25">
      <c r="A9" s="136" t="s">
        <v>25</v>
      </c>
      <c r="B9" s="137"/>
      <c r="C9" s="137"/>
      <c r="D9" s="137"/>
      <c r="E9" s="137"/>
      <c r="F9" s="137"/>
      <c r="G9" s="137"/>
      <c r="H9" s="138"/>
    </row>
    <row r="10" spans="1:8" x14ac:dyDescent="0.25">
      <c r="A10" s="139"/>
      <c r="B10" s="140"/>
      <c r="C10" s="140"/>
      <c r="D10" s="140"/>
      <c r="E10" s="140"/>
      <c r="F10" s="140"/>
      <c r="G10" s="140"/>
      <c r="H10" s="141"/>
    </row>
    <row r="11" spans="1:8" x14ac:dyDescent="0.25">
      <c r="A11" s="139"/>
      <c r="B11" s="140"/>
      <c r="C11" s="140"/>
      <c r="D11" s="140"/>
      <c r="E11" s="140"/>
      <c r="F11" s="140"/>
      <c r="G11" s="140"/>
      <c r="H11" s="141"/>
    </row>
    <row r="12" spans="1:8" ht="2.25" customHeight="1" thickBot="1" x14ac:dyDescent="0.3">
      <c r="A12" s="142"/>
      <c r="B12" s="143"/>
      <c r="C12" s="143"/>
      <c r="D12" s="143"/>
      <c r="E12" s="143"/>
      <c r="F12" s="143"/>
      <c r="G12" s="143"/>
      <c r="H12" s="144"/>
    </row>
    <row r="13" spans="1:8" x14ac:dyDescent="0.25">
      <c r="A13" s="150"/>
      <c r="B13" s="150"/>
      <c r="C13" s="150"/>
      <c r="D13" s="150"/>
      <c r="E13" s="150"/>
      <c r="F13" s="150"/>
      <c r="G13" s="150"/>
      <c r="H13" s="150"/>
    </row>
    <row r="14" spans="1:8" ht="30" customHeight="1" x14ac:dyDescent="0.25">
      <c r="A14" s="145" t="s">
        <v>26</v>
      </c>
      <c r="B14" s="145"/>
      <c r="C14" s="145" t="s">
        <v>33</v>
      </c>
      <c r="D14" s="145"/>
      <c r="E14" s="145"/>
      <c r="F14" s="145"/>
      <c r="G14" s="145"/>
      <c r="H14" s="3">
        <f>BOQ!I52</f>
        <v>3733100</v>
      </c>
    </row>
    <row r="15" spans="1:8" ht="31.5" customHeight="1" x14ac:dyDescent="0.25">
      <c r="A15" s="145" t="s">
        <v>27</v>
      </c>
      <c r="B15" s="145"/>
      <c r="C15" s="145" t="s">
        <v>28</v>
      </c>
      <c r="D15" s="145"/>
      <c r="E15" s="145"/>
      <c r="F15" s="145"/>
      <c r="G15" s="145"/>
      <c r="H15" s="3">
        <f>BOQ!I53</f>
        <v>671958</v>
      </c>
    </row>
    <row r="16" spans="1:8" ht="29.25" customHeight="1" x14ac:dyDescent="0.25">
      <c r="A16" s="145" t="s">
        <v>29</v>
      </c>
      <c r="B16" s="145"/>
      <c r="C16" s="145" t="s">
        <v>30</v>
      </c>
      <c r="D16" s="145"/>
      <c r="E16" s="145"/>
      <c r="F16" s="145"/>
      <c r="G16" s="145"/>
      <c r="H16" s="3">
        <f>SUM(H14:H15)</f>
        <v>4405058</v>
      </c>
    </row>
    <row r="19" spans="1:8" ht="25.5" customHeight="1" x14ac:dyDescent="0.25">
      <c r="A19" s="5" t="s">
        <v>19</v>
      </c>
      <c r="B19" s="148">
        <f>Details!E2</f>
        <v>0</v>
      </c>
      <c r="C19" s="148"/>
      <c r="D19" s="8"/>
      <c r="E19" s="149" t="s">
        <v>16</v>
      </c>
      <c r="F19" s="149"/>
      <c r="G19" s="148">
        <f>Details!E13</f>
        <v>0</v>
      </c>
      <c r="H19" s="148"/>
    </row>
    <row r="20" spans="1:8" ht="24.75" customHeight="1" x14ac:dyDescent="0.25">
      <c r="A20" s="5" t="s">
        <v>18</v>
      </c>
      <c r="B20" s="148">
        <f>Details!E1</f>
        <v>0</v>
      </c>
      <c r="C20" s="148"/>
      <c r="D20" s="8"/>
      <c r="E20" s="149" t="s">
        <v>24</v>
      </c>
      <c r="F20" s="149"/>
      <c r="G20" s="148">
        <f>Details!E14</f>
        <v>0</v>
      </c>
      <c r="H20" s="148"/>
    </row>
  </sheetData>
  <sheetProtection selectLockedCells="1" selectUnlockedCells="1"/>
  <mergeCells count="25">
    <mergeCell ref="B20:C20"/>
    <mergeCell ref="E20:F20"/>
    <mergeCell ref="G20:H20"/>
    <mergeCell ref="A8:H8"/>
    <mergeCell ref="A13:H13"/>
    <mergeCell ref="A15:B15"/>
    <mergeCell ref="C15:G15"/>
    <mergeCell ref="A16:B16"/>
    <mergeCell ref="C16:G16"/>
    <mergeCell ref="B19:C19"/>
    <mergeCell ref="E19:F19"/>
    <mergeCell ref="G19:H19"/>
    <mergeCell ref="C7:D7"/>
    <mergeCell ref="F7:H7"/>
    <mergeCell ref="A2:H2"/>
    <mergeCell ref="A9:H12"/>
    <mergeCell ref="C14:G14"/>
    <mergeCell ref="A14:B14"/>
    <mergeCell ref="A4:B4"/>
    <mergeCell ref="C4:D4"/>
    <mergeCell ref="A5:B5"/>
    <mergeCell ref="C5:D5"/>
    <mergeCell ref="F5:H5"/>
    <mergeCell ref="C6:D6"/>
    <mergeCell ref="F6:H6"/>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Sheet1</vt:lpstr>
      <vt:lpstr>Basic</vt:lpstr>
      <vt:lpstr>Details</vt:lpstr>
      <vt:lpstr>BOQ</vt:lpstr>
      <vt:lpstr>Summary</vt:lpstr>
      <vt:lpstr>BOQ!Print_Area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2025-06-19T10:55:38Z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30f7a04-6a83-4344-ab32-77c336beebec_Enabled">
    <vt:lpwstr>true</vt:lpwstr>
  </property>
  <property fmtid="{D5CDD505-2E9C-101B-9397-08002B2CF9AE}" pid="3" name="MSIP_Label_530f7a04-6a83-4344-ab32-77c336beebec_SetDate">
    <vt:lpwstr>2025-06-19T10:54:57Z</vt:lpwstr>
  </property>
  <property fmtid="{D5CDD505-2E9C-101B-9397-08002B2CF9AE}" pid="4" name="MSIP_Label_530f7a04-6a83-4344-ab32-77c336beebec_Method">
    <vt:lpwstr>Privileged</vt:lpwstr>
  </property>
  <property fmtid="{D5CDD505-2E9C-101B-9397-08002B2CF9AE}" pid="5" name="MSIP_Label_530f7a04-6a83-4344-ab32-77c336beebec_Name">
    <vt:lpwstr>Public-IT</vt:lpwstr>
  </property>
  <property fmtid="{D5CDD505-2E9C-101B-9397-08002B2CF9AE}" pid="6" name="MSIP_Label_530f7a04-6a83-4344-ab32-77c336beebec_SiteId">
    <vt:lpwstr>7048075c-52c2-4a40-8e7c-5c5a5573c87f</vt:lpwstr>
  </property>
  <property fmtid="{D5CDD505-2E9C-101B-9397-08002B2CF9AE}" pid="7" name="MSIP_Label_530f7a04-6a83-4344-ab32-77c336beebec_ActionId">
    <vt:lpwstr>fe8f299e-8ef6-4890-80a4-694615436aae</vt:lpwstr>
  </property>
  <property fmtid="{D5CDD505-2E9C-101B-9397-08002B2CF9AE}" pid="8" name="MSIP_Label_530f7a04-6a83-4344-ab32-77c336beebec_ContentBits">
    <vt:lpwstr>0</vt:lpwstr>
  </property>
  <property fmtid="{D5CDD505-2E9C-101B-9397-08002B2CF9AE}" pid="9" name="MSIP_Label_530f7a04-6a83-4344-ab32-77c336beebec_Tag">
    <vt:lpwstr>10, 0, 1, 1</vt:lpwstr>
  </property>
</Properties>
</file>