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trlProps/ctrlProp31.xml" ContentType="application/vnd.ms-excel.controlproperties+xml"/>
  <Override PartName="/xl/drawings/drawing10.xml" ContentType="application/vnd.openxmlformats-officedocument.drawing+xml"/>
  <Override PartName="/xl/ctrlProps/ctrlProp32.xml" ContentType="application/vnd.ms-excel.controlpropertie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trlProps/ctrlProp33.xml" ContentType="application/vnd.ms-excel.controlproperties+xml"/>
  <Override PartName="/xl/ctrlProps/ctrlProp34.xml" ContentType="application/vnd.ms-excel.controlpropertie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xl/revisions/revisionHeaders.xml" ContentType="application/vnd.openxmlformats-officedocument.spreadsheetml.revisionHeaders+xml"/>
  <Override PartName="/xl/revisions/revisionLog1.xml" ContentType="application/vnd.openxmlformats-officedocument.spreadsheetml.revisionLog+xml"/>
  <Override PartName="/xl/revisions/userNames.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6"/>
  <workbookPr updateLinks="never" codeName="ThisWorkbook" defaultThemeVersion="124226"/>
  <mc:AlternateContent xmlns:mc="http://schemas.openxmlformats.org/markup-compatibility/2006">
    <mc:Choice Requires="x15">
      <x15ac:absPath xmlns:x15ac="http://schemas.microsoft.com/office/spreadsheetml/2010/11/ac" url="D:\OneDrive - Power Grid Corporation of India Limited\CS - G3\G3\# Ankit-Shweta\RTM\Conductor-ARUN-3(Risk &amp; Cost)\Bidding Documents\Subject Bidding Documents\Vol.-III\"/>
    </mc:Choice>
  </mc:AlternateContent>
  <xr:revisionPtr revIDLastSave="0" documentId="13_ncr:1_{D2B1434A-3783-432A-970C-CECF1D983386}" xr6:coauthVersionLast="36" xr6:coauthVersionMax="47" xr10:uidLastSave="{00000000-0000-0000-0000-000000000000}"/>
  <workbookProtection workbookAlgorithmName="SHA-512" workbookHashValue="yJ6e50Xz+yyCLhqdk7JGqvu4nIh3SILUJGCZEH/oxptzbMLecYUHF5hnGtiADLn+ywC0zyG0v8MQfLZ8Rf4LVA==" workbookSaltValue="B5EKfSfHzESzM1c5ErhNWA==" workbookSpinCount="100000" revisionsAlgorithmName="SHA-512" revisionsHashValue="GB2KHqCeMBOLOiXeRU6yF//aj1E77rcg3wV7meqZKWkB2lK3ZUoaiajr0bjLrFoR1tkMG9xGyDI3KuvqmWcZDA==" revisionsSaltValue="Bu4RuADO36tl9i97Ymi2/w==" revisionsSpinCount="100000" lockStructure="1" lockRevision="1"/>
  <bookViews>
    <workbookView xWindow="-120" yWindow="-120" windowWidth="29040" windowHeight="15720" tabRatio="911" firstSheet="7" activeTab="26" xr2:uid="{00000000-000D-0000-FFFF-FFFF00000000}"/>
  </bookViews>
  <sheets>
    <sheet name="Basic" sheetId="1" state="hidden" r:id="rId1"/>
    <sheet name="Cover" sheetId="2" r:id="rId2"/>
    <sheet name="Names of Bidder" sheetId="3" r:id="rId3"/>
    <sheet name="Attach 3(JV)" sheetId="4" r:id="rId4"/>
    <sheet name="Attach 3(QR)" sheetId="5" r:id="rId5"/>
    <sheet name="Attach QR" sheetId="6" r:id="rId6"/>
    <sheet name="Attach 4" sheetId="7" r:id="rId7"/>
    <sheet name="Attach 4 (A)" sheetId="8" r:id="rId8"/>
    <sheet name="Attach 4 (B)" sheetId="9" r:id="rId9"/>
    <sheet name="Attach 5" sheetId="10" r:id="rId10"/>
    <sheet name="Attach 6" sheetId="11" r:id="rId11"/>
    <sheet name="Attach 7" sheetId="12" r:id="rId12"/>
    <sheet name="Attach 9" sheetId="13" r:id="rId13"/>
    <sheet name="Attach 10" sheetId="14" r:id="rId14"/>
    <sheet name="Attach 11" sheetId="15" r:id="rId15"/>
    <sheet name="Attach 12" sheetId="16" r:id="rId16"/>
    <sheet name="Attach 13" sheetId="17" r:id="rId17"/>
    <sheet name="Attach 14" sheetId="18" r:id="rId18"/>
    <sheet name="Attach 14-IP" sheetId="19" state="hidden" r:id="rId19"/>
    <sheet name="Attach 15" sheetId="20" r:id="rId20"/>
    <sheet name="Attach 16" sheetId="21" r:id="rId21"/>
    <sheet name="Attach 17" sheetId="22" r:id="rId22"/>
    <sheet name="Attach 18 (SP)" sheetId="23" state="hidden" r:id="rId23"/>
    <sheet name="Attach 18" sheetId="24" r:id="rId24"/>
    <sheet name="Attach-19" sheetId="25" r:id="rId25"/>
    <sheet name="Attach 21" sheetId="26" r:id="rId26"/>
    <sheet name="Bid Form 1st Envelope " sheetId="27" r:id="rId27"/>
    <sheet name="N to W" sheetId="28" state="hidden" r:id="rId28"/>
    <sheet name="N to W (2)" sheetId="29" state="hidden" r:id="rId29"/>
    <sheet name="Sheet1" sheetId="30" state="hidden" r:id="rId30"/>
  </sheets>
  <externalReferences>
    <externalReference r:id="rId31"/>
    <externalReference r:id="rId32"/>
    <externalReference r:id="rId33"/>
    <externalReference r:id="rId34"/>
    <externalReference r:id="rId35"/>
  </externalReferences>
  <definedNames>
    <definedName name="\A" localSheetId="21">#REF!</definedName>
    <definedName name="\A" localSheetId="22">#REF!</definedName>
    <definedName name="\A" localSheetId="25">#REF!</definedName>
    <definedName name="\A" localSheetId="24">#REF!</definedName>
    <definedName name="\A" localSheetId="28">#REF!</definedName>
    <definedName name="\A">#REF!</definedName>
    <definedName name="\B" localSheetId="21">#REF!</definedName>
    <definedName name="\B" localSheetId="22">#REF!</definedName>
    <definedName name="\B" localSheetId="25">#REF!</definedName>
    <definedName name="\B" localSheetId="28">#REF!</definedName>
    <definedName name="\B">#REF!</definedName>
    <definedName name="\C" localSheetId="21">#REF!</definedName>
    <definedName name="\C" localSheetId="22">#REF!</definedName>
    <definedName name="\C" localSheetId="25">#REF!</definedName>
    <definedName name="\C" localSheetId="28">#REF!</definedName>
    <definedName name="\C">#REF!</definedName>
    <definedName name="\M" localSheetId="22">#REF!</definedName>
    <definedName name="\M" localSheetId="25">#REF!</definedName>
    <definedName name="\M" localSheetId="28">#REF!</definedName>
    <definedName name="\M">#REF!</definedName>
    <definedName name="\N" localSheetId="22">#REF!</definedName>
    <definedName name="\N" localSheetId="25">#REF!</definedName>
    <definedName name="\N" localSheetId="28">#REF!</definedName>
    <definedName name="\N">#REF!</definedName>
    <definedName name="\P" localSheetId="22">#REF!</definedName>
    <definedName name="\P" localSheetId="25">#REF!</definedName>
    <definedName name="\P" localSheetId="28">#REF!</definedName>
    <definedName name="\P">#REF!</definedName>
    <definedName name="\R" localSheetId="22">#REF!</definedName>
    <definedName name="\R" localSheetId="25">#REF!</definedName>
    <definedName name="\R" localSheetId="28">#REF!</definedName>
    <definedName name="\R">#REF!</definedName>
    <definedName name="\U" localSheetId="22">#REF!</definedName>
    <definedName name="\U" localSheetId="25">#REF!</definedName>
    <definedName name="\U" localSheetId="28">#REF!</definedName>
    <definedName name="\U">#REF!</definedName>
    <definedName name="\V" localSheetId="22">#REF!</definedName>
    <definedName name="\V" localSheetId="25">#REF!</definedName>
    <definedName name="\V" localSheetId="28">#REF!</definedName>
    <definedName name="\V">#REF!</definedName>
    <definedName name="ab" localSheetId="22">#REF!</definedName>
    <definedName name="ab" localSheetId="25">#REF!</definedName>
    <definedName name="ab" localSheetId="28">#REF!</definedName>
    <definedName name="ab">#REF!</definedName>
    <definedName name="BL2A" localSheetId="25">#REF!</definedName>
    <definedName name="BL2A" localSheetId="5">'Attach QR'!$J$570</definedName>
    <definedName name="BL2A" localSheetId="24">#REF!</definedName>
    <definedName name="BL2A" localSheetId="28">#REF!</definedName>
    <definedName name="BL2A">#REF!</definedName>
    <definedName name="BL2A2" localSheetId="25">#REF!</definedName>
    <definedName name="BL2A2" localSheetId="5">'Attach QR'!$J$571</definedName>
    <definedName name="BL2A2" localSheetId="24">#REF!</definedName>
    <definedName name="BL2A2" localSheetId="28">#REF!</definedName>
    <definedName name="BL2A2">#REF!</definedName>
    <definedName name="BL2AA" localSheetId="25">#REF!</definedName>
    <definedName name="BL2AA" localSheetId="5">'Attach QR'!$J$570</definedName>
    <definedName name="BL2AA" localSheetId="24">#REF!</definedName>
    <definedName name="BL2AA" localSheetId="28">#REF!</definedName>
    <definedName name="BL2AA">#REF!</definedName>
    <definedName name="BL2AAA" localSheetId="15">'[1]Attach QR'!$J$609</definedName>
    <definedName name="BL2AAA" localSheetId="21">'[2]Attach QR'!$J$785</definedName>
    <definedName name="BL2AAA" localSheetId="25">#REF!</definedName>
    <definedName name="BL2AAA" localSheetId="5">'Attach QR'!$J$572</definedName>
    <definedName name="BL2AAA" localSheetId="24">#REF!</definedName>
    <definedName name="BL2AAA" localSheetId="28">#REF!</definedName>
    <definedName name="BL2AAA">#REF!</definedName>
    <definedName name="BL2B" localSheetId="25">#REF!</definedName>
    <definedName name="BL2B" localSheetId="5">'Attach QR'!$K$570</definedName>
    <definedName name="BL2B" localSheetId="24">#REF!</definedName>
    <definedName name="BL2B" localSheetId="28">#REF!</definedName>
    <definedName name="BL2B">#REF!</definedName>
    <definedName name="BL2BB" localSheetId="25">#REF!</definedName>
    <definedName name="BL2BB" localSheetId="5">'Attach QR'!$K$571</definedName>
    <definedName name="BL2BB" localSheetId="24">#REF!</definedName>
    <definedName name="BL2BB" localSheetId="28">#REF!</definedName>
    <definedName name="BL2BB">#REF!</definedName>
    <definedName name="BL2BBB" localSheetId="15">'[1]Attach QR'!$K$609</definedName>
    <definedName name="BL2BBB" localSheetId="21">'[2]Attach QR'!$K$785</definedName>
    <definedName name="BL2BBB" localSheetId="25">#REF!</definedName>
    <definedName name="BL2BBB" localSheetId="5">'Attach QR'!$K$572</definedName>
    <definedName name="BL2BBB" localSheetId="24">#REF!</definedName>
    <definedName name="BL2BBB" localSheetId="28">#REF!</definedName>
    <definedName name="BL2BBB">#REF!</definedName>
    <definedName name="BL2C" localSheetId="25">#REF!</definedName>
    <definedName name="BL2C" localSheetId="5">'Attach QR'!$L$570</definedName>
    <definedName name="BL2C" localSheetId="24">#REF!</definedName>
    <definedName name="BL2C" localSheetId="28">#REF!</definedName>
    <definedName name="BL2C">#REF!</definedName>
    <definedName name="BL2CC" localSheetId="25">#REF!</definedName>
    <definedName name="BL2CC" localSheetId="5">'Attach QR'!$L$571</definedName>
    <definedName name="BL2CC" localSheetId="24">#REF!</definedName>
    <definedName name="BL2CC" localSheetId="28">#REF!</definedName>
    <definedName name="BL2CC">#REF!</definedName>
    <definedName name="BL2CCC" localSheetId="15">'[1]Attach QR'!$L$609</definedName>
    <definedName name="BL2CCC" localSheetId="21">'[2]Attach QR'!$L$785</definedName>
    <definedName name="BL2CCC" localSheetId="25">#REF!</definedName>
    <definedName name="BL2CCC" localSheetId="5">'Attach QR'!$L$572</definedName>
    <definedName name="BL2CCC" localSheetId="24">#REF!</definedName>
    <definedName name="BL2CCC" localSheetId="28">#REF!</definedName>
    <definedName name="BL2CCC">#REF!</definedName>
    <definedName name="BL3A" localSheetId="25">#REF!</definedName>
    <definedName name="BL3A" localSheetId="5">'Attach QR'!$J$573</definedName>
    <definedName name="BL3A" localSheetId="24">#REF!</definedName>
    <definedName name="BL3A" localSheetId="28">#REF!</definedName>
    <definedName name="BL3A">#REF!</definedName>
    <definedName name="BL3AA" localSheetId="25">#REF!</definedName>
    <definedName name="BL3AA" localSheetId="5">'Attach QR'!$J$574</definedName>
    <definedName name="BL3AA" localSheetId="24">#REF!</definedName>
    <definedName name="BL3AA" localSheetId="28">#REF!</definedName>
    <definedName name="BL3AA">#REF!</definedName>
    <definedName name="BL3AAA" localSheetId="15">'[1]Attach QR'!$J$612</definedName>
    <definedName name="BL3AAA" localSheetId="21">'[2]Attach QR'!$J$788</definedName>
    <definedName name="BL3AAA" localSheetId="25">#REF!</definedName>
    <definedName name="BL3AAA" localSheetId="5">'Attach QR'!$J$575</definedName>
    <definedName name="BL3AAA" localSheetId="24">#REF!</definedName>
    <definedName name="BL3AAA" localSheetId="28">#REF!</definedName>
    <definedName name="BL3AAA">#REF!</definedName>
    <definedName name="BL3B" localSheetId="25">#REF!</definedName>
    <definedName name="BL3B" localSheetId="5">'Attach QR'!$K$573</definedName>
    <definedName name="BL3B" localSheetId="24">#REF!</definedName>
    <definedName name="BL3B" localSheetId="28">#REF!</definedName>
    <definedName name="BL3B">#REF!</definedName>
    <definedName name="BL3BB" localSheetId="25">#REF!</definedName>
    <definedName name="BL3BB" localSheetId="5">'Attach QR'!$K$574</definedName>
    <definedName name="BL3BB" localSheetId="24">#REF!</definedName>
    <definedName name="BL3BB" localSheetId="28">#REF!</definedName>
    <definedName name="BL3BB">#REF!</definedName>
    <definedName name="BL3BBB" localSheetId="15">'[1]Attach QR'!$K$612</definedName>
    <definedName name="BL3BBB" localSheetId="21">'[2]Attach QR'!$K$788</definedName>
    <definedName name="BL3BBB" localSheetId="25">#REF!</definedName>
    <definedName name="BL3BBB" localSheetId="5">'Attach QR'!$K$575</definedName>
    <definedName name="BL3BBB" localSheetId="24">#REF!</definedName>
    <definedName name="BL3BBB" localSheetId="28">#REF!</definedName>
    <definedName name="BL3BBB">#REF!</definedName>
    <definedName name="BL3C" localSheetId="25">#REF!</definedName>
    <definedName name="BL3C" localSheetId="5">'Attach QR'!$L$573</definedName>
    <definedName name="BL3C" localSheetId="24">#REF!</definedName>
    <definedName name="BL3C" localSheetId="28">#REF!</definedName>
    <definedName name="BL3C">#REF!</definedName>
    <definedName name="BL3CC" localSheetId="25">#REF!</definedName>
    <definedName name="BL3CC" localSheetId="5">'Attach QR'!$L$574</definedName>
    <definedName name="BL3CC" localSheetId="24">#REF!</definedName>
    <definedName name="BL3CC" localSheetId="28">#REF!</definedName>
    <definedName name="BL3CC">#REF!</definedName>
    <definedName name="BL3CCC" localSheetId="15">'[1]Attach QR'!$L$612</definedName>
    <definedName name="BL3CCC" localSheetId="21">'[2]Attach QR'!$L$788</definedName>
    <definedName name="BL3CCC" localSheetId="25">#REF!</definedName>
    <definedName name="BL3CCC" localSheetId="5">'Attach QR'!$L$575</definedName>
    <definedName name="BL3CCC" localSheetId="24">#REF!</definedName>
    <definedName name="BL3CCC" localSheetId="28">#REF!</definedName>
    <definedName name="BL3CCC">#REF!</definedName>
    <definedName name="BL4A" localSheetId="25">#REF!</definedName>
    <definedName name="BL4A" localSheetId="5">'Attach QR'!$J$576</definedName>
    <definedName name="BL4A" localSheetId="24">#REF!</definedName>
    <definedName name="BL4A" localSheetId="28">#REF!</definedName>
    <definedName name="BL4A">#REF!</definedName>
    <definedName name="BL4AA" localSheetId="25">#REF!</definedName>
    <definedName name="BL4AA" localSheetId="5">'Attach QR'!$J$577</definedName>
    <definedName name="BL4AA" localSheetId="24">#REF!</definedName>
    <definedName name="BL4AA" localSheetId="28">#REF!</definedName>
    <definedName name="BL4AA">#REF!</definedName>
    <definedName name="BL4AAA" localSheetId="15">'[1]Attach QR'!$J$615</definedName>
    <definedName name="BL4AAA" localSheetId="21">'[2]Attach QR'!$J$791</definedName>
    <definedName name="BL4AAA" localSheetId="25">#REF!</definedName>
    <definedName name="BL4AAA" localSheetId="5">'Attach QR'!$J$578</definedName>
    <definedName name="BL4AAA" localSheetId="24">#REF!</definedName>
    <definedName name="BL4AAA" localSheetId="28">#REF!</definedName>
    <definedName name="BL4AAA">#REF!</definedName>
    <definedName name="BL4B" localSheetId="25">#REF!</definedName>
    <definedName name="BL4B" localSheetId="5">'Attach QR'!$K$576</definedName>
    <definedName name="BL4B" localSheetId="24">#REF!</definedName>
    <definedName name="BL4B" localSheetId="28">#REF!</definedName>
    <definedName name="BL4B">#REF!</definedName>
    <definedName name="BL4BB" localSheetId="25">#REF!</definedName>
    <definedName name="BL4BB" localSheetId="5">'Attach QR'!$K$577</definedName>
    <definedName name="BL4BB" localSheetId="24">#REF!</definedName>
    <definedName name="BL4BB" localSheetId="28">#REF!</definedName>
    <definedName name="BL4BB">#REF!</definedName>
    <definedName name="BL4BBB" localSheetId="15">'[1]Attach QR'!$K$615</definedName>
    <definedName name="BL4BBB" localSheetId="21">'[2]Attach QR'!$K$791</definedName>
    <definedName name="BL4BBB" localSheetId="25">#REF!</definedName>
    <definedName name="BL4BBB" localSheetId="5">'Attach QR'!$K$578</definedName>
    <definedName name="BL4BBB" localSheetId="24">#REF!</definedName>
    <definedName name="BL4BBB" localSheetId="28">#REF!</definedName>
    <definedName name="BL4BBB">#REF!</definedName>
    <definedName name="BL4C" localSheetId="25">#REF!</definedName>
    <definedName name="BL4C" localSheetId="5">'Attach QR'!$L$576</definedName>
    <definedName name="BL4C" localSheetId="24">#REF!</definedName>
    <definedName name="BL4C" localSheetId="28">#REF!</definedName>
    <definedName name="BL4C">#REF!</definedName>
    <definedName name="BL4CC" localSheetId="25">#REF!</definedName>
    <definedName name="BL4CC" localSheetId="5">'Attach QR'!$L$577</definedName>
    <definedName name="BL4CC" localSheetId="24">#REF!</definedName>
    <definedName name="BL4CC" localSheetId="28">#REF!</definedName>
    <definedName name="BL4CC">#REF!</definedName>
    <definedName name="BL4CCC" localSheetId="15">'[1]Attach QR'!$L$615</definedName>
    <definedName name="BL4CCC" localSheetId="21">'[2]Attach QR'!$L$791</definedName>
    <definedName name="BL4CCC" localSheetId="25">#REF!</definedName>
    <definedName name="BL4CCC" localSheetId="5">'Attach QR'!$L$578</definedName>
    <definedName name="BL4CCC" localSheetId="24">#REF!</definedName>
    <definedName name="BL4CCC" localSheetId="28">#REF!</definedName>
    <definedName name="BL4CCC">#REF!</definedName>
    <definedName name="BL5A" localSheetId="25">#REF!</definedName>
    <definedName name="BL5A" localSheetId="5">'Attach QR'!$J$579</definedName>
    <definedName name="BL5A" localSheetId="24">#REF!</definedName>
    <definedName name="BL5A" localSheetId="28">#REF!</definedName>
    <definedName name="BL5A">#REF!</definedName>
    <definedName name="BL5AA" localSheetId="25">#REF!</definedName>
    <definedName name="BL5AA" localSheetId="5">'Attach QR'!$J$580</definedName>
    <definedName name="BL5AA" localSheetId="24">#REF!</definedName>
    <definedName name="BL5AA" localSheetId="28">#REF!</definedName>
    <definedName name="BL5AA">#REF!</definedName>
    <definedName name="BL5AAA" localSheetId="15">'[1]Attach QR'!$J$618</definedName>
    <definedName name="BL5AAA" localSheetId="21">'[2]Attach QR'!$J$794</definedName>
    <definedName name="BL5AAA" localSheetId="25">#REF!</definedName>
    <definedName name="BL5AAA" localSheetId="5">'Attach QR'!$J$581</definedName>
    <definedName name="BL5AAA" localSheetId="24">#REF!</definedName>
    <definedName name="BL5AAA" localSheetId="28">#REF!</definedName>
    <definedName name="BL5AAA">#REF!</definedName>
    <definedName name="BL5B" localSheetId="25">#REF!</definedName>
    <definedName name="BL5B" localSheetId="5">'Attach QR'!$K$579</definedName>
    <definedName name="BL5B" localSheetId="24">#REF!</definedName>
    <definedName name="BL5B" localSheetId="28">#REF!</definedName>
    <definedName name="BL5B">#REF!</definedName>
    <definedName name="BL5BB" localSheetId="25">#REF!</definedName>
    <definedName name="BL5BB" localSheetId="5">'Attach QR'!$K$580</definedName>
    <definedName name="BL5BB" localSheetId="24">#REF!</definedName>
    <definedName name="BL5BB" localSheetId="28">#REF!</definedName>
    <definedName name="BL5BB">#REF!</definedName>
    <definedName name="BL5BBB" localSheetId="15">'[1]Attach QR'!$K$618</definedName>
    <definedName name="BL5BBB" localSheetId="21">'[2]Attach QR'!$K$794</definedName>
    <definedName name="BL5BBB" localSheetId="25">#REF!</definedName>
    <definedName name="BL5BBB" localSheetId="5">'Attach QR'!$K$581</definedName>
    <definedName name="BL5BBB" localSheetId="24">#REF!</definedName>
    <definedName name="BL5BBB" localSheetId="28">#REF!</definedName>
    <definedName name="BL5BBB">#REF!</definedName>
    <definedName name="BL5C" localSheetId="25">#REF!</definedName>
    <definedName name="BL5C" localSheetId="5">'Attach QR'!$L$579</definedName>
    <definedName name="BL5C" localSheetId="24">#REF!</definedName>
    <definedName name="BL5C" localSheetId="28">#REF!</definedName>
    <definedName name="BL5C">#REF!</definedName>
    <definedName name="BL5CC" localSheetId="25">#REF!</definedName>
    <definedName name="BL5CC" localSheetId="5">'Attach QR'!$L$580</definedName>
    <definedName name="BL5CC" localSheetId="24">#REF!</definedName>
    <definedName name="BL5CC" localSheetId="28">#REF!</definedName>
    <definedName name="BL5CC">#REF!</definedName>
    <definedName name="BL5CCC" localSheetId="15">'[1]Attach QR'!$L$618</definedName>
    <definedName name="BL5CCC" localSheetId="21">'[2]Attach QR'!$L$794</definedName>
    <definedName name="BL5CCC" localSheetId="25">#REF!</definedName>
    <definedName name="BL5CCC" localSheetId="5">'Attach QR'!$L$581</definedName>
    <definedName name="BL5CCC" localSheetId="24">#REF!</definedName>
    <definedName name="BL5CCC" localSheetId="28">#REF!</definedName>
    <definedName name="BL5CCC">#REF!</definedName>
    <definedName name="CAPA1" localSheetId="15">'[1]Attach QR'!#REF!</definedName>
    <definedName name="CAPA1" localSheetId="25">#REF!</definedName>
    <definedName name="CAPA1" localSheetId="5">'Attach QR'!#REF!</definedName>
    <definedName name="CAPA1" localSheetId="24">#REF!</definedName>
    <definedName name="CAPA1" localSheetId="28">#REF!</definedName>
    <definedName name="CAPA1">#REF!</definedName>
    <definedName name="CAPA11" localSheetId="15">'[1]Attach QR'!#REF!</definedName>
    <definedName name="CAPA11" localSheetId="25">#REF!</definedName>
    <definedName name="CAPA11" localSheetId="5">'Attach QR'!#REF!</definedName>
    <definedName name="CAPA11" localSheetId="24">#REF!</definedName>
    <definedName name="CAPA11" localSheetId="28">#REF!</definedName>
    <definedName name="CAPA11">#REF!</definedName>
    <definedName name="CAPA111" localSheetId="15">'[1]Attach QR'!#REF!</definedName>
    <definedName name="CAPA111" localSheetId="21">'[2]Attach QR'!$F$505</definedName>
    <definedName name="CAPA111" localSheetId="25">#REF!</definedName>
    <definedName name="CAPA111" localSheetId="5">'Attach QR'!#REF!</definedName>
    <definedName name="CAPA111" localSheetId="24">#REF!</definedName>
    <definedName name="CAPA111" localSheetId="28">#REF!</definedName>
    <definedName name="CAPA111">#REF!</definedName>
    <definedName name="CAPA2" localSheetId="15">'[1]Attach QR'!#REF!</definedName>
    <definedName name="CAPA2" localSheetId="25">#REF!</definedName>
    <definedName name="CAPA2" localSheetId="5">'Attach QR'!#REF!</definedName>
    <definedName name="CAPA2" localSheetId="24">#REF!</definedName>
    <definedName name="CAPA2" localSheetId="28">#REF!</definedName>
    <definedName name="CAPA2">#REF!</definedName>
    <definedName name="CAPA22" localSheetId="15">'[1]Attach QR'!#REF!</definedName>
    <definedName name="CAPA22" localSheetId="25">#REF!</definedName>
    <definedName name="CAPA22" localSheetId="5">'Attach QR'!#REF!</definedName>
    <definedName name="CAPA22" localSheetId="24">#REF!</definedName>
    <definedName name="CAPA22" localSheetId="28">#REF!</definedName>
    <definedName name="CAPA22">#REF!</definedName>
    <definedName name="CAPA222" localSheetId="15">'[1]Attach QR'!#REF!</definedName>
    <definedName name="CAPA222" localSheetId="21">'[2]Attach QR'!$I$505</definedName>
    <definedName name="CAPA222" localSheetId="25">#REF!</definedName>
    <definedName name="CAPA222" localSheetId="5">'Attach QR'!#REF!</definedName>
    <definedName name="CAPA222" localSheetId="24">#REF!</definedName>
    <definedName name="CAPA222" localSheetId="28">#REF!</definedName>
    <definedName name="CAPA222">#REF!</definedName>
    <definedName name="CAPA3" localSheetId="25">#REF!</definedName>
    <definedName name="CAPA3" localSheetId="5">'Attach QR'!$G$434</definedName>
    <definedName name="CAPA3" localSheetId="24">#REF!</definedName>
    <definedName name="CAPA3" localSheetId="28">#REF!</definedName>
    <definedName name="CAPA3">#REF!</definedName>
    <definedName name="CAPA33" localSheetId="25">#REF!</definedName>
    <definedName name="CAPA33" localSheetId="5">'Attach QR'!$G$435</definedName>
    <definedName name="CAPA33" localSheetId="24">#REF!</definedName>
    <definedName name="CAPA33" localSheetId="28">#REF!</definedName>
    <definedName name="CAPA33">#REF!</definedName>
    <definedName name="CAPA333" localSheetId="15">'[1]Attach QR'!$G$473</definedName>
    <definedName name="CAPA333" localSheetId="21">'[2]Attach QR'!$G$651</definedName>
    <definedName name="CAPA333" localSheetId="25">#REF!</definedName>
    <definedName name="CAPA333" localSheetId="5">'Attach QR'!$G$436</definedName>
    <definedName name="CAPA333" localSheetId="24">#REF!</definedName>
    <definedName name="CAPA333" localSheetId="28">#REF!</definedName>
    <definedName name="CAPA333">#REF!</definedName>
    <definedName name="CAPA4" localSheetId="25">#REF!</definedName>
    <definedName name="CAPA4" localSheetId="5">'Attach QR'!$I$434</definedName>
    <definedName name="CAPA4" localSheetId="24">#REF!</definedName>
    <definedName name="CAPA4" localSheetId="28">#REF!</definedName>
    <definedName name="CAPA4">#REF!</definedName>
    <definedName name="CAPA44" localSheetId="25">#REF!</definedName>
    <definedName name="CAPA44" localSheetId="5">'Attach QR'!$I$435</definedName>
    <definedName name="CAPA44" localSheetId="24">#REF!</definedName>
    <definedName name="CAPA44" localSheetId="28">#REF!</definedName>
    <definedName name="CAPA44">#REF!</definedName>
    <definedName name="CAPA444" localSheetId="15">'[1]Attach QR'!$I$473</definedName>
    <definedName name="CAPA444" localSheetId="21">'[2]Attach QR'!$I$651</definedName>
    <definedName name="CAPA444" localSheetId="25">#REF!</definedName>
    <definedName name="CAPA444" localSheetId="5">'Attach QR'!$I$436</definedName>
    <definedName name="CAPA444" localSheetId="24">#REF!</definedName>
    <definedName name="CAPA444" localSheetId="28">#REF!</definedName>
    <definedName name="CAPA444">#REF!</definedName>
    <definedName name="CAPA7" localSheetId="15">'[1]Attach QR'!#REF!</definedName>
    <definedName name="CAPA7" localSheetId="25">#REF!</definedName>
    <definedName name="CAPA7" localSheetId="5">'Attach QR'!#REF!</definedName>
    <definedName name="CAPA7" localSheetId="24">#REF!</definedName>
    <definedName name="CAPA7" localSheetId="28">#REF!</definedName>
    <definedName name="CAPA7">#REF!</definedName>
    <definedName name="CAPA77" localSheetId="15">'[1]Attach QR'!#REF!</definedName>
    <definedName name="CAPA77" localSheetId="25">#REF!</definedName>
    <definedName name="CAPA77" localSheetId="5">'Attach QR'!#REF!</definedName>
    <definedName name="CAPA77" localSheetId="24">#REF!</definedName>
    <definedName name="CAPA77" localSheetId="28">#REF!</definedName>
    <definedName name="CAPA77">#REF!</definedName>
    <definedName name="CAPA777" localSheetId="15">'[1]Attach QR'!#REF!</definedName>
    <definedName name="CAPA777" localSheetId="21">'[2]Attach QR'!$D$505</definedName>
    <definedName name="CAPA777" localSheetId="25">#REF!</definedName>
    <definedName name="CAPA777" localSheetId="5">'Attach QR'!#REF!</definedName>
    <definedName name="CAPA777" localSheetId="24">#REF!</definedName>
    <definedName name="CAPA777" localSheetId="28">#REF!</definedName>
    <definedName name="CAPA777">#REF!</definedName>
    <definedName name="LA" localSheetId="15">'Attach 12'!#REF!</definedName>
    <definedName name="LA" localSheetId="28">#REF!</definedName>
    <definedName name="LA">#REF!</definedName>
    <definedName name="logo1">"Picture 7"</definedName>
    <definedName name="MANU1" localSheetId="25">#REF!</definedName>
    <definedName name="MANU1" localSheetId="5">'Attach QR'!$H$285</definedName>
    <definedName name="MANU1" localSheetId="24">#REF!</definedName>
    <definedName name="MANU1" localSheetId="28">#REF!</definedName>
    <definedName name="MANU1">#REF!</definedName>
    <definedName name="MANU11" localSheetId="25">#REF!</definedName>
    <definedName name="MANU11" localSheetId="5">'Attach QR'!$H$286</definedName>
    <definedName name="MANU11" localSheetId="24">#REF!</definedName>
    <definedName name="MANU11" localSheetId="28">#REF!</definedName>
    <definedName name="MANU11">#REF!</definedName>
    <definedName name="MANU111" localSheetId="15">'[1]Attach QR'!$H$323</definedName>
    <definedName name="MANU111" localSheetId="21">'[2]Attach QR'!$H$350</definedName>
    <definedName name="MANU111" localSheetId="25">#REF!</definedName>
    <definedName name="MANU111" localSheetId="5">'Attach QR'!$H$287</definedName>
    <definedName name="MANU111" localSheetId="24">#REF!</definedName>
    <definedName name="MANU111" localSheetId="28">#REF!</definedName>
    <definedName name="MANU111">#REF!</definedName>
    <definedName name="MANU2" localSheetId="25">#REF!</definedName>
    <definedName name="MANU2" localSheetId="5">'Attach QR'!$H$354</definedName>
    <definedName name="MANU2" localSheetId="24">#REF!</definedName>
    <definedName name="MANU2" localSheetId="28">#REF!</definedName>
    <definedName name="MANU2">#REF!</definedName>
    <definedName name="MANU22" localSheetId="25">#REF!</definedName>
    <definedName name="MANU22" localSheetId="5">'Attach QR'!$H$355</definedName>
    <definedName name="MANU22" localSheetId="24">#REF!</definedName>
    <definedName name="MANU22" localSheetId="28">#REF!</definedName>
    <definedName name="MANU22">#REF!</definedName>
    <definedName name="MANU222" localSheetId="15">'[1]Attach QR'!$H$392</definedName>
    <definedName name="MANU222" localSheetId="21">'[2]Attach QR'!$H$419</definedName>
    <definedName name="MANU222" localSheetId="25">#REF!</definedName>
    <definedName name="MANU222" localSheetId="5">'Attach QR'!$H$356</definedName>
    <definedName name="MANU222" localSheetId="24">#REF!</definedName>
    <definedName name="MANU222" localSheetId="28">#REF!</definedName>
    <definedName name="MANU222">#REF!</definedName>
    <definedName name="MANU3" localSheetId="15">'[1]Attach QR'!#REF!</definedName>
    <definedName name="MANU3" localSheetId="25">#REF!</definedName>
    <definedName name="MANU3" localSheetId="5">'Attach QR'!#REF!</definedName>
    <definedName name="MANU3" localSheetId="24">#REF!</definedName>
    <definedName name="MANU3" localSheetId="28">#REF!</definedName>
    <definedName name="MANU3">#REF!</definedName>
    <definedName name="MANU33" localSheetId="15">'[1]Attach QR'!#REF!</definedName>
    <definedName name="MANU33" localSheetId="25">#REF!</definedName>
    <definedName name="MANU33" localSheetId="5">'Attach QR'!#REF!</definedName>
    <definedName name="MANU33" localSheetId="24">#REF!</definedName>
    <definedName name="MANU33" localSheetId="28">#REF!</definedName>
    <definedName name="MANU33">#REF!</definedName>
    <definedName name="MANU333" localSheetId="15">'[1]Attach QR'!#REF!</definedName>
    <definedName name="MANU333" localSheetId="21">'[2]Attach QR'!$G$560</definedName>
    <definedName name="MANU333" localSheetId="25">#REF!</definedName>
    <definedName name="MANU333" localSheetId="5">'Attach QR'!#REF!</definedName>
    <definedName name="MANU333" localSheetId="24">#REF!</definedName>
    <definedName name="MANU333" localSheetId="28">#REF!</definedName>
    <definedName name="MANU333">#REF!</definedName>
    <definedName name="MANU4" localSheetId="15">'[1]Attach QR'!#REF!</definedName>
    <definedName name="MANU4" localSheetId="25">#REF!</definedName>
    <definedName name="MANU4" localSheetId="5">'Attach QR'!#REF!</definedName>
    <definedName name="MANU4" localSheetId="24">#REF!</definedName>
    <definedName name="MANU4" localSheetId="28">#REF!</definedName>
    <definedName name="MANU4">#REF!</definedName>
    <definedName name="MANU44" localSheetId="15">'[1]Attach QR'!#REF!</definedName>
    <definedName name="MANU44" localSheetId="25">#REF!</definedName>
    <definedName name="MANU44" localSheetId="5">'Attach QR'!#REF!</definedName>
    <definedName name="MANU44" localSheetId="24">#REF!</definedName>
    <definedName name="MANU44" localSheetId="28">#REF!</definedName>
    <definedName name="MANU44">#REF!</definedName>
    <definedName name="MANU444" localSheetId="15">'[1]Attach QR'!#REF!</definedName>
    <definedName name="MANU444" localSheetId="21">'[2]Attach QR'!$I$560</definedName>
    <definedName name="MANU444" localSheetId="25">#REF!</definedName>
    <definedName name="MANU444" localSheetId="5">'Attach QR'!#REF!</definedName>
    <definedName name="MANU444" localSheetId="24">#REF!</definedName>
    <definedName name="MANU444" localSheetId="28">#REF!</definedName>
    <definedName name="MANU444">#REF!</definedName>
    <definedName name="MANU5" localSheetId="15">'[1]Attach QR'!#REF!</definedName>
    <definedName name="MANU5" localSheetId="25">#REF!</definedName>
    <definedName name="MANU5" localSheetId="5">'Attach QR'!#REF!</definedName>
    <definedName name="MANU5" localSheetId="24">#REF!</definedName>
    <definedName name="MANU5" localSheetId="28">#REF!</definedName>
    <definedName name="MANU5">#REF!</definedName>
    <definedName name="MANU55" localSheetId="15">'[1]Attach QR'!#REF!</definedName>
    <definedName name="MANU55" localSheetId="25">#REF!</definedName>
    <definedName name="MANU55" localSheetId="5">'Attach QR'!#REF!</definedName>
    <definedName name="MANU55" localSheetId="24">#REF!</definedName>
    <definedName name="MANU55" localSheetId="28">#REF!</definedName>
    <definedName name="MANU55">#REF!</definedName>
    <definedName name="MANU555" localSheetId="15">'[1]Attach QR'!#REF!</definedName>
    <definedName name="MANU555" localSheetId="21">'[2]Attach QR'!$E$560</definedName>
    <definedName name="MANU555" localSheetId="25">#REF!</definedName>
    <definedName name="MANU555" localSheetId="5">'Attach QR'!#REF!</definedName>
    <definedName name="MANU555" localSheetId="24">#REF!</definedName>
    <definedName name="MANU555" localSheetId="28">#REF!</definedName>
    <definedName name="MANU555">#REF!</definedName>
    <definedName name="PATH1" localSheetId="15">'[1]Attach QR'!#REF!</definedName>
    <definedName name="PATH1" localSheetId="25">#REF!</definedName>
    <definedName name="PATH1" localSheetId="5">'Attach QR'!#REF!</definedName>
    <definedName name="PATH1" localSheetId="24">#REF!</definedName>
    <definedName name="PATH1" localSheetId="28">#REF!</definedName>
    <definedName name="PATH1">#REF!</definedName>
    <definedName name="PATH11" localSheetId="15">'[1]Attach QR'!#REF!</definedName>
    <definedName name="PATH11" localSheetId="25">#REF!</definedName>
    <definedName name="PATH11" localSheetId="5">'Attach QR'!#REF!</definedName>
    <definedName name="PATH11" localSheetId="24">#REF!</definedName>
    <definedName name="PATH11" localSheetId="28">#REF!</definedName>
    <definedName name="PATH11">#REF!</definedName>
    <definedName name="PATH111" localSheetId="15">'[1]Attach QR'!#REF!</definedName>
    <definedName name="PATH111" localSheetId="21">'[2]Attach QR'!$G$170</definedName>
    <definedName name="PATH111" localSheetId="25">#REF!</definedName>
    <definedName name="PATH111" localSheetId="5">'Attach QR'!#REF!</definedName>
    <definedName name="PATH111" localSheetId="24">#REF!</definedName>
    <definedName name="PATH111" localSheetId="28">#REF!</definedName>
    <definedName name="PATH111">#REF!</definedName>
    <definedName name="PATH2" localSheetId="15">'[1]Attach QR'!#REF!</definedName>
    <definedName name="PATH2" localSheetId="25">#REF!</definedName>
    <definedName name="PATH2" localSheetId="5">'Attach QR'!#REF!</definedName>
    <definedName name="PATH2" localSheetId="24">#REF!</definedName>
    <definedName name="PATH2" localSheetId="28">#REF!</definedName>
    <definedName name="PATH2">#REF!</definedName>
    <definedName name="PATH22" localSheetId="15">'[1]Attach QR'!#REF!</definedName>
    <definedName name="PATH22" localSheetId="25">#REF!</definedName>
    <definedName name="PATH22" localSheetId="5">'Attach QR'!#REF!</definedName>
    <definedName name="PATH22" localSheetId="24">#REF!</definedName>
    <definedName name="PATH22" localSheetId="28">#REF!</definedName>
    <definedName name="PATH22">#REF!</definedName>
    <definedName name="PATH222" localSheetId="15">'[1]Attach QR'!#REF!</definedName>
    <definedName name="PATH222" localSheetId="21">'[2]Attach QR'!$I$170</definedName>
    <definedName name="PATH222" localSheetId="25">#REF!</definedName>
    <definedName name="PATH222" localSheetId="5">'Attach QR'!#REF!</definedName>
    <definedName name="PATH222" localSheetId="24">#REF!</definedName>
    <definedName name="PATH222" localSheetId="28">#REF!</definedName>
    <definedName name="PATH222">#REF!</definedName>
    <definedName name="PATH3" localSheetId="25">#REF!</definedName>
    <definedName name="PATH3" localSheetId="5">'Attach QR'!$G$194</definedName>
    <definedName name="PATH3" localSheetId="24">#REF!</definedName>
    <definedName name="PATH3" localSheetId="28">#REF!</definedName>
    <definedName name="PATH3">#REF!</definedName>
    <definedName name="PATH33" localSheetId="25">#REF!</definedName>
    <definedName name="PATH33" localSheetId="5">'Attach QR'!$G$195</definedName>
    <definedName name="PATH33" localSheetId="24">#REF!</definedName>
    <definedName name="PATH33" localSheetId="28">#REF!</definedName>
    <definedName name="PATH33">#REF!</definedName>
    <definedName name="PATH333" localSheetId="15">'[1]Attach QR'!$G$229</definedName>
    <definedName name="PATH333" localSheetId="21">'[2]Attach QR'!$G$246</definedName>
    <definedName name="PATH333" localSheetId="25">#REF!</definedName>
    <definedName name="PATH333" localSheetId="5">'Attach QR'!$G$193</definedName>
    <definedName name="PATH333" localSheetId="24">#REF!</definedName>
    <definedName name="PATH333" localSheetId="28">#REF!</definedName>
    <definedName name="PATH333">#REF!</definedName>
    <definedName name="PATH4" localSheetId="25">#REF!</definedName>
    <definedName name="PATH4" localSheetId="5">'Attach QR'!$I$194</definedName>
    <definedName name="PATH4" localSheetId="24">#REF!</definedName>
    <definedName name="PATH4" localSheetId="28">#REF!</definedName>
    <definedName name="PATH4">#REF!</definedName>
    <definedName name="PATH44" localSheetId="25">#REF!</definedName>
    <definedName name="PATH44" localSheetId="5">'Attach QR'!$I$195</definedName>
    <definedName name="PATH44" localSheetId="24">#REF!</definedName>
    <definedName name="PATH44" localSheetId="28">#REF!</definedName>
    <definedName name="PATH44">#REF!</definedName>
    <definedName name="PATH444" localSheetId="15">'[1]Attach QR'!$I$229</definedName>
    <definedName name="PATH444" localSheetId="21">'[2]Attach QR'!$I$246</definedName>
    <definedName name="PATH444" localSheetId="25">#REF!</definedName>
    <definedName name="PATH444" localSheetId="5">'Attach QR'!$I$193</definedName>
    <definedName name="PATH444" localSheetId="24">#REF!</definedName>
    <definedName name="PATH444" localSheetId="28">#REF!</definedName>
    <definedName name="PATH444">#REF!</definedName>
    <definedName name="PATH5" localSheetId="15">'[1]Attach QR'!#REF!</definedName>
    <definedName name="PATH5" localSheetId="25">#REF!</definedName>
    <definedName name="PATH5" localSheetId="5">'Attach QR'!#REF!</definedName>
    <definedName name="PATH5" localSheetId="24">#REF!</definedName>
    <definedName name="PATH5" localSheetId="28">#REF!</definedName>
    <definedName name="PATH5">#REF!</definedName>
    <definedName name="PATH55" localSheetId="15">'[1]Attach QR'!#REF!</definedName>
    <definedName name="PATH55" localSheetId="25">#REF!</definedName>
    <definedName name="PATH55" localSheetId="5">'Attach QR'!#REF!</definedName>
    <definedName name="PATH55" localSheetId="24">#REF!</definedName>
    <definedName name="PATH55" localSheetId="28">#REF!</definedName>
    <definedName name="PATH55">#REF!</definedName>
    <definedName name="PATH555" localSheetId="15">'[1]Attach QR'!#REF!</definedName>
    <definedName name="PATH555" localSheetId="25">#REF!</definedName>
    <definedName name="PATH555" localSheetId="5">'Attach QR'!#REF!</definedName>
    <definedName name="PATH555" localSheetId="24">#REF!</definedName>
    <definedName name="PATH555" localSheetId="28">#REF!</definedName>
    <definedName name="PATH555">#REF!</definedName>
    <definedName name="PATHAR1" localSheetId="25">#REF!</definedName>
    <definedName name="PATHAR1" localSheetId="5">'Attach QR'!$AO$538</definedName>
    <definedName name="PATHAR1" localSheetId="24">#REF!</definedName>
    <definedName name="PATHAR1" localSheetId="28">#REF!</definedName>
    <definedName name="PATHAR1">#REF!</definedName>
    <definedName name="PATHAR2" localSheetId="25">#REF!</definedName>
    <definedName name="PATHAR2" localSheetId="5">'Attach QR'!$AO$539</definedName>
    <definedName name="PATHAR2" localSheetId="24">#REF!</definedName>
    <definedName name="PATHAR2" localSheetId="28">#REF!</definedName>
    <definedName name="PATHAR2">#REF!</definedName>
    <definedName name="PATHAR3" localSheetId="15">'[1]Attach QR'!$AO$577</definedName>
    <definedName name="PATHAR3" localSheetId="21">'[2]Attach QR'!$AO$750</definedName>
    <definedName name="PATHAR3" localSheetId="25">#REF!</definedName>
    <definedName name="PATHAR3" localSheetId="5">'Attach QR'!$AO$540</definedName>
    <definedName name="PATHAR3" localSheetId="24">#REF!</definedName>
    <definedName name="PATHAR3" localSheetId="28">#REF!</definedName>
    <definedName name="PATHAR3">#REF!</definedName>
    <definedName name="PATHJV1" localSheetId="25">#REF!</definedName>
    <definedName name="PATHJV1" localSheetId="5">'Attach QR'!$I$58</definedName>
    <definedName name="PATHJV1" localSheetId="24">#REF!</definedName>
    <definedName name="PATHJV1" localSheetId="28">#REF!</definedName>
    <definedName name="PATHJV1">#REF!</definedName>
    <definedName name="PATHJV11" localSheetId="25">#REF!</definedName>
    <definedName name="PATHJV11" localSheetId="5">'Attach QR'!$G$58</definedName>
    <definedName name="PATHJV11" localSheetId="24">#REF!</definedName>
    <definedName name="PATHJV11" localSheetId="28">#REF!</definedName>
    <definedName name="PATHJV11">#REF!</definedName>
    <definedName name="PATHJV111" localSheetId="25">#REF!</definedName>
    <definedName name="PATHJV111" localSheetId="5">'Attach QR'!$E$58</definedName>
    <definedName name="PATHJV111" localSheetId="24">#REF!</definedName>
    <definedName name="PATHJV111" localSheetId="28">#REF!</definedName>
    <definedName name="PATHJV111">#REF!</definedName>
    <definedName name="PATHJV2" localSheetId="25">#REF!</definedName>
    <definedName name="PATHJV2" localSheetId="5">'Attach QR'!$I$59</definedName>
    <definedName name="PATHJV2" localSheetId="24">#REF!</definedName>
    <definedName name="PATHJV2" localSheetId="28">#REF!</definedName>
    <definedName name="PATHJV2">#REF!</definedName>
    <definedName name="PATHJV22" localSheetId="25">#REF!</definedName>
    <definedName name="PATHJV22" localSheetId="5">'Attach QR'!$G$59</definedName>
    <definedName name="PATHJV22" localSheetId="24">#REF!</definedName>
    <definedName name="PATHJV22" localSheetId="28">#REF!</definedName>
    <definedName name="PATHJV22">#REF!</definedName>
    <definedName name="PATHJV222" localSheetId="25">#REF!</definedName>
    <definedName name="PATHJV222" localSheetId="5">'Attach QR'!$E$59</definedName>
    <definedName name="PATHJV222" localSheetId="24">#REF!</definedName>
    <definedName name="PATHJV222" localSheetId="28">#REF!</definedName>
    <definedName name="PATHJV222">#REF!</definedName>
    <definedName name="PATHJV3" localSheetId="15">'[1]Attach QR'!$I$60</definedName>
    <definedName name="PATHJV3" localSheetId="21">'[2]Attach QR'!$I$61</definedName>
    <definedName name="PATHJV3" localSheetId="25">#REF!</definedName>
    <definedName name="PATHJV3" localSheetId="5">'Attach QR'!$I$60</definedName>
    <definedName name="PATHJV3" localSheetId="24">#REF!</definedName>
    <definedName name="PATHJV3" localSheetId="28">#REF!</definedName>
    <definedName name="PATHJV3">#REF!</definedName>
    <definedName name="PATHJV33" localSheetId="15">'[1]Attach QR'!$G$60</definedName>
    <definedName name="PATHJV33" localSheetId="21">'[2]Attach QR'!$G$61</definedName>
    <definedName name="PATHJV33" localSheetId="25">#REF!</definedName>
    <definedName name="PATHJV33" localSheetId="5">'Attach QR'!$G$60</definedName>
    <definedName name="PATHJV33" localSheetId="24">#REF!</definedName>
    <definedName name="PATHJV33" localSheetId="28">#REF!</definedName>
    <definedName name="PATHJV33">#REF!</definedName>
    <definedName name="PATHJV333" localSheetId="15">'[1]Attach QR'!$E$60</definedName>
    <definedName name="PATHJV333" localSheetId="21">'[2]Attach QR'!$E$61</definedName>
    <definedName name="PATHJV333" localSheetId="25">#REF!</definedName>
    <definedName name="PATHJV333" localSheetId="5">'Attach QR'!$E$60</definedName>
    <definedName name="PATHJV333" localSheetId="24">#REF!</definedName>
    <definedName name="PATHJV333" localSheetId="28">#REF!</definedName>
    <definedName name="PATHJV333">#REF!</definedName>
    <definedName name="PATHJVPR1" localSheetId="25">#REF!</definedName>
    <definedName name="PATHJVPR1" localSheetId="5">'Attach QR'!$K$567</definedName>
    <definedName name="PATHJVPR1" localSheetId="24">#REF!</definedName>
    <definedName name="PATHJVPR1" localSheetId="28">#REF!</definedName>
    <definedName name="PATHJVPR1">#REF!</definedName>
    <definedName name="PATHJVPR11" localSheetId="25">#REF!</definedName>
    <definedName name="PATHJVPR11" localSheetId="5">'Attach QR'!$K$568</definedName>
    <definedName name="PATHJVPR11" localSheetId="24">#REF!</definedName>
    <definedName name="PATHJVPR11" localSheetId="28">#REF!</definedName>
    <definedName name="PATHJVPR11">#REF!</definedName>
    <definedName name="PATHJVPR111" localSheetId="15">'[1]Attach QR'!$K$606</definedName>
    <definedName name="PATHJVPR111" localSheetId="21">'[2]Attach QR'!$K$782</definedName>
    <definedName name="PATHJVPR111" localSheetId="25">#REF!</definedName>
    <definedName name="PATHJVPR111" localSheetId="5">'Attach QR'!$K$569</definedName>
    <definedName name="PATHJVPR111" localSheetId="24">#REF!</definedName>
    <definedName name="PATHJVPR111" localSheetId="28">#REF!</definedName>
    <definedName name="PATHJVPR111">#REF!</definedName>
    <definedName name="PATHJVPR2" localSheetId="25">#REF!</definedName>
    <definedName name="PATHJVPR2" localSheetId="5">'Attach QR'!$L$567</definedName>
    <definedName name="PATHJVPR2" localSheetId="24">#REF!</definedName>
    <definedName name="PATHJVPR2" localSheetId="28">#REF!</definedName>
    <definedName name="PATHJVPR2">#REF!</definedName>
    <definedName name="PATHJVPR22" localSheetId="25">#REF!</definedName>
    <definedName name="PATHJVPR22" localSheetId="5">'Attach QR'!$L$568</definedName>
    <definedName name="PATHJVPR22" localSheetId="24">#REF!</definedName>
    <definedName name="PATHJVPR22" localSheetId="28">#REF!</definedName>
    <definedName name="PATHJVPR22">#REF!</definedName>
    <definedName name="PATHJVPR222" localSheetId="15">'[1]Attach QR'!$L$606</definedName>
    <definedName name="PATHJVPR222" localSheetId="21">'[2]Attach QR'!$L$782</definedName>
    <definedName name="PATHJVPR222" localSheetId="25">#REF!</definedName>
    <definedName name="PATHJVPR222" localSheetId="5">'Attach QR'!$L$569</definedName>
    <definedName name="PATHJVPR222" localSheetId="24">#REF!</definedName>
    <definedName name="PATHJVPR222" localSheetId="28">#REF!</definedName>
    <definedName name="PATHJVPR222">#REF!</definedName>
    <definedName name="PATHLA1" localSheetId="25">#REF!</definedName>
    <definedName name="PATHLA1" localSheetId="5">'Attach QR'!$D$434</definedName>
    <definedName name="PATHLA1" localSheetId="24">#REF!</definedName>
    <definedName name="PATHLA1" localSheetId="28">#REF!</definedName>
    <definedName name="PATHLA1">#REF!</definedName>
    <definedName name="PATHLA2" localSheetId="25">#REF!</definedName>
    <definedName name="PATHLA2" localSheetId="5">'Attach QR'!$D$435</definedName>
    <definedName name="PATHLA2" localSheetId="24">#REF!</definedName>
    <definedName name="PATHLA2" localSheetId="28">#REF!</definedName>
    <definedName name="PATHLA2">#REF!</definedName>
    <definedName name="PATHLA3" localSheetId="15">'[1]Attach QR'!$D$473</definedName>
    <definedName name="PATHLA3" localSheetId="21">'[2]Attach QR'!$D$651</definedName>
    <definedName name="PATHLA3" localSheetId="25">#REF!</definedName>
    <definedName name="PATHLA3" localSheetId="5">'Attach QR'!$D$436</definedName>
    <definedName name="PATHLA3" localSheetId="24">#REF!</definedName>
    <definedName name="PATHLA3" localSheetId="28">#REF!</definedName>
    <definedName name="PATHLA3">#REF!</definedName>
    <definedName name="PATHLP1" localSheetId="25">#REF!</definedName>
    <definedName name="PATHLP1" localSheetId="5">'Attach QR'!$J$567</definedName>
    <definedName name="PATHLP1" localSheetId="24">#REF!</definedName>
    <definedName name="PATHLP1" localSheetId="28">#REF!</definedName>
    <definedName name="PATHLP1">#REF!</definedName>
    <definedName name="PATHLP2" localSheetId="25">#REF!</definedName>
    <definedName name="PATHLP2" localSheetId="5">'Attach QR'!$J$568</definedName>
    <definedName name="PATHLP2" localSheetId="24">#REF!</definedName>
    <definedName name="PATHLP2" localSheetId="28">#REF!</definedName>
    <definedName name="PATHLP2">#REF!</definedName>
    <definedName name="PATHLP3" localSheetId="15">'[1]Attach QR'!$J$606</definedName>
    <definedName name="PATHLP3" localSheetId="21">'[2]Attach QR'!$J$782</definedName>
    <definedName name="PATHLP3" localSheetId="25">#REF!</definedName>
    <definedName name="PATHLP3" localSheetId="5">'Attach QR'!$J$569</definedName>
    <definedName name="PATHLP3" localSheetId="24">#REF!</definedName>
    <definedName name="PATHLP3" localSheetId="28">#REF!</definedName>
    <definedName name="PATHLP3">#REF!</definedName>
    <definedName name="PATHPR1" localSheetId="25">#REF!</definedName>
    <definedName name="PATHPR1" localSheetId="5">'Attach QR'!$K$567</definedName>
    <definedName name="PATHPR1" localSheetId="24">#REF!</definedName>
    <definedName name="PATHPR1" localSheetId="28">#REF!</definedName>
    <definedName name="PATHPR1">#REF!</definedName>
    <definedName name="PATHPR2" localSheetId="25">#REF!</definedName>
    <definedName name="PATHPR2" localSheetId="5">'Attach QR'!$K$568</definedName>
    <definedName name="PATHPR2" localSheetId="24">#REF!</definedName>
    <definedName name="PATHPR2" localSheetId="28">#REF!</definedName>
    <definedName name="PATHPR2">#REF!</definedName>
    <definedName name="_xlnm.Print_Area" localSheetId="13">'Attach 10'!$A$1:$E$23</definedName>
    <definedName name="_xlnm.Print_Area" localSheetId="14">'Attach 11'!$A$1:$E$85</definedName>
    <definedName name="_xlnm.Print_Area" localSheetId="15">'Attach 12'!$A$1:$E$30</definedName>
    <definedName name="_xlnm.Print_Area" localSheetId="16">'Attach 13'!$A$1:$E$26</definedName>
    <definedName name="_xlnm.Print_Area" localSheetId="17">'Attach 14'!$A$1:$E$29</definedName>
    <definedName name="_xlnm.Print_Area" localSheetId="18">'Attach 14-IP'!$A$8:$I$219</definedName>
    <definedName name="_xlnm.Print_Area" localSheetId="19">'Attach 15'!$A$1:$E$61</definedName>
    <definedName name="_xlnm.Print_Area" localSheetId="20">'Attach 16'!$A$1:$L$88</definedName>
    <definedName name="_xlnm.Print_Area" localSheetId="21">'Attach 17'!$A$1:$E$33</definedName>
    <definedName name="_xlnm.Print_Area" localSheetId="23">'Attach 18'!$A$1:$E$31</definedName>
    <definedName name="_xlnm.Print_Area" localSheetId="22">'Attach 18 (SP)'!$A$1:$E$26</definedName>
    <definedName name="_xlnm.Print_Area" localSheetId="25">'Attach 21'!$A$1:$E$31</definedName>
    <definedName name="_xlnm.Print_Area" localSheetId="3">'Attach 3(JV)'!$A$1:$E$26</definedName>
    <definedName name="_xlnm.Print_Area" localSheetId="4">'Attach 3(QR)'!$A$1:$E$25</definedName>
    <definedName name="_xlnm.Print_Area" localSheetId="6">'Attach 4'!$A$1:$G$25</definedName>
    <definedName name="_xlnm.Print_Area" localSheetId="7">'Attach 4 (A)'!$A$1:$E$27</definedName>
    <definedName name="_xlnm.Print_Area" localSheetId="8">'Attach 4 (B)'!$A$1:$E$26</definedName>
    <definedName name="_xlnm.Print_Area" localSheetId="9">'Attach 5'!$A$1:$E$34</definedName>
    <definedName name="_xlnm.Print_Area" localSheetId="10">'Attach 6'!$A$1:$E$28</definedName>
    <definedName name="_xlnm.Print_Area" localSheetId="11">'Attach 7'!$A$1:$E$24</definedName>
    <definedName name="_xlnm.Print_Area" localSheetId="12">'Attach 9'!$A$1:$H$33</definedName>
    <definedName name="_xlnm.Print_Area" localSheetId="5">'Attach QR'!$A$1:$I$659</definedName>
    <definedName name="_xlnm.Print_Area" localSheetId="24">'Attach-19'!$A$1:$E$26</definedName>
    <definedName name="_xlnm.Print_Area" localSheetId="26">'Bid Form 1st Envelope '!$A$1:$F$120</definedName>
    <definedName name="_xlnm.Print_Area" localSheetId="1">Cover!$A$1:$F$25</definedName>
    <definedName name="_xlnm.Print_Area" localSheetId="2">'Names of Bidder'!$B$1:$D$37</definedName>
    <definedName name="_xlnm.Print_Titles" localSheetId="15">'Attach 12'!$18:$18</definedName>
    <definedName name="_xlnm.Print_Titles" localSheetId="12">'Attach 9'!$18:$18</definedName>
    <definedName name="_xlnm.Recorder" localSheetId="21">#REF!</definedName>
    <definedName name="_xlnm.Recorder" localSheetId="22">#REF!</definedName>
    <definedName name="_xlnm.Recorder" localSheetId="25">#REF!</definedName>
    <definedName name="_xlnm.Recorder" localSheetId="24">#REF!</definedName>
    <definedName name="_xlnm.Recorder" localSheetId="28">#REF!</definedName>
    <definedName name="_xlnm.Recorder">#REF!</definedName>
    <definedName name="TEST" localSheetId="21">#REF!</definedName>
    <definedName name="TEST" localSheetId="22">#REF!</definedName>
    <definedName name="TEST" localSheetId="25">#REF!</definedName>
    <definedName name="TEST" localSheetId="28">#REF!</definedName>
    <definedName name="TEST">#REF!</definedName>
    <definedName name="TO" localSheetId="15">'Attach 12'!#REF!</definedName>
    <definedName name="TO" localSheetId="28">#REF!</definedName>
    <definedName name="TO">#REF!</definedName>
    <definedName name="Z_002E11BA_D943_47A9_AEDC_085D4F2D2416_.wvu.Cols" localSheetId="15" hidden="1">'Attach 12'!$G:$H</definedName>
    <definedName name="Z_002E11BA_D943_47A9_AEDC_085D4F2D2416_.wvu.Cols" localSheetId="18" hidden="1">'Attach 14-IP'!$K:$K</definedName>
    <definedName name="Z_002E11BA_D943_47A9_AEDC_085D4F2D2416_.wvu.Cols" localSheetId="19" hidden="1">'Attach 15'!$H:$H</definedName>
    <definedName name="Z_002E11BA_D943_47A9_AEDC_085D4F2D2416_.wvu.Cols" localSheetId="6" hidden="1">'Attach 4'!$H:$O</definedName>
    <definedName name="Z_002E11BA_D943_47A9_AEDC_085D4F2D2416_.wvu.Cols" localSheetId="9" hidden="1">'Attach 5'!$H:$H</definedName>
    <definedName name="Z_002E11BA_D943_47A9_AEDC_085D4F2D2416_.wvu.Cols" localSheetId="10" hidden="1">'Attach 6'!$H:$H</definedName>
    <definedName name="Z_002E11BA_D943_47A9_AEDC_085D4F2D2416_.wvu.Cols" localSheetId="12" hidden="1">'Attach 9'!$H:$H</definedName>
    <definedName name="Z_002E11BA_D943_47A9_AEDC_085D4F2D2416_.wvu.Cols" localSheetId="5" hidden="1">'Attach QR'!$J:$P,'Attach QR'!$R:$S,'Attach QR'!$U:$AW</definedName>
    <definedName name="Z_002E11BA_D943_47A9_AEDC_085D4F2D2416_.wvu.Cols" localSheetId="26" hidden="1">'Bid Form 1st Envelope '!$H:$H</definedName>
    <definedName name="Z_002E11BA_D943_47A9_AEDC_085D4F2D2416_.wvu.Cols" localSheetId="2" hidden="1">'Names of Bidder'!$H:$H</definedName>
    <definedName name="Z_002E11BA_D943_47A9_AEDC_085D4F2D2416_.wvu.PrintArea" localSheetId="13" hidden="1">'Attach 10'!$A$1:$E$23</definedName>
    <definedName name="Z_002E11BA_D943_47A9_AEDC_085D4F2D2416_.wvu.PrintArea" localSheetId="14" hidden="1">'Attach 11'!$A$1:$E$85</definedName>
    <definedName name="Z_002E11BA_D943_47A9_AEDC_085D4F2D2416_.wvu.PrintArea" localSheetId="15" hidden="1">'Attach 12'!$A$1:$E$30</definedName>
    <definedName name="Z_002E11BA_D943_47A9_AEDC_085D4F2D2416_.wvu.PrintArea" localSheetId="16" hidden="1">'Attach 13'!$A$1:$E$26</definedName>
    <definedName name="Z_002E11BA_D943_47A9_AEDC_085D4F2D2416_.wvu.PrintArea" localSheetId="17" hidden="1">'Attach 14'!$A$1:$E$29</definedName>
    <definedName name="Z_002E11BA_D943_47A9_AEDC_085D4F2D2416_.wvu.PrintArea" localSheetId="18" hidden="1">'Attach 14-IP'!$A$8:$I$219</definedName>
    <definedName name="Z_002E11BA_D943_47A9_AEDC_085D4F2D2416_.wvu.PrintArea" localSheetId="19" hidden="1">'Attach 15'!$A$1:$E$61</definedName>
    <definedName name="Z_002E11BA_D943_47A9_AEDC_085D4F2D2416_.wvu.PrintArea" localSheetId="20" hidden="1">'Attach 16'!$A$1:$L$88</definedName>
    <definedName name="Z_002E11BA_D943_47A9_AEDC_085D4F2D2416_.wvu.PrintArea" localSheetId="21" hidden="1">'Attach 17'!$A$1:$E$33</definedName>
    <definedName name="Z_002E11BA_D943_47A9_AEDC_085D4F2D2416_.wvu.PrintArea" localSheetId="23" hidden="1">'Attach 18'!$A$1:$E$31</definedName>
    <definedName name="Z_002E11BA_D943_47A9_AEDC_085D4F2D2416_.wvu.PrintArea" localSheetId="22" hidden="1">'Attach 18 (SP)'!$A$1:$E$26</definedName>
    <definedName name="Z_002E11BA_D943_47A9_AEDC_085D4F2D2416_.wvu.PrintArea" localSheetId="25" hidden="1">'Attach 21'!$A$1:$E$31</definedName>
    <definedName name="Z_002E11BA_D943_47A9_AEDC_085D4F2D2416_.wvu.PrintArea" localSheetId="3" hidden="1">'Attach 3(JV)'!$A$1:$E$26</definedName>
    <definedName name="Z_002E11BA_D943_47A9_AEDC_085D4F2D2416_.wvu.PrintArea" localSheetId="4" hidden="1">'Attach 3(QR)'!$A$1:$E$25</definedName>
    <definedName name="Z_002E11BA_D943_47A9_AEDC_085D4F2D2416_.wvu.PrintArea" localSheetId="6" hidden="1">'Attach 4'!$A$1:$G$25</definedName>
    <definedName name="Z_002E11BA_D943_47A9_AEDC_085D4F2D2416_.wvu.PrintArea" localSheetId="7" hidden="1">'Attach 4 (A)'!$A$1:$E$27</definedName>
    <definedName name="Z_002E11BA_D943_47A9_AEDC_085D4F2D2416_.wvu.PrintArea" localSheetId="8" hidden="1">'Attach 4 (B)'!$A$1:$E$26</definedName>
    <definedName name="Z_002E11BA_D943_47A9_AEDC_085D4F2D2416_.wvu.PrintArea" localSheetId="9" hidden="1">'Attach 5'!$A$1:$E$34</definedName>
    <definedName name="Z_002E11BA_D943_47A9_AEDC_085D4F2D2416_.wvu.PrintArea" localSheetId="10" hidden="1">'Attach 6'!$A$1:$E$28</definedName>
    <definedName name="Z_002E11BA_D943_47A9_AEDC_085D4F2D2416_.wvu.PrintArea" localSheetId="11" hidden="1">'Attach 7'!$A$1:$E$24</definedName>
    <definedName name="Z_002E11BA_D943_47A9_AEDC_085D4F2D2416_.wvu.PrintArea" localSheetId="12" hidden="1">'Attach 9'!$A$1:$H$33</definedName>
    <definedName name="Z_002E11BA_D943_47A9_AEDC_085D4F2D2416_.wvu.PrintArea" localSheetId="5" hidden="1">'Attach QR'!$A$1:$I$659</definedName>
    <definedName name="Z_002E11BA_D943_47A9_AEDC_085D4F2D2416_.wvu.PrintArea" localSheetId="24" hidden="1">'Attach-19'!$A$1:$E$26</definedName>
    <definedName name="Z_002E11BA_D943_47A9_AEDC_085D4F2D2416_.wvu.PrintArea" localSheetId="26" hidden="1">'Bid Form 1st Envelope '!$A$1:$F$120</definedName>
    <definedName name="Z_002E11BA_D943_47A9_AEDC_085D4F2D2416_.wvu.PrintArea" localSheetId="1" hidden="1">Cover!$A$1:$F$25</definedName>
    <definedName name="Z_002E11BA_D943_47A9_AEDC_085D4F2D2416_.wvu.PrintArea" localSheetId="2" hidden="1">'Names of Bidder'!$B$1:$D$37</definedName>
    <definedName name="Z_002E11BA_D943_47A9_AEDC_085D4F2D2416_.wvu.PrintTitles" localSheetId="15" hidden="1">'Attach 12'!$18:$18</definedName>
    <definedName name="Z_002E11BA_D943_47A9_AEDC_085D4F2D2416_.wvu.PrintTitles" localSheetId="12" hidden="1">'Attach 9'!$18:$18</definedName>
    <definedName name="Z_002E11BA_D943_47A9_AEDC_085D4F2D2416_.wvu.Rows" localSheetId="19" hidden="1">'Attach 15'!$15:$15,'Attach 15'!$20:$22</definedName>
    <definedName name="Z_002E11BA_D943_47A9_AEDC_085D4F2D2416_.wvu.Rows" localSheetId="21" hidden="1">'Attach 17'!$26:$26,'Attach 17'!$32:$209</definedName>
    <definedName name="Z_002E11BA_D943_47A9_AEDC_085D4F2D2416_.wvu.Rows" localSheetId="23" hidden="1">'Attach 18'!$13:$13,'Attach 18'!$20:$28</definedName>
    <definedName name="Z_002E11BA_D943_47A9_AEDC_085D4F2D2416_.wvu.Rows" localSheetId="25" hidden="1">'Attach 21'!$13:$13,'Attach 21'!$24:$27</definedName>
    <definedName name="Z_002E11BA_D943_47A9_AEDC_085D4F2D2416_.wvu.Rows" localSheetId="9" hidden="1">'Attach 5'!$4:$4</definedName>
    <definedName name="Z_002E11BA_D943_47A9_AEDC_085D4F2D2416_.wvu.Rows" localSheetId="5" hidden="1">'Attach QR'!$23:$23,'Attach QR'!$30:$31,'Attach QR'!$43:$43,'Attach QR'!$58:$60,'Attach QR'!$62:$100,'Attach QR'!$111:$111,'Attach QR'!$128:$130,'Attach QR'!$134:$137,'Attach QR'!$167:$174,'Attach QR'!$193:$390,'Attach QR'!$407:$408,'Attach QR'!$416:$416,'Attach QR'!$421:$421,'Attach QR'!$434:$436,'Attach QR'!$439:$547,'Attach QR'!$551:$553,'Attach QR'!$557:$559,'Attach QR'!$582:$635,'Attach QR'!$654:$654</definedName>
    <definedName name="Z_002E11BA_D943_47A9_AEDC_085D4F2D2416_.wvu.Rows" localSheetId="24" hidden="1">'Attach-19'!$13:$13</definedName>
    <definedName name="Z_002E11BA_D943_47A9_AEDC_085D4F2D2416_.wvu.Rows" localSheetId="26" hidden="1">'Bid Form 1st Envelope '!$23:$26,'Bid Form 1st Envelope '!$31:$31,'Bid Form 1st Envelope '!$51:$53,'Bid Form 1st Envelope '!$59:$60,'Bid Form 1st Envelope '!$84:$89</definedName>
    <definedName name="Z_002E11BA_D943_47A9_AEDC_085D4F2D2416_.wvu.Rows" localSheetId="2" hidden="1">'Names of Bidder'!$7:$7,'Names of Bidder'!$19:$32</definedName>
    <definedName name="Z_05855B4F_D61E_4C97_B759_B2F96767F6F8_.wvu.Cols" localSheetId="15" hidden="1">'Attach 12'!$G:$H</definedName>
    <definedName name="Z_05855B4F_D61E_4C97_B759_B2F96767F6F8_.wvu.Cols" localSheetId="19" hidden="1">'Attach 15'!$H:$H</definedName>
    <definedName name="Z_05855B4F_D61E_4C97_B759_B2F96767F6F8_.wvu.Cols" localSheetId="6" hidden="1">'Attach 4'!$H:$O</definedName>
    <definedName name="Z_05855B4F_D61E_4C97_B759_B2F96767F6F8_.wvu.Cols" localSheetId="9" hidden="1">'Attach 5'!$H:$H</definedName>
    <definedName name="Z_05855B4F_D61E_4C97_B759_B2F96767F6F8_.wvu.Cols" localSheetId="10" hidden="1">'Attach 6'!$H:$H</definedName>
    <definedName name="Z_05855B4F_D61E_4C97_B759_B2F96767F6F8_.wvu.Cols" localSheetId="12" hidden="1">'Attach 9'!$H:$H</definedName>
    <definedName name="Z_05855B4F_D61E_4C97_B759_B2F96767F6F8_.wvu.Cols" localSheetId="5" hidden="1">'Attach QR'!$J:$P,'Attach QR'!$R:$S,'Attach QR'!$U:$AW</definedName>
    <definedName name="Z_05855B4F_D61E_4C97_B759_B2F96767F6F8_.wvu.PrintArea" localSheetId="13" hidden="1">'Attach 10'!$A$1:$E$28</definedName>
    <definedName name="Z_05855B4F_D61E_4C97_B759_B2F96767F6F8_.wvu.PrintArea" localSheetId="14" hidden="1">'Attach 11'!$A$1:$E$86</definedName>
    <definedName name="Z_05855B4F_D61E_4C97_B759_B2F96767F6F8_.wvu.PrintArea" localSheetId="15" hidden="1">'Attach 12'!$A$1:$E$30</definedName>
    <definedName name="Z_05855B4F_D61E_4C97_B759_B2F96767F6F8_.wvu.PrintArea" localSheetId="16" hidden="1">'Attach 13'!$A$1:$E$27</definedName>
    <definedName name="Z_05855B4F_D61E_4C97_B759_B2F96767F6F8_.wvu.PrintArea" localSheetId="17" hidden="1">'Attach 14'!$A$1:$E$29</definedName>
    <definedName name="Z_05855B4F_D61E_4C97_B759_B2F96767F6F8_.wvu.PrintArea" localSheetId="18" hidden="1">'Attach 14-IP'!$A$8:$I$219</definedName>
    <definedName name="Z_05855B4F_D61E_4C97_B759_B2F96767F6F8_.wvu.PrintArea" localSheetId="19" hidden="1">'Attach 15'!$A$1:$E$61</definedName>
    <definedName name="Z_05855B4F_D61E_4C97_B759_B2F96767F6F8_.wvu.PrintArea" localSheetId="20" hidden="1">'Attach 16'!$A$1:$L$88</definedName>
    <definedName name="Z_05855B4F_D61E_4C97_B759_B2F96767F6F8_.wvu.PrintArea" localSheetId="21" hidden="1">'Attach 17'!$A$1:$E$33</definedName>
    <definedName name="Z_05855B4F_D61E_4C97_B759_B2F96767F6F8_.wvu.PrintArea" localSheetId="23" hidden="1">'Attach 18'!$A$1:$E$31</definedName>
    <definedName name="Z_05855B4F_D61E_4C97_B759_B2F96767F6F8_.wvu.PrintArea" localSheetId="22" hidden="1">'Attach 18 (SP)'!$A$1:$E$29</definedName>
    <definedName name="Z_05855B4F_D61E_4C97_B759_B2F96767F6F8_.wvu.PrintArea" localSheetId="3" hidden="1">'Attach 3(JV)'!$A$1:$E$28</definedName>
    <definedName name="Z_05855B4F_D61E_4C97_B759_B2F96767F6F8_.wvu.PrintArea" localSheetId="4" hidden="1">'Attach 3(QR)'!$A$1:$E$29</definedName>
    <definedName name="Z_05855B4F_D61E_4C97_B759_B2F96767F6F8_.wvu.PrintArea" localSheetId="6" hidden="1">'Attach 4'!$A$1:$G$25</definedName>
    <definedName name="Z_05855B4F_D61E_4C97_B759_B2F96767F6F8_.wvu.PrintArea" localSheetId="7" hidden="1">'Attach 4 (A)'!$A$1:$E$27</definedName>
    <definedName name="Z_05855B4F_D61E_4C97_B759_B2F96767F6F8_.wvu.PrintArea" localSheetId="8" hidden="1">'Attach 4 (B)'!$A$1:$E$26</definedName>
    <definedName name="Z_05855B4F_D61E_4C97_B759_B2F96767F6F8_.wvu.PrintArea" localSheetId="9" hidden="1">'Attach 5'!$A$1:$E$34</definedName>
    <definedName name="Z_05855B4F_D61E_4C97_B759_B2F96767F6F8_.wvu.PrintArea" localSheetId="10" hidden="1">'Attach 6'!$A$1:$E$28</definedName>
    <definedName name="Z_05855B4F_D61E_4C97_B759_B2F96767F6F8_.wvu.PrintArea" localSheetId="11" hidden="1">'Attach 7'!$A$1:$E$28</definedName>
    <definedName name="Z_05855B4F_D61E_4C97_B759_B2F96767F6F8_.wvu.PrintArea" localSheetId="12" hidden="1">'Attach 9'!$A$1:$H$33</definedName>
    <definedName name="Z_05855B4F_D61E_4C97_B759_B2F96767F6F8_.wvu.PrintArea" localSheetId="5" hidden="1">'Attach QR'!$A$1:$I$659</definedName>
    <definedName name="Z_05855B4F_D61E_4C97_B759_B2F96767F6F8_.wvu.PrintArea" localSheetId="26" hidden="1">'Bid Form 1st Envelope '!$A$1:$F$120</definedName>
    <definedName name="Z_05855B4F_D61E_4C97_B759_B2F96767F6F8_.wvu.PrintArea" localSheetId="1" hidden="1">Cover!$A$1:$F$25</definedName>
    <definedName name="Z_05855B4F_D61E_4C97_B759_B2F96767F6F8_.wvu.PrintArea" localSheetId="2" hidden="1">'Names of Bidder'!$B$1:$D$37</definedName>
    <definedName name="Z_05855B4F_D61E_4C97_B759_B2F96767F6F8_.wvu.PrintTitles" localSheetId="15" hidden="1">'Attach 12'!$18:$18</definedName>
    <definedName name="Z_05855B4F_D61E_4C97_B759_B2F96767F6F8_.wvu.PrintTitles" localSheetId="12" hidden="1">'Attach 9'!$18:$18</definedName>
    <definedName name="Z_05855B4F_D61E_4C97_B759_B2F96767F6F8_.wvu.Rows" localSheetId="15" hidden="1">'Attach 12'!#REF!</definedName>
    <definedName name="Z_05855B4F_D61E_4C97_B759_B2F96767F6F8_.wvu.Rows" localSheetId="19" hidden="1">'Attach 15'!$15:$15</definedName>
    <definedName name="Z_05855B4F_D61E_4C97_B759_B2F96767F6F8_.wvu.Rows" localSheetId="21" hidden="1">'Attach 17'!$26:$26,'Attach 17'!$32:$209</definedName>
    <definedName name="Z_05855B4F_D61E_4C97_B759_B2F96767F6F8_.wvu.Rows" localSheetId="23" hidden="1">'Attach 18'!$13:$13,'Attach 18'!$20:$28</definedName>
    <definedName name="Z_05855B4F_D61E_4C97_B759_B2F96767F6F8_.wvu.Rows" localSheetId="9" hidden="1">'Attach 5'!$4:$4</definedName>
    <definedName name="Z_05855B4F_D61E_4C97_B759_B2F96767F6F8_.wvu.Rows" localSheetId="5" hidden="1">'Attach QR'!$30:$31,'Attach QR'!$58:$60,'Attach QR'!$62:$100,'Attach QR'!$111:$111,'Attach QR'!$134:$137,'Attach QR'!#REF!,'Attach QR'!$167:$174,'Attach QR'!#REF!,'Attach QR'!#REF!,'Attach QR'!#REF!,'Attach QR'!#REF!,'Attach QR'!#REF!,'Attach QR'!$193:$196,'Attach QR'!$197:$224,'Attach QR'!$285:$287,'Attach QR'!$290:$322,'Attach QR'!$354:$356,'Attach QR'!#REF!,'Attach QR'!#REF!,'Attach QR'!$370:$372,'Attach QR'!#REF!,'Attach QR'!#REF!,'Attach QR'!#REF!,'Attach QR'!$383:$390,'Attach QR'!$407:$408,'Attach QR'!$434:$436,'Attach QR'!$439:$510,'Attach QR'!$525:$533,'Attach QR'!$551:$553,'Attach QR'!$557:$559,'Attach QR'!$582:$635,'Attach QR'!$654:$654</definedName>
    <definedName name="Z_05855B4F_D61E_4C97_B759_B2F96767F6F8_.wvu.Rows" localSheetId="2" hidden="1">'Names of Bidder'!$24:$24,'Names of Bidder'!$31:$31</definedName>
    <definedName name="Z_0D490C87_B003_4943_9825_ACE0B8E7CC06_.wvu.PrintArea" localSheetId="25" hidden="1">'Attach 21'!$A$1:$E$31</definedName>
    <definedName name="Z_0D490C87_B003_4943_9825_ACE0B8E7CC06_.wvu.Rows" localSheetId="25" hidden="1">'Attach 21'!$13:$13,'Attach 21'!$20:$28</definedName>
    <definedName name="Z_148014DA_3A4E_4452_87FA_29E4225C1DBF_.wvu.Cols" localSheetId="18" hidden="1">'Attach 14-IP'!$K:$K</definedName>
    <definedName name="Z_148014DA_3A4E_4452_87FA_29E4225C1DBF_.wvu.Cols" localSheetId="19" hidden="1">'Attach 15'!$H:$H</definedName>
    <definedName name="Z_148014DA_3A4E_4452_87FA_29E4225C1DBF_.wvu.Cols" localSheetId="6" hidden="1">'Attach 4'!$H:$O</definedName>
    <definedName name="Z_148014DA_3A4E_4452_87FA_29E4225C1DBF_.wvu.Cols" localSheetId="9" hidden="1">'Attach 5'!$H:$H</definedName>
    <definedName name="Z_148014DA_3A4E_4452_87FA_29E4225C1DBF_.wvu.Cols" localSheetId="10" hidden="1">'Attach 6'!$H:$H</definedName>
    <definedName name="Z_148014DA_3A4E_4452_87FA_29E4225C1DBF_.wvu.Cols" localSheetId="12" hidden="1">'Attach 9'!$H:$H</definedName>
    <definedName name="Z_148014DA_3A4E_4452_87FA_29E4225C1DBF_.wvu.Cols" localSheetId="5" hidden="1">'Attach QR'!$J:$P,'Attach QR'!$R:$S,'Attach QR'!$U:$AW</definedName>
    <definedName name="Z_148014DA_3A4E_4452_87FA_29E4225C1DBF_.wvu.Cols" localSheetId="26" hidden="1">'Bid Form 1st Envelope '!$H:$H</definedName>
    <definedName name="Z_148014DA_3A4E_4452_87FA_29E4225C1DBF_.wvu.Cols" localSheetId="2" hidden="1">'Names of Bidder'!$H:$H</definedName>
    <definedName name="Z_148014DA_3A4E_4452_87FA_29E4225C1DBF_.wvu.PrintArea" localSheetId="13" hidden="1">'Attach 10'!$A$1:$E$23</definedName>
    <definedName name="Z_148014DA_3A4E_4452_87FA_29E4225C1DBF_.wvu.PrintArea" localSheetId="14" hidden="1">'Attach 11'!$A$1:$E$85</definedName>
    <definedName name="Z_148014DA_3A4E_4452_87FA_29E4225C1DBF_.wvu.PrintArea" localSheetId="15" hidden="1">'Attach 12'!$A$1:$E$30</definedName>
    <definedName name="Z_148014DA_3A4E_4452_87FA_29E4225C1DBF_.wvu.PrintArea" localSheetId="16" hidden="1">'Attach 13'!$A$1:$E$26</definedName>
    <definedName name="Z_148014DA_3A4E_4452_87FA_29E4225C1DBF_.wvu.PrintArea" localSheetId="17" hidden="1">'Attach 14'!$A$1:$E$29</definedName>
    <definedName name="Z_148014DA_3A4E_4452_87FA_29E4225C1DBF_.wvu.PrintArea" localSheetId="18" hidden="1">'Attach 14-IP'!$A$8:$I$219</definedName>
    <definedName name="Z_148014DA_3A4E_4452_87FA_29E4225C1DBF_.wvu.PrintArea" localSheetId="19" hidden="1">'Attach 15'!$A$1:$E$61</definedName>
    <definedName name="Z_148014DA_3A4E_4452_87FA_29E4225C1DBF_.wvu.PrintArea" localSheetId="20" hidden="1">'Attach 16'!$A$1:$L$88</definedName>
    <definedName name="Z_148014DA_3A4E_4452_87FA_29E4225C1DBF_.wvu.PrintArea" localSheetId="21" hidden="1">'Attach 17'!$A$1:$E$33</definedName>
    <definedName name="Z_148014DA_3A4E_4452_87FA_29E4225C1DBF_.wvu.PrintArea" localSheetId="23" hidden="1">'Attach 18'!$A$1:$E$31</definedName>
    <definedName name="Z_148014DA_3A4E_4452_87FA_29E4225C1DBF_.wvu.PrintArea" localSheetId="22" hidden="1">'Attach 18 (SP)'!$A$1:$E$26</definedName>
    <definedName name="Z_148014DA_3A4E_4452_87FA_29E4225C1DBF_.wvu.PrintArea" localSheetId="3" hidden="1">'Attach 3(JV)'!$A$1:$E$26</definedName>
    <definedName name="Z_148014DA_3A4E_4452_87FA_29E4225C1DBF_.wvu.PrintArea" localSheetId="4" hidden="1">'Attach 3(QR)'!$A$1:$E$25</definedName>
    <definedName name="Z_148014DA_3A4E_4452_87FA_29E4225C1DBF_.wvu.PrintArea" localSheetId="6" hidden="1">'Attach 4'!$A$1:$G$25</definedName>
    <definedName name="Z_148014DA_3A4E_4452_87FA_29E4225C1DBF_.wvu.PrintArea" localSheetId="7" hidden="1">'Attach 4 (A)'!$A$1:$E$27</definedName>
    <definedName name="Z_148014DA_3A4E_4452_87FA_29E4225C1DBF_.wvu.PrintArea" localSheetId="8" hidden="1">'Attach 4 (B)'!$A$1:$E$26</definedName>
    <definedName name="Z_148014DA_3A4E_4452_87FA_29E4225C1DBF_.wvu.PrintArea" localSheetId="9" hidden="1">'Attach 5'!$A$1:$E$34</definedName>
    <definedName name="Z_148014DA_3A4E_4452_87FA_29E4225C1DBF_.wvu.PrintArea" localSheetId="10" hidden="1">'Attach 6'!$A$1:$E$28</definedName>
    <definedName name="Z_148014DA_3A4E_4452_87FA_29E4225C1DBF_.wvu.PrintArea" localSheetId="11" hidden="1">'Attach 7'!$A$1:$E$24</definedName>
    <definedName name="Z_148014DA_3A4E_4452_87FA_29E4225C1DBF_.wvu.PrintArea" localSheetId="12" hidden="1">'Attach 9'!$A$1:$H$33</definedName>
    <definedName name="Z_148014DA_3A4E_4452_87FA_29E4225C1DBF_.wvu.PrintArea" localSheetId="5" hidden="1">'Attach QR'!$A$1:$I$659</definedName>
    <definedName name="Z_148014DA_3A4E_4452_87FA_29E4225C1DBF_.wvu.PrintArea" localSheetId="24" hidden="1">'Attach-19'!$A$1:$E$26</definedName>
    <definedName name="Z_148014DA_3A4E_4452_87FA_29E4225C1DBF_.wvu.PrintArea" localSheetId="26" hidden="1">'Bid Form 1st Envelope '!$A$1:$F$120</definedName>
    <definedName name="Z_148014DA_3A4E_4452_87FA_29E4225C1DBF_.wvu.PrintArea" localSheetId="1" hidden="1">Cover!$A$1:$F$25</definedName>
    <definedName name="Z_148014DA_3A4E_4452_87FA_29E4225C1DBF_.wvu.PrintArea" localSheetId="2" hidden="1">'Names of Bidder'!$B$1:$D$37</definedName>
    <definedName name="Z_148014DA_3A4E_4452_87FA_29E4225C1DBF_.wvu.PrintTitles" localSheetId="15" hidden="1">'Attach 12'!$18:$18</definedName>
    <definedName name="Z_148014DA_3A4E_4452_87FA_29E4225C1DBF_.wvu.PrintTitles" localSheetId="12" hidden="1">'Attach 9'!$18:$18</definedName>
    <definedName name="Z_148014DA_3A4E_4452_87FA_29E4225C1DBF_.wvu.Rows" localSheetId="15" hidden="1">'Attach 12'!#REF!,'Attach 12'!#REF!</definedName>
    <definedName name="Z_148014DA_3A4E_4452_87FA_29E4225C1DBF_.wvu.Rows" localSheetId="19" hidden="1">'Attach 15'!$15:$15</definedName>
    <definedName name="Z_148014DA_3A4E_4452_87FA_29E4225C1DBF_.wvu.Rows" localSheetId="21" hidden="1">'Attach 17'!$26:$26,'Attach 17'!$32:$209</definedName>
    <definedName name="Z_148014DA_3A4E_4452_87FA_29E4225C1DBF_.wvu.Rows" localSheetId="23" hidden="1">'Attach 18'!$13:$13,'Attach 18'!$20:$28</definedName>
    <definedName name="Z_148014DA_3A4E_4452_87FA_29E4225C1DBF_.wvu.Rows" localSheetId="9" hidden="1">'Attach 5'!$4:$4</definedName>
    <definedName name="Z_148014DA_3A4E_4452_87FA_29E4225C1DBF_.wvu.Rows" localSheetId="5" hidden="1">'Attach QR'!$30:$31,'Attach QR'!$58:$60,'Attach QR'!$62:$100,'Attach QR'!$111:$111,'Attach QR'!$134:$137,'Attach QR'!#REF!,'Attach QR'!$167:$174,'Attach QR'!#REF!,'Attach QR'!$193:$224,'Attach QR'!$285:$287,'Attach QR'!$290:$322,'Attach QR'!$354:$356,'Attach QR'!$407:$408,'Attach QR'!$421:$421,'Attach QR'!$434:$436,'Attach QR'!$439:$510,'Attach QR'!$525:$533,'Attach QR'!$551:$553,'Attach QR'!$557:$559,'Attach QR'!$582:$635,'Attach QR'!$654:$654</definedName>
    <definedName name="Z_148014DA_3A4E_4452_87FA_29E4225C1DBF_.wvu.Rows" localSheetId="24" hidden="1">'Attach-19'!$13:$13</definedName>
    <definedName name="Z_148014DA_3A4E_4452_87FA_29E4225C1DBF_.wvu.Rows" localSheetId="26" hidden="1">'Bid Form 1st Envelope '!#REF!,'Bid Form 1st Envelope '!$59:$60</definedName>
    <definedName name="Z_148014DA_3A4E_4452_87FA_29E4225C1DBF_.wvu.Rows" localSheetId="2" hidden="1">'Names of Bidder'!$24:$24,'Names of Bidder'!$29:$29,'Names of Bidder'!$31:$31</definedName>
    <definedName name="Z_14C32814_5A59_4863_9FB1_822FBB75D7D1_.wvu.PrintArea" localSheetId="25" hidden="1">'Attach 21'!$A$1:$E$31</definedName>
    <definedName name="Z_14C32814_5A59_4863_9FB1_822FBB75D7D1_.wvu.Rows" localSheetId="25" hidden="1">'Attach 21'!$13:$13,'Attach 21'!$20:$28</definedName>
    <definedName name="Z_15A19D23_A9FD_4FC1_B7B0_F2D16BDFC729_.wvu.Cols" localSheetId="15" hidden="1">'Attach 12'!$F:$I</definedName>
    <definedName name="Z_15A19D23_A9FD_4FC1_B7B0_F2D16BDFC729_.wvu.Cols" localSheetId="19" hidden="1">'Attach 15'!$H:$H</definedName>
    <definedName name="Z_15A19D23_A9FD_4FC1_B7B0_F2D16BDFC729_.wvu.Cols" localSheetId="9" hidden="1">'Attach 5'!$H:$H</definedName>
    <definedName name="Z_15A19D23_A9FD_4FC1_B7B0_F2D16BDFC729_.wvu.Cols" localSheetId="10" hidden="1">'Attach 6'!$H:$H</definedName>
    <definedName name="Z_15A19D23_A9FD_4FC1_B7B0_F2D16BDFC729_.wvu.Cols" localSheetId="5" hidden="1">'Attach QR'!$J:$L,'Attach QR'!$R:$S,'Attach QR'!$U:$AW</definedName>
    <definedName name="Z_15A19D23_A9FD_4FC1_B7B0_F2D16BDFC729_.wvu.PrintArea" localSheetId="13" hidden="1">'Attach 10'!$A$1:$E$28</definedName>
    <definedName name="Z_15A19D23_A9FD_4FC1_B7B0_F2D16BDFC729_.wvu.PrintArea" localSheetId="14" hidden="1">'Attach 11'!$A$1:$E$29</definedName>
    <definedName name="Z_15A19D23_A9FD_4FC1_B7B0_F2D16BDFC729_.wvu.PrintArea" localSheetId="15" hidden="1">'Attach 12'!$A$1:$E$31</definedName>
    <definedName name="Z_15A19D23_A9FD_4FC1_B7B0_F2D16BDFC729_.wvu.PrintArea" localSheetId="16" hidden="1">'Attach 13'!$A$1:$E$27</definedName>
    <definedName name="Z_15A19D23_A9FD_4FC1_B7B0_F2D16BDFC729_.wvu.PrintArea" localSheetId="17" hidden="1">'Attach 14'!$A$1:$E$29</definedName>
    <definedName name="Z_15A19D23_A9FD_4FC1_B7B0_F2D16BDFC729_.wvu.PrintArea" localSheetId="18" hidden="1">'Attach 14-IP'!$A$8:$I$219</definedName>
    <definedName name="Z_15A19D23_A9FD_4FC1_B7B0_F2D16BDFC729_.wvu.PrintArea" localSheetId="19" hidden="1">'Attach 15'!$A$1:$E$61</definedName>
    <definedName name="Z_15A19D23_A9FD_4FC1_B7B0_F2D16BDFC729_.wvu.PrintArea" localSheetId="20" hidden="1">'Attach 16'!$A$1:$L$88</definedName>
    <definedName name="Z_15A19D23_A9FD_4FC1_B7B0_F2D16BDFC729_.wvu.PrintArea" localSheetId="21" hidden="1">'Attach 17'!$A$1:$E$33</definedName>
    <definedName name="Z_15A19D23_A9FD_4FC1_B7B0_F2D16BDFC729_.wvu.PrintArea" localSheetId="23" hidden="1">'Attach 18'!$A$1:$E$31</definedName>
    <definedName name="Z_15A19D23_A9FD_4FC1_B7B0_F2D16BDFC729_.wvu.PrintArea" localSheetId="22" hidden="1">'Attach 18 (SP)'!$A$1:$E$29</definedName>
    <definedName name="Z_15A19D23_A9FD_4FC1_B7B0_F2D16BDFC729_.wvu.PrintArea" localSheetId="3" hidden="1">'Attach 3(JV)'!$A$1:$E$28</definedName>
    <definedName name="Z_15A19D23_A9FD_4FC1_B7B0_F2D16BDFC729_.wvu.PrintArea" localSheetId="4" hidden="1">'Attach 3(QR)'!$A$1:$E$29</definedName>
    <definedName name="Z_15A19D23_A9FD_4FC1_B7B0_F2D16BDFC729_.wvu.PrintArea" localSheetId="6" hidden="1">'Attach 4'!$A$1:$G$25</definedName>
    <definedName name="Z_15A19D23_A9FD_4FC1_B7B0_F2D16BDFC729_.wvu.PrintArea" localSheetId="7" hidden="1">'Attach 4 (A)'!$A$1:$E$27</definedName>
    <definedName name="Z_15A19D23_A9FD_4FC1_B7B0_F2D16BDFC729_.wvu.PrintArea" localSheetId="8" hidden="1">'Attach 4 (B)'!$A$1:$E$26</definedName>
    <definedName name="Z_15A19D23_A9FD_4FC1_B7B0_F2D16BDFC729_.wvu.PrintArea" localSheetId="9" hidden="1">'Attach 5'!$A$1:$E$34</definedName>
    <definedName name="Z_15A19D23_A9FD_4FC1_B7B0_F2D16BDFC729_.wvu.PrintArea" localSheetId="10" hidden="1">'Attach 6'!$A$1:$E$28</definedName>
    <definedName name="Z_15A19D23_A9FD_4FC1_B7B0_F2D16BDFC729_.wvu.PrintArea" localSheetId="11" hidden="1">'Attach 7'!$A$1:$E$28</definedName>
    <definedName name="Z_15A19D23_A9FD_4FC1_B7B0_F2D16BDFC729_.wvu.PrintArea" localSheetId="12" hidden="1">'Attach 9'!$A$1:$G$34</definedName>
    <definedName name="Z_15A19D23_A9FD_4FC1_B7B0_F2D16BDFC729_.wvu.PrintArea" localSheetId="5" hidden="1">'Attach QR'!$A$1:$I$659</definedName>
    <definedName name="Z_15A19D23_A9FD_4FC1_B7B0_F2D16BDFC729_.wvu.PrintArea" localSheetId="26" hidden="1">'Bid Form 1st Envelope '!$A$1:$F$120</definedName>
    <definedName name="Z_15A19D23_A9FD_4FC1_B7B0_F2D16BDFC729_.wvu.PrintArea" localSheetId="2" hidden="1">'Names of Bidder'!$B$1:$D$37</definedName>
    <definedName name="Z_15A19D23_A9FD_4FC1_B7B0_F2D16BDFC729_.wvu.PrintTitles" localSheetId="15" hidden="1">'Attach 12'!$18:$18</definedName>
    <definedName name="Z_15A19D23_A9FD_4FC1_B7B0_F2D16BDFC729_.wvu.PrintTitles" localSheetId="12" hidden="1">'Attach 9'!$18:$18</definedName>
    <definedName name="Z_15A19D23_A9FD_4FC1_B7B0_F2D16BDFC729_.wvu.Rows" localSheetId="15" hidden="1">'Attach 12'!#REF!,'Attach 12'!#REF!</definedName>
    <definedName name="Z_15A19D23_A9FD_4FC1_B7B0_F2D16BDFC729_.wvu.Rows" localSheetId="19" hidden="1">'Attach 15'!$15:$15</definedName>
    <definedName name="Z_15A19D23_A9FD_4FC1_B7B0_F2D16BDFC729_.wvu.Rows" localSheetId="21" hidden="1">'Attach 17'!$26:$26,'Attach 17'!$32:$209</definedName>
    <definedName name="Z_15A19D23_A9FD_4FC1_B7B0_F2D16BDFC729_.wvu.Rows" localSheetId="23" hidden="1">'Attach 18'!$13:$13,'Attach 18'!$20:$28</definedName>
    <definedName name="Z_15A19D23_A9FD_4FC1_B7B0_F2D16BDFC729_.wvu.Rows" localSheetId="9" hidden="1">'Attach 5'!$4:$4</definedName>
    <definedName name="Z_15A19D23_A9FD_4FC1_B7B0_F2D16BDFC729_.wvu.Rows" localSheetId="5" hidden="1">'Attach QR'!$30:$31,'Attach QR'!$58:$60,'Attach QR'!$62:$100,'Attach QR'!#REF!,'Attach QR'!$134:$137,'Attach QR'!#REF!,'Attach QR'!$167:$174,'Attach QR'!#REF!,'Attach QR'!#REF!,'Attach QR'!#REF!,'Attach QR'!#REF!,'Attach QR'!#REF!,'Attach QR'!$193:$196,'Attach QR'!$197:$224,'Attach QR'!$285:$287,'Attach QR'!$290:$322,'Attach QR'!$354:$356,'Attach QR'!#REF!,'Attach QR'!#REF!,'Attach QR'!#REF!,'Attach QR'!$390:$390,'Attach QR'!$404:$404,'Attach QR'!$408:$408,'Attach QR'!$434:$436,'Attach QR'!$439:$510,'Attach QR'!$525:$533,'Attach QR'!$551:$553,'Attach QR'!$557:$559,'Attach QR'!$582:$635,'Attach QR'!$654:$654</definedName>
    <definedName name="Z_15A19D23_A9FD_4FC1_B7B0_F2D16BDFC729_.wvu.Rows" localSheetId="2" hidden="1">'Names of Bidder'!$24:$26</definedName>
    <definedName name="Z_1E2D7167_D6B7_4690_9A83_BF768C4223A4_.wvu.PrintArea" localSheetId="25" hidden="1">'Attach 21'!$A$1:$E$31</definedName>
    <definedName name="Z_1E2D7167_D6B7_4690_9A83_BF768C4223A4_.wvu.PrintArea" localSheetId="24" hidden="1">'Attach-19'!$A$1:$E$26</definedName>
    <definedName name="Z_1E2D7167_D6B7_4690_9A83_BF768C4223A4_.wvu.Rows" localSheetId="25" hidden="1">'Attach 21'!$13:$13,'Attach 21'!$20:$28</definedName>
    <definedName name="Z_1E2D7167_D6B7_4690_9A83_BF768C4223A4_.wvu.Rows" localSheetId="24" hidden="1">'Attach-19'!$13:$13</definedName>
    <definedName name="Z_1F125E51_1799_42D0_B41E_DC039BB17D59_.wvu.PrintArea" localSheetId="25" hidden="1">'Attach 21'!$A$1:$E$31</definedName>
    <definedName name="Z_1F125E51_1799_42D0_B41E_DC039BB17D59_.wvu.Rows" localSheetId="25" hidden="1">'Attach 21'!$13:$13,'Attach 21'!$20:$28</definedName>
    <definedName name="Z_1FD9ACA5_802E_4240_ABEA_3FAA854014ED_.wvu.PrintArea" localSheetId="21" hidden="1">'Attach 17'!$A$1:$E$33</definedName>
    <definedName name="Z_1FD9ACA5_802E_4240_ABEA_3FAA854014ED_.wvu.Rows" localSheetId="21" hidden="1">'Attach 17'!$26:$26,'Attach 17'!$32:$209</definedName>
    <definedName name="Z_240327DD_375F_45D4_BA52_89AFD79FE6A1_.wvu.Cols" localSheetId="19" hidden="1">'Attach 15'!$H:$H</definedName>
    <definedName name="Z_240327DD_375F_45D4_BA52_89AFD79FE6A1_.wvu.Cols" localSheetId="9" hidden="1">'Attach 5'!$H:$H</definedName>
    <definedName name="Z_240327DD_375F_45D4_BA52_89AFD79FE6A1_.wvu.Cols" localSheetId="10" hidden="1">'Attach 6'!$H:$H</definedName>
    <definedName name="Z_240327DD_375F_45D4_BA52_89AFD79FE6A1_.wvu.Cols" localSheetId="5" hidden="1">'Attach QR'!$J:$L,'Attach QR'!$R:$S,'Attach QR'!$U:$AW</definedName>
    <definedName name="Z_240327DD_375F_45D4_BA52_89AFD79FE6A1_.wvu.PrintArea" localSheetId="13" hidden="1">'Attach 10'!$A$1:$E$28</definedName>
    <definedName name="Z_240327DD_375F_45D4_BA52_89AFD79FE6A1_.wvu.PrintArea" localSheetId="14" hidden="1">'Attach 11'!$A$1:$E$29</definedName>
    <definedName name="Z_240327DD_375F_45D4_BA52_89AFD79FE6A1_.wvu.PrintArea" localSheetId="15" hidden="1">'Attach 12'!$A$1:$E$31</definedName>
    <definedName name="Z_240327DD_375F_45D4_BA52_89AFD79FE6A1_.wvu.PrintArea" localSheetId="16" hidden="1">'Attach 13'!$A$1:$E$29</definedName>
    <definedName name="Z_240327DD_375F_45D4_BA52_89AFD79FE6A1_.wvu.PrintArea" localSheetId="17" hidden="1">'Attach 14'!$A$1:$E$29</definedName>
    <definedName name="Z_240327DD_375F_45D4_BA52_89AFD79FE6A1_.wvu.PrintArea" localSheetId="18" hidden="1">'Attach 14-IP'!$A$8:$I$219</definedName>
    <definedName name="Z_240327DD_375F_45D4_BA52_89AFD79FE6A1_.wvu.PrintArea" localSheetId="19" hidden="1">'Attach 15'!$A$1:$E$61</definedName>
    <definedName name="Z_240327DD_375F_45D4_BA52_89AFD79FE6A1_.wvu.PrintArea" localSheetId="20" hidden="1">'Attach 16'!$A$1:$L$88</definedName>
    <definedName name="Z_240327DD_375F_45D4_BA52_89AFD79FE6A1_.wvu.PrintArea" localSheetId="21" hidden="1">'Attach 17'!$A$1:$E$33</definedName>
    <definedName name="Z_240327DD_375F_45D4_BA52_89AFD79FE6A1_.wvu.PrintArea" localSheetId="23" hidden="1">'Attach 18'!$A$1:$E$31</definedName>
    <definedName name="Z_240327DD_375F_45D4_BA52_89AFD79FE6A1_.wvu.PrintArea" localSheetId="22" hidden="1">'Attach 18 (SP)'!$A$1:$E$29</definedName>
    <definedName name="Z_240327DD_375F_45D4_BA52_89AFD79FE6A1_.wvu.PrintArea" localSheetId="25" hidden="1">'Attach 21'!$A$1:$E$31</definedName>
    <definedName name="Z_240327DD_375F_45D4_BA52_89AFD79FE6A1_.wvu.PrintArea" localSheetId="3" hidden="1">'Attach 3(JV)'!$A$1:$E$28</definedName>
    <definedName name="Z_240327DD_375F_45D4_BA52_89AFD79FE6A1_.wvu.PrintArea" localSheetId="4" hidden="1">'Attach 3(QR)'!$A$1:$E$29</definedName>
    <definedName name="Z_240327DD_375F_45D4_BA52_89AFD79FE6A1_.wvu.PrintArea" localSheetId="6" hidden="1">'Attach 4'!$A$1:$E$25</definedName>
    <definedName name="Z_240327DD_375F_45D4_BA52_89AFD79FE6A1_.wvu.PrintArea" localSheetId="7" hidden="1">'Attach 4 (A)'!$A$1:$E$27</definedName>
    <definedName name="Z_240327DD_375F_45D4_BA52_89AFD79FE6A1_.wvu.PrintArea" localSheetId="8" hidden="1">'Attach 4 (B)'!$A$1:$E$26</definedName>
    <definedName name="Z_240327DD_375F_45D4_BA52_89AFD79FE6A1_.wvu.PrintArea" localSheetId="9" hidden="1">'Attach 5'!$A$1:$E$34</definedName>
    <definedName name="Z_240327DD_375F_45D4_BA52_89AFD79FE6A1_.wvu.PrintArea" localSheetId="10" hidden="1">'Attach 6'!$A$1:$E$28</definedName>
    <definedName name="Z_240327DD_375F_45D4_BA52_89AFD79FE6A1_.wvu.PrintArea" localSheetId="11" hidden="1">'Attach 7'!$A$1:$E$28</definedName>
    <definedName name="Z_240327DD_375F_45D4_BA52_89AFD79FE6A1_.wvu.PrintArea" localSheetId="12" hidden="1">'Attach 9'!$A$1:$G$34</definedName>
    <definedName name="Z_240327DD_375F_45D4_BA52_89AFD79FE6A1_.wvu.PrintArea" localSheetId="5" hidden="1">'Attach QR'!$A$1:$I$659</definedName>
    <definedName name="Z_240327DD_375F_45D4_BA52_89AFD79FE6A1_.wvu.PrintArea" localSheetId="26" hidden="1">'Bid Form 1st Envelope '!$A$1:$F$120</definedName>
    <definedName name="Z_240327DD_375F_45D4_BA52_89AFD79FE6A1_.wvu.PrintArea" localSheetId="2" hidden="1">'Names of Bidder'!$B$1:$D$37</definedName>
    <definedName name="Z_240327DD_375F_45D4_BA52_89AFD79FE6A1_.wvu.PrintTitles" localSheetId="15" hidden="1">'Attach 12'!$18:$18</definedName>
    <definedName name="Z_240327DD_375F_45D4_BA52_89AFD79FE6A1_.wvu.PrintTitles" localSheetId="12" hidden="1">'Attach 9'!$18:$18</definedName>
    <definedName name="Z_240327DD_375F_45D4_BA52_89AFD79FE6A1_.wvu.Rows" localSheetId="15" hidden="1">'Attach 12'!#REF!,'Attach 12'!#REF!,'Attach 12'!#REF!</definedName>
    <definedName name="Z_240327DD_375F_45D4_BA52_89AFD79FE6A1_.wvu.Rows" localSheetId="19" hidden="1">'Attach 15'!$15:$15</definedName>
    <definedName name="Z_240327DD_375F_45D4_BA52_89AFD79FE6A1_.wvu.Rows" localSheetId="21" hidden="1">'Attach 17'!$26:$26,'Attach 17'!$32:$209</definedName>
    <definedName name="Z_240327DD_375F_45D4_BA52_89AFD79FE6A1_.wvu.Rows" localSheetId="23" hidden="1">'Attach 18'!$13:$13,'Attach 18'!$20:$28</definedName>
    <definedName name="Z_240327DD_375F_45D4_BA52_89AFD79FE6A1_.wvu.Rows" localSheetId="25" hidden="1">'Attach 21'!$13:$13,'Attach 21'!$20:$28</definedName>
    <definedName name="Z_240327DD_375F_45D4_BA52_89AFD79FE6A1_.wvu.Rows" localSheetId="9" hidden="1">'Attach 5'!$4:$4</definedName>
    <definedName name="Z_240327DD_375F_45D4_BA52_89AFD79FE6A1_.wvu.Rows" localSheetId="5" hidden="1">'Attach QR'!$30:$31,'Attach QR'!$58:$60,'Attach QR'!#REF!,'Attach QR'!$134:$137,'Attach QR'!#REF!,'Attach QR'!#REF!,'Attach QR'!#REF!,'Attach QR'!#REF!,'Attach QR'!$193:$195,'Attach QR'!$232:$232,'Attach QR'!$285:$287,'Attach QR'!$305:$306,'Attach QR'!$318:$318,'Attach QR'!$354:$356,'Attach QR'!#REF!,'Attach QR'!#REF!,'Attach QR'!#REF!,'Attach QR'!$404:$404,'Attach QR'!$408:$408,'Attach QR'!$434:$436,'Attach QR'!$441:$447,'Attach QR'!$551:$553,'Attach QR'!$557:$559,'Attach QR'!$654:$654</definedName>
    <definedName name="Z_240327DD_375F_45D4_BA52_89AFD79FE6A1_.wvu.Rows" localSheetId="2" hidden="1">'Names of Bidder'!$24:$26</definedName>
    <definedName name="Z_340562B9_6CEE_4962_8D7D_CA1C6778F52C_.wvu.Cols" localSheetId="15" hidden="1">'Attach 12'!$F:$I</definedName>
    <definedName name="Z_340562B9_6CEE_4962_8D7D_CA1C6778F52C_.wvu.Cols" localSheetId="19" hidden="1">'Attach 15'!$H:$H</definedName>
    <definedName name="Z_340562B9_6CEE_4962_8D7D_CA1C6778F52C_.wvu.Cols" localSheetId="9" hidden="1">'Attach 5'!$H:$H</definedName>
    <definedName name="Z_340562B9_6CEE_4962_8D7D_CA1C6778F52C_.wvu.Cols" localSheetId="10" hidden="1">'Attach 6'!$H:$H</definedName>
    <definedName name="Z_340562B9_6CEE_4962_8D7D_CA1C6778F52C_.wvu.Cols" localSheetId="5" hidden="1">'Attach QR'!$J:$L,'Attach QR'!$R:$S,'Attach QR'!$U:$AW</definedName>
    <definedName name="Z_340562B9_6CEE_4962_8D7D_CA1C6778F52C_.wvu.PrintArea" localSheetId="13" hidden="1">'Attach 10'!$A$1:$E$28</definedName>
    <definedName name="Z_340562B9_6CEE_4962_8D7D_CA1C6778F52C_.wvu.PrintArea" localSheetId="14" hidden="1">'Attach 11'!$A$1:$E$29</definedName>
    <definedName name="Z_340562B9_6CEE_4962_8D7D_CA1C6778F52C_.wvu.PrintArea" localSheetId="15" hidden="1">'Attach 12'!$A$1:$E$31</definedName>
    <definedName name="Z_340562B9_6CEE_4962_8D7D_CA1C6778F52C_.wvu.PrintArea" localSheetId="16" hidden="1">'Attach 13'!$A$1:$E$27</definedName>
    <definedName name="Z_340562B9_6CEE_4962_8D7D_CA1C6778F52C_.wvu.PrintArea" localSheetId="17" hidden="1">'Attach 14'!$A$1:$E$29</definedName>
    <definedName name="Z_340562B9_6CEE_4962_8D7D_CA1C6778F52C_.wvu.PrintArea" localSheetId="18" hidden="1">'Attach 14-IP'!$A$8:$I$219</definedName>
    <definedName name="Z_340562B9_6CEE_4962_8D7D_CA1C6778F52C_.wvu.PrintArea" localSheetId="19" hidden="1">'Attach 15'!$A$1:$E$61</definedName>
    <definedName name="Z_340562B9_6CEE_4962_8D7D_CA1C6778F52C_.wvu.PrintArea" localSheetId="20" hidden="1">'Attach 16'!$A$1:$L$88</definedName>
    <definedName name="Z_340562B9_6CEE_4962_8D7D_CA1C6778F52C_.wvu.PrintArea" localSheetId="21" hidden="1">'Attach 17'!$A$1:$E$33</definedName>
    <definedName name="Z_340562B9_6CEE_4962_8D7D_CA1C6778F52C_.wvu.PrintArea" localSheetId="23" hidden="1">'Attach 18'!$A$1:$E$31</definedName>
    <definedName name="Z_340562B9_6CEE_4962_8D7D_CA1C6778F52C_.wvu.PrintArea" localSheetId="22" hidden="1">'Attach 18 (SP)'!$A$1:$E$29</definedName>
    <definedName name="Z_340562B9_6CEE_4962_8D7D_CA1C6778F52C_.wvu.PrintArea" localSheetId="3" hidden="1">'Attach 3(JV)'!$A$1:$E$28</definedName>
    <definedName name="Z_340562B9_6CEE_4962_8D7D_CA1C6778F52C_.wvu.PrintArea" localSheetId="4" hidden="1">'Attach 3(QR)'!$A$1:$E$29</definedName>
    <definedName name="Z_340562B9_6CEE_4962_8D7D_CA1C6778F52C_.wvu.PrintArea" localSheetId="6" hidden="1">'Attach 4'!$A$1:$G$25</definedName>
    <definedName name="Z_340562B9_6CEE_4962_8D7D_CA1C6778F52C_.wvu.PrintArea" localSheetId="7" hidden="1">'Attach 4 (A)'!$A$1:$E$27</definedName>
    <definedName name="Z_340562B9_6CEE_4962_8D7D_CA1C6778F52C_.wvu.PrintArea" localSheetId="8" hidden="1">'Attach 4 (B)'!$A$1:$E$26</definedName>
    <definedName name="Z_340562B9_6CEE_4962_8D7D_CA1C6778F52C_.wvu.PrintArea" localSheetId="9" hidden="1">'Attach 5'!$A$1:$E$34</definedName>
    <definedName name="Z_340562B9_6CEE_4962_8D7D_CA1C6778F52C_.wvu.PrintArea" localSheetId="10" hidden="1">'Attach 6'!$A$1:$E$28</definedName>
    <definedName name="Z_340562B9_6CEE_4962_8D7D_CA1C6778F52C_.wvu.PrintArea" localSheetId="11" hidden="1">'Attach 7'!$A$1:$E$28</definedName>
    <definedName name="Z_340562B9_6CEE_4962_8D7D_CA1C6778F52C_.wvu.PrintArea" localSheetId="12" hidden="1">'Attach 9'!$A$1:$G$34</definedName>
    <definedName name="Z_340562B9_6CEE_4962_8D7D_CA1C6778F52C_.wvu.PrintArea" localSheetId="5" hidden="1">'Attach QR'!$A$1:$I$659</definedName>
    <definedName name="Z_340562B9_6CEE_4962_8D7D_CA1C6778F52C_.wvu.PrintArea" localSheetId="26" hidden="1">'Bid Form 1st Envelope '!$A$1:$F$120</definedName>
    <definedName name="Z_340562B9_6CEE_4962_8D7D_CA1C6778F52C_.wvu.PrintArea" localSheetId="2" hidden="1">'Names of Bidder'!$B$1:$D$37</definedName>
    <definedName name="Z_340562B9_6CEE_4962_8D7D_CA1C6778F52C_.wvu.PrintTitles" localSheetId="15" hidden="1">'Attach 12'!$18:$18</definedName>
    <definedName name="Z_340562B9_6CEE_4962_8D7D_CA1C6778F52C_.wvu.PrintTitles" localSheetId="12" hidden="1">'Attach 9'!$18:$18</definedName>
    <definedName name="Z_340562B9_6CEE_4962_8D7D_CA1C6778F52C_.wvu.Rows" localSheetId="15" hidden="1">'Attach 12'!#REF!,'Attach 12'!#REF!</definedName>
    <definedName name="Z_340562B9_6CEE_4962_8D7D_CA1C6778F52C_.wvu.Rows" localSheetId="19" hidden="1">'Attach 15'!$15:$15</definedName>
    <definedName name="Z_340562B9_6CEE_4962_8D7D_CA1C6778F52C_.wvu.Rows" localSheetId="21" hidden="1">'Attach 17'!$26:$26,'Attach 17'!$32:$209</definedName>
    <definedName name="Z_340562B9_6CEE_4962_8D7D_CA1C6778F52C_.wvu.Rows" localSheetId="23" hidden="1">'Attach 18'!$13:$13,'Attach 18'!$20:$28</definedName>
    <definedName name="Z_340562B9_6CEE_4962_8D7D_CA1C6778F52C_.wvu.Rows" localSheetId="9" hidden="1">'Attach 5'!$4:$4</definedName>
    <definedName name="Z_340562B9_6CEE_4962_8D7D_CA1C6778F52C_.wvu.Rows" localSheetId="5" hidden="1">'Attach QR'!$30:$31,'Attach QR'!$58:$60,'Attach QR'!$62:$100,'Attach QR'!$134:$137,'Attach QR'!#REF!,'Attach QR'!$167:$174,'Attach QR'!#REF!,'Attach QR'!#REF!,'Attach QR'!#REF!,'Attach QR'!#REF!,'Attach QR'!#REF!,'Attach QR'!$193:$196,'Attach QR'!$197:$224,'Attach QR'!$285:$287,'Attach QR'!$290:$322,'Attach QR'!$354:$356,'Attach QR'!#REF!,'Attach QR'!#REF!,'Attach QR'!#REF!,'Attach QR'!$390:$390,'Attach QR'!$404:$404,'Attach QR'!$408:$408,'Attach QR'!$434:$436,'Attach QR'!$439:$510,'Attach QR'!$525:$533,'Attach QR'!$551:$553,'Attach QR'!$557:$559,'Attach QR'!$582:$635,'Attach QR'!$654:$654</definedName>
    <definedName name="Z_340562B9_6CEE_4962_8D7D_CA1C6778F52C_.wvu.Rows" localSheetId="2" hidden="1">'Names of Bidder'!$24:$26</definedName>
    <definedName name="Z_38BECF6E_1A53_4F98_87B9_44F2C5F77E08_.wvu.Cols" localSheetId="15" hidden="1">'Attach 12'!$F:$I</definedName>
    <definedName name="Z_38BECF6E_1A53_4F98_87B9_44F2C5F77E08_.wvu.Cols" localSheetId="19" hidden="1">'Attach 15'!$H:$H</definedName>
    <definedName name="Z_38BECF6E_1A53_4F98_87B9_44F2C5F77E08_.wvu.Cols" localSheetId="9" hidden="1">'Attach 5'!$H:$H</definedName>
    <definedName name="Z_38BECF6E_1A53_4F98_87B9_44F2C5F77E08_.wvu.Cols" localSheetId="10" hidden="1">'Attach 6'!$H:$H</definedName>
    <definedName name="Z_38BECF6E_1A53_4F98_87B9_44F2C5F77E08_.wvu.Cols" localSheetId="5" hidden="1">'Attach QR'!$J:$L,'Attach QR'!$R:$S,'Attach QR'!$U:$AW</definedName>
    <definedName name="Z_38BECF6E_1A53_4F98_87B9_44F2C5F77E08_.wvu.PrintArea" localSheetId="13" hidden="1">'Attach 10'!$A$1:$E$28</definedName>
    <definedName name="Z_38BECF6E_1A53_4F98_87B9_44F2C5F77E08_.wvu.PrintArea" localSheetId="14" hidden="1">'Attach 11'!$A$1:$E$29</definedName>
    <definedName name="Z_38BECF6E_1A53_4F98_87B9_44F2C5F77E08_.wvu.PrintArea" localSheetId="15" hidden="1">'Attach 12'!$A$1:$E$31</definedName>
    <definedName name="Z_38BECF6E_1A53_4F98_87B9_44F2C5F77E08_.wvu.PrintArea" localSheetId="16" hidden="1">'Attach 13'!$A$1:$E$27</definedName>
    <definedName name="Z_38BECF6E_1A53_4F98_87B9_44F2C5F77E08_.wvu.PrintArea" localSheetId="17" hidden="1">'Attach 14'!$A$1:$E$29</definedName>
    <definedName name="Z_38BECF6E_1A53_4F98_87B9_44F2C5F77E08_.wvu.PrintArea" localSheetId="18" hidden="1">'Attach 14-IP'!$A$8:$I$219</definedName>
    <definedName name="Z_38BECF6E_1A53_4F98_87B9_44F2C5F77E08_.wvu.PrintArea" localSheetId="19" hidden="1">'Attach 15'!$A$1:$E$61</definedName>
    <definedName name="Z_38BECF6E_1A53_4F98_87B9_44F2C5F77E08_.wvu.PrintArea" localSheetId="20" hidden="1">'Attach 16'!$A$1:$L$88</definedName>
    <definedName name="Z_38BECF6E_1A53_4F98_87B9_44F2C5F77E08_.wvu.PrintArea" localSheetId="21" hidden="1">'Attach 17'!$A$1:$E$33</definedName>
    <definedName name="Z_38BECF6E_1A53_4F98_87B9_44F2C5F77E08_.wvu.PrintArea" localSheetId="23" hidden="1">'Attach 18'!$A$1:$E$31</definedName>
    <definedName name="Z_38BECF6E_1A53_4F98_87B9_44F2C5F77E08_.wvu.PrintArea" localSheetId="22" hidden="1">'Attach 18 (SP)'!$A$1:$E$29</definedName>
    <definedName name="Z_38BECF6E_1A53_4F98_87B9_44F2C5F77E08_.wvu.PrintArea" localSheetId="3" hidden="1">'Attach 3(JV)'!$A$1:$E$28</definedName>
    <definedName name="Z_38BECF6E_1A53_4F98_87B9_44F2C5F77E08_.wvu.PrintArea" localSheetId="4" hidden="1">'Attach 3(QR)'!$A$1:$E$29</definedName>
    <definedName name="Z_38BECF6E_1A53_4F98_87B9_44F2C5F77E08_.wvu.PrintArea" localSheetId="6" hidden="1">'Attach 4'!$A$1:$G$25</definedName>
    <definedName name="Z_38BECF6E_1A53_4F98_87B9_44F2C5F77E08_.wvu.PrintArea" localSheetId="7" hidden="1">'Attach 4 (A)'!$A$1:$E$27</definedName>
    <definedName name="Z_38BECF6E_1A53_4F98_87B9_44F2C5F77E08_.wvu.PrintArea" localSheetId="8" hidden="1">'Attach 4 (B)'!$A$1:$E$26</definedName>
    <definedName name="Z_38BECF6E_1A53_4F98_87B9_44F2C5F77E08_.wvu.PrintArea" localSheetId="9" hidden="1">'Attach 5'!$A$1:$E$34</definedName>
    <definedName name="Z_38BECF6E_1A53_4F98_87B9_44F2C5F77E08_.wvu.PrintArea" localSheetId="10" hidden="1">'Attach 6'!$A$1:$E$28</definedName>
    <definedName name="Z_38BECF6E_1A53_4F98_87B9_44F2C5F77E08_.wvu.PrintArea" localSheetId="11" hidden="1">'Attach 7'!$A$1:$E$28</definedName>
    <definedName name="Z_38BECF6E_1A53_4F98_87B9_44F2C5F77E08_.wvu.PrintArea" localSheetId="12" hidden="1">'Attach 9'!$A$1:$G$34</definedName>
    <definedName name="Z_38BECF6E_1A53_4F98_87B9_44F2C5F77E08_.wvu.PrintArea" localSheetId="5" hidden="1">'Attach QR'!$A$1:$I$659</definedName>
    <definedName name="Z_38BECF6E_1A53_4F98_87B9_44F2C5F77E08_.wvu.PrintArea" localSheetId="26" hidden="1">'Bid Form 1st Envelope '!$A$1:$F$120</definedName>
    <definedName name="Z_38BECF6E_1A53_4F98_87B9_44F2C5F77E08_.wvu.PrintArea" localSheetId="2" hidden="1">'Names of Bidder'!$B$1:$D$37</definedName>
    <definedName name="Z_38BECF6E_1A53_4F98_87B9_44F2C5F77E08_.wvu.PrintTitles" localSheetId="15" hidden="1">'Attach 12'!$18:$18</definedName>
    <definedName name="Z_38BECF6E_1A53_4F98_87B9_44F2C5F77E08_.wvu.PrintTitles" localSheetId="12" hidden="1">'Attach 9'!$18:$18</definedName>
    <definedName name="Z_38BECF6E_1A53_4F98_87B9_44F2C5F77E08_.wvu.Rows" localSheetId="15" hidden="1">'Attach 12'!#REF!,'Attach 12'!#REF!</definedName>
    <definedName name="Z_38BECF6E_1A53_4F98_87B9_44F2C5F77E08_.wvu.Rows" localSheetId="19" hidden="1">'Attach 15'!$15:$15</definedName>
    <definedName name="Z_38BECF6E_1A53_4F98_87B9_44F2C5F77E08_.wvu.Rows" localSheetId="21" hidden="1">'Attach 17'!$26:$26,'Attach 17'!$32:$209</definedName>
    <definedName name="Z_38BECF6E_1A53_4F98_87B9_44F2C5F77E08_.wvu.Rows" localSheetId="23" hidden="1">'Attach 18'!$13:$13,'Attach 18'!$20:$28</definedName>
    <definedName name="Z_38BECF6E_1A53_4F98_87B9_44F2C5F77E08_.wvu.Rows" localSheetId="9" hidden="1">'Attach 5'!$4:$4</definedName>
    <definedName name="Z_38BECF6E_1A53_4F98_87B9_44F2C5F77E08_.wvu.Rows" localSheetId="5" hidden="1">'Attach QR'!$30:$31,'Attach QR'!$58:$60,'Attach QR'!$62:$100,'Attach QR'!$134:$137,'Attach QR'!#REF!,'Attach QR'!$167:$174,'Attach QR'!#REF!,'Attach QR'!#REF!,'Attach QR'!#REF!,'Attach QR'!#REF!,'Attach QR'!#REF!,'Attach QR'!$193:$196,'Attach QR'!$197:$224,'Attach QR'!$285:$287,'Attach QR'!$290:$322,'Attach QR'!$354:$356,'Attach QR'!#REF!,'Attach QR'!#REF!,'Attach QR'!#REF!,'Attach QR'!$390:$390,'Attach QR'!$404:$404,'Attach QR'!$408:$408,'Attach QR'!$434:$436,'Attach QR'!$439:$510,'Attach QR'!$525:$533,'Attach QR'!$551:$553,'Attach QR'!$557:$559,'Attach QR'!$582:$635,'Attach QR'!$654:$654</definedName>
    <definedName name="Z_38BECF6E_1A53_4F98_87B9_44F2C5F77E08_.wvu.Rows" localSheetId="2" hidden="1">'Names of Bidder'!$24:$26</definedName>
    <definedName name="Z_4167AD0A_C305_4E18_90C0_E68C87B87BD7_.wvu.Cols" localSheetId="18" hidden="1">'Attach 14-IP'!$K:$K</definedName>
    <definedName name="Z_4167AD0A_C305_4E18_90C0_E68C87B87BD7_.wvu.Cols" localSheetId="19" hidden="1">'Attach 15'!$H:$H</definedName>
    <definedName name="Z_4167AD0A_C305_4E18_90C0_E68C87B87BD7_.wvu.Cols" localSheetId="6" hidden="1">'Attach 4'!$H:$O</definedName>
    <definedName name="Z_4167AD0A_C305_4E18_90C0_E68C87B87BD7_.wvu.Cols" localSheetId="9" hidden="1">'Attach 5'!$H:$H</definedName>
    <definedName name="Z_4167AD0A_C305_4E18_90C0_E68C87B87BD7_.wvu.Cols" localSheetId="10" hidden="1">'Attach 6'!$H:$H</definedName>
    <definedName name="Z_4167AD0A_C305_4E18_90C0_E68C87B87BD7_.wvu.Cols" localSheetId="12" hidden="1">'Attach 9'!$H:$H</definedName>
    <definedName name="Z_4167AD0A_C305_4E18_90C0_E68C87B87BD7_.wvu.Cols" localSheetId="5" hidden="1">'Attach QR'!$J:$P,'Attach QR'!$R:$S,'Attach QR'!$U:$AW</definedName>
    <definedName name="Z_4167AD0A_C305_4E18_90C0_E68C87B87BD7_.wvu.Cols" localSheetId="26" hidden="1">'Bid Form 1st Envelope '!$H:$H</definedName>
    <definedName name="Z_4167AD0A_C305_4E18_90C0_E68C87B87BD7_.wvu.Cols" localSheetId="2" hidden="1">'Names of Bidder'!$H:$H</definedName>
    <definedName name="Z_4167AD0A_C305_4E18_90C0_E68C87B87BD7_.wvu.PrintArea" localSheetId="13" hidden="1">'Attach 10'!$A$1:$E$23</definedName>
    <definedName name="Z_4167AD0A_C305_4E18_90C0_E68C87B87BD7_.wvu.PrintArea" localSheetId="14" hidden="1">'Attach 11'!$A$1:$E$85</definedName>
    <definedName name="Z_4167AD0A_C305_4E18_90C0_E68C87B87BD7_.wvu.PrintArea" localSheetId="15" hidden="1">'Attach 12'!$A$1:$E$30</definedName>
    <definedName name="Z_4167AD0A_C305_4E18_90C0_E68C87B87BD7_.wvu.PrintArea" localSheetId="16" hidden="1">'Attach 13'!$A$1:$E$26</definedName>
    <definedName name="Z_4167AD0A_C305_4E18_90C0_E68C87B87BD7_.wvu.PrintArea" localSheetId="17" hidden="1">'Attach 14'!$A$1:$E$29</definedName>
    <definedName name="Z_4167AD0A_C305_4E18_90C0_E68C87B87BD7_.wvu.PrintArea" localSheetId="18" hidden="1">'Attach 14-IP'!$A$8:$I$219</definedName>
    <definedName name="Z_4167AD0A_C305_4E18_90C0_E68C87B87BD7_.wvu.PrintArea" localSheetId="19" hidden="1">'Attach 15'!$A$1:$E$61</definedName>
    <definedName name="Z_4167AD0A_C305_4E18_90C0_E68C87B87BD7_.wvu.PrintArea" localSheetId="20" hidden="1">'Attach 16'!$A$1:$L$88</definedName>
    <definedName name="Z_4167AD0A_C305_4E18_90C0_E68C87B87BD7_.wvu.PrintArea" localSheetId="21" hidden="1">'Attach 17'!$A$1:$E$33</definedName>
    <definedName name="Z_4167AD0A_C305_4E18_90C0_E68C87B87BD7_.wvu.PrintArea" localSheetId="23" hidden="1">'Attach 18'!$A$1:$E$31</definedName>
    <definedName name="Z_4167AD0A_C305_4E18_90C0_E68C87B87BD7_.wvu.PrintArea" localSheetId="22" hidden="1">'Attach 18 (SP)'!$A$1:$E$26</definedName>
    <definedName name="Z_4167AD0A_C305_4E18_90C0_E68C87B87BD7_.wvu.PrintArea" localSheetId="3" hidden="1">'Attach 3(JV)'!$A$1:$E$26</definedName>
    <definedName name="Z_4167AD0A_C305_4E18_90C0_E68C87B87BD7_.wvu.PrintArea" localSheetId="4" hidden="1">'Attach 3(QR)'!$A$1:$E$25</definedName>
    <definedName name="Z_4167AD0A_C305_4E18_90C0_E68C87B87BD7_.wvu.PrintArea" localSheetId="6" hidden="1">'Attach 4'!$A$1:$G$25</definedName>
    <definedName name="Z_4167AD0A_C305_4E18_90C0_E68C87B87BD7_.wvu.PrintArea" localSheetId="7" hidden="1">'Attach 4 (A)'!$A$1:$E$27</definedName>
    <definedName name="Z_4167AD0A_C305_4E18_90C0_E68C87B87BD7_.wvu.PrintArea" localSheetId="8" hidden="1">'Attach 4 (B)'!$A$1:$E$26</definedName>
    <definedName name="Z_4167AD0A_C305_4E18_90C0_E68C87B87BD7_.wvu.PrintArea" localSheetId="9" hidden="1">'Attach 5'!$A$1:$E$34</definedName>
    <definedName name="Z_4167AD0A_C305_4E18_90C0_E68C87B87BD7_.wvu.PrintArea" localSheetId="10" hidden="1">'Attach 6'!$A$1:$E$28</definedName>
    <definedName name="Z_4167AD0A_C305_4E18_90C0_E68C87B87BD7_.wvu.PrintArea" localSheetId="11" hidden="1">'Attach 7'!$A$1:$E$24</definedName>
    <definedName name="Z_4167AD0A_C305_4E18_90C0_E68C87B87BD7_.wvu.PrintArea" localSheetId="12" hidden="1">'Attach 9'!$A$1:$H$33</definedName>
    <definedName name="Z_4167AD0A_C305_4E18_90C0_E68C87B87BD7_.wvu.PrintArea" localSheetId="5" hidden="1">'Attach QR'!$A$1:$I$659</definedName>
    <definedName name="Z_4167AD0A_C305_4E18_90C0_E68C87B87BD7_.wvu.PrintArea" localSheetId="24" hidden="1">'Attach-19'!$A$1:$E$26</definedName>
    <definedName name="Z_4167AD0A_C305_4E18_90C0_E68C87B87BD7_.wvu.PrintArea" localSheetId="26" hidden="1">'Bid Form 1st Envelope '!$A$1:$F$120</definedName>
    <definedName name="Z_4167AD0A_C305_4E18_90C0_E68C87B87BD7_.wvu.PrintArea" localSheetId="1" hidden="1">Cover!$A$1:$F$25</definedName>
    <definedName name="Z_4167AD0A_C305_4E18_90C0_E68C87B87BD7_.wvu.PrintArea" localSheetId="2" hidden="1">'Names of Bidder'!$B$1:$D$37</definedName>
    <definedName name="Z_4167AD0A_C305_4E18_90C0_E68C87B87BD7_.wvu.PrintTitles" localSheetId="15" hidden="1">'Attach 12'!$18:$18</definedName>
    <definedName name="Z_4167AD0A_C305_4E18_90C0_E68C87B87BD7_.wvu.PrintTitles" localSheetId="12" hidden="1">'Attach 9'!$18:$18</definedName>
    <definedName name="Z_4167AD0A_C305_4E18_90C0_E68C87B87BD7_.wvu.Rows" localSheetId="15" hidden="1">'Attach 12'!#REF!,'Attach 12'!#REF!</definedName>
    <definedName name="Z_4167AD0A_C305_4E18_90C0_E68C87B87BD7_.wvu.Rows" localSheetId="19" hidden="1">'Attach 15'!$15:$15</definedName>
    <definedName name="Z_4167AD0A_C305_4E18_90C0_E68C87B87BD7_.wvu.Rows" localSheetId="21" hidden="1">'Attach 17'!$26:$26,'Attach 17'!$32:$209</definedName>
    <definedName name="Z_4167AD0A_C305_4E18_90C0_E68C87B87BD7_.wvu.Rows" localSheetId="23" hidden="1">'Attach 18'!$13:$13,'Attach 18'!$20:$28</definedName>
    <definedName name="Z_4167AD0A_C305_4E18_90C0_E68C87B87BD7_.wvu.Rows" localSheetId="9" hidden="1">'Attach 5'!$4:$4</definedName>
    <definedName name="Z_4167AD0A_C305_4E18_90C0_E68C87B87BD7_.wvu.Rows" localSheetId="5" hidden="1">'Attach QR'!$30:$31,'Attach QR'!$58:$60,'Attach QR'!$62:$100,'Attach QR'!$111:$111,'Attach QR'!$134:$137,'Attach QR'!#REF!,'Attach QR'!$167:$174,'Attach QR'!#REF!,'Attach QR'!$193:$224,'Attach QR'!$285:$287,'Attach QR'!$290:$322,'Attach QR'!$354:$356,'Attach QR'!$407:$408,'Attach QR'!$421:$421,'Attach QR'!$434:$436,'Attach QR'!$439:$510,'Attach QR'!$525:$533,'Attach QR'!$551:$553,'Attach QR'!$557:$559,'Attach QR'!$582:$635,'Attach QR'!$654:$654</definedName>
    <definedName name="Z_4167AD0A_C305_4E18_90C0_E68C87B87BD7_.wvu.Rows" localSheetId="24" hidden="1">'Attach-19'!$13:$13</definedName>
    <definedName name="Z_4167AD0A_C305_4E18_90C0_E68C87B87BD7_.wvu.Rows" localSheetId="26" hidden="1">'Bid Form 1st Envelope '!#REF!,'Bid Form 1st Envelope '!$59:$60</definedName>
    <definedName name="Z_4167AD0A_C305_4E18_90C0_E68C87B87BD7_.wvu.Rows" localSheetId="2" hidden="1">'Names of Bidder'!$24:$24,'Names of Bidder'!$29:$29,'Names of Bidder'!$31:$31</definedName>
    <definedName name="Z_43BCBF1E_CDCF_4541_8D79_87EDCECBC1FD_.wvu.Cols" localSheetId="19" hidden="1">'Attach 15'!$H:$H</definedName>
    <definedName name="Z_43BCBF1E_CDCF_4541_8D79_87EDCECBC1FD_.wvu.Cols" localSheetId="9" hidden="1">'Attach 5'!$H:$H</definedName>
    <definedName name="Z_43BCBF1E_CDCF_4541_8D79_87EDCECBC1FD_.wvu.Cols" localSheetId="10" hidden="1">'Attach 6'!$H:$H</definedName>
    <definedName name="Z_43BCBF1E_CDCF_4541_8D79_87EDCECBC1FD_.wvu.PrintArea" localSheetId="13" hidden="1">'Attach 10'!$A$1:$E$28</definedName>
    <definedName name="Z_43BCBF1E_CDCF_4541_8D79_87EDCECBC1FD_.wvu.PrintArea" localSheetId="14" hidden="1">'Attach 11'!$A$1:$E$85</definedName>
    <definedName name="Z_43BCBF1E_CDCF_4541_8D79_87EDCECBC1FD_.wvu.PrintArea" localSheetId="15" hidden="1">'Attach 12'!$A$1:$E$31</definedName>
    <definedName name="Z_43BCBF1E_CDCF_4541_8D79_87EDCECBC1FD_.wvu.PrintArea" localSheetId="16" hidden="1">'Attach 13'!$A$1:$E$29</definedName>
    <definedName name="Z_43BCBF1E_CDCF_4541_8D79_87EDCECBC1FD_.wvu.PrintArea" localSheetId="17" hidden="1">'Attach 14'!$A$1:$E$29</definedName>
    <definedName name="Z_43BCBF1E_CDCF_4541_8D79_87EDCECBC1FD_.wvu.PrintArea" localSheetId="19" hidden="1">'Attach 15'!$A$1:$E$62</definedName>
    <definedName name="Z_43BCBF1E_CDCF_4541_8D79_87EDCECBC1FD_.wvu.PrintArea" localSheetId="20" hidden="1">'Attach 16'!$A$1:$L$88</definedName>
    <definedName name="Z_43BCBF1E_CDCF_4541_8D79_87EDCECBC1FD_.wvu.PrintArea" localSheetId="23" hidden="1">'Attach 18'!$A$1:$E$35</definedName>
    <definedName name="Z_43BCBF1E_CDCF_4541_8D79_87EDCECBC1FD_.wvu.PrintArea" localSheetId="22" hidden="1">'Attach 18 (SP)'!$A$1:$E$29</definedName>
    <definedName name="Z_43BCBF1E_CDCF_4541_8D79_87EDCECBC1FD_.wvu.PrintArea" localSheetId="25" hidden="1">'Attach 21'!$A$1:$E$35</definedName>
    <definedName name="Z_43BCBF1E_CDCF_4541_8D79_87EDCECBC1FD_.wvu.PrintArea" localSheetId="3" hidden="1">'Attach 3(JV)'!$A$1:$E$28</definedName>
    <definedName name="Z_43BCBF1E_CDCF_4541_8D79_87EDCECBC1FD_.wvu.PrintArea" localSheetId="4" hidden="1">'Attach 3(QR)'!$A$1:$E$29</definedName>
    <definedName name="Z_43BCBF1E_CDCF_4541_8D79_87EDCECBC1FD_.wvu.PrintArea" localSheetId="6" hidden="1">'Attach 4'!$A$1:$E$25</definedName>
    <definedName name="Z_43BCBF1E_CDCF_4541_8D79_87EDCECBC1FD_.wvu.PrintArea" localSheetId="7" hidden="1">'Attach 4 (A)'!$A$1:$E$27</definedName>
    <definedName name="Z_43BCBF1E_CDCF_4541_8D79_87EDCECBC1FD_.wvu.PrintArea" localSheetId="8" hidden="1">'Attach 4 (B)'!$A$1:$E$26</definedName>
    <definedName name="Z_43BCBF1E_CDCF_4541_8D79_87EDCECBC1FD_.wvu.PrintArea" localSheetId="9" hidden="1">'Attach 5'!$A$1:$E$109</definedName>
    <definedName name="Z_43BCBF1E_CDCF_4541_8D79_87EDCECBC1FD_.wvu.PrintArea" localSheetId="10" hidden="1">'Attach 6'!$A$1:$E$51</definedName>
    <definedName name="Z_43BCBF1E_CDCF_4541_8D79_87EDCECBC1FD_.wvu.PrintArea" localSheetId="11" hidden="1">'Attach 7'!$A$1:$E$28</definedName>
    <definedName name="Z_43BCBF1E_CDCF_4541_8D79_87EDCECBC1FD_.wvu.PrintArea" localSheetId="12" hidden="1">'Attach 9'!$A$1:$G$40</definedName>
    <definedName name="Z_43BCBF1E_CDCF_4541_8D79_87EDCECBC1FD_.wvu.PrintArea" localSheetId="26" hidden="1">'Bid Form 1st Envelope '!$A$1:$F$120</definedName>
    <definedName name="Z_43BCBF1E_CDCF_4541_8D79_87EDCECBC1FD_.wvu.PrintArea" localSheetId="2" hidden="1">'Names of Bidder'!$B$1:$D$37</definedName>
    <definedName name="Z_43BCBF1E_CDCF_4541_8D79_87EDCECBC1FD_.wvu.PrintTitles" localSheetId="15" hidden="1">'Attach 12'!$18:$18</definedName>
    <definedName name="Z_43BCBF1E_CDCF_4541_8D79_87EDCECBC1FD_.wvu.PrintTitles" localSheetId="12" hidden="1">'Attach 9'!$18:$18</definedName>
    <definedName name="Z_43BCBF1E_CDCF_4541_8D79_87EDCECBC1FD_.wvu.Rows" localSheetId="15" hidden="1">'Attach 12'!#REF!,'Attach 12'!#REF!,'Attach 12'!#REF!,'Attach 12'!#REF!,'Attach 12'!#REF!</definedName>
    <definedName name="Z_43BCBF1E_CDCF_4541_8D79_87EDCECBC1FD_.wvu.Rows" localSheetId="19" hidden="1">'Attach 15'!$12:$13,'Attach 15'!$15:$15</definedName>
    <definedName name="Z_44C1C443_3199_4288_884A_D16AF7B2CD69_.wvu.PrintArea" localSheetId="25" hidden="1">'Attach 21'!$A$1:$E$31</definedName>
    <definedName name="Z_44C1C443_3199_4288_884A_D16AF7B2CD69_.wvu.Rows" localSheetId="25" hidden="1">'Attach 21'!$13:$13,'Attach 21'!$20:$28</definedName>
    <definedName name="Z_477F7E43_D393_45BA_B99B_D838E4629B5D_.wvu.Cols" localSheetId="15" hidden="1">'Attach 12'!$F:$I</definedName>
    <definedName name="Z_477F7E43_D393_45BA_B99B_D838E4629B5D_.wvu.Cols" localSheetId="19" hidden="1">'Attach 15'!$H:$H</definedName>
    <definedName name="Z_477F7E43_D393_45BA_B99B_D838E4629B5D_.wvu.Cols" localSheetId="9" hidden="1">'Attach 5'!$H:$H</definedName>
    <definedName name="Z_477F7E43_D393_45BA_B99B_D838E4629B5D_.wvu.Cols" localSheetId="10" hidden="1">'Attach 6'!$H:$H</definedName>
    <definedName name="Z_477F7E43_D393_45BA_B99B_D838E4629B5D_.wvu.Cols" localSheetId="5" hidden="1">'Attach QR'!$J:$L,'Attach QR'!$R:$S,'Attach QR'!$U:$AW</definedName>
    <definedName name="Z_477F7E43_D393_45BA_B99B_D838E4629B5D_.wvu.PrintArea" localSheetId="13" hidden="1">'Attach 10'!$A$1:$E$28</definedName>
    <definedName name="Z_477F7E43_D393_45BA_B99B_D838E4629B5D_.wvu.PrintArea" localSheetId="14" hidden="1">'Attach 11'!$A$1:$E$29</definedName>
    <definedName name="Z_477F7E43_D393_45BA_B99B_D838E4629B5D_.wvu.PrintArea" localSheetId="15" hidden="1">'Attach 12'!$A$1:$E$31</definedName>
    <definedName name="Z_477F7E43_D393_45BA_B99B_D838E4629B5D_.wvu.PrintArea" localSheetId="16" hidden="1">'Attach 13'!$A$1:$E$27</definedName>
    <definedName name="Z_477F7E43_D393_45BA_B99B_D838E4629B5D_.wvu.PrintArea" localSheetId="17" hidden="1">'Attach 14'!$A$1:$E$29</definedName>
    <definedName name="Z_477F7E43_D393_45BA_B99B_D838E4629B5D_.wvu.PrintArea" localSheetId="18" hidden="1">'Attach 14-IP'!$A$8:$I$219</definedName>
    <definedName name="Z_477F7E43_D393_45BA_B99B_D838E4629B5D_.wvu.PrintArea" localSheetId="19" hidden="1">'Attach 15'!$A$1:$E$61</definedName>
    <definedName name="Z_477F7E43_D393_45BA_B99B_D838E4629B5D_.wvu.PrintArea" localSheetId="20" hidden="1">'Attach 16'!$A$1:$L$88</definedName>
    <definedName name="Z_477F7E43_D393_45BA_B99B_D838E4629B5D_.wvu.PrintArea" localSheetId="21" hidden="1">'Attach 17'!$A$1:$E$33</definedName>
    <definedName name="Z_477F7E43_D393_45BA_B99B_D838E4629B5D_.wvu.PrintArea" localSheetId="23" hidden="1">'Attach 18'!$A$1:$E$31</definedName>
    <definedName name="Z_477F7E43_D393_45BA_B99B_D838E4629B5D_.wvu.PrintArea" localSheetId="22" hidden="1">'Attach 18 (SP)'!$A$1:$E$29</definedName>
    <definedName name="Z_477F7E43_D393_45BA_B99B_D838E4629B5D_.wvu.PrintArea" localSheetId="3" hidden="1">'Attach 3(JV)'!$A$1:$E$28</definedName>
    <definedName name="Z_477F7E43_D393_45BA_B99B_D838E4629B5D_.wvu.PrintArea" localSheetId="4" hidden="1">'Attach 3(QR)'!$A$1:$E$29</definedName>
    <definedName name="Z_477F7E43_D393_45BA_B99B_D838E4629B5D_.wvu.PrintArea" localSheetId="6" hidden="1">'Attach 4'!$A$1:$G$25</definedName>
    <definedName name="Z_477F7E43_D393_45BA_B99B_D838E4629B5D_.wvu.PrintArea" localSheetId="7" hidden="1">'Attach 4 (A)'!$A$1:$E$27</definedName>
    <definedName name="Z_477F7E43_D393_45BA_B99B_D838E4629B5D_.wvu.PrintArea" localSheetId="8" hidden="1">'Attach 4 (B)'!$A$1:$E$26</definedName>
    <definedName name="Z_477F7E43_D393_45BA_B99B_D838E4629B5D_.wvu.PrintArea" localSheetId="9" hidden="1">'Attach 5'!$A$1:$E$34</definedName>
    <definedName name="Z_477F7E43_D393_45BA_B99B_D838E4629B5D_.wvu.PrintArea" localSheetId="10" hidden="1">'Attach 6'!$A$1:$E$28</definedName>
    <definedName name="Z_477F7E43_D393_45BA_B99B_D838E4629B5D_.wvu.PrintArea" localSheetId="11" hidden="1">'Attach 7'!$A$1:$E$28</definedName>
    <definedName name="Z_477F7E43_D393_45BA_B99B_D838E4629B5D_.wvu.PrintArea" localSheetId="12" hidden="1">'Attach 9'!$A$1:$G$34</definedName>
    <definedName name="Z_477F7E43_D393_45BA_B99B_D838E4629B5D_.wvu.PrintArea" localSheetId="5" hidden="1">'Attach QR'!$A$1:$I$659</definedName>
    <definedName name="Z_477F7E43_D393_45BA_B99B_D838E4629B5D_.wvu.PrintArea" localSheetId="26" hidden="1">'Bid Form 1st Envelope '!$A$1:$F$120</definedName>
    <definedName name="Z_477F7E43_D393_45BA_B99B_D838E4629B5D_.wvu.PrintArea" localSheetId="2" hidden="1">'Names of Bidder'!$B$1:$D$37</definedName>
    <definedName name="Z_477F7E43_D393_45BA_B99B_D838E4629B5D_.wvu.PrintTitles" localSheetId="15" hidden="1">'Attach 12'!$18:$18</definedName>
    <definedName name="Z_477F7E43_D393_45BA_B99B_D838E4629B5D_.wvu.PrintTitles" localSheetId="12" hidden="1">'Attach 9'!$18:$18</definedName>
    <definedName name="Z_477F7E43_D393_45BA_B99B_D838E4629B5D_.wvu.Rows" localSheetId="15" hidden="1">'Attach 12'!#REF!,'Attach 12'!#REF!</definedName>
    <definedName name="Z_477F7E43_D393_45BA_B99B_D838E4629B5D_.wvu.Rows" localSheetId="19" hidden="1">'Attach 15'!$15:$15</definedName>
    <definedName name="Z_477F7E43_D393_45BA_B99B_D838E4629B5D_.wvu.Rows" localSheetId="21" hidden="1">'Attach 17'!$26:$26,'Attach 17'!$32:$209</definedName>
    <definedName name="Z_477F7E43_D393_45BA_B99B_D838E4629B5D_.wvu.Rows" localSheetId="23" hidden="1">'Attach 18'!$13:$13,'Attach 18'!$20:$28</definedName>
    <definedName name="Z_477F7E43_D393_45BA_B99B_D838E4629B5D_.wvu.Rows" localSheetId="9" hidden="1">'Attach 5'!$4:$4</definedName>
    <definedName name="Z_477F7E43_D393_45BA_B99B_D838E4629B5D_.wvu.Rows" localSheetId="5" hidden="1">'Attach QR'!$30:$31,'Attach QR'!$58:$60,'Attach QR'!$62:$100,'Attach QR'!#REF!,'Attach QR'!$134:$137,'Attach QR'!#REF!,'Attach QR'!$167:$174,'Attach QR'!#REF!,'Attach QR'!#REF!,'Attach QR'!#REF!,'Attach QR'!#REF!,'Attach QR'!#REF!,'Attach QR'!$193:$196,'Attach QR'!$197:$224,'Attach QR'!$285:$287,'Attach QR'!$290:$322,'Attach QR'!$354:$356,'Attach QR'!#REF!,'Attach QR'!#REF!,'Attach QR'!#REF!,'Attach QR'!$390:$390,'Attach QR'!$404:$404,'Attach QR'!$408:$408,'Attach QR'!$434:$436,'Attach QR'!$439:$510,'Attach QR'!$525:$533,'Attach QR'!$551:$553,'Attach QR'!$557:$559,'Attach QR'!$582:$635,'Attach QR'!$654:$654</definedName>
    <definedName name="Z_477F7E43_D393_45BA_B99B_D838E4629B5D_.wvu.Rows" localSheetId="2" hidden="1">'Names of Bidder'!$24:$26</definedName>
    <definedName name="Z_494F6778_23FE_4AAC_B37D_6C7543FC13B9_.wvu.Cols" localSheetId="19" hidden="1">'Attach 15'!$H:$H</definedName>
    <definedName name="Z_494F6778_23FE_4AAC_B37D_6C7543FC13B9_.wvu.Cols" localSheetId="9" hidden="1">'Attach 5'!$H:$H</definedName>
    <definedName name="Z_494F6778_23FE_4AAC_B37D_6C7543FC13B9_.wvu.Cols" localSheetId="10" hidden="1">'Attach 6'!$H:$H</definedName>
    <definedName name="Z_494F6778_23FE_4AAC_B37D_6C7543FC13B9_.wvu.Cols" localSheetId="5" hidden="1">'Attach QR'!$J:$L</definedName>
    <definedName name="Z_494F6778_23FE_4AAC_B37D_6C7543FC13B9_.wvu.PrintArea" localSheetId="13" hidden="1">'Attach 10'!$A$1:$E$28</definedName>
    <definedName name="Z_494F6778_23FE_4AAC_B37D_6C7543FC13B9_.wvu.PrintArea" localSheetId="14" hidden="1">'Attach 11'!$A$1:$E$85</definedName>
    <definedName name="Z_494F6778_23FE_4AAC_B37D_6C7543FC13B9_.wvu.PrintArea" localSheetId="15" hidden="1">'Attach 12'!$A$1:$E$31</definedName>
    <definedName name="Z_494F6778_23FE_4AAC_B37D_6C7543FC13B9_.wvu.PrintArea" localSheetId="16" hidden="1">'Attach 13'!$A$1:$E$29</definedName>
    <definedName name="Z_494F6778_23FE_4AAC_B37D_6C7543FC13B9_.wvu.PrintArea" localSheetId="17" hidden="1">'Attach 14'!$A$1:$E$29</definedName>
    <definedName name="Z_494F6778_23FE_4AAC_B37D_6C7543FC13B9_.wvu.PrintArea" localSheetId="18" hidden="1">'Attach 14-IP'!$A$8:$I$219</definedName>
    <definedName name="Z_494F6778_23FE_4AAC_B37D_6C7543FC13B9_.wvu.PrintArea" localSheetId="19" hidden="1">'Attach 15'!$A$1:$E$61</definedName>
    <definedName name="Z_494F6778_23FE_4AAC_B37D_6C7543FC13B9_.wvu.PrintArea" localSheetId="20" hidden="1">'Attach 16'!$A$1:$L$88</definedName>
    <definedName name="Z_494F6778_23FE_4AAC_B37D_6C7543FC13B9_.wvu.PrintArea" localSheetId="23" hidden="1">'Attach 18'!$A$1:$E$35</definedName>
    <definedName name="Z_494F6778_23FE_4AAC_B37D_6C7543FC13B9_.wvu.PrintArea" localSheetId="22" hidden="1">'Attach 18 (SP)'!$A$1:$E$29</definedName>
    <definedName name="Z_494F6778_23FE_4AAC_B37D_6C7543FC13B9_.wvu.PrintArea" localSheetId="25" hidden="1">'Attach 21'!$A$1:$E$35</definedName>
    <definedName name="Z_494F6778_23FE_4AAC_B37D_6C7543FC13B9_.wvu.PrintArea" localSheetId="3" hidden="1">'Attach 3(JV)'!$A$1:$E$28</definedName>
    <definedName name="Z_494F6778_23FE_4AAC_B37D_6C7543FC13B9_.wvu.PrintArea" localSheetId="4" hidden="1">'Attach 3(QR)'!$A$1:$E$29</definedName>
    <definedName name="Z_494F6778_23FE_4AAC_B37D_6C7543FC13B9_.wvu.PrintArea" localSheetId="6" hidden="1">'Attach 4'!$A$1:$E$25</definedName>
    <definedName name="Z_494F6778_23FE_4AAC_B37D_6C7543FC13B9_.wvu.PrintArea" localSheetId="7" hidden="1">'Attach 4 (A)'!$A$1:$E$27</definedName>
    <definedName name="Z_494F6778_23FE_4AAC_B37D_6C7543FC13B9_.wvu.PrintArea" localSheetId="8" hidden="1">'Attach 4 (B)'!$A$1:$E$26</definedName>
    <definedName name="Z_494F6778_23FE_4AAC_B37D_6C7543FC13B9_.wvu.PrintArea" localSheetId="9" hidden="1">'Attach 5'!$A$1:$E$109</definedName>
    <definedName name="Z_494F6778_23FE_4AAC_B37D_6C7543FC13B9_.wvu.PrintArea" localSheetId="10" hidden="1">'Attach 6'!$A$1:$E$51</definedName>
    <definedName name="Z_494F6778_23FE_4AAC_B37D_6C7543FC13B9_.wvu.PrintArea" localSheetId="11" hidden="1">'Attach 7'!$A$1:$E$28</definedName>
    <definedName name="Z_494F6778_23FE_4AAC_B37D_6C7543FC13B9_.wvu.PrintArea" localSheetId="12" hidden="1">'Attach 9'!$A$1:$G$40</definedName>
    <definedName name="Z_494F6778_23FE_4AAC_B37D_6C7543FC13B9_.wvu.PrintArea" localSheetId="5" hidden="1">'Attach QR'!$A$1:$I$637</definedName>
    <definedName name="Z_494F6778_23FE_4AAC_B37D_6C7543FC13B9_.wvu.PrintArea" localSheetId="26" hidden="1">'Bid Form 1st Envelope '!$A$1:$F$120</definedName>
    <definedName name="Z_494F6778_23FE_4AAC_B37D_6C7543FC13B9_.wvu.PrintArea" localSheetId="2" hidden="1">'Names of Bidder'!$B$1:$D$37</definedName>
    <definedName name="Z_494F6778_23FE_4AAC_B37D_6C7543FC13B9_.wvu.PrintTitles" localSheetId="15" hidden="1">'Attach 12'!$18:$18</definedName>
    <definedName name="Z_494F6778_23FE_4AAC_B37D_6C7543FC13B9_.wvu.PrintTitles" localSheetId="12" hidden="1">'Attach 9'!$18:$18</definedName>
    <definedName name="Z_494F6778_23FE_4AAC_B37D_6C7543FC13B9_.wvu.Rows" localSheetId="15" hidden="1">'Attach 12'!#REF!,'Attach 12'!#REF!,'Attach 12'!#REF!</definedName>
    <definedName name="Z_494F6778_23FE_4AAC_B37D_6C7543FC13B9_.wvu.Rows" localSheetId="19" hidden="1">'Attach 15'!$15:$15</definedName>
    <definedName name="Z_494F6778_23FE_4AAC_B37D_6C7543FC13B9_.wvu.Rows" localSheetId="5" hidden="1">'Attach QR'!$30:$31,'Attach QR'!$58:$60,'Attach QR'!$134:$137,'Attach QR'!#REF!,'Attach QR'!$193:$195,'Attach QR'!$285:$287,'Attach QR'!$354:$356,'Attach QR'!#REF!,'Attach QR'!#REF!,'Attach QR'!$434:$436,'Attach QR'!$441:$447,'Attach QR'!$551:$553,'Attach QR'!$557:$559</definedName>
    <definedName name="Z_494F6778_23FE_4AAC_B37D_6C7543FC13B9_.wvu.Rows" localSheetId="2" hidden="1">'Names of Bidder'!$24:$26</definedName>
    <definedName name="Z_496AE10D_777F_41DC_9459_B685612D7084_.wvu.Cols" localSheetId="15" hidden="1">'Attach 12'!$G:$H</definedName>
    <definedName name="Z_496AE10D_777F_41DC_9459_B685612D7084_.wvu.Cols" localSheetId="18" hidden="1">'Attach 14-IP'!$K:$K</definedName>
    <definedName name="Z_496AE10D_777F_41DC_9459_B685612D7084_.wvu.Cols" localSheetId="19" hidden="1">'Attach 15'!$H:$H</definedName>
    <definedName name="Z_496AE10D_777F_41DC_9459_B685612D7084_.wvu.Cols" localSheetId="6" hidden="1">'Attach 4'!$H:$O</definedName>
    <definedName name="Z_496AE10D_777F_41DC_9459_B685612D7084_.wvu.Cols" localSheetId="9" hidden="1">'Attach 5'!$H:$H</definedName>
    <definedName name="Z_496AE10D_777F_41DC_9459_B685612D7084_.wvu.Cols" localSheetId="10" hidden="1">'Attach 6'!$H:$H</definedName>
    <definedName name="Z_496AE10D_777F_41DC_9459_B685612D7084_.wvu.Cols" localSheetId="12" hidden="1">'Attach 9'!$H:$H</definedName>
    <definedName name="Z_496AE10D_777F_41DC_9459_B685612D7084_.wvu.Cols" localSheetId="5" hidden="1">'Attach QR'!$J:$P,'Attach QR'!$R:$S,'Attach QR'!$U:$AW</definedName>
    <definedName name="Z_496AE10D_777F_41DC_9459_B685612D7084_.wvu.Cols" localSheetId="26" hidden="1">'Bid Form 1st Envelope '!$H:$H</definedName>
    <definedName name="Z_496AE10D_777F_41DC_9459_B685612D7084_.wvu.Cols" localSheetId="2" hidden="1">'Names of Bidder'!$H:$H</definedName>
    <definedName name="Z_496AE10D_777F_41DC_9459_B685612D7084_.wvu.PrintArea" localSheetId="13" hidden="1">'Attach 10'!$A$1:$E$23</definedName>
    <definedName name="Z_496AE10D_777F_41DC_9459_B685612D7084_.wvu.PrintArea" localSheetId="14" hidden="1">'Attach 11'!$A$1:$E$85</definedName>
    <definedName name="Z_496AE10D_777F_41DC_9459_B685612D7084_.wvu.PrintArea" localSheetId="15" hidden="1">'Attach 12'!$A$1:$E$30</definedName>
    <definedName name="Z_496AE10D_777F_41DC_9459_B685612D7084_.wvu.PrintArea" localSheetId="16" hidden="1">'Attach 13'!$A$1:$E$26</definedName>
    <definedName name="Z_496AE10D_777F_41DC_9459_B685612D7084_.wvu.PrintArea" localSheetId="17" hidden="1">'Attach 14'!$A$1:$E$29</definedName>
    <definedName name="Z_496AE10D_777F_41DC_9459_B685612D7084_.wvu.PrintArea" localSheetId="18" hidden="1">'Attach 14-IP'!$A$8:$I$219</definedName>
    <definedName name="Z_496AE10D_777F_41DC_9459_B685612D7084_.wvu.PrintArea" localSheetId="19" hidden="1">'Attach 15'!$A$1:$E$61</definedName>
    <definedName name="Z_496AE10D_777F_41DC_9459_B685612D7084_.wvu.PrintArea" localSheetId="20" hidden="1">'Attach 16'!$A$1:$L$88</definedName>
    <definedName name="Z_496AE10D_777F_41DC_9459_B685612D7084_.wvu.PrintArea" localSheetId="21" hidden="1">'Attach 17'!$A$1:$E$33</definedName>
    <definedName name="Z_496AE10D_777F_41DC_9459_B685612D7084_.wvu.PrintArea" localSheetId="23" hidden="1">'Attach 18'!$A$1:$E$31</definedName>
    <definedName name="Z_496AE10D_777F_41DC_9459_B685612D7084_.wvu.PrintArea" localSheetId="22" hidden="1">'Attach 18 (SP)'!$A$1:$E$26</definedName>
    <definedName name="Z_496AE10D_777F_41DC_9459_B685612D7084_.wvu.PrintArea" localSheetId="25" hidden="1">'Attach 21'!$A$1:$E$31</definedName>
    <definedName name="Z_496AE10D_777F_41DC_9459_B685612D7084_.wvu.PrintArea" localSheetId="3" hidden="1">'Attach 3(JV)'!$A$1:$E$26</definedName>
    <definedName name="Z_496AE10D_777F_41DC_9459_B685612D7084_.wvu.PrintArea" localSheetId="4" hidden="1">'Attach 3(QR)'!$A$1:$E$25</definedName>
    <definedName name="Z_496AE10D_777F_41DC_9459_B685612D7084_.wvu.PrintArea" localSheetId="6" hidden="1">'Attach 4'!$A$1:$G$25</definedName>
    <definedName name="Z_496AE10D_777F_41DC_9459_B685612D7084_.wvu.PrintArea" localSheetId="7" hidden="1">'Attach 4 (A)'!$A$1:$E$27</definedName>
    <definedName name="Z_496AE10D_777F_41DC_9459_B685612D7084_.wvu.PrintArea" localSheetId="8" hidden="1">'Attach 4 (B)'!$A$1:$E$26</definedName>
    <definedName name="Z_496AE10D_777F_41DC_9459_B685612D7084_.wvu.PrintArea" localSheetId="9" hidden="1">'Attach 5'!$A$1:$E$34</definedName>
    <definedName name="Z_496AE10D_777F_41DC_9459_B685612D7084_.wvu.PrintArea" localSheetId="10" hidden="1">'Attach 6'!$A$1:$E$28</definedName>
    <definedName name="Z_496AE10D_777F_41DC_9459_B685612D7084_.wvu.PrintArea" localSheetId="11" hidden="1">'Attach 7'!$A$1:$E$24</definedName>
    <definedName name="Z_496AE10D_777F_41DC_9459_B685612D7084_.wvu.PrintArea" localSheetId="12" hidden="1">'Attach 9'!$A$1:$H$33</definedName>
    <definedName name="Z_496AE10D_777F_41DC_9459_B685612D7084_.wvu.PrintArea" localSheetId="5" hidden="1">'Attach QR'!$A$1:$I$659</definedName>
    <definedName name="Z_496AE10D_777F_41DC_9459_B685612D7084_.wvu.PrintArea" localSheetId="24" hidden="1">'Attach-19'!$A$1:$E$26</definedName>
    <definedName name="Z_496AE10D_777F_41DC_9459_B685612D7084_.wvu.PrintArea" localSheetId="26" hidden="1">'Bid Form 1st Envelope '!$A$1:$F$120</definedName>
    <definedName name="Z_496AE10D_777F_41DC_9459_B685612D7084_.wvu.PrintArea" localSheetId="1" hidden="1">Cover!$A$1:$F$25</definedName>
    <definedName name="Z_496AE10D_777F_41DC_9459_B685612D7084_.wvu.PrintArea" localSheetId="2" hidden="1">'Names of Bidder'!$B$1:$D$37</definedName>
    <definedName name="Z_496AE10D_777F_41DC_9459_B685612D7084_.wvu.PrintTitles" localSheetId="15" hidden="1">'Attach 12'!$18:$18</definedName>
    <definedName name="Z_496AE10D_777F_41DC_9459_B685612D7084_.wvu.PrintTitles" localSheetId="12" hidden="1">'Attach 9'!$18:$18</definedName>
    <definedName name="Z_496AE10D_777F_41DC_9459_B685612D7084_.wvu.Rows" localSheetId="19" hidden="1">'Attach 15'!$15:$15,'Attach 15'!$20:$22</definedName>
    <definedName name="Z_496AE10D_777F_41DC_9459_B685612D7084_.wvu.Rows" localSheetId="21" hidden="1">'Attach 17'!$26:$26,'Attach 17'!$32:$209</definedName>
    <definedName name="Z_496AE10D_777F_41DC_9459_B685612D7084_.wvu.Rows" localSheetId="23" hidden="1">'Attach 18'!$13:$13,'Attach 18'!$20:$28</definedName>
    <definedName name="Z_496AE10D_777F_41DC_9459_B685612D7084_.wvu.Rows" localSheetId="25" hidden="1">'Attach 21'!$13:$13,'Attach 21'!$24:$27</definedName>
    <definedName name="Z_496AE10D_777F_41DC_9459_B685612D7084_.wvu.Rows" localSheetId="9" hidden="1">'Attach 5'!$4:$4</definedName>
    <definedName name="Z_496AE10D_777F_41DC_9459_B685612D7084_.wvu.Rows" localSheetId="5" hidden="1">'Attach QR'!$23:$23,'Attach QR'!$30:$31,'Attach QR'!$43:$43,'Attach QR'!$58:$60,'Attach QR'!$62:$100,'Attach QR'!$111:$111,'Attach QR'!$128:$130,'Attach QR'!$134:$137,'Attach QR'!$140:$140,'Attach QR'!$167:$174,'Attach QR'!$193:$390,'Attach QR'!$407:$408,'Attach QR'!$416:$416,'Attach QR'!$421:$421,'Attach QR'!$434:$436,'Attach QR'!$439:$547,'Attach QR'!$551:$553,'Attach QR'!$557:$559,'Attach QR'!$582:$635,'Attach QR'!$654:$654</definedName>
    <definedName name="Z_496AE10D_777F_41DC_9459_B685612D7084_.wvu.Rows" localSheetId="24" hidden="1">'Attach-19'!$13:$13</definedName>
    <definedName name="Z_496AE10D_777F_41DC_9459_B685612D7084_.wvu.Rows" localSheetId="26" hidden="1">'Bid Form 1st Envelope '!$23:$26,'Bid Form 1st Envelope '!$31:$31,'Bid Form 1st Envelope '!$59:$60,'Bid Form 1st Envelope '!$84:$89</definedName>
    <definedName name="Z_496AE10D_777F_41DC_9459_B685612D7084_.wvu.Rows" localSheetId="2" hidden="1">'Names of Bidder'!$7:$7,'Names of Bidder'!$19:$32</definedName>
    <definedName name="Z_4C19ED80_F250_4761_A9B9_FB9136AF75D8_.wvu.Cols" localSheetId="15" hidden="1">'Attach 12'!$G:$H</definedName>
    <definedName name="Z_4C19ED80_F250_4761_A9B9_FB9136AF75D8_.wvu.Cols" localSheetId="19" hidden="1">'Attach 15'!$H:$H</definedName>
    <definedName name="Z_4C19ED80_F250_4761_A9B9_FB9136AF75D8_.wvu.Cols" localSheetId="6" hidden="1">'Attach 4'!$H:$O</definedName>
    <definedName name="Z_4C19ED80_F250_4761_A9B9_FB9136AF75D8_.wvu.Cols" localSheetId="9" hidden="1">'Attach 5'!$H:$H</definedName>
    <definedName name="Z_4C19ED80_F250_4761_A9B9_FB9136AF75D8_.wvu.Cols" localSheetId="10" hidden="1">'Attach 6'!$H:$H</definedName>
    <definedName name="Z_4C19ED80_F250_4761_A9B9_FB9136AF75D8_.wvu.Cols" localSheetId="12" hidden="1">'Attach 9'!$H:$H</definedName>
    <definedName name="Z_4C19ED80_F250_4761_A9B9_FB9136AF75D8_.wvu.Cols" localSheetId="5" hidden="1">'Attach QR'!$J:$P,'Attach QR'!$R:$S,'Attach QR'!$U:$AW</definedName>
    <definedName name="Z_4C19ED80_F250_4761_A9B9_FB9136AF75D8_.wvu.PrintArea" localSheetId="13" hidden="1">'Attach 10'!$A$1:$E$28</definedName>
    <definedName name="Z_4C19ED80_F250_4761_A9B9_FB9136AF75D8_.wvu.PrintArea" localSheetId="14" hidden="1">'Attach 11'!$A$1:$E$86</definedName>
    <definedName name="Z_4C19ED80_F250_4761_A9B9_FB9136AF75D8_.wvu.PrintArea" localSheetId="15" hidden="1">'Attach 12'!$A$1:$E$30</definedName>
    <definedName name="Z_4C19ED80_F250_4761_A9B9_FB9136AF75D8_.wvu.PrintArea" localSheetId="16" hidden="1">'Attach 13'!$A$1:$E$27</definedName>
    <definedName name="Z_4C19ED80_F250_4761_A9B9_FB9136AF75D8_.wvu.PrintArea" localSheetId="17" hidden="1">'Attach 14'!$A$1:$E$29</definedName>
    <definedName name="Z_4C19ED80_F250_4761_A9B9_FB9136AF75D8_.wvu.PrintArea" localSheetId="18" hidden="1">'Attach 14-IP'!$A$8:$I$219</definedName>
    <definedName name="Z_4C19ED80_F250_4761_A9B9_FB9136AF75D8_.wvu.PrintArea" localSheetId="19" hidden="1">'Attach 15'!$A$1:$E$61</definedName>
    <definedName name="Z_4C19ED80_F250_4761_A9B9_FB9136AF75D8_.wvu.PrintArea" localSheetId="20" hidden="1">'Attach 16'!$A$1:$L$88</definedName>
    <definedName name="Z_4C19ED80_F250_4761_A9B9_FB9136AF75D8_.wvu.PrintArea" localSheetId="21" hidden="1">'Attach 17'!$A$1:$E$33</definedName>
    <definedName name="Z_4C19ED80_F250_4761_A9B9_FB9136AF75D8_.wvu.PrintArea" localSheetId="23" hidden="1">'Attach 18'!$A$1:$E$31</definedName>
    <definedName name="Z_4C19ED80_F250_4761_A9B9_FB9136AF75D8_.wvu.PrintArea" localSheetId="22" hidden="1">'Attach 18 (SP)'!$A$1:$E$29</definedName>
    <definedName name="Z_4C19ED80_F250_4761_A9B9_FB9136AF75D8_.wvu.PrintArea" localSheetId="3" hidden="1">'Attach 3(JV)'!$A$1:$E$28</definedName>
    <definedName name="Z_4C19ED80_F250_4761_A9B9_FB9136AF75D8_.wvu.PrintArea" localSheetId="4" hidden="1">'Attach 3(QR)'!$A$1:$E$29</definedName>
    <definedName name="Z_4C19ED80_F250_4761_A9B9_FB9136AF75D8_.wvu.PrintArea" localSheetId="6" hidden="1">'Attach 4'!$A$1:$G$25</definedName>
    <definedName name="Z_4C19ED80_F250_4761_A9B9_FB9136AF75D8_.wvu.PrintArea" localSheetId="7" hidden="1">'Attach 4 (A)'!$A$1:$E$27</definedName>
    <definedName name="Z_4C19ED80_F250_4761_A9B9_FB9136AF75D8_.wvu.PrintArea" localSheetId="8" hidden="1">'Attach 4 (B)'!$A$1:$E$26</definedName>
    <definedName name="Z_4C19ED80_F250_4761_A9B9_FB9136AF75D8_.wvu.PrintArea" localSheetId="9" hidden="1">'Attach 5'!$A$1:$E$34</definedName>
    <definedName name="Z_4C19ED80_F250_4761_A9B9_FB9136AF75D8_.wvu.PrintArea" localSheetId="10" hidden="1">'Attach 6'!$A$1:$E$28</definedName>
    <definedName name="Z_4C19ED80_F250_4761_A9B9_FB9136AF75D8_.wvu.PrintArea" localSheetId="11" hidden="1">'Attach 7'!$A$1:$E$28</definedName>
    <definedName name="Z_4C19ED80_F250_4761_A9B9_FB9136AF75D8_.wvu.PrintArea" localSheetId="12" hidden="1">'Attach 9'!$A$1:$H$33</definedName>
    <definedName name="Z_4C19ED80_F250_4761_A9B9_FB9136AF75D8_.wvu.PrintArea" localSheetId="5" hidden="1">'Attach QR'!$A$1:$I$659</definedName>
    <definedName name="Z_4C19ED80_F250_4761_A9B9_FB9136AF75D8_.wvu.PrintArea" localSheetId="26" hidden="1">'Bid Form 1st Envelope '!$A$1:$F$120</definedName>
    <definedName name="Z_4C19ED80_F250_4761_A9B9_FB9136AF75D8_.wvu.PrintArea" localSheetId="1" hidden="1">Cover!$A$1:$F$25</definedName>
    <definedName name="Z_4C19ED80_F250_4761_A9B9_FB9136AF75D8_.wvu.PrintArea" localSheetId="2" hidden="1">'Names of Bidder'!$B$1:$D$37</definedName>
    <definedName name="Z_4C19ED80_F250_4761_A9B9_FB9136AF75D8_.wvu.PrintTitles" localSheetId="15" hidden="1">'Attach 12'!$18:$18</definedName>
    <definedName name="Z_4C19ED80_F250_4761_A9B9_FB9136AF75D8_.wvu.PrintTitles" localSheetId="12" hidden="1">'Attach 9'!$18:$18</definedName>
    <definedName name="Z_4C19ED80_F250_4761_A9B9_FB9136AF75D8_.wvu.Rows" localSheetId="15" hidden="1">'Attach 12'!#REF!</definedName>
    <definedName name="Z_4C19ED80_F250_4761_A9B9_FB9136AF75D8_.wvu.Rows" localSheetId="19" hidden="1">'Attach 15'!$15:$15</definedName>
    <definedName name="Z_4C19ED80_F250_4761_A9B9_FB9136AF75D8_.wvu.Rows" localSheetId="21" hidden="1">'Attach 17'!$26:$26,'Attach 17'!$32:$209</definedName>
    <definedName name="Z_4C19ED80_F250_4761_A9B9_FB9136AF75D8_.wvu.Rows" localSheetId="23" hidden="1">'Attach 18'!$13:$13,'Attach 18'!$20:$28</definedName>
    <definedName name="Z_4C19ED80_F250_4761_A9B9_FB9136AF75D8_.wvu.Rows" localSheetId="9" hidden="1">'Attach 5'!$4:$4</definedName>
    <definedName name="Z_4C19ED80_F250_4761_A9B9_FB9136AF75D8_.wvu.Rows" localSheetId="5" hidden="1">'Attach QR'!$30:$31,'Attach QR'!$58:$60,'Attach QR'!$62:$100,'Attach QR'!$111:$111,'Attach QR'!$134:$137,'Attach QR'!#REF!,'Attach QR'!$167:$174,'Attach QR'!#REF!,'Attach QR'!#REF!,'Attach QR'!#REF!,'Attach QR'!#REF!,'Attach QR'!#REF!,'Attach QR'!$193:$196,'Attach QR'!$197:$224,'Attach QR'!$285:$287,'Attach QR'!$290:$322,'Attach QR'!$354:$356,'Attach QR'!#REF!,'Attach QR'!#REF!,'Attach QR'!$370:$372,'Attach QR'!#REF!,'Attach QR'!#REF!,'Attach QR'!#REF!,'Attach QR'!$383:$390,'Attach QR'!$407:$408,'Attach QR'!$434:$436,'Attach QR'!$439:$510,'Attach QR'!$525:$533,'Attach QR'!$551:$553,'Attach QR'!$557:$559,'Attach QR'!$582:$635,'Attach QR'!$654:$654</definedName>
    <definedName name="Z_4C19ED80_F250_4761_A9B9_FB9136AF75D8_.wvu.Rows" localSheetId="2" hidden="1">'Names of Bidder'!$24:$24,'Names of Bidder'!$31:$31</definedName>
    <definedName name="Z_5F98D4F5_B0F8_4B93_97A5_7D09B63D9214_.wvu.Cols" localSheetId="19" hidden="1">'Attach 15'!$H:$H</definedName>
    <definedName name="Z_5F98D4F5_B0F8_4B93_97A5_7D09B63D9214_.wvu.Cols" localSheetId="6" hidden="1">'Attach 4'!$H:$O</definedName>
    <definedName name="Z_5F98D4F5_B0F8_4B93_97A5_7D09B63D9214_.wvu.Cols" localSheetId="9" hidden="1">'Attach 5'!$H:$H</definedName>
    <definedName name="Z_5F98D4F5_B0F8_4B93_97A5_7D09B63D9214_.wvu.Cols" localSheetId="10" hidden="1">'Attach 6'!$H:$H</definedName>
    <definedName name="Z_5F98D4F5_B0F8_4B93_97A5_7D09B63D9214_.wvu.Cols" localSheetId="12" hidden="1">'Attach 9'!$H:$H</definedName>
    <definedName name="Z_5F98D4F5_B0F8_4B93_97A5_7D09B63D9214_.wvu.Cols" localSheetId="5" hidden="1">'Attach QR'!$J:$P,'Attach QR'!$R:$S,'Attach QR'!$U:$AW</definedName>
    <definedName name="Z_5F98D4F5_B0F8_4B93_97A5_7D09B63D9214_.wvu.PrintArea" localSheetId="13" hidden="1">'Attach 10'!$A$1:$E$28</definedName>
    <definedName name="Z_5F98D4F5_B0F8_4B93_97A5_7D09B63D9214_.wvu.PrintArea" localSheetId="14" hidden="1">'Attach 11'!$A$1:$E$86</definedName>
    <definedName name="Z_5F98D4F5_B0F8_4B93_97A5_7D09B63D9214_.wvu.PrintArea" localSheetId="15" hidden="1">'Attach 12'!$A$1:$E$30</definedName>
    <definedName name="Z_5F98D4F5_B0F8_4B93_97A5_7D09B63D9214_.wvu.PrintArea" localSheetId="16" hidden="1">'Attach 13'!$A$1:$E$27</definedName>
    <definedName name="Z_5F98D4F5_B0F8_4B93_97A5_7D09B63D9214_.wvu.PrintArea" localSheetId="17" hidden="1">'Attach 14'!$A$1:$E$29</definedName>
    <definedName name="Z_5F98D4F5_B0F8_4B93_97A5_7D09B63D9214_.wvu.PrintArea" localSheetId="18" hidden="1">'Attach 14-IP'!$A$8:$I$219</definedName>
    <definedName name="Z_5F98D4F5_B0F8_4B93_97A5_7D09B63D9214_.wvu.PrintArea" localSheetId="19" hidden="1">'Attach 15'!$A$1:$E$61</definedName>
    <definedName name="Z_5F98D4F5_B0F8_4B93_97A5_7D09B63D9214_.wvu.PrintArea" localSheetId="20" hidden="1">'Attach 16'!$A$1:$L$88</definedName>
    <definedName name="Z_5F98D4F5_B0F8_4B93_97A5_7D09B63D9214_.wvu.PrintArea" localSheetId="21" hidden="1">'Attach 17'!$A$1:$E$33</definedName>
    <definedName name="Z_5F98D4F5_B0F8_4B93_97A5_7D09B63D9214_.wvu.PrintArea" localSheetId="23" hidden="1">'Attach 18'!$A$1:$E$31</definedName>
    <definedName name="Z_5F98D4F5_B0F8_4B93_97A5_7D09B63D9214_.wvu.PrintArea" localSheetId="22" hidden="1">'Attach 18 (SP)'!$A$1:$E$29</definedName>
    <definedName name="Z_5F98D4F5_B0F8_4B93_97A5_7D09B63D9214_.wvu.PrintArea" localSheetId="3" hidden="1">'Attach 3(JV)'!$A$1:$E$28</definedName>
    <definedName name="Z_5F98D4F5_B0F8_4B93_97A5_7D09B63D9214_.wvu.PrintArea" localSheetId="4" hidden="1">'Attach 3(QR)'!$A$1:$E$29</definedName>
    <definedName name="Z_5F98D4F5_B0F8_4B93_97A5_7D09B63D9214_.wvu.PrintArea" localSheetId="6" hidden="1">'Attach 4'!$A$1:$G$25</definedName>
    <definedName name="Z_5F98D4F5_B0F8_4B93_97A5_7D09B63D9214_.wvu.PrintArea" localSheetId="7" hidden="1">'Attach 4 (A)'!$A$1:$E$27</definedName>
    <definedName name="Z_5F98D4F5_B0F8_4B93_97A5_7D09B63D9214_.wvu.PrintArea" localSheetId="8" hidden="1">'Attach 4 (B)'!$A$1:$E$26</definedName>
    <definedName name="Z_5F98D4F5_B0F8_4B93_97A5_7D09B63D9214_.wvu.PrintArea" localSheetId="9" hidden="1">'Attach 5'!$A$1:$E$34</definedName>
    <definedName name="Z_5F98D4F5_B0F8_4B93_97A5_7D09B63D9214_.wvu.PrintArea" localSheetId="10" hidden="1">'Attach 6'!$A$1:$E$28</definedName>
    <definedName name="Z_5F98D4F5_B0F8_4B93_97A5_7D09B63D9214_.wvu.PrintArea" localSheetId="11" hidden="1">'Attach 7'!$A$1:$E$28</definedName>
    <definedName name="Z_5F98D4F5_B0F8_4B93_97A5_7D09B63D9214_.wvu.PrintArea" localSheetId="12" hidden="1">'Attach 9'!$A$1:$H$33</definedName>
    <definedName name="Z_5F98D4F5_B0F8_4B93_97A5_7D09B63D9214_.wvu.PrintArea" localSheetId="5" hidden="1">'Attach QR'!$A$1:$I$659</definedName>
    <definedName name="Z_5F98D4F5_B0F8_4B93_97A5_7D09B63D9214_.wvu.PrintArea" localSheetId="24" hidden="1">'Attach-19'!$A$1:$E$26</definedName>
    <definedName name="Z_5F98D4F5_B0F8_4B93_97A5_7D09B63D9214_.wvu.PrintArea" localSheetId="26" hidden="1">'Bid Form 1st Envelope '!$A$1:$F$120</definedName>
    <definedName name="Z_5F98D4F5_B0F8_4B93_97A5_7D09B63D9214_.wvu.PrintArea" localSheetId="1" hidden="1">Cover!$A$1:$F$25</definedName>
    <definedName name="Z_5F98D4F5_B0F8_4B93_97A5_7D09B63D9214_.wvu.PrintArea" localSheetId="2" hidden="1">'Names of Bidder'!$B$1:$D$37</definedName>
    <definedName name="Z_5F98D4F5_B0F8_4B93_97A5_7D09B63D9214_.wvu.PrintTitles" localSheetId="15" hidden="1">'Attach 12'!$18:$18</definedName>
    <definedName name="Z_5F98D4F5_B0F8_4B93_97A5_7D09B63D9214_.wvu.PrintTitles" localSheetId="12" hidden="1">'Attach 9'!$18:$18</definedName>
    <definedName name="Z_5F98D4F5_B0F8_4B93_97A5_7D09B63D9214_.wvu.Rows" localSheetId="15" hidden="1">'Attach 12'!#REF!,'Attach 12'!#REF!,'Attach 12'!#REF!,'Attach 12'!#REF!,'Attach 12'!#REF!,'Attach 12'!#REF!</definedName>
    <definedName name="Z_5F98D4F5_B0F8_4B93_97A5_7D09B63D9214_.wvu.Rows" localSheetId="19" hidden="1">'Attach 15'!$15:$15</definedName>
    <definedName name="Z_5F98D4F5_B0F8_4B93_97A5_7D09B63D9214_.wvu.Rows" localSheetId="21" hidden="1">'Attach 17'!$26:$26,'Attach 17'!$32:$209</definedName>
    <definedName name="Z_5F98D4F5_B0F8_4B93_97A5_7D09B63D9214_.wvu.Rows" localSheetId="23" hidden="1">'Attach 18'!$13:$13,'Attach 18'!$20:$28</definedName>
    <definedName name="Z_5F98D4F5_B0F8_4B93_97A5_7D09B63D9214_.wvu.Rows" localSheetId="9" hidden="1">'Attach 5'!$4:$4</definedName>
    <definedName name="Z_5F98D4F5_B0F8_4B93_97A5_7D09B63D9214_.wvu.Rows" localSheetId="5" hidden="1">'Attach QR'!$30:$31,'Attach QR'!$58:$60,'Attach QR'!$62:$100,'Attach QR'!$111:$111,'Attach QR'!$134:$137,'Attach QR'!#REF!,'Attach QR'!$167:$174,'Attach QR'!#REF!,'Attach QR'!#REF!,'Attach QR'!#REF!,'Attach QR'!#REF!,'Attach QR'!#REF!,'Attach QR'!$193:$196,'Attach QR'!$197:$224,'Attach QR'!$285:$287,'Attach QR'!$290:$322,'Attach QR'!$354:$356,'Attach QR'!#REF!,'Attach QR'!#REF!,'Attach QR'!$370:$372,'Attach QR'!#REF!,'Attach QR'!#REF!,'Attach QR'!#REF!,'Attach QR'!$383:$390,'Attach QR'!$407:$408,'Attach QR'!$421:$421,'Attach QR'!$434:$436,'Attach QR'!$439:$510,'Attach QR'!$525:$533,'Attach QR'!$551:$553,'Attach QR'!$557:$559,'Attach QR'!$582:$635,'Attach QR'!$654:$654</definedName>
    <definedName name="Z_5F98D4F5_B0F8_4B93_97A5_7D09B63D9214_.wvu.Rows" localSheetId="24" hidden="1">'Attach-19'!$13:$13</definedName>
    <definedName name="Z_5F98D4F5_B0F8_4B93_97A5_7D09B63D9214_.wvu.Rows" localSheetId="2" hidden="1">'Names of Bidder'!$24:$24,'Names of Bidder'!$31:$31</definedName>
    <definedName name="Z_618DEF35_F0A6_4164_BE64_4E1E58D71FC4_.wvu.PrintArea" localSheetId="24" hidden="1">'Attach-19'!$A$1:$E$26</definedName>
    <definedName name="Z_618DEF35_F0A6_4164_BE64_4E1E58D71FC4_.wvu.Rows" localSheetId="24" hidden="1">'Attach-19'!$13:$13</definedName>
    <definedName name="Z_61957660_E114_4987_A579_EE0EBCC04DE2_.wvu.Cols" localSheetId="19" hidden="1">'Attach 15'!$H:$H</definedName>
    <definedName name="Z_61957660_E114_4987_A579_EE0EBCC04DE2_.wvu.Cols" localSheetId="6" hidden="1">'Attach 4'!$H:$O</definedName>
    <definedName name="Z_61957660_E114_4987_A579_EE0EBCC04DE2_.wvu.Cols" localSheetId="9" hidden="1">'Attach 5'!$H:$H</definedName>
    <definedName name="Z_61957660_E114_4987_A579_EE0EBCC04DE2_.wvu.Cols" localSheetId="10" hidden="1">'Attach 6'!$H:$H</definedName>
    <definedName name="Z_61957660_E114_4987_A579_EE0EBCC04DE2_.wvu.Cols" localSheetId="12" hidden="1">'Attach 9'!$H:$H</definedName>
    <definedName name="Z_61957660_E114_4987_A579_EE0EBCC04DE2_.wvu.Cols" localSheetId="5" hidden="1">'Attach QR'!$J:$P,'Attach QR'!$R:$S,'Attach QR'!$U:$AW</definedName>
    <definedName name="Z_61957660_E114_4987_A579_EE0EBCC04DE2_.wvu.Cols" localSheetId="26" hidden="1">'Bid Form 1st Envelope '!$H:$H</definedName>
    <definedName name="Z_61957660_E114_4987_A579_EE0EBCC04DE2_.wvu.PrintArea" localSheetId="13" hidden="1">'Attach 10'!$A$1:$E$28</definedName>
    <definedName name="Z_61957660_E114_4987_A579_EE0EBCC04DE2_.wvu.PrintArea" localSheetId="14" hidden="1">'Attach 11'!$A$1:$E$86</definedName>
    <definedName name="Z_61957660_E114_4987_A579_EE0EBCC04DE2_.wvu.PrintArea" localSheetId="15" hidden="1">'Attach 12'!$A$1:$E$30</definedName>
    <definedName name="Z_61957660_E114_4987_A579_EE0EBCC04DE2_.wvu.PrintArea" localSheetId="16" hidden="1">'Attach 13'!$A$1:$E$27</definedName>
    <definedName name="Z_61957660_E114_4987_A579_EE0EBCC04DE2_.wvu.PrintArea" localSheetId="17" hidden="1">'Attach 14'!$A$1:$E$29</definedName>
    <definedName name="Z_61957660_E114_4987_A579_EE0EBCC04DE2_.wvu.PrintArea" localSheetId="18" hidden="1">'Attach 14-IP'!$A$8:$I$219</definedName>
    <definedName name="Z_61957660_E114_4987_A579_EE0EBCC04DE2_.wvu.PrintArea" localSheetId="19" hidden="1">'Attach 15'!$A$1:$E$61</definedName>
    <definedName name="Z_61957660_E114_4987_A579_EE0EBCC04DE2_.wvu.PrintArea" localSheetId="20" hidden="1">'Attach 16'!$A$1:$L$88</definedName>
    <definedName name="Z_61957660_E114_4987_A579_EE0EBCC04DE2_.wvu.PrintArea" localSheetId="21" hidden="1">'Attach 17'!$A$1:$E$33</definedName>
    <definedName name="Z_61957660_E114_4987_A579_EE0EBCC04DE2_.wvu.PrintArea" localSheetId="23" hidden="1">'Attach 18'!$A$1:$E$31</definedName>
    <definedName name="Z_61957660_E114_4987_A579_EE0EBCC04DE2_.wvu.PrintArea" localSheetId="22" hidden="1">'Attach 18 (SP)'!$A$1:$E$29</definedName>
    <definedName name="Z_61957660_E114_4987_A579_EE0EBCC04DE2_.wvu.PrintArea" localSheetId="3" hidden="1">'Attach 3(JV)'!$A$1:$E$28</definedName>
    <definedName name="Z_61957660_E114_4987_A579_EE0EBCC04DE2_.wvu.PrintArea" localSheetId="4" hidden="1">'Attach 3(QR)'!$A$1:$E$29</definedName>
    <definedName name="Z_61957660_E114_4987_A579_EE0EBCC04DE2_.wvu.PrintArea" localSheetId="6" hidden="1">'Attach 4'!$A$1:$G$25</definedName>
    <definedName name="Z_61957660_E114_4987_A579_EE0EBCC04DE2_.wvu.PrintArea" localSheetId="7" hidden="1">'Attach 4 (A)'!$A$1:$E$27</definedName>
    <definedName name="Z_61957660_E114_4987_A579_EE0EBCC04DE2_.wvu.PrintArea" localSheetId="8" hidden="1">'Attach 4 (B)'!$A$1:$E$26</definedName>
    <definedName name="Z_61957660_E114_4987_A579_EE0EBCC04DE2_.wvu.PrintArea" localSheetId="9" hidden="1">'Attach 5'!$A$1:$E$34</definedName>
    <definedName name="Z_61957660_E114_4987_A579_EE0EBCC04DE2_.wvu.PrintArea" localSheetId="10" hidden="1">'Attach 6'!$A$1:$E$28</definedName>
    <definedName name="Z_61957660_E114_4987_A579_EE0EBCC04DE2_.wvu.PrintArea" localSheetId="11" hidden="1">'Attach 7'!$A$1:$E$28</definedName>
    <definedName name="Z_61957660_E114_4987_A579_EE0EBCC04DE2_.wvu.PrintArea" localSheetId="12" hidden="1">'Attach 9'!$A$1:$H$33</definedName>
    <definedName name="Z_61957660_E114_4987_A579_EE0EBCC04DE2_.wvu.PrintArea" localSheetId="5" hidden="1">'Attach QR'!$A$1:$I$659</definedName>
    <definedName name="Z_61957660_E114_4987_A579_EE0EBCC04DE2_.wvu.PrintArea" localSheetId="24" hidden="1">'Attach-19'!$A$1:$E$26</definedName>
    <definedName name="Z_61957660_E114_4987_A579_EE0EBCC04DE2_.wvu.PrintArea" localSheetId="26" hidden="1">'Bid Form 1st Envelope '!$A$1:$F$120</definedName>
    <definedName name="Z_61957660_E114_4987_A579_EE0EBCC04DE2_.wvu.PrintArea" localSheetId="1" hidden="1">Cover!$A$1:$F$25</definedName>
    <definedName name="Z_61957660_E114_4987_A579_EE0EBCC04DE2_.wvu.PrintArea" localSheetId="2" hidden="1">'Names of Bidder'!$B$1:$D$37</definedName>
    <definedName name="Z_61957660_E114_4987_A579_EE0EBCC04DE2_.wvu.PrintTitles" localSheetId="15" hidden="1">'Attach 12'!$18:$18</definedName>
    <definedName name="Z_61957660_E114_4987_A579_EE0EBCC04DE2_.wvu.PrintTitles" localSheetId="12" hidden="1">'Attach 9'!$18:$18</definedName>
    <definedName name="Z_61957660_E114_4987_A579_EE0EBCC04DE2_.wvu.Rows" localSheetId="15" hidden="1">'Attach 12'!#REF!,'Attach 12'!#REF!</definedName>
    <definedName name="Z_61957660_E114_4987_A579_EE0EBCC04DE2_.wvu.Rows" localSheetId="19" hidden="1">'Attach 15'!$15:$15</definedName>
    <definedName name="Z_61957660_E114_4987_A579_EE0EBCC04DE2_.wvu.Rows" localSheetId="21" hidden="1">'Attach 17'!$26:$26,'Attach 17'!$32:$209</definedName>
    <definedName name="Z_61957660_E114_4987_A579_EE0EBCC04DE2_.wvu.Rows" localSheetId="23" hidden="1">'Attach 18'!$13:$13,'Attach 18'!$20:$28</definedName>
    <definedName name="Z_61957660_E114_4987_A579_EE0EBCC04DE2_.wvu.Rows" localSheetId="9" hidden="1">'Attach 5'!$4:$4</definedName>
    <definedName name="Z_61957660_E114_4987_A579_EE0EBCC04DE2_.wvu.Rows" localSheetId="5" hidden="1">'Attach QR'!$30:$31,'Attach QR'!$58:$60,'Attach QR'!$62:$100,'Attach QR'!$111:$111,'Attach QR'!$134:$137,'Attach QR'!#REF!,'Attach QR'!$167:$174,'Attach QR'!#REF!,'Attach QR'!#REF!,'Attach QR'!#REF!,'Attach QR'!#REF!,'Attach QR'!#REF!,'Attach QR'!$193:$196,'Attach QR'!$197:$224,'Attach QR'!$285:$287,'Attach QR'!$290:$322,'Attach QR'!$354:$356,'Attach QR'!$364:$381,'Attach QR'!#REF!,'Attach QR'!$383:$390,'Attach QR'!$407:$408,'Attach QR'!$421:$421,'Attach QR'!$434:$436,'Attach QR'!$439:$510,'Attach QR'!$525:$533,'Attach QR'!$551:$553,'Attach QR'!$557:$559,'Attach QR'!$582:$635,'Attach QR'!$654:$654</definedName>
    <definedName name="Z_61957660_E114_4987_A579_EE0EBCC04DE2_.wvu.Rows" localSheetId="24" hidden="1">'Attach-19'!$13:$13</definedName>
    <definedName name="Z_61957660_E114_4987_A579_EE0EBCC04DE2_.wvu.Rows" localSheetId="2" hidden="1">'Names of Bidder'!$24:$24,'Names of Bidder'!$29:$29,'Names of Bidder'!$31:$31</definedName>
    <definedName name="Z_70BF6F06_85BA_4CCF_BC67_75A4B6D4F833_.wvu.PrintArea" localSheetId="25" hidden="1">'Attach 21'!$A$1:$E$31</definedName>
    <definedName name="Z_70BF6F06_85BA_4CCF_BC67_75A4B6D4F833_.wvu.Rows" localSheetId="25" hidden="1">'Attach 21'!$13:$13,'Attach 21'!$24:$27</definedName>
    <definedName name="Z_7A88FC7A_7690_48AB_B789_172043AFADC8_.wvu.PrintArea" localSheetId="25" hidden="1">'Attach 21'!$A$1:$E$31</definedName>
    <definedName name="Z_7A88FC7A_7690_48AB_B789_172043AFADC8_.wvu.PrintArea" localSheetId="24" hidden="1">'Attach-19'!$A$1:$E$26</definedName>
    <definedName name="Z_7A88FC7A_7690_48AB_B789_172043AFADC8_.wvu.Rows" localSheetId="25" hidden="1">'Attach 21'!$13:$13,'Attach 21'!$20:$28</definedName>
    <definedName name="Z_7A88FC7A_7690_48AB_B789_172043AFADC8_.wvu.Rows" localSheetId="24" hidden="1">'Attach-19'!$13:$13</definedName>
    <definedName name="Z_7A9EA6D6_4DDF_43D9_92E6_C6AFAD14E266_.wvu.Cols" localSheetId="19" hidden="1">'Attach 15'!$H:$H</definedName>
    <definedName name="Z_7A9EA6D6_4DDF_43D9_92E6_C6AFAD14E266_.wvu.Cols" localSheetId="9" hidden="1">'Attach 5'!$H:$H</definedName>
    <definedName name="Z_7A9EA6D6_4DDF_43D9_92E6_C6AFAD14E266_.wvu.Cols" localSheetId="10" hidden="1">'Attach 6'!$H:$H</definedName>
    <definedName name="Z_7A9EA6D6_4DDF_43D9_92E6_C6AFAD14E266_.wvu.Cols" localSheetId="5" hidden="1">'Attach QR'!$J:$L,'Attach QR'!$R:$S,'Attach QR'!$U:$AW</definedName>
    <definedName name="Z_7A9EA6D6_4DDF_43D9_92E6_C6AFAD14E266_.wvu.PrintArea" localSheetId="13" hidden="1">'Attach 10'!$A$1:$E$28</definedName>
    <definedName name="Z_7A9EA6D6_4DDF_43D9_92E6_C6AFAD14E266_.wvu.PrintArea" localSheetId="14" hidden="1">'Attach 11'!$A$1:$E$29</definedName>
    <definedName name="Z_7A9EA6D6_4DDF_43D9_92E6_C6AFAD14E266_.wvu.PrintArea" localSheetId="15" hidden="1">'Attach 12'!$A$1:$E$31</definedName>
    <definedName name="Z_7A9EA6D6_4DDF_43D9_92E6_C6AFAD14E266_.wvu.PrintArea" localSheetId="16" hidden="1">'Attach 13'!$A$1:$E$29</definedName>
    <definedName name="Z_7A9EA6D6_4DDF_43D9_92E6_C6AFAD14E266_.wvu.PrintArea" localSheetId="17" hidden="1">'Attach 14'!$A$1:$E$29</definedName>
    <definedName name="Z_7A9EA6D6_4DDF_43D9_92E6_C6AFAD14E266_.wvu.PrintArea" localSheetId="18" hidden="1">'Attach 14-IP'!$A$8:$I$219</definedName>
    <definedName name="Z_7A9EA6D6_4DDF_43D9_92E6_C6AFAD14E266_.wvu.PrintArea" localSheetId="19" hidden="1">'Attach 15'!$A$1:$E$61</definedName>
    <definedName name="Z_7A9EA6D6_4DDF_43D9_92E6_C6AFAD14E266_.wvu.PrintArea" localSheetId="20" hidden="1">'Attach 16'!$A$1:$L$88</definedName>
    <definedName name="Z_7A9EA6D6_4DDF_43D9_92E6_C6AFAD14E266_.wvu.PrintArea" localSheetId="21" hidden="1">'Attach 17'!$A$1:$E$33</definedName>
    <definedName name="Z_7A9EA6D6_4DDF_43D9_92E6_C6AFAD14E266_.wvu.PrintArea" localSheetId="23" hidden="1">'Attach 18'!$A$1:$E$31</definedName>
    <definedName name="Z_7A9EA6D6_4DDF_43D9_92E6_C6AFAD14E266_.wvu.PrintArea" localSheetId="22" hidden="1">'Attach 18 (SP)'!$A$1:$E$29</definedName>
    <definedName name="Z_7A9EA6D6_4DDF_43D9_92E6_C6AFAD14E266_.wvu.PrintArea" localSheetId="25" hidden="1">'Attach 21'!$A$1:$E$31</definedName>
    <definedName name="Z_7A9EA6D6_4DDF_43D9_92E6_C6AFAD14E266_.wvu.PrintArea" localSheetId="3" hidden="1">'Attach 3(JV)'!$A$1:$E$28</definedName>
    <definedName name="Z_7A9EA6D6_4DDF_43D9_92E6_C6AFAD14E266_.wvu.PrintArea" localSheetId="4" hidden="1">'Attach 3(QR)'!$A$1:$E$29</definedName>
    <definedName name="Z_7A9EA6D6_4DDF_43D9_92E6_C6AFAD14E266_.wvu.PrintArea" localSheetId="6" hidden="1">'Attach 4'!$A$1:$E$25</definedName>
    <definedName name="Z_7A9EA6D6_4DDF_43D9_92E6_C6AFAD14E266_.wvu.PrintArea" localSheetId="7" hidden="1">'Attach 4 (A)'!$A$1:$E$27</definedName>
    <definedName name="Z_7A9EA6D6_4DDF_43D9_92E6_C6AFAD14E266_.wvu.PrintArea" localSheetId="8" hidden="1">'Attach 4 (B)'!$A$1:$E$26</definedName>
    <definedName name="Z_7A9EA6D6_4DDF_43D9_92E6_C6AFAD14E266_.wvu.PrintArea" localSheetId="9" hidden="1">'Attach 5'!$A$1:$E$34</definedName>
    <definedName name="Z_7A9EA6D6_4DDF_43D9_92E6_C6AFAD14E266_.wvu.PrintArea" localSheetId="10" hidden="1">'Attach 6'!$A$1:$E$28</definedName>
    <definedName name="Z_7A9EA6D6_4DDF_43D9_92E6_C6AFAD14E266_.wvu.PrintArea" localSheetId="11" hidden="1">'Attach 7'!$A$1:$E$28</definedName>
    <definedName name="Z_7A9EA6D6_4DDF_43D9_92E6_C6AFAD14E266_.wvu.PrintArea" localSheetId="12" hidden="1">'Attach 9'!$A$1:$G$40</definedName>
    <definedName name="Z_7A9EA6D6_4DDF_43D9_92E6_C6AFAD14E266_.wvu.PrintArea" localSheetId="5" hidden="1">'Attach QR'!$A$1:$I$637</definedName>
    <definedName name="Z_7A9EA6D6_4DDF_43D9_92E6_C6AFAD14E266_.wvu.PrintArea" localSheetId="26" hidden="1">'Bid Form 1st Envelope '!$A$1:$F$120</definedName>
    <definedName name="Z_7A9EA6D6_4DDF_43D9_92E6_C6AFAD14E266_.wvu.PrintArea" localSheetId="2" hidden="1">'Names of Bidder'!$B$1:$D$37</definedName>
    <definedName name="Z_7A9EA6D6_4DDF_43D9_92E6_C6AFAD14E266_.wvu.PrintTitles" localSheetId="15" hidden="1">'Attach 12'!$18:$18</definedName>
    <definedName name="Z_7A9EA6D6_4DDF_43D9_92E6_C6AFAD14E266_.wvu.PrintTitles" localSheetId="12" hidden="1">'Attach 9'!$18:$18</definedName>
    <definedName name="Z_7A9EA6D6_4DDF_43D9_92E6_C6AFAD14E266_.wvu.Rows" localSheetId="15" hidden="1">'Attach 12'!#REF!,'Attach 12'!#REF!,'Attach 12'!#REF!</definedName>
    <definedName name="Z_7A9EA6D6_4DDF_43D9_92E6_C6AFAD14E266_.wvu.Rows" localSheetId="19" hidden="1">'Attach 15'!$15:$15</definedName>
    <definedName name="Z_7A9EA6D6_4DDF_43D9_92E6_C6AFAD14E266_.wvu.Rows" localSheetId="21" hidden="1">'Attach 17'!$26:$26,'Attach 17'!$32:$209</definedName>
    <definedName name="Z_7A9EA6D6_4DDF_43D9_92E6_C6AFAD14E266_.wvu.Rows" localSheetId="23" hidden="1">'Attach 18'!$13:$13,'Attach 18'!$20:$28</definedName>
    <definedName name="Z_7A9EA6D6_4DDF_43D9_92E6_C6AFAD14E266_.wvu.Rows" localSheetId="25" hidden="1">'Attach 21'!$13:$13,'Attach 21'!$20:$28</definedName>
    <definedName name="Z_7A9EA6D6_4DDF_43D9_92E6_C6AFAD14E266_.wvu.Rows" localSheetId="9" hidden="1">'Attach 5'!$4:$4</definedName>
    <definedName name="Z_7A9EA6D6_4DDF_43D9_92E6_C6AFAD14E266_.wvu.Rows" localSheetId="5" hidden="1">'Attach QR'!$30:$31,'Attach QR'!$58:$60,'Attach QR'!#REF!,'Attach QR'!$111:$111,'Attach QR'!$134:$137,'Attach QR'!$161:$175,'Attach QR'!#REF!,'Attach QR'!#REF!,'Attach QR'!$193:$195,'Attach QR'!$285:$287,'Attach QR'!$305:$306,'Attach QR'!$318:$318,'Attach QR'!$354:$356,'Attach QR'!#REF!,'Attach QR'!#REF!,'Attach QR'!$434:$436,'Attach QR'!$441:$447,'Attach QR'!$551:$553,'Attach QR'!$557:$559</definedName>
    <definedName name="Z_7A9EA6D6_4DDF_43D9_92E6_C6AFAD14E266_.wvu.Rows" localSheetId="2" hidden="1">'Names of Bidder'!$24:$26</definedName>
    <definedName name="Z_82C64B11_1F50_45B5_B7BB_9F1DC733C833_.wvu.PrintArea" localSheetId="25" hidden="1">'Attach 21'!$A$1:$E$31</definedName>
    <definedName name="Z_82C64B11_1F50_45B5_B7BB_9F1DC733C833_.wvu.Rows" localSheetId="25" hidden="1">'Attach 21'!$13:$13,'Attach 21'!$20:$28</definedName>
    <definedName name="Z_82E8A0F5_0020_4355_95CF_28601763A783_.wvu.Cols" localSheetId="15" hidden="1">'Attach 12'!$G:$H</definedName>
    <definedName name="Z_82E8A0F5_0020_4355_95CF_28601763A783_.wvu.Cols" localSheetId="19" hidden="1">'Attach 15'!$H:$H</definedName>
    <definedName name="Z_82E8A0F5_0020_4355_95CF_28601763A783_.wvu.Cols" localSheetId="9" hidden="1">'Attach 5'!$H:$H</definedName>
    <definedName name="Z_82E8A0F5_0020_4355_95CF_28601763A783_.wvu.Cols" localSheetId="10" hidden="1">'Attach 6'!$H:$H</definedName>
    <definedName name="Z_82E8A0F5_0020_4355_95CF_28601763A783_.wvu.Cols" localSheetId="12" hidden="1">'Attach 9'!$H:$H</definedName>
    <definedName name="Z_82E8A0F5_0020_4355_95CF_28601763A783_.wvu.Cols" localSheetId="5" hidden="1">'Attach QR'!$J:$L,'Attach QR'!$R:$S,'Attach QR'!$U:$AW</definedName>
    <definedName name="Z_82E8A0F5_0020_4355_95CF_28601763A783_.wvu.PrintArea" localSheetId="13" hidden="1">'Attach 10'!$A$1:$E$28</definedName>
    <definedName name="Z_82E8A0F5_0020_4355_95CF_28601763A783_.wvu.PrintArea" localSheetId="14" hidden="1">'Attach 11'!$A$1:$E$86</definedName>
    <definedName name="Z_82E8A0F5_0020_4355_95CF_28601763A783_.wvu.PrintArea" localSheetId="15" hidden="1">'Attach 12'!$A$1:$E$30</definedName>
    <definedName name="Z_82E8A0F5_0020_4355_95CF_28601763A783_.wvu.PrintArea" localSheetId="16" hidden="1">'Attach 13'!$A$1:$E$27</definedName>
    <definedName name="Z_82E8A0F5_0020_4355_95CF_28601763A783_.wvu.PrintArea" localSheetId="17" hidden="1">'Attach 14'!$A$1:$E$29</definedName>
    <definedName name="Z_82E8A0F5_0020_4355_95CF_28601763A783_.wvu.PrintArea" localSheetId="18" hidden="1">'Attach 14-IP'!$A$8:$I$219</definedName>
    <definedName name="Z_82E8A0F5_0020_4355_95CF_28601763A783_.wvu.PrintArea" localSheetId="19" hidden="1">'Attach 15'!$A$1:$E$61</definedName>
    <definedName name="Z_82E8A0F5_0020_4355_95CF_28601763A783_.wvu.PrintArea" localSheetId="20" hidden="1">'Attach 16'!$A$1:$L$88</definedName>
    <definedName name="Z_82E8A0F5_0020_4355_95CF_28601763A783_.wvu.PrintArea" localSheetId="21" hidden="1">'Attach 17'!$A$1:$E$33</definedName>
    <definedName name="Z_82E8A0F5_0020_4355_95CF_28601763A783_.wvu.PrintArea" localSheetId="23" hidden="1">'Attach 18'!$A$1:$E$31</definedName>
    <definedName name="Z_82E8A0F5_0020_4355_95CF_28601763A783_.wvu.PrintArea" localSheetId="22" hidden="1">'Attach 18 (SP)'!$A$1:$E$29</definedName>
    <definedName name="Z_82E8A0F5_0020_4355_95CF_28601763A783_.wvu.PrintArea" localSheetId="25" hidden="1">'Attach 21'!$A$1:$E$31</definedName>
    <definedName name="Z_82E8A0F5_0020_4355_95CF_28601763A783_.wvu.PrintArea" localSheetId="3" hidden="1">'Attach 3(JV)'!$A$1:$E$28</definedName>
    <definedName name="Z_82E8A0F5_0020_4355_95CF_28601763A783_.wvu.PrintArea" localSheetId="4" hidden="1">'Attach 3(QR)'!$A$1:$E$29</definedName>
    <definedName name="Z_82E8A0F5_0020_4355_95CF_28601763A783_.wvu.PrintArea" localSheetId="6" hidden="1">'Attach 4'!$A$1:$G$25</definedName>
    <definedName name="Z_82E8A0F5_0020_4355_95CF_28601763A783_.wvu.PrintArea" localSheetId="7" hidden="1">'Attach 4 (A)'!$A$1:$E$27</definedName>
    <definedName name="Z_82E8A0F5_0020_4355_95CF_28601763A783_.wvu.PrintArea" localSheetId="8" hidden="1">'Attach 4 (B)'!$A$1:$E$26</definedName>
    <definedName name="Z_82E8A0F5_0020_4355_95CF_28601763A783_.wvu.PrintArea" localSheetId="9" hidden="1">'Attach 5'!$A$1:$E$34</definedName>
    <definedName name="Z_82E8A0F5_0020_4355_95CF_28601763A783_.wvu.PrintArea" localSheetId="10" hidden="1">'Attach 6'!$A$1:$E$28</definedName>
    <definedName name="Z_82E8A0F5_0020_4355_95CF_28601763A783_.wvu.PrintArea" localSheetId="11" hidden="1">'Attach 7'!$A$1:$E$28</definedName>
    <definedName name="Z_82E8A0F5_0020_4355_95CF_28601763A783_.wvu.PrintArea" localSheetId="12" hidden="1">'Attach 9'!$A$1:$H$33</definedName>
    <definedName name="Z_82E8A0F5_0020_4355_95CF_28601763A783_.wvu.PrintArea" localSheetId="5" hidden="1">'Attach QR'!$A$1:$I$659</definedName>
    <definedName name="Z_82E8A0F5_0020_4355_95CF_28601763A783_.wvu.PrintArea" localSheetId="26" hidden="1">'Bid Form 1st Envelope '!$A$1:$F$120</definedName>
    <definedName name="Z_82E8A0F5_0020_4355_95CF_28601763A783_.wvu.PrintArea" localSheetId="2" hidden="1">'Names of Bidder'!$B$1:$D$37</definedName>
    <definedName name="Z_82E8A0F5_0020_4355_95CF_28601763A783_.wvu.PrintTitles" localSheetId="15" hidden="1">'Attach 12'!$18:$18</definedName>
    <definedName name="Z_82E8A0F5_0020_4355_95CF_28601763A783_.wvu.PrintTitles" localSheetId="12" hidden="1">'Attach 9'!$18:$18</definedName>
    <definedName name="Z_82E8A0F5_0020_4355_95CF_28601763A783_.wvu.Rows" localSheetId="19" hidden="1">'Attach 15'!$15:$15</definedName>
    <definedName name="Z_82E8A0F5_0020_4355_95CF_28601763A783_.wvu.Rows" localSheetId="21" hidden="1">'Attach 17'!$26:$26,'Attach 17'!$32:$209</definedName>
    <definedName name="Z_82E8A0F5_0020_4355_95CF_28601763A783_.wvu.Rows" localSheetId="23" hidden="1">'Attach 18'!$13:$13,'Attach 18'!$20:$28</definedName>
    <definedName name="Z_82E8A0F5_0020_4355_95CF_28601763A783_.wvu.Rows" localSheetId="25" hidden="1">'Attach 21'!$13:$13,'Attach 21'!$20:$28</definedName>
    <definedName name="Z_82E8A0F5_0020_4355_95CF_28601763A783_.wvu.Rows" localSheetId="9" hidden="1">'Attach 5'!$4:$4</definedName>
    <definedName name="Z_82E8A0F5_0020_4355_95CF_28601763A783_.wvu.Rows" localSheetId="5" hidden="1">'Attach QR'!$30:$31,'Attach QR'!$58:$60,'Attach QR'!$62:$100,'Attach QR'!$111:$111,'Attach QR'!$134:$137,'Attach QR'!#REF!,'Attach QR'!$167:$174,'Attach QR'!#REF!,'Attach QR'!#REF!,'Attach QR'!#REF!,'Attach QR'!#REF!,'Attach QR'!#REF!,'Attach QR'!$193:$196,'Attach QR'!$197:$224,'Attach QR'!$285:$287,'Attach QR'!$290:$322,'Attach QR'!$354:$356,'Attach QR'!#REF!,'Attach QR'!#REF!,'Attach QR'!$370:$372,'Attach QR'!#REF!,'Attach QR'!#REF!,'Attach QR'!#REF!,'Attach QR'!$383:$390,'Attach QR'!$407:$408,'Attach QR'!$434:$436,'Attach QR'!$439:$510,'Attach QR'!$525:$533,'Attach QR'!$551:$553,'Attach QR'!$557:$559,'Attach QR'!$582:$635,'Attach QR'!$654:$654</definedName>
    <definedName name="Z_82E8A0F5_0020_4355_95CF_28601763A783_.wvu.Rows" localSheetId="2" hidden="1">'Names of Bidder'!$24:$24,'Names of Bidder'!$31:$31</definedName>
    <definedName name="Z_8E3ED18F_7B8F_4A1C_969D_A70DC3B696C3_.wvu.Cols" localSheetId="15" hidden="1">'Attach 12'!$F:$I</definedName>
    <definedName name="Z_8E3ED18F_7B8F_4A1C_969D_A70DC3B696C3_.wvu.Cols" localSheetId="19" hidden="1">'Attach 15'!$H:$H</definedName>
    <definedName name="Z_8E3ED18F_7B8F_4A1C_969D_A70DC3B696C3_.wvu.Cols" localSheetId="9" hidden="1">'Attach 5'!$H:$H</definedName>
    <definedName name="Z_8E3ED18F_7B8F_4A1C_969D_A70DC3B696C3_.wvu.Cols" localSheetId="10" hidden="1">'Attach 6'!$H:$H</definedName>
    <definedName name="Z_8E3ED18F_7B8F_4A1C_969D_A70DC3B696C3_.wvu.Cols" localSheetId="5" hidden="1">'Attach QR'!$J:$L,'Attach QR'!$R:$S,'Attach QR'!$U:$AW</definedName>
    <definedName name="Z_8E3ED18F_7B8F_4A1C_969D_A70DC3B696C3_.wvu.PrintArea" localSheetId="13" hidden="1">'Attach 10'!$A$1:$E$28</definedName>
    <definedName name="Z_8E3ED18F_7B8F_4A1C_969D_A70DC3B696C3_.wvu.PrintArea" localSheetId="14" hidden="1">'Attach 11'!$A$1:$E$29</definedName>
    <definedName name="Z_8E3ED18F_7B8F_4A1C_969D_A70DC3B696C3_.wvu.PrintArea" localSheetId="15" hidden="1">'Attach 12'!$A$1:$E$31</definedName>
    <definedName name="Z_8E3ED18F_7B8F_4A1C_969D_A70DC3B696C3_.wvu.PrintArea" localSheetId="16" hidden="1">'Attach 13'!$A$1:$E$27</definedName>
    <definedName name="Z_8E3ED18F_7B8F_4A1C_969D_A70DC3B696C3_.wvu.PrintArea" localSheetId="17" hidden="1">'Attach 14'!$A$1:$E$29</definedName>
    <definedName name="Z_8E3ED18F_7B8F_4A1C_969D_A70DC3B696C3_.wvu.PrintArea" localSheetId="18" hidden="1">'Attach 14-IP'!$A$8:$I$219</definedName>
    <definedName name="Z_8E3ED18F_7B8F_4A1C_969D_A70DC3B696C3_.wvu.PrintArea" localSheetId="19" hidden="1">'Attach 15'!$A$1:$E$61</definedName>
    <definedName name="Z_8E3ED18F_7B8F_4A1C_969D_A70DC3B696C3_.wvu.PrintArea" localSheetId="20" hidden="1">'Attach 16'!$A$1:$L$88</definedName>
    <definedName name="Z_8E3ED18F_7B8F_4A1C_969D_A70DC3B696C3_.wvu.PrintArea" localSheetId="21" hidden="1">'Attach 17'!$A$1:$E$33</definedName>
    <definedName name="Z_8E3ED18F_7B8F_4A1C_969D_A70DC3B696C3_.wvu.PrintArea" localSheetId="23" hidden="1">'Attach 18'!$A$1:$E$31</definedName>
    <definedName name="Z_8E3ED18F_7B8F_4A1C_969D_A70DC3B696C3_.wvu.PrintArea" localSheetId="22" hidden="1">'Attach 18 (SP)'!$A$1:$E$29</definedName>
    <definedName name="Z_8E3ED18F_7B8F_4A1C_969D_A70DC3B696C3_.wvu.PrintArea" localSheetId="3" hidden="1">'Attach 3(JV)'!$A$1:$E$28</definedName>
    <definedName name="Z_8E3ED18F_7B8F_4A1C_969D_A70DC3B696C3_.wvu.PrintArea" localSheetId="4" hidden="1">'Attach 3(QR)'!$A$1:$E$29</definedName>
    <definedName name="Z_8E3ED18F_7B8F_4A1C_969D_A70DC3B696C3_.wvu.PrintArea" localSheetId="6" hidden="1">'Attach 4'!$A$1:$G$25</definedName>
    <definedName name="Z_8E3ED18F_7B8F_4A1C_969D_A70DC3B696C3_.wvu.PrintArea" localSheetId="7" hidden="1">'Attach 4 (A)'!$A$1:$E$27</definedName>
    <definedName name="Z_8E3ED18F_7B8F_4A1C_969D_A70DC3B696C3_.wvu.PrintArea" localSheetId="8" hidden="1">'Attach 4 (B)'!$A$1:$E$26</definedName>
    <definedName name="Z_8E3ED18F_7B8F_4A1C_969D_A70DC3B696C3_.wvu.PrintArea" localSheetId="9" hidden="1">'Attach 5'!$A$1:$E$34</definedName>
    <definedName name="Z_8E3ED18F_7B8F_4A1C_969D_A70DC3B696C3_.wvu.PrintArea" localSheetId="10" hidden="1">'Attach 6'!$A$1:$E$28</definedName>
    <definedName name="Z_8E3ED18F_7B8F_4A1C_969D_A70DC3B696C3_.wvu.PrintArea" localSheetId="11" hidden="1">'Attach 7'!$A$1:$E$28</definedName>
    <definedName name="Z_8E3ED18F_7B8F_4A1C_969D_A70DC3B696C3_.wvu.PrintArea" localSheetId="12" hidden="1">'Attach 9'!$A$1:$G$34</definedName>
    <definedName name="Z_8E3ED18F_7B8F_4A1C_969D_A70DC3B696C3_.wvu.PrintArea" localSheetId="5" hidden="1">'Attach QR'!$A$1:$I$659</definedName>
    <definedName name="Z_8E3ED18F_7B8F_4A1C_969D_A70DC3B696C3_.wvu.PrintArea" localSheetId="26" hidden="1">'Bid Form 1st Envelope '!$A$1:$F$120</definedName>
    <definedName name="Z_8E3ED18F_7B8F_4A1C_969D_A70DC3B696C3_.wvu.PrintArea" localSheetId="2" hidden="1">'Names of Bidder'!$B$1:$D$37</definedName>
    <definedName name="Z_8E3ED18F_7B8F_4A1C_969D_A70DC3B696C3_.wvu.PrintTitles" localSheetId="15" hidden="1">'Attach 12'!$18:$18</definedName>
    <definedName name="Z_8E3ED18F_7B8F_4A1C_969D_A70DC3B696C3_.wvu.PrintTitles" localSheetId="12" hidden="1">'Attach 9'!$18:$18</definedName>
    <definedName name="Z_8E3ED18F_7B8F_4A1C_969D_A70DC3B696C3_.wvu.Rows" localSheetId="15" hidden="1">'Attach 12'!#REF!,'Attach 12'!#REF!</definedName>
    <definedName name="Z_8E3ED18F_7B8F_4A1C_969D_A70DC3B696C3_.wvu.Rows" localSheetId="19" hidden="1">'Attach 15'!$15:$15</definedName>
    <definedName name="Z_8E3ED18F_7B8F_4A1C_969D_A70DC3B696C3_.wvu.Rows" localSheetId="21" hidden="1">'Attach 17'!$26:$26,'Attach 17'!$32:$209</definedName>
    <definedName name="Z_8E3ED18F_7B8F_4A1C_969D_A70DC3B696C3_.wvu.Rows" localSheetId="23" hidden="1">'Attach 18'!$13:$13,'Attach 18'!$20:$28</definedName>
    <definedName name="Z_8E3ED18F_7B8F_4A1C_969D_A70DC3B696C3_.wvu.Rows" localSheetId="9" hidden="1">'Attach 5'!$4:$4</definedName>
    <definedName name="Z_8E3ED18F_7B8F_4A1C_969D_A70DC3B696C3_.wvu.Rows" localSheetId="5" hidden="1">'Attach QR'!$30:$31,'Attach QR'!$58:$60,'Attach QR'!$62:$100,'Attach QR'!#REF!,'Attach QR'!$134:$137,'Attach QR'!#REF!,'Attach QR'!$167:$174,'Attach QR'!#REF!,'Attach QR'!#REF!,'Attach QR'!#REF!,'Attach QR'!#REF!,'Attach QR'!#REF!,'Attach QR'!$193:$196,'Attach QR'!$197:$224,'Attach QR'!$285:$287,'Attach QR'!$290:$322,'Attach QR'!$354:$356,'Attach QR'!#REF!,'Attach QR'!#REF!,'Attach QR'!#REF!,'Attach QR'!$390:$390,'Attach QR'!$404:$404,'Attach QR'!$408:$408,'Attach QR'!$434:$436,'Attach QR'!$439:$510,'Attach QR'!$525:$533,'Attach QR'!$551:$553,'Attach QR'!$557:$559,'Attach QR'!$582:$635,'Attach QR'!$654:$654</definedName>
    <definedName name="Z_8E3ED18F_7B8F_4A1C_969D_A70DC3B696C3_.wvu.Rows" localSheetId="2" hidden="1">'Names of Bidder'!$24:$26</definedName>
    <definedName name="Z_8E7B022F_1113_4BA2_B2BA_8EDBE02A2557_.wvu.PrintArea" localSheetId="13" hidden="1">'Attach 10'!$A$1:$E$28</definedName>
    <definedName name="Z_8E7B022F_1113_4BA2_B2BA_8EDBE02A2557_.wvu.PrintArea" localSheetId="14" hidden="1">'Attach 11'!$A$1:$E$85</definedName>
    <definedName name="Z_8E7B022F_1113_4BA2_B2BA_8EDBE02A2557_.wvu.PrintArea" localSheetId="15" hidden="1">'Attach 12'!$A$1:$E$31</definedName>
    <definedName name="Z_8E7B022F_1113_4BA2_B2BA_8EDBE02A2557_.wvu.PrintArea" localSheetId="16" hidden="1">'Attach 13'!$A$1:$E$29</definedName>
    <definedName name="Z_8E7B022F_1113_4BA2_B2BA_8EDBE02A2557_.wvu.PrintArea" localSheetId="17" hidden="1">'Attach 14'!$A$1:$E$29</definedName>
    <definedName name="Z_8E7B022F_1113_4BA2_B2BA_8EDBE02A2557_.wvu.PrintArea" localSheetId="19" hidden="1">'Attach 15'!$A$1:$E$62</definedName>
    <definedName name="Z_8E7B022F_1113_4BA2_B2BA_8EDBE02A2557_.wvu.PrintArea" localSheetId="20" hidden="1">'Attach 16'!$A$1:$L$88</definedName>
    <definedName name="Z_8E7B022F_1113_4BA2_B2BA_8EDBE02A2557_.wvu.PrintArea" localSheetId="23" hidden="1">'Attach 18'!$A$1:$E$35</definedName>
    <definedName name="Z_8E7B022F_1113_4BA2_B2BA_8EDBE02A2557_.wvu.PrintArea" localSheetId="22" hidden="1">'Attach 18 (SP)'!$A$1:$E$29</definedName>
    <definedName name="Z_8E7B022F_1113_4BA2_B2BA_8EDBE02A2557_.wvu.PrintArea" localSheetId="25" hidden="1">'Attach 21'!$A$1:$E$35</definedName>
    <definedName name="Z_8E7B022F_1113_4BA2_B2BA_8EDBE02A2557_.wvu.PrintArea" localSheetId="3" hidden="1">'Attach 3(JV)'!$A$1:$E$28</definedName>
    <definedName name="Z_8E7B022F_1113_4BA2_B2BA_8EDBE02A2557_.wvu.PrintArea" localSheetId="4" hidden="1">'Attach 3(QR)'!$A$1:$E$29</definedName>
    <definedName name="Z_8E7B022F_1113_4BA2_B2BA_8EDBE02A2557_.wvu.PrintArea" localSheetId="6" hidden="1">'Attach 4'!$A$1:$E$25</definedName>
    <definedName name="Z_8E7B022F_1113_4BA2_B2BA_8EDBE02A2557_.wvu.PrintArea" localSheetId="7" hidden="1">'Attach 4 (A)'!$A$1:$E$27</definedName>
    <definedName name="Z_8E7B022F_1113_4BA2_B2BA_8EDBE02A2557_.wvu.PrintArea" localSheetId="8" hidden="1">'Attach 4 (B)'!$A$1:$E$26</definedName>
    <definedName name="Z_8E7B022F_1113_4BA2_B2BA_8EDBE02A2557_.wvu.PrintArea" localSheetId="9" hidden="1">'Attach 5'!$A$1:$E$109</definedName>
    <definedName name="Z_8E7B022F_1113_4BA2_B2BA_8EDBE02A2557_.wvu.PrintArea" localSheetId="10" hidden="1">'Attach 6'!$A$1:$E$51</definedName>
    <definedName name="Z_8E7B022F_1113_4BA2_B2BA_8EDBE02A2557_.wvu.PrintArea" localSheetId="11" hidden="1">'Attach 7'!$A$1:$E$28</definedName>
    <definedName name="Z_8E7B022F_1113_4BA2_B2BA_8EDBE02A2557_.wvu.PrintArea" localSheetId="12" hidden="1">'Attach 9'!$A$1:$G$40</definedName>
    <definedName name="Z_8E7B022F_1113_4BA2_B2BA_8EDBE02A2557_.wvu.PrintArea" localSheetId="26" hidden="1">'Bid Form 1st Envelope '!$A$1:$F$120</definedName>
    <definedName name="Z_8E7B022F_1113_4BA2_B2BA_8EDBE02A2557_.wvu.PrintArea" localSheetId="2" hidden="1">'Names of Bidder'!$B$1:$D$37</definedName>
    <definedName name="Z_8E7B022F_1113_4BA2_B2BA_8EDBE02A2557_.wvu.PrintTitles" localSheetId="15" hidden="1">'Attach 12'!$18:$18</definedName>
    <definedName name="Z_8E7B022F_1113_4BA2_B2BA_8EDBE02A2557_.wvu.PrintTitles" localSheetId="12" hidden="1">'Attach 9'!$18:$18</definedName>
    <definedName name="Z_97C0FC0E_800C_45C9_895E_E91A3F1ADBA4_.wvu.Cols" localSheetId="15" hidden="1">'Attach 12'!$F:$I</definedName>
    <definedName name="Z_97C0FC0E_800C_45C9_895E_E91A3F1ADBA4_.wvu.Cols" localSheetId="19" hidden="1">'Attach 15'!$H:$H</definedName>
    <definedName name="Z_97C0FC0E_800C_45C9_895E_E91A3F1ADBA4_.wvu.Cols" localSheetId="9" hidden="1">'Attach 5'!$H:$H</definedName>
    <definedName name="Z_97C0FC0E_800C_45C9_895E_E91A3F1ADBA4_.wvu.Cols" localSheetId="10" hidden="1">'Attach 6'!$H:$H</definedName>
    <definedName name="Z_97C0FC0E_800C_45C9_895E_E91A3F1ADBA4_.wvu.Cols" localSheetId="5" hidden="1">'Attach QR'!$J:$L,'Attach QR'!$R:$S,'Attach QR'!$U:$AW</definedName>
    <definedName name="Z_97C0FC0E_800C_45C9_895E_E91A3F1ADBA4_.wvu.PrintArea" localSheetId="13" hidden="1">'Attach 10'!$A$1:$E$28</definedName>
    <definedName name="Z_97C0FC0E_800C_45C9_895E_E91A3F1ADBA4_.wvu.PrintArea" localSheetId="14" hidden="1">'Attach 11'!$A$1:$E$29</definedName>
    <definedName name="Z_97C0FC0E_800C_45C9_895E_E91A3F1ADBA4_.wvu.PrintArea" localSheetId="15" hidden="1">'Attach 12'!$A$1:$E$31</definedName>
    <definedName name="Z_97C0FC0E_800C_45C9_895E_E91A3F1ADBA4_.wvu.PrintArea" localSheetId="16" hidden="1">'Attach 13'!$A$1:$E$27</definedName>
    <definedName name="Z_97C0FC0E_800C_45C9_895E_E91A3F1ADBA4_.wvu.PrintArea" localSheetId="17" hidden="1">'Attach 14'!$A$1:$E$29</definedName>
    <definedName name="Z_97C0FC0E_800C_45C9_895E_E91A3F1ADBA4_.wvu.PrintArea" localSheetId="18" hidden="1">'Attach 14-IP'!$A$8:$I$219</definedName>
    <definedName name="Z_97C0FC0E_800C_45C9_895E_E91A3F1ADBA4_.wvu.PrintArea" localSheetId="19" hidden="1">'Attach 15'!$A$1:$E$61</definedName>
    <definedName name="Z_97C0FC0E_800C_45C9_895E_E91A3F1ADBA4_.wvu.PrintArea" localSheetId="20" hidden="1">'Attach 16'!$A$1:$L$88</definedName>
    <definedName name="Z_97C0FC0E_800C_45C9_895E_E91A3F1ADBA4_.wvu.PrintArea" localSheetId="21" hidden="1">'Attach 17'!$A$1:$E$33</definedName>
    <definedName name="Z_97C0FC0E_800C_45C9_895E_E91A3F1ADBA4_.wvu.PrintArea" localSheetId="23" hidden="1">'Attach 18'!$A$1:$E$31</definedName>
    <definedName name="Z_97C0FC0E_800C_45C9_895E_E91A3F1ADBA4_.wvu.PrintArea" localSheetId="22" hidden="1">'Attach 18 (SP)'!$A$1:$E$29</definedName>
    <definedName name="Z_97C0FC0E_800C_45C9_895E_E91A3F1ADBA4_.wvu.PrintArea" localSheetId="3" hidden="1">'Attach 3(JV)'!$A$1:$E$28</definedName>
    <definedName name="Z_97C0FC0E_800C_45C9_895E_E91A3F1ADBA4_.wvu.PrintArea" localSheetId="4" hidden="1">'Attach 3(QR)'!$A$1:$E$29</definedName>
    <definedName name="Z_97C0FC0E_800C_45C9_895E_E91A3F1ADBA4_.wvu.PrintArea" localSheetId="6" hidden="1">'Attach 4'!$A$1:$G$25</definedName>
    <definedName name="Z_97C0FC0E_800C_45C9_895E_E91A3F1ADBA4_.wvu.PrintArea" localSheetId="7" hidden="1">'Attach 4 (A)'!$A$1:$E$27</definedName>
    <definedName name="Z_97C0FC0E_800C_45C9_895E_E91A3F1ADBA4_.wvu.PrintArea" localSheetId="8" hidden="1">'Attach 4 (B)'!$A$1:$E$26</definedName>
    <definedName name="Z_97C0FC0E_800C_45C9_895E_E91A3F1ADBA4_.wvu.PrintArea" localSheetId="9" hidden="1">'Attach 5'!$A$1:$E$34</definedName>
    <definedName name="Z_97C0FC0E_800C_45C9_895E_E91A3F1ADBA4_.wvu.PrintArea" localSheetId="10" hidden="1">'Attach 6'!$A$1:$E$28</definedName>
    <definedName name="Z_97C0FC0E_800C_45C9_895E_E91A3F1ADBA4_.wvu.PrintArea" localSheetId="11" hidden="1">'Attach 7'!$A$1:$E$28</definedName>
    <definedName name="Z_97C0FC0E_800C_45C9_895E_E91A3F1ADBA4_.wvu.PrintArea" localSheetId="12" hidden="1">'Attach 9'!$A$1:$G$34</definedName>
    <definedName name="Z_97C0FC0E_800C_45C9_895E_E91A3F1ADBA4_.wvu.PrintArea" localSheetId="5" hidden="1">'Attach QR'!$A$1:$I$659</definedName>
    <definedName name="Z_97C0FC0E_800C_45C9_895E_E91A3F1ADBA4_.wvu.PrintArea" localSheetId="26" hidden="1">'Bid Form 1st Envelope '!$A$1:$F$120</definedName>
    <definedName name="Z_97C0FC0E_800C_45C9_895E_E91A3F1ADBA4_.wvu.PrintArea" localSheetId="2" hidden="1">'Names of Bidder'!$B$1:$D$37</definedName>
    <definedName name="Z_97C0FC0E_800C_45C9_895E_E91A3F1ADBA4_.wvu.PrintTitles" localSheetId="15" hidden="1">'Attach 12'!$18:$18</definedName>
    <definedName name="Z_97C0FC0E_800C_45C9_895E_E91A3F1ADBA4_.wvu.PrintTitles" localSheetId="12" hidden="1">'Attach 9'!$18:$18</definedName>
    <definedName name="Z_97C0FC0E_800C_45C9_895E_E91A3F1ADBA4_.wvu.Rows" localSheetId="15" hidden="1">'Attach 12'!#REF!,'Attach 12'!#REF!</definedName>
    <definedName name="Z_97C0FC0E_800C_45C9_895E_E91A3F1ADBA4_.wvu.Rows" localSheetId="19" hidden="1">'Attach 15'!$15:$15</definedName>
    <definedName name="Z_97C0FC0E_800C_45C9_895E_E91A3F1ADBA4_.wvu.Rows" localSheetId="21" hidden="1">'Attach 17'!$26:$26,'Attach 17'!$32:$209</definedName>
    <definedName name="Z_97C0FC0E_800C_45C9_895E_E91A3F1ADBA4_.wvu.Rows" localSheetId="23" hidden="1">'Attach 18'!$13:$13,'Attach 18'!$20:$28</definedName>
    <definedName name="Z_97C0FC0E_800C_45C9_895E_E91A3F1ADBA4_.wvu.Rows" localSheetId="9" hidden="1">'Attach 5'!$4:$4</definedName>
    <definedName name="Z_97C0FC0E_800C_45C9_895E_E91A3F1ADBA4_.wvu.Rows" localSheetId="5" hidden="1">'Attach QR'!$30:$31,'Attach QR'!$58:$60,'Attach QR'!$62:$100,'Attach QR'!$134:$137,'Attach QR'!#REF!,'Attach QR'!$167:$174,'Attach QR'!#REF!,'Attach QR'!#REF!,'Attach QR'!#REF!,'Attach QR'!#REF!,'Attach QR'!#REF!,'Attach QR'!$193:$196,'Attach QR'!$197:$224,'Attach QR'!$285:$287,'Attach QR'!$290:$322,'Attach QR'!$354:$356,'Attach QR'!#REF!,'Attach QR'!#REF!,'Attach QR'!#REF!,'Attach QR'!$390:$390,'Attach QR'!$404:$404,'Attach QR'!$408:$408,'Attach QR'!$434:$436,'Attach QR'!$439:$510,'Attach QR'!$525:$533,'Attach QR'!$551:$553,'Attach QR'!$557:$559,'Attach QR'!$582:$635,'Attach QR'!$654:$654</definedName>
    <definedName name="Z_97C0FC0E_800C_45C9_895E_E91A3F1ADBA4_.wvu.Rows" localSheetId="2" hidden="1">'Names of Bidder'!$24:$26</definedName>
    <definedName name="Z_9BDC7602_4BFD_4C88_AB78_F85592C403F0_.wvu.PrintArea" localSheetId="24" hidden="1">'Attach-19'!$A$1:$E$26</definedName>
    <definedName name="Z_9BDC7602_4BFD_4C88_AB78_F85592C403F0_.wvu.Rows" localSheetId="24" hidden="1">'Attach-19'!$13:$13</definedName>
    <definedName name="Z_A36312D6_6542_430C_9B41_AC312BBA51FD_.wvu.PrintArea" localSheetId="25" hidden="1">'Attach 21'!$A$1:$E$31</definedName>
    <definedName name="Z_A36312D6_6542_430C_9B41_AC312BBA51FD_.wvu.Rows" localSheetId="25" hidden="1">'Attach 21'!$13:$13,'Attach 21'!$20:$28</definedName>
    <definedName name="Z_A3F641DF_CF1D_48E3_AFDC_E52726A449CB_.wvu.PrintArea" localSheetId="13" hidden="1">'Attach 10'!$A$1:$E$29</definedName>
    <definedName name="Z_A3F641DF_CF1D_48E3_AFDC_E52726A449CB_.wvu.PrintArea" localSheetId="14" hidden="1">'Attach 11'!$A$1:$E$85</definedName>
    <definedName name="Z_A3F641DF_CF1D_48E3_AFDC_E52726A449CB_.wvu.PrintArea" localSheetId="15" hidden="1">'Attach 12'!$A$1:$E$31</definedName>
    <definedName name="Z_A3F641DF_CF1D_48E3_AFDC_E52726A449CB_.wvu.PrintArea" localSheetId="16" hidden="1">'Attach 13'!$A$1:$E$30</definedName>
    <definedName name="Z_A3F641DF_CF1D_48E3_AFDC_E52726A449CB_.wvu.PrintArea" localSheetId="17" hidden="1">'Attach 14'!$A$1:$E$30</definedName>
    <definedName name="Z_A3F641DF_CF1D_48E3_AFDC_E52726A449CB_.wvu.PrintArea" localSheetId="19" hidden="1">'Attach 15'!$A$1:$E$63</definedName>
    <definedName name="Z_A3F641DF_CF1D_48E3_AFDC_E52726A449CB_.wvu.PrintArea" localSheetId="20" hidden="1">'Attach 16'!$A$1:$L$88</definedName>
    <definedName name="Z_A3F641DF_CF1D_48E3_AFDC_E52726A449CB_.wvu.PrintArea" localSheetId="23" hidden="1">'Attach 18'!$A$1:$E$35</definedName>
    <definedName name="Z_A3F641DF_CF1D_48E3_AFDC_E52726A449CB_.wvu.PrintArea" localSheetId="22" hidden="1">'Attach 18 (SP)'!$A$1:$E$30</definedName>
    <definedName name="Z_A3F641DF_CF1D_48E3_AFDC_E52726A449CB_.wvu.PrintArea" localSheetId="25" hidden="1">'Attach 21'!$A$1:$E$35</definedName>
    <definedName name="Z_A3F641DF_CF1D_48E3_AFDC_E52726A449CB_.wvu.PrintArea" localSheetId="3" hidden="1">'Attach 3(JV)'!$A$1:$E$28</definedName>
    <definedName name="Z_A3F641DF_CF1D_48E3_AFDC_E52726A449CB_.wvu.PrintArea" localSheetId="4" hidden="1">'Attach 3(QR)'!$A$1:$E$29</definedName>
    <definedName name="Z_A3F641DF_CF1D_48E3_AFDC_E52726A449CB_.wvu.PrintArea" localSheetId="6" hidden="1">'Attach 4'!$A$1:$E$24</definedName>
    <definedName name="Z_A3F641DF_CF1D_48E3_AFDC_E52726A449CB_.wvu.PrintArea" localSheetId="7" hidden="1">'Attach 4 (A)'!$A$1:$E$27</definedName>
    <definedName name="Z_A3F641DF_CF1D_48E3_AFDC_E52726A449CB_.wvu.PrintArea" localSheetId="8" hidden="1">'Attach 4 (B)'!$A$1:$E$26</definedName>
    <definedName name="Z_A3F641DF_CF1D_48E3_AFDC_E52726A449CB_.wvu.PrintArea" localSheetId="9" hidden="1">'Attach 5'!$A$1:$E$34</definedName>
    <definedName name="Z_A3F641DF_CF1D_48E3_AFDC_E52726A449CB_.wvu.PrintArea" localSheetId="10" hidden="1">'Attach 6'!$A$1:$E$52</definedName>
    <definedName name="Z_A3F641DF_CF1D_48E3_AFDC_E52726A449CB_.wvu.PrintArea" localSheetId="11" hidden="1">'Attach 7'!$A$1:$E$28</definedName>
    <definedName name="Z_A3F641DF_CF1D_48E3_AFDC_E52726A449CB_.wvu.PrintArea" localSheetId="12" hidden="1">'Attach 9'!$A$1:$G$40</definedName>
    <definedName name="Z_A3F641DF_CF1D_48E3_AFDC_E52726A449CB_.wvu.PrintArea" localSheetId="26" hidden="1">'Bid Form 1st Envelope '!$A$1:$F$120</definedName>
    <definedName name="Z_A3F641DF_CF1D_48E3_AFDC_E52726A449CB_.wvu.PrintArea" localSheetId="2" hidden="1">'Names of Bidder'!$B$1:$D$37</definedName>
    <definedName name="Z_A3F641DF_CF1D_48E3_AFDC_E52726A449CB_.wvu.PrintTitles" localSheetId="15" hidden="1">'Attach 12'!$18:$18</definedName>
    <definedName name="Z_A3F641DF_CF1D_48E3_AFDC_E52726A449CB_.wvu.PrintTitles" localSheetId="12" hidden="1">'Attach 9'!$18:$18</definedName>
    <definedName name="Z_A506B351_DE43_4CCA_818F_D2B51F2607AA_.wvu.PrintArea" localSheetId="25" hidden="1">'Attach 21'!$A$1:$E$31</definedName>
    <definedName name="Z_A506B351_DE43_4CCA_818F_D2B51F2607AA_.wvu.Rows" localSheetId="25" hidden="1">'Attach 21'!$13:$13,'Attach 21'!$24:$27</definedName>
    <definedName name="Z_AA750348_930C_43DE_ADD0_8D60980F5013_.wvu.PrintArea" localSheetId="25" hidden="1">'Attach 21'!$A$1:$E$31</definedName>
    <definedName name="Z_AA750348_930C_43DE_ADD0_8D60980F5013_.wvu.Rows" localSheetId="25" hidden="1">'Attach 21'!$13:$13,'Attach 21'!$20:$28</definedName>
    <definedName name="Z_AAA2E7F9_19F9_4EE2_88F1_FC4B485FDC89_.wvu.Cols" localSheetId="15" hidden="1">'Attach 12'!$G:$H</definedName>
    <definedName name="Z_AAA2E7F9_19F9_4EE2_88F1_FC4B485FDC89_.wvu.Cols" localSheetId="19" hidden="1">'Attach 15'!$H:$H</definedName>
    <definedName name="Z_AAA2E7F9_19F9_4EE2_88F1_FC4B485FDC89_.wvu.Cols" localSheetId="6" hidden="1">'Attach 4'!$H:$O</definedName>
    <definedName name="Z_AAA2E7F9_19F9_4EE2_88F1_FC4B485FDC89_.wvu.Cols" localSheetId="9" hidden="1">'Attach 5'!$H:$H</definedName>
    <definedName name="Z_AAA2E7F9_19F9_4EE2_88F1_FC4B485FDC89_.wvu.Cols" localSheetId="10" hidden="1">'Attach 6'!$H:$H</definedName>
    <definedName name="Z_AAA2E7F9_19F9_4EE2_88F1_FC4B485FDC89_.wvu.Cols" localSheetId="12" hidden="1">'Attach 9'!$H:$H</definedName>
    <definedName name="Z_AAA2E7F9_19F9_4EE2_88F1_FC4B485FDC89_.wvu.Cols" localSheetId="5" hidden="1">'Attach QR'!$J:$P,'Attach QR'!$R:$S,'Attach QR'!$U:$AW</definedName>
    <definedName name="Z_AAA2E7F9_19F9_4EE2_88F1_FC4B485FDC89_.wvu.PrintArea" localSheetId="13" hidden="1">'Attach 10'!$A$1:$E$28</definedName>
    <definedName name="Z_AAA2E7F9_19F9_4EE2_88F1_FC4B485FDC89_.wvu.PrintArea" localSheetId="14" hidden="1">'Attach 11'!$A$1:$E$86</definedName>
    <definedName name="Z_AAA2E7F9_19F9_4EE2_88F1_FC4B485FDC89_.wvu.PrintArea" localSheetId="15" hidden="1">'Attach 12'!$A$1:$E$30</definedName>
    <definedName name="Z_AAA2E7F9_19F9_4EE2_88F1_FC4B485FDC89_.wvu.PrintArea" localSheetId="16" hidden="1">'Attach 13'!$A$1:$E$27</definedName>
    <definedName name="Z_AAA2E7F9_19F9_4EE2_88F1_FC4B485FDC89_.wvu.PrintArea" localSheetId="17" hidden="1">'Attach 14'!$A$1:$E$29</definedName>
    <definedName name="Z_AAA2E7F9_19F9_4EE2_88F1_FC4B485FDC89_.wvu.PrintArea" localSheetId="18" hidden="1">'Attach 14-IP'!$A$8:$I$219</definedName>
    <definedName name="Z_AAA2E7F9_19F9_4EE2_88F1_FC4B485FDC89_.wvu.PrintArea" localSheetId="19" hidden="1">'Attach 15'!$A$1:$E$61</definedName>
    <definedName name="Z_AAA2E7F9_19F9_4EE2_88F1_FC4B485FDC89_.wvu.PrintArea" localSheetId="20" hidden="1">'Attach 16'!$A$1:$L$88</definedName>
    <definedName name="Z_AAA2E7F9_19F9_4EE2_88F1_FC4B485FDC89_.wvu.PrintArea" localSheetId="21" hidden="1">'Attach 17'!$A$1:$E$33</definedName>
    <definedName name="Z_AAA2E7F9_19F9_4EE2_88F1_FC4B485FDC89_.wvu.PrintArea" localSheetId="23" hidden="1">'Attach 18'!$A$1:$E$31</definedName>
    <definedName name="Z_AAA2E7F9_19F9_4EE2_88F1_FC4B485FDC89_.wvu.PrintArea" localSheetId="22" hidden="1">'Attach 18 (SP)'!$A$1:$E$29</definedName>
    <definedName name="Z_AAA2E7F9_19F9_4EE2_88F1_FC4B485FDC89_.wvu.PrintArea" localSheetId="3" hidden="1">'Attach 3(JV)'!$A$1:$E$28</definedName>
    <definedName name="Z_AAA2E7F9_19F9_4EE2_88F1_FC4B485FDC89_.wvu.PrintArea" localSheetId="4" hidden="1">'Attach 3(QR)'!$A$1:$E$29</definedName>
    <definedName name="Z_AAA2E7F9_19F9_4EE2_88F1_FC4B485FDC89_.wvu.PrintArea" localSheetId="6" hidden="1">'Attach 4'!$A$1:$G$25</definedName>
    <definedName name="Z_AAA2E7F9_19F9_4EE2_88F1_FC4B485FDC89_.wvu.PrintArea" localSheetId="7" hidden="1">'Attach 4 (A)'!$A$1:$E$27</definedName>
    <definedName name="Z_AAA2E7F9_19F9_4EE2_88F1_FC4B485FDC89_.wvu.PrintArea" localSheetId="8" hidden="1">'Attach 4 (B)'!$A$1:$E$26</definedName>
    <definedName name="Z_AAA2E7F9_19F9_4EE2_88F1_FC4B485FDC89_.wvu.PrintArea" localSheetId="9" hidden="1">'Attach 5'!$A$1:$E$34</definedName>
    <definedName name="Z_AAA2E7F9_19F9_4EE2_88F1_FC4B485FDC89_.wvu.PrintArea" localSheetId="10" hidden="1">'Attach 6'!$A$1:$E$28</definedName>
    <definedName name="Z_AAA2E7F9_19F9_4EE2_88F1_FC4B485FDC89_.wvu.PrintArea" localSheetId="11" hidden="1">'Attach 7'!$A$1:$E$28</definedName>
    <definedName name="Z_AAA2E7F9_19F9_4EE2_88F1_FC4B485FDC89_.wvu.PrintArea" localSheetId="12" hidden="1">'Attach 9'!$A$1:$H$33</definedName>
    <definedName name="Z_AAA2E7F9_19F9_4EE2_88F1_FC4B485FDC89_.wvu.PrintArea" localSheetId="5" hidden="1">'Attach QR'!$A$1:$I$659</definedName>
    <definedName name="Z_AAA2E7F9_19F9_4EE2_88F1_FC4B485FDC89_.wvu.PrintArea" localSheetId="26" hidden="1">'Bid Form 1st Envelope '!$A$1:$F$120</definedName>
    <definedName name="Z_AAA2E7F9_19F9_4EE2_88F1_FC4B485FDC89_.wvu.PrintArea" localSheetId="1" hidden="1">Cover!$A$1:$F$25</definedName>
    <definedName name="Z_AAA2E7F9_19F9_4EE2_88F1_FC4B485FDC89_.wvu.PrintArea" localSheetId="2" hidden="1">'Names of Bidder'!$B$1:$D$37</definedName>
    <definedName name="Z_AAA2E7F9_19F9_4EE2_88F1_FC4B485FDC89_.wvu.PrintTitles" localSheetId="15" hidden="1">'Attach 12'!$18:$18</definedName>
    <definedName name="Z_AAA2E7F9_19F9_4EE2_88F1_FC4B485FDC89_.wvu.PrintTitles" localSheetId="12" hidden="1">'Attach 9'!$18:$18</definedName>
    <definedName name="Z_AAA2E7F9_19F9_4EE2_88F1_FC4B485FDC89_.wvu.Rows" localSheetId="15" hidden="1">'Attach 12'!#REF!</definedName>
    <definedName name="Z_AAA2E7F9_19F9_4EE2_88F1_FC4B485FDC89_.wvu.Rows" localSheetId="19" hidden="1">'Attach 15'!$15:$15</definedName>
    <definedName name="Z_AAA2E7F9_19F9_4EE2_88F1_FC4B485FDC89_.wvu.Rows" localSheetId="21" hidden="1">'Attach 17'!$26:$26,'Attach 17'!$32:$209</definedName>
    <definedName name="Z_AAA2E7F9_19F9_4EE2_88F1_FC4B485FDC89_.wvu.Rows" localSheetId="23" hidden="1">'Attach 18'!$13:$13,'Attach 18'!$20:$28</definedName>
    <definedName name="Z_AAA2E7F9_19F9_4EE2_88F1_FC4B485FDC89_.wvu.Rows" localSheetId="9" hidden="1">'Attach 5'!$4:$4</definedName>
    <definedName name="Z_AAA2E7F9_19F9_4EE2_88F1_FC4B485FDC89_.wvu.Rows" localSheetId="5" hidden="1">'Attach QR'!$30:$31,'Attach QR'!$58:$60,'Attach QR'!$62:$100,'Attach QR'!$111:$111,'Attach QR'!$134:$137,'Attach QR'!#REF!,'Attach QR'!$167:$174,'Attach QR'!#REF!,'Attach QR'!#REF!,'Attach QR'!#REF!,'Attach QR'!#REF!,'Attach QR'!#REF!,'Attach QR'!$193:$196,'Attach QR'!$197:$224,'Attach QR'!$285:$287,'Attach QR'!$290:$322,'Attach QR'!$354:$356,'Attach QR'!#REF!,'Attach QR'!#REF!,'Attach QR'!$370:$372,'Attach QR'!#REF!,'Attach QR'!#REF!,'Attach QR'!#REF!,'Attach QR'!$383:$390,'Attach QR'!$407:$408,'Attach QR'!$434:$436,'Attach QR'!$439:$510,'Attach QR'!$525:$533,'Attach QR'!$551:$553,'Attach QR'!$557:$559,'Attach QR'!$582:$635,'Attach QR'!$654:$654</definedName>
    <definedName name="Z_AAA2E7F9_19F9_4EE2_88F1_FC4B485FDC89_.wvu.Rows" localSheetId="2" hidden="1">'Names of Bidder'!$24:$24,'Names of Bidder'!$31:$31</definedName>
    <definedName name="Z_B91EC26D_75AC_424B_8A9A_6507DA2B48E7_.wvu.PrintArea" localSheetId="21" hidden="1">'Attach 17'!$A$1:$E$33</definedName>
    <definedName name="Z_B91EC26D_75AC_424B_8A9A_6507DA2B48E7_.wvu.Rows" localSheetId="21" hidden="1">'Attach 17'!$26:$26,'Attach 17'!$32:$209</definedName>
    <definedName name="Z_BA636A1C_0CF3_411D_9DF7_8E009FB35118_.wvu.Cols" localSheetId="15" hidden="1">'Attach 12'!$G:$H</definedName>
    <definedName name="Z_BA636A1C_0CF3_411D_9DF7_8E009FB35118_.wvu.Cols" localSheetId="18" hidden="1">'Attach 14-IP'!$K:$K</definedName>
    <definedName name="Z_BA636A1C_0CF3_411D_9DF7_8E009FB35118_.wvu.Cols" localSheetId="19" hidden="1">'Attach 15'!$H:$H</definedName>
    <definedName name="Z_BA636A1C_0CF3_411D_9DF7_8E009FB35118_.wvu.Cols" localSheetId="6" hidden="1">'Attach 4'!$H:$O</definedName>
    <definedName name="Z_BA636A1C_0CF3_411D_9DF7_8E009FB35118_.wvu.Cols" localSheetId="9" hidden="1">'Attach 5'!$H:$H</definedName>
    <definedName name="Z_BA636A1C_0CF3_411D_9DF7_8E009FB35118_.wvu.Cols" localSheetId="10" hidden="1">'Attach 6'!$H:$H</definedName>
    <definedName name="Z_BA636A1C_0CF3_411D_9DF7_8E009FB35118_.wvu.Cols" localSheetId="12" hidden="1">'Attach 9'!$H:$H</definedName>
    <definedName name="Z_BA636A1C_0CF3_411D_9DF7_8E009FB35118_.wvu.Cols" localSheetId="5" hidden="1">'Attach QR'!$J:$P,'Attach QR'!$R:$S,'Attach QR'!$U:$AW</definedName>
    <definedName name="Z_BA636A1C_0CF3_411D_9DF7_8E009FB35118_.wvu.Cols" localSheetId="26" hidden="1">'Bid Form 1st Envelope '!$H:$H</definedName>
    <definedName name="Z_BA636A1C_0CF3_411D_9DF7_8E009FB35118_.wvu.Cols" localSheetId="2" hidden="1">'Names of Bidder'!$H:$H</definedName>
    <definedName name="Z_BA636A1C_0CF3_411D_9DF7_8E009FB35118_.wvu.PrintArea" localSheetId="13" hidden="1">'Attach 10'!$A$1:$E$23</definedName>
    <definedName name="Z_BA636A1C_0CF3_411D_9DF7_8E009FB35118_.wvu.PrintArea" localSheetId="14" hidden="1">'Attach 11'!$A$1:$E$85</definedName>
    <definedName name="Z_BA636A1C_0CF3_411D_9DF7_8E009FB35118_.wvu.PrintArea" localSheetId="15" hidden="1">'Attach 12'!$A$1:$E$30</definedName>
    <definedName name="Z_BA636A1C_0CF3_411D_9DF7_8E009FB35118_.wvu.PrintArea" localSheetId="16" hidden="1">'Attach 13'!$A$1:$E$26</definedName>
    <definedName name="Z_BA636A1C_0CF3_411D_9DF7_8E009FB35118_.wvu.PrintArea" localSheetId="17" hidden="1">'Attach 14'!$A$1:$E$29</definedName>
    <definedName name="Z_BA636A1C_0CF3_411D_9DF7_8E009FB35118_.wvu.PrintArea" localSheetId="18" hidden="1">'Attach 14-IP'!$A$8:$I$219</definedName>
    <definedName name="Z_BA636A1C_0CF3_411D_9DF7_8E009FB35118_.wvu.PrintArea" localSheetId="19" hidden="1">'Attach 15'!$A$1:$E$61</definedName>
    <definedName name="Z_BA636A1C_0CF3_411D_9DF7_8E009FB35118_.wvu.PrintArea" localSheetId="20" hidden="1">'Attach 16'!$A$1:$L$88</definedName>
    <definedName name="Z_BA636A1C_0CF3_411D_9DF7_8E009FB35118_.wvu.PrintArea" localSheetId="21" hidden="1">'Attach 17'!$A$1:$E$33</definedName>
    <definedName name="Z_BA636A1C_0CF3_411D_9DF7_8E009FB35118_.wvu.PrintArea" localSheetId="23" hidden="1">'Attach 18'!$A$1:$E$31</definedName>
    <definedName name="Z_BA636A1C_0CF3_411D_9DF7_8E009FB35118_.wvu.PrintArea" localSheetId="22" hidden="1">'Attach 18 (SP)'!$A$1:$E$26</definedName>
    <definedName name="Z_BA636A1C_0CF3_411D_9DF7_8E009FB35118_.wvu.PrintArea" localSheetId="25" hidden="1">'Attach 21'!$A$1:$E$31</definedName>
    <definedName name="Z_BA636A1C_0CF3_411D_9DF7_8E009FB35118_.wvu.PrintArea" localSheetId="3" hidden="1">'Attach 3(JV)'!$A$1:$E$26</definedName>
    <definedName name="Z_BA636A1C_0CF3_411D_9DF7_8E009FB35118_.wvu.PrintArea" localSheetId="4" hidden="1">'Attach 3(QR)'!$A$1:$E$25</definedName>
    <definedName name="Z_BA636A1C_0CF3_411D_9DF7_8E009FB35118_.wvu.PrintArea" localSheetId="6" hidden="1">'Attach 4'!$A$1:$G$25</definedName>
    <definedName name="Z_BA636A1C_0CF3_411D_9DF7_8E009FB35118_.wvu.PrintArea" localSheetId="7" hidden="1">'Attach 4 (A)'!$A$1:$E$27</definedName>
    <definedName name="Z_BA636A1C_0CF3_411D_9DF7_8E009FB35118_.wvu.PrintArea" localSheetId="8" hidden="1">'Attach 4 (B)'!$A$1:$E$26</definedName>
    <definedName name="Z_BA636A1C_0CF3_411D_9DF7_8E009FB35118_.wvu.PrintArea" localSheetId="9" hidden="1">'Attach 5'!$A$1:$E$34</definedName>
    <definedName name="Z_BA636A1C_0CF3_411D_9DF7_8E009FB35118_.wvu.PrintArea" localSheetId="10" hidden="1">'Attach 6'!$A$1:$E$28</definedName>
    <definedName name="Z_BA636A1C_0CF3_411D_9DF7_8E009FB35118_.wvu.PrintArea" localSheetId="11" hidden="1">'Attach 7'!$A$1:$E$24</definedName>
    <definedName name="Z_BA636A1C_0CF3_411D_9DF7_8E009FB35118_.wvu.PrintArea" localSheetId="12" hidden="1">'Attach 9'!$A$1:$H$33</definedName>
    <definedName name="Z_BA636A1C_0CF3_411D_9DF7_8E009FB35118_.wvu.PrintArea" localSheetId="5" hidden="1">'Attach QR'!$A$1:$I$659</definedName>
    <definedName name="Z_BA636A1C_0CF3_411D_9DF7_8E009FB35118_.wvu.PrintArea" localSheetId="24" hidden="1">'Attach-19'!$A$1:$E$26</definedName>
    <definedName name="Z_BA636A1C_0CF3_411D_9DF7_8E009FB35118_.wvu.PrintArea" localSheetId="26" hidden="1">'Bid Form 1st Envelope '!$A$1:$F$120</definedName>
    <definedName name="Z_BA636A1C_0CF3_411D_9DF7_8E009FB35118_.wvu.PrintArea" localSheetId="1" hidden="1">Cover!$A$1:$F$25</definedName>
    <definedName name="Z_BA636A1C_0CF3_411D_9DF7_8E009FB35118_.wvu.PrintArea" localSheetId="2" hidden="1">'Names of Bidder'!$B$1:$D$37</definedName>
    <definedName name="Z_BA636A1C_0CF3_411D_9DF7_8E009FB35118_.wvu.PrintTitles" localSheetId="15" hidden="1">'Attach 12'!$18:$18</definedName>
    <definedName name="Z_BA636A1C_0CF3_411D_9DF7_8E009FB35118_.wvu.PrintTitles" localSheetId="12" hidden="1">'Attach 9'!$18:$18</definedName>
    <definedName name="Z_BA636A1C_0CF3_411D_9DF7_8E009FB35118_.wvu.Rows" localSheetId="19" hidden="1">'Attach 15'!$15:$15,'Attach 15'!$20:$22</definedName>
    <definedName name="Z_BA636A1C_0CF3_411D_9DF7_8E009FB35118_.wvu.Rows" localSheetId="21" hidden="1">'Attach 17'!$26:$26,'Attach 17'!$32:$209</definedName>
    <definedName name="Z_BA636A1C_0CF3_411D_9DF7_8E009FB35118_.wvu.Rows" localSheetId="23" hidden="1">'Attach 18'!$13:$13,'Attach 18'!$20:$28</definedName>
    <definedName name="Z_BA636A1C_0CF3_411D_9DF7_8E009FB35118_.wvu.Rows" localSheetId="25" hidden="1">'Attach 21'!$13:$13,'Attach 21'!$24:$27</definedName>
    <definedName name="Z_BA636A1C_0CF3_411D_9DF7_8E009FB35118_.wvu.Rows" localSheetId="9" hidden="1">'Attach 5'!$4:$4</definedName>
    <definedName name="Z_BA636A1C_0CF3_411D_9DF7_8E009FB35118_.wvu.Rows" localSheetId="5" hidden="1">'Attach QR'!$23:$23,'Attach QR'!$30:$31,'Attach QR'!$43:$43,'Attach QR'!$58:$60,'Attach QR'!$62:$100,'Attach QR'!$111:$111,'Attach QR'!$128:$130,'Attach QR'!$134:$137,'Attach QR'!$167:$174,'Attach QR'!$193:$390,'Attach QR'!$407:$408,'Attach QR'!$416:$416,'Attach QR'!$421:$421,'Attach QR'!$434:$436,'Attach QR'!$439:$547,'Attach QR'!$551:$553,'Attach QR'!$557:$559,'Attach QR'!$582:$635,'Attach QR'!$654:$654</definedName>
    <definedName name="Z_BA636A1C_0CF3_411D_9DF7_8E009FB35118_.wvu.Rows" localSheetId="24" hidden="1">'Attach-19'!$13:$13</definedName>
    <definedName name="Z_BA636A1C_0CF3_411D_9DF7_8E009FB35118_.wvu.Rows" localSheetId="26" hidden="1">'Bid Form 1st Envelope '!$23:$26,'Bid Form 1st Envelope '!$31:$31,'Bid Form 1st Envelope '!$51:$53,'Bid Form 1st Envelope '!$59:$60,'Bid Form 1st Envelope '!$84:$89</definedName>
    <definedName name="Z_BA636A1C_0CF3_411D_9DF7_8E009FB35118_.wvu.Rows" localSheetId="2" hidden="1">'Names of Bidder'!$7:$7,'Names of Bidder'!$19:$32</definedName>
    <definedName name="Z_C5EDD9E3_0801_4479_8600_A80B0FCFDF0B_.wvu.Cols" localSheetId="15" hidden="1">'Attach 12'!$F:$I</definedName>
    <definedName name="Z_C5EDD9E3_0801_4479_8600_A80B0FCFDF0B_.wvu.Cols" localSheetId="19" hidden="1">'Attach 15'!$H:$H</definedName>
    <definedName name="Z_C5EDD9E3_0801_4479_8600_A80B0FCFDF0B_.wvu.Cols" localSheetId="9" hidden="1">'Attach 5'!$H:$H</definedName>
    <definedName name="Z_C5EDD9E3_0801_4479_8600_A80B0FCFDF0B_.wvu.Cols" localSheetId="10" hidden="1">'Attach 6'!$H:$H</definedName>
    <definedName name="Z_C5EDD9E3_0801_4479_8600_A80B0FCFDF0B_.wvu.Cols" localSheetId="5" hidden="1">'Attach QR'!$J:$L,'Attach QR'!$R:$S,'Attach QR'!$U:$AW</definedName>
    <definedName name="Z_C5EDD9E3_0801_4479_8600_A80B0FCFDF0B_.wvu.PrintArea" localSheetId="13" hidden="1">'Attach 10'!$A$1:$E$28</definedName>
    <definedName name="Z_C5EDD9E3_0801_4479_8600_A80B0FCFDF0B_.wvu.PrintArea" localSheetId="14" hidden="1">'Attach 11'!$A$1:$E$29</definedName>
    <definedName name="Z_C5EDD9E3_0801_4479_8600_A80B0FCFDF0B_.wvu.PrintArea" localSheetId="15" hidden="1">'Attach 12'!$A$1:$E$31</definedName>
    <definedName name="Z_C5EDD9E3_0801_4479_8600_A80B0FCFDF0B_.wvu.PrintArea" localSheetId="16" hidden="1">'Attach 13'!$A$1:$E$27</definedName>
    <definedName name="Z_C5EDD9E3_0801_4479_8600_A80B0FCFDF0B_.wvu.PrintArea" localSheetId="17" hidden="1">'Attach 14'!$A$1:$E$29</definedName>
    <definedName name="Z_C5EDD9E3_0801_4479_8600_A80B0FCFDF0B_.wvu.PrintArea" localSheetId="18" hidden="1">'Attach 14-IP'!$A$8:$I$219</definedName>
    <definedName name="Z_C5EDD9E3_0801_4479_8600_A80B0FCFDF0B_.wvu.PrintArea" localSheetId="19" hidden="1">'Attach 15'!$A$1:$E$61</definedName>
    <definedName name="Z_C5EDD9E3_0801_4479_8600_A80B0FCFDF0B_.wvu.PrintArea" localSheetId="20" hidden="1">'Attach 16'!$A$1:$L$88</definedName>
    <definedName name="Z_C5EDD9E3_0801_4479_8600_A80B0FCFDF0B_.wvu.PrintArea" localSheetId="21" hidden="1">'Attach 17'!$A$1:$E$33</definedName>
    <definedName name="Z_C5EDD9E3_0801_4479_8600_A80B0FCFDF0B_.wvu.PrintArea" localSheetId="23" hidden="1">'Attach 18'!$A$1:$E$31</definedName>
    <definedName name="Z_C5EDD9E3_0801_4479_8600_A80B0FCFDF0B_.wvu.PrintArea" localSheetId="22" hidden="1">'Attach 18 (SP)'!$A$1:$E$29</definedName>
    <definedName name="Z_C5EDD9E3_0801_4479_8600_A80B0FCFDF0B_.wvu.PrintArea" localSheetId="3" hidden="1">'Attach 3(JV)'!$A$1:$E$28</definedName>
    <definedName name="Z_C5EDD9E3_0801_4479_8600_A80B0FCFDF0B_.wvu.PrintArea" localSheetId="4" hidden="1">'Attach 3(QR)'!$A$1:$E$29</definedName>
    <definedName name="Z_C5EDD9E3_0801_4479_8600_A80B0FCFDF0B_.wvu.PrintArea" localSheetId="6" hidden="1">'Attach 4'!$A$1:$G$25</definedName>
    <definedName name="Z_C5EDD9E3_0801_4479_8600_A80B0FCFDF0B_.wvu.PrintArea" localSheetId="7" hidden="1">'Attach 4 (A)'!$A$1:$E$27</definedName>
    <definedName name="Z_C5EDD9E3_0801_4479_8600_A80B0FCFDF0B_.wvu.PrintArea" localSheetId="8" hidden="1">'Attach 4 (B)'!$A$1:$E$26</definedName>
    <definedName name="Z_C5EDD9E3_0801_4479_8600_A80B0FCFDF0B_.wvu.PrintArea" localSheetId="9" hidden="1">'Attach 5'!$A$1:$E$34</definedName>
    <definedName name="Z_C5EDD9E3_0801_4479_8600_A80B0FCFDF0B_.wvu.PrintArea" localSheetId="10" hidden="1">'Attach 6'!$A$1:$E$28</definedName>
    <definedName name="Z_C5EDD9E3_0801_4479_8600_A80B0FCFDF0B_.wvu.PrintArea" localSheetId="11" hidden="1">'Attach 7'!$A$1:$E$28</definedName>
    <definedName name="Z_C5EDD9E3_0801_4479_8600_A80B0FCFDF0B_.wvu.PrintArea" localSheetId="12" hidden="1">'Attach 9'!$A$1:$G$34</definedName>
    <definedName name="Z_C5EDD9E3_0801_4479_8600_A80B0FCFDF0B_.wvu.PrintArea" localSheetId="5" hidden="1">'Attach QR'!$A$1:$I$659</definedName>
    <definedName name="Z_C5EDD9E3_0801_4479_8600_A80B0FCFDF0B_.wvu.PrintArea" localSheetId="26" hidden="1">'Bid Form 1st Envelope '!$A$1:$F$120</definedName>
    <definedName name="Z_C5EDD9E3_0801_4479_8600_A80B0FCFDF0B_.wvu.PrintArea" localSheetId="2" hidden="1">'Names of Bidder'!$B$1:$D$37</definedName>
    <definedName name="Z_C5EDD9E3_0801_4479_8600_A80B0FCFDF0B_.wvu.PrintTitles" localSheetId="15" hidden="1">'Attach 12'!$18:$18</definedName>
    <definedName name="Z_C5EDD9E3_0801_4479_8600_A80B0FCFDF0B_.wvu.PrintTitles" localSheetId="12" hidden="1">'Attach 9'!$18:$18</definedName>
    <definedName name="Z_C5EDD9E3_0801_4479_8600_A80B0FCFDF0B_.wvu.Rows" localSheetId="15" hidden="1">'Attach 12'!#REF!,'Attach 12'!#REF!,'Attach 12'!#REF!</definedName>
    <definedName name="Z_C5EDD9E3_0801_4479_8600_A80B0FCFDF0B_.wvu.Rows" localSheetId="19" hidden="1">'Attach 15'!$15:$15</definedName>
    <definedName name="Z_C5EDD9E3_0801_4479_8600_A80B0FCFDF0B_.wvu.Rows" localSheetId="21" hidden="1">'Attach 17'!$26:$26,'Attach 17'!$32:$209</definedName>
    <definedName name="Z_C5EDD9E3_0801_4479_8600_A80B0FCFDF0B_.wvu.Rows" localSheetId="23" hidden="1">'Attach 18'!$13:$13,'Attach 18'!$20:$28</definedName>
    <definedName name="Z_C5EDD9E3_0801_4479_8600_A80B0FCFDF0B_.wvu.Rows" localSheetId="9" hidden="1">'Attach 5'!$4:$4</definedName>
    <definedName name="Z_C5EDD9E3_0801_4479_8600_A80B0FCFDF0B_.wvu.Rows" localSheetId="5" hidden="1">'Attach QR'!$30:$31,'Attach QR'!$58:$60,'Attach QR'!#REF!,'Attach QR'!$134:$137,'Attach QR'!#REF!,'Attach QR'!$167:$174,'Attach QR'!#REF!,'Attach QR'!#REF!,'Attach QR'!#REF!,'Attach QR'!$193:$195,'Attach QR'!$232:$232,'Attach QR'!$285:$287,'Attach QR'!$305:$306,'Attach QR'!$318:$318,'Attach QR'!$354:$356,'Attach QR'!#REF!,'Attach QR'!#REF!,'Attach QR'!#REF!,'Attach QR'!$404:$404,'Attach QR'!$408:$408,'Attach QR'!$434:$436,'Attach QR'!$441:$447,'Attach QR'!$525:$533,'Attach QR'!$551:$553,'Attach QR'!$557:$559,'Attach QR'!$654:$654</definedName>
    <definedName name="Z_C5EDD9E3_0801_4479_8600_A80B0FCFDF0B_.wvu.Rows" localSheetId="2" hidden="1">'Names of Bidder'!$24:$26</definedName>
    <definedName name="Z_C7FCA09A_C3E0_4408_81A0_5CFFEB0C6237_.wvu.PrintArea" localSheetId="21" hidden="1">'Attach 17'!$A$1:$F$30</definedName>
    <definedName name="Z_C7FCA09A_C3E0_4408_81A0_5CFFEB0C6237_.wvu.Rows" localSheetId="21" hidden="1">'Attach 17'!$32:$209</definedName>
    <definedName name="Z_CB7992C9_ABA5_4C7D_8C49_1E1D8E8875C7_.wvu.Cols" localSheetId="15" hidden="1">'Attach 12'!$G:$H</definedName>
    <definedName name="Z_CB7992C9_ABA5_4C7D_8C49_1E1D8E8875C7_.wvu.Cols" localSheetId="19" hidden="1">'Attach 15'!$H:$H</definedName>
    <definedName name="Z_CB7992C9_ABA5_4C7D_8C49_1E1D8E8875C7_.wvu.Cols" localSheetId="9" hidden="1">'Attach 5'!$H:$H</definedName>
    <definedName name="Z_CB7992C9_ABA5_4C7D_8C49_1E1D8E8875C7_.wvu.Cols" localSheetId="10" hidden="1">'Attach 6'!$H:$H</definedName>
    <definedName name="Z_CB7992C9_ABA5_4C7D_8C49_1E1D8E8875C7_.wvu.Cols" localSheetId="5" hidden="1">'Attach QR'!$J:$L,'Attach QR'!$R:$S,'Attach QR'!$U:$AW</definedName>
    <definedName name="Z_CB7992C9_ABA5_4C7D_8C49_1E1D8E8875C7_.wvu.PrintArea" localSheetId="13" hidden="1">'Attach 10'!$A$1:$E$28</definedName>
    <definedName name="Z_CB7992C9_ABA5_4C7D_8C49_1E1D8E8875C7_.wvu.PrintArea" localSheetId="14" hidden="1">'Attach 11'!$A$1:$E$86</definedName>
    <definedName name="Z_CB7992C9_ABA5_4C7D_8C49_1E1D8E8875C7_.wvu.PrintArea" localSheetId="15" hidden="1">'Attach 12'!$A$1:$E$31</definedName>
    <definedName name="Z_CB7992C9_ABA5_4C7D_8C49_1E1D8E8875C7_.wvu.PrintArea" localSheetId="16" hidden="1">'Attach 13'!$A$1:$E$27</definedName>
    <definedName name="Z_CB7992C9_ABA5_4C7D_8C49_1E1D8E8875C7_.wvu.PrintArea" localSheetId="17" hidden="1">'Attach 14'!$A$1:$E$29</definedName>
    <definedName name="Z_CB7992C9_ABA5_4C7D_8C49_1E1D8E8875C7_.wvu.PrintArea" localSheetId="18" hidden="1">'Attach 14-IP'!$A$8:$I$219</definedName>
    <definedName name="Z_CB7992C9_ABA5_4C7D_8C49_1E1D8E8875C7_.wvu.PrintArea" localSheetId="19" hidden="1">'Attach 15'!$A$1:$E$61</definedName>
    <definedName name="Z_CB7992C9_ABA5_4C7D_8C49_1E1D8E8875C7_.wvu.PrintArea" localSheetId="20" hidden="1">'Attach 16'!$A$1:$L$88</definedName>
    <definedName name="Z_CB7992C9_ABA5_4C7D_8C49_1E1D8E8875C7_.wvu.PrintArea" localSheetId="21" hidden="1">'Attach 17'!$A$1:$E$33</definedName>
    <definedName name="Z_CB7992C9_ABA5_4C7D_8C49_1E1D8E8875C7_.wvu.PrintArea" localSheetId="23" hidden="1">'Attach 18'!$A$1:$E$31</definedName>
    <definedName name="Z_CB7992C9_ABA5_4C7D_8C49_1E1D8E8875C7_.wvu.PrintArea" localSheetId="22" hidden="1">'Attach 18 (SP)'!$A$1:$E$29</definedName>
    <definedName name="Z_CB7992C9_ABA5_4C7D_8C49_1E1D8E8875C7_.wvu.PrintArea" localSheetId="3" hidden="1">'Attach 3(JV)'!$A$1:$E$28</definedName>
    <definedName name="Z_CB7992C9_ABA5_4C7D_8C49_1E1D8E8875C7_.wvu.PrintArea" localSheetId="4" hidden="1">'Attach 3(QR)'!$A$1:$E$29</definedName>
    <definedName name="Z_CB7992C9_ABA5_4C7D_8C49_1E1D8E8875C7_.wvu.PrintArea" localSheetId="6" hidden="1">'Attach 4'!$A$1:$G$25</definedName>
    <definedName name="Z_CB7992C9_ABA5_4C7D_8C49_1E1D8E8875C7_.wvu.PrintArea" localSheetId="7" hidden="1">'Attach 4 (A)'!$A$1:$E$27</definedName>
    <definedName name="Z_CB7992C9_ABA5_4C7D_8C49_1E1D8E8875C7_.wvu.PrintArea" localSheetId="8" hidden="1">'Attach 4 (B)'!$A$1:$E$26</definedName>
    <definedName name="Z_CB7992C9_ABA5_4C7D_8C49_1E1D8E8875C7_.wvu.PrintArea" localSheetId="9" hidden="1">'Attach 5'!$A$1:$E$34</definedName>
    <definedName name="Z_CB7992C9_ABA5_4C7D_8C49_1E1D8E8875C7_.wvu.PrintArea" localSheetId="10" hidden="1">'Attach 6'!$A$1:$E$28</definedName>
    <definedName name="Z_CB7992C9_ABA5_4C7D_8C49_1E1D8E8875C7_.wvu.PrintArea" localSheetId="11" hidden="1">'Attach 7'!$A$1:$E$28</definedName>
    <definedName name="Z_CB7992C9_ABA5_4C7D_8C49_1E1D8E8875C7_.wvu.PrintArea" localSheetId="12" hidden="1">'Attach 9'!$A$1:$H$33</definedName>
    <definedName name="Z_CB7992C9_ABA5_4C7D_8C49_1E1D8E8875C7_.wvu.PrintArea" localSheetId="5" hidden="1">'Attach QR'!$A$1:$I$659</definedName>
    <definedName name="Z_CB7992C9_ABA5_4C7D_8C49_1E1D8E8875C7_.wvu.PrintArea" localSheetId="26" hidden="1">'Bid Form 1st Envelope '!$A$1:$F$120</definedName>
    <definedName name="Z_CB7992C9_ABA5_4C7D_8C49_1E1D8E8875C7_.wvu.PrintArea" localSheetId="2" hidden="1">'Names of Bidder'!$B$1:$D$37</definedName>
    <definedName name="Z_CB7992C9_ABA5_4C7D_8C49_1E1D8E8875C7_.wvu.PrintTitles" localSheetId="15" hidden="1">'Attach 12'!$18:$18</definedName>
    <definedName name="Z_CB7992C9_ABA5_4C7D_8C49_1E1D8E8875C7_.wvu.PrintTitles" localSheetId="12" hidden="1">'Attach 9'!$18:$18</definedName>
    <definedName name="Z_CB7992C9_ABA5_4C7D_8C49_1E1D8E8875C7_.wvu.Rows" localSheetId="15" hidden="1">'Attach 12'!#REF!,'Attach 12'!#REF!</definedName>
    <definedName name="Z_CB7992C9_ABA5_4C7D_8C49_1E1D8E8875C7_.wvu.Rows" localSheetId="19" hidden="1">'Attach 15'!$15:$15</definedName>
    <definedName name="Z_CB7992C9_ABA5_4C7D_8C49_1E1D8E8875C7_.wvu.Rows" localSheetId="21" hidden="1">'Attach 17'!$26:$26,'Attach 17'!$32:$209</definedName>
    <definedName name="Z_CB7992C9_ABA5_4C7D_8C49_1E1D8E8875C7_.wvu.Rows" localSheetId="23" hidden="1">'Attach 18'!$13:$13,'Attach 18'!$20:$28</definedName>
    <definedName name="Z_CB7992C9_ABA5_4C7D_8C49_1E1D8E8875C7_.wvu.Rows" localSheetId="9" hidden="1">'Attach 5'!$4:$4</definedName>
    <definedName name="Z_CB7992C9_ABA5_4C7D_8C49_1E1D8E8875C7_.wvu.Rows" localSheetId="5" hidden="1">'Attach QR'!$30:$31,'Attach QR'!$58:$60,'Attach QR'!$62:$100,'Attach QR'!$111:$111,'Attach QR'!$134:$137,'Attach QR'!#REF!,'Attach QR'!$167:$174,'Attach QR'!#REF!,'Attach QR'!#REF!,'Attach QR'!#REF!,'Attach QR'!#REF!,'Attach QR'!#REF!,'Attach QR'!$193:$196,'Attach QR'!$197:$224,'Attach QR'!$285:$287,'Attach QR'!$290:$322,'Attach QR'!$354:$356,'Attach QR'!#REF!,'Attach QR'!#REF!,'Attach QR'!#REF!,'Attach QR'!#REF!,'Attach QR'!$390:$390,'Attach QR'!$404:$404,'Attach QR'!$407:$408,'Attach QR'!$434:$436,'Attach QR'!$439:$510,'Attach QR'!$525:$533,'Attach QR'!$551:$553,'Attach QR'!$557:$559,'Attach QR'!$582:$635,'Attach QR'!$654:$654</definedName>
    <definedName name="Z_CB7992C9_ABA5_4C7D_8C49_1E1D8E8875C7_.wvu.Rows" localSheetId="2" hidden="1">'Names of Bidder'!$24:$26</definedName>
    <definedName name="Z_CB7CD015_9A92_451A_BEF4_2BC98E3768DD_.wvu.PrintArea" localSheetId="25" hidden="1">'Attach 21'!$A$1:$E$31</definedName>
    <definedName name="Z_CB7CD015_9A92_451A_BEF4_2BC98E3768DD_.wvu.Rows" localSheetId="25" hidden="1">'Attach 21'!$13:$13,'Attach 21'!$20:$28</definedName>
    <definedName name="Z_CD4CA1A8_824A_452F_BDBA_32A47C1B3013_.wvu.Cols" localSheetId="19" hidden="1">'Attach 15'!$H:$H</definedName>
    <definedName name="Z_CD4CA1A8_824A_452F_BDBA_32A47C1B3013_.wvu.Cols" localSheetId="9" hidden="1">'Attach 5'!$H:$H</definedName>
    <definedName name="Z_CD4CA1A8_824A_452F_BDBA_32A47C1B3013_.wvu.Cols" localSheetId="10" hidden="1">'Attach 6'!$H:$H</definedName>
    <definedName name="Z_CD4CA1A8_824A_452F_BDBA_32A47C1B3013_.wvu.PrintArea" localSheetId="13" hidden="1">'Attach 10'!$A$1:$E$28</definedName>
    <definedName name="Z_CD4CA1A8_824A_452F_BDBA_32A47C1B3013_.wvu.PrintArea" localSheetId="14" hidden="1">'Attach 11'!$A$1:$E$85</definedName>
    <definedName name="Z_CD4CA1A8_824A_452F_BDBA_32A47C1B3013_.wvu.PrintArea" localSheetId="15" hidden="1">'Attach 12'!$A$1:$E$31</definedName>
    <definedName name="Z_CD4CA1A8_824A_452F_BDBA_32A47C1B3013_.wvu.PrintArea" localSheetId="16" hidden="1">'Attach 13'!$A$1:$E$29</definedName>
    <definedName name="Z_CD4CA1A8_824A_452F_BDBA_32A47C1B3013_.wvu.PrintArea" localSheetId="17" hidden="1">'Attach 14'!$A$1:$E$29</definedName>
    <definedName name="Z_CD4CA1A8_824A_452F_BDBA_32A47C1B3013_.wvu.PrintArea" localSheetId="19" hidden="1">'Attach 15'!$A$1:$E$62</definedName>
    <definedName name="Z_CD4CA1A8_824A_452F_BDBA_32A47C1B3013_.wvu.PrintArea" localSheetId="20" hidden="1">'Attach 16'!$A$1:$L$88</definedName>
    <definedName name="Z_CD4CA1A8_824A_452F_BDBA_32A47C1B3013_.wvu.PrintArea" localSheetId="23" hidden="1">'Attach 18'!$A$1:$E$35</definedName>
    <definedName name="Z_CD4CA1A8_824A_452F_BDBA_32A47C1B3013_.wvu.PrintArea" localSheetId="22" hidden="1">'Attach 18 (SP)'!$A$1:$E$29</definedName>
    <definedName name="Z_CD4CA1A8_824A_452F_BDBA_32A47C1B3013_.wvu.PrintArea" localSheetId="25" hidden="1">'Attach 21'!$A$1:$E$35</definedName>
    <definedName name="Z_CD4CA1A8_824A_452F_BDBA_32A47C1B3013_.wvu.PrintArea" localSheetId="3" hidden="1">'Attach 3(JV)'!$A$1:$E$28</definedName>
    <definedName name="Z_CD4CA1A8_824A_452F_BDBA_32A47C1B3013_.wvu.PrintArea" localSheetId="4" hidden="1">'Attach 3(QR)'!$A$1:$E$29</definedName>
    <definedName name="Z_CD4CA1A8_824A_452F_BDBA_32A47C1B3013_.wvu.PrintArea" localSheetId="6" hidden="1">'Attach 4'!$A$1:$E$25</definedName>
    <definedName name="Z_CD4CA1A8_824A_452F_BDBA_32A47C1B3013_.wvu.PrintArea" localSheetId="7" hidden="1">'Attach 4 (A)'!$A$1:$E$27</definedName>
    <definedName name="Z_CD4CA1A8_824A_452F_BDBA_32A47C1B3013_.wvu.PrintArea" localSheetId="8" hidden="1">'Attach 4 (B)'!$A$1:$E$26</definedName>
    <definedName name="Z_CD4CA1A8_824A_452F_BDBA_32A47C1B3013_.wvu.PrintArea" localSheetId="9" hidden="1">'Attach 5'!$A$1:$E$109</definedName>
    <definedName name="Z_CD4CA1A8_824A_452F_BDBA_32A47C1B3013_.wvu.PrintArea" localSheetId="10" hidden="1">'Attach 6'!$A$1:$E$51</definedName>
    <definedName name="Z_CD4CA1A8_824A_452F_BDBA_32A47C1B3013_.wvu.PrintArea" localSheetId="11" hidden="1">'Attach 7'!$A$1:$E$28</definedName>
    <definedName name="Z_CD4CA1A8_824A_452F_BDBA_32A47C1B3013_.wvu.PrintArea" localSheetId="12" hidden="1">'Attach 9'!$A$1:$G$40</definedName>
    <definedName name="Z_CD4CA1A8_824A_452F_BDBA_32A47C1B3013_.wvu.PrintArea" localSheetId="2" hidden="1">'Names of Bidder'!$B$1:$D$37</definedName>
    <definedName name="Z_CD4CA1A8_824A_452F_BDBA_32A47C1B3013_.wvu.PrintTitles" localSheetId="15" hidden="1">'Attach 12'!$18:$18</definedName>
    <definedName name="Z_CD4CA1A8_824A_452F_BDBA_32A47C1B3013_.wvu.PrintTitles" localSheetId="12" hidden="1">'Attach 9'!$18:$18</definedName>
    <definedName name="Z_CD4CA1A8_824A_452F_BDBA_32A47C1B3013_.wvu.Rows" localSheetId="15" hidden="1">'Attach 12'!#REF!,'Attach 12'!#REF!,'Attach 12'!#REF!,'Attach 12'!#REF!,'Attach 12'!#REF!</definedName>
    <definedName name="Z_CD4CA1A8_824A_452F_BDBA_32A47C1B3013_.wvu.Rows" localSheetId="19" hidden="1">'Attach 15'!$12:$13,'Attach 15'!$15:$15</definedName>
    <definedName name="Z_CEFFF2D6_9D71_49E1_A670_073716B01713_.wvu.PrintArea" localSheetId="24" hidden="1">'Attach-19'!$A$1:$E$26</definedName>
    <definedName name="Z_CEFFF2D6_9D71_49E1_A670_073716B01713_.wvu.Rows" localSheetId="24" hidden="1">'Attach-19'!$13:$13</definedName>
    <definedName name="Z_CFBF18EC_8277_4311_991B_395AF21BB33B_.wvu.PrintArea" localSheetId="25" hidden="1">'Attach 21'!$A$1:$E$31</definedName>
    <definedName name="Z_CFBF18EC_8277_4311_991B_395AF21BB33B_.wvu.PrintArea" localSheetId="24" hidden="1">'Attach-19'!$A$1:$E$26</definedName>
    <definedName name="Z_CFBF18EC_8277_4311_991B_395AF21BB33B_.wvu.Rows" localSheetId="25" hidden="1">'Attach 21'!$13:$13,'Attach 21'!$20:$28</definedName>
    <definedName name="Z_CFBF18EC_8277_4311_991B_395AF21BB33B_.wvu.Rows" localSheetId="24" hidden="1">'Attach-19'!$13:$13</definedName>
    <definedName name="Z_DC28ED1E_3E35_4094_9C2B_5C0A1C1D459C_.wvu.Cols" localSheetId="19" hidden="1">'Attach 15'!$H:$H</definedName>
    <definedName name="Z_DC28ED1E_3E35_4094_9C2B_5C0A1C1D459C_.wvu.Cols" localSheetId="9" hidden="1">'Attach 5'!$H:$H</definedName>
    <definedName name="Z_DC28ED1E_3E35_4094_9C2B_5C0A1C1D459C_.wvu.Cols" localSheetId="10" hidden="1">'Attach 6'!$H:$H</definedName>
    <definedName name="Z_DC28ED1E_3E35_4094_9C2B_5C0A1C1D459C_.wvu.Cols" localSheetId="5" hidden="1">'Attach QR'!$J:$L,'Attach QR'!$R:$S,'Attach QR'!$U:$AW</definedName>
    <definedName name="Z_DC28ED1E_3E35_4094_9C2B_5C0A1C1D459C_.wvu.PrintArea" localSheetId="13" hidden="1">'Attach 10'!$A$1:$E$28</definedName>
    <definedName name="Z_DC28ED1E_3E35_4094_9C2B_5C0A1C1D459C_.wvu.PrintArea" localSheetId="14" hidden="1">'Attach 11'!$A$1:$E$29</definedName>
    <definedName name="Z_DC28ED1E_3E35_4094_9C2B_5C0A1C1D459C_.wvu.PrintArea" localSheetId="15" hidden="1">'Attach 12'!$A$1:$E$31</definedName>
    <definedName name="Z_DC28ED1E_3E35_4094_9C2B_5C0A1C1D459C_.wvu.PrintArea" localSheetId="16" hidden="1">'Attach 13'!$A$1:$E$29</definedName>
    <definedName name="Z_DC28ED1E_3E35_4094_9C2B_5C0A1C1D459C_.wvu.PrintArea" localSheetId="17" hidden="1">'Attach 14'!$A$1:$E$29</definedName>
    <definedName name="Z_DC28ED1E_3E35_4094_9C2B_5C0A1C1D459C_.wvu.PrintArea" localSheetId="18" hidden="1">'Attach 14-IP'!$A$8:$I$219</definedName>
    <definedName name="Z_DC28ED1E_3E35_4094_9C2B_5C0A1C1D459C_.wvu.PrintArea" localSheetId="19" hidden="1">'Attach 15'!$A$1:$E$61</definedName>
    <definedName name="Z_DC28ED1E_3E35_4094_9C2B_5C0A1C1D459C_.wvu.PrintArea" localSheetId="20" hidden="1">'Attach 16'!$A$1:$L$88</definedName>
    <definedName name="Z_DC28ED1E_3E35_4094_9C2B_5C0A1C1D459C_.wvu.PrintArea" localSheetId="21" hidden="1">'Attach 17'!$A$1:$E$33</definedName>
    <definedName name="Z_DC28ED1E_3E35_4094_9C2B_5C0A1C1D459C_.wvu.PrintArea" localSheetId="23" hidden="1">'Attach 18'!$A$1:$E$31</definedName>
    <definedName name="Z_DC28ED1E_3E35_4094_9C2B_5C0A1C1D459C_.wvu.PrintArea" localSheetId="22" hidden="1">'Attach 18 (SP)'!$A$1:$E$29</definedName>
    <definedName name="Z_DC28ED1E_3E35_4094_9C2B_5C0A1C1D459C_.wvu.PrintArea" localSheetId="25" hidden="1">'Attach 21'!$A$1:$E$31</definedName>
    <definedName name="Z_DC28ED1E_3E35_4094_9C2B_5C0A1C1D459C_.wvu.PrintArea" localSheetId="3" hidden="1">'Attach 3(JV)'!$A$1:$E$28</definedName>
    <definedName name="Z_DC28ED1E_3E35_4094_9C2B_5C0A1C1D459C_.wvu.PrintArea" localSheetId="4" hidden="1">'Attach 3(QR)'!$A$1:$E$29</definedName>
    <definedName name="Z_DC28ED1E_3E35_4094_9C2B_5C0A1C1D459C_.wvu.PrintArea" localSheetId="6" hidden="1">'Attach 4'!$A$1:$E$25</definedName>
    <definedName name="Z_DC28ED1E_3E35_4094_9C2B_5C0A1C1D459C_.wvu.PrintArea" localSheetId="7" hidden="1">'Attach 4 (A)'!$A$1:$E$27</definedName>
    <definedName name="Z_DC28ED1E_3E35_4094_9C2B_5C0A1C1D459C_.wvu.PrintArea" localSheetId="8" hidden="1">'Attach 4 (B)'!$A$1:$E$26</definedName>
    <definedName name="Z_DC28ED1E_3E35_4094_9C2B_5C0A1C1D459C_.wvu.PrintArea" localSheetId="9" hidden="1">'Attach 5'!$A$1:$E$34</definedName>
    <definedName name="Z_DC28ED1E_3E35_4094_9C2B_5C0A1C1D459C_.wvu.PrintArea" localSheetId="10" hidden="1">'Attach 6'!$A$1:$E$28</definedName>
    <definedName name="Z_DC28ED1E_3E35_4094_9C2B_5C0A1C1D459C_.wvu.PrintArea" localSheetId="11" hidden="1">'Attach 7'!$A$1:$E$28</definedName>
    <definedName name="Z_DC28ED1E_3E35_4094_9C2B_5C0A1C1D459C_.wvu.PrintArea" localSheetId="12" hidden="1">'Attach 9'!$A$1:$G$40</definedName>
    <definedName name="Z_DC28ED1E_3E35_4094_9C2B_5C0A1C1D459C_.wvu.PrintArea" localSheetId="5" hidden="1">'Attach QR'!$A$1:$I$637</definedName>
    <definedName name="Z_DC28ED1E_3E35_4094_9C2B_5C0A1C1D459C_.wvu.PrintArea" localSheetId="26" hidden="1">'Bid Form 1st Envelope '!$A$1:$F$120</definedName>
    <definedName name="Z_DC28ED1E_3E35_4094_9C2B_5C0A1C1D459C_.wvu.PrintArea" localSheetId="2" hidden="1">'Names of Bidder'!$B$1:$D$37</definedName>
    <definedName name="Z_DC28ED1E_3E35_4094_9C2B_5C0A1C1D459C_.wvu.PrintTitles" localSheetId="15" hidden="1">'Attach 12'!$18:$18</definedName>
    <definedName name="Z_DC28ED1E_3E35_4094_9C2B_5C0A1C1D459C_.wvu.PrintTitles" localSheetId="12" hidden="1">'Attach 9'!$18:$18</definedName>
    <definedName name="Z_DC28ED1E_3E35_4094_9C2B_5C0A1C1D459C_.wvu.Rows" localSheetId="15" hidden="1">'Attach 12'!#REF!,'Attach 12'!#REF!,'Attach 12'!#REF!</definedName>
    <definedName name="Z_DC28ED1E_3E35_4094_9C2B_5C0A1C1D459C_.wvu.Rows" localSheetId="19" hidden="1">'Attach 15'!$15:$15</definedName>
    <definedName name="Z_DC28ED1E_3E35_4094_9C2B_5C0A1C1D459C_.wvu.Rows" localSheetId="21" hidden="1">'Attach 17'!$26:$26,'Attach 17'!$32:$209</definedName>
    <definedName name="Z_DC28ED1E_3E35_4094_9C2B_5C0A1C1D459C_.wvu.Rows" localSheetId="23" hidden="1">'Attach 18'!$13:$13,'Attach 18'!$20:$28</definedName>
    <definedName name="Z_DC28ED1E_3E35_4094_9C2B_5C0A1C1D459C_.wvu.Rows" localSheetId="25" hidden="1">'Attach 21'!$13:$13,'Attach 21'!$20:$28</definedName>
    <definedName name="Z_DC28ED1E_3E35_4094_9C2B_5C0A1C1D459C_.wvu.Rows" localSheetId="9" hidden="1">'Attach 5'!$4:$4</definedName>
    <definedName name="Z_DC28ED1E_3E35_4094_9C2B_5C0A1C1D459C_.wvu.Rows" localSheetId="5" hidden="1">'Attach QR'!$30:$31,'Attach QR'!$58:$60,'Attach QR'!#REF!,'Attach QR'!$134:$137,'Attach QR'!$171:$171,'Attach QR'!#REF!,'Attach QR'!$193:$195,'Attach QR'!$285:$287,'Attach QR'!$305:$306,'Attach QR'!$318:$318,'Attach QR'!$354:$356,'Attach QR'!#REF!,'Attach QR'!#REF!,'Attach QR'!$434:$436,'Attach QR'!$441:$447,'Attach QR'!$551:$553,'Attach QR'!$557:$559</definedName>
    <definedName name="Z_DC28ED1E_3E35_4094_9C2B_5C0A1C1D459C_.wvu.Rows" localSheetId="2" hidden="1">'Names of Bidder'!$24:$26</definedName>
    <definedName name="Z_E0F296A4_A978_4686_BFBB_37CA7822B74C_.wvu.PrintArea" localSheetId="21" hidden="1">'Attach 17'!$A$1:$E$33</definedName>
    <definedName name="Z_E0F296A4_A978_4686_BFBB_37CA7822B74C_.wvu.Rows" localSheetId="21" hidden="1">'Attach 17'!$26:$26,'Attach 17'!$32:$209</definedName>
    <definedName name="Z_E2E07920_5DA8_4DCB_AB03_A2E9F9E2B56D_.wvu.Cols" localSheetId="19" hidden="1">'Attach 15'!$H:$H</definedName>
    <definedName name="Z_E2E07920_5DA8_4DCB_AB03_A2E9F9E2B56D_.wvu.Cols" localSheetId="6" hidden="1">'Attach 4'!$H:$O</definedName>
    <definedName name="Z_E2E07920_5DA8_4DCB_AB03_A2E9F9E2B56D_.wvu.Cols" localSheetId="9" hidden="1">'Attach 5'!$H:$H</definedName>
    <definedName name="Z_E2E07920_5DA8_4DCB_AB03_A2E9F9E2B56D_.wvu.Cols" localSheetId="10" hidden="1">'Attach 6'!$H:$H</definedName>
    <definedName name="Z_E2E07920_5DA8_4DCB_AB03_A2E9F9E2B56D_.wvu.Cols" localSheetId="12" hidden="1">'Attach 9'!$H:$H</definedName>
    <definedName name="Z_E2E07920_5DA8_4DCB_AB03_A2E9F9E2B56D_.wvu.Cols" localSheetId="5" hidden="1">'Attach QR'!$J:$P,'Attach QR'!$R:$S,'Attach QR'!$U:$AW</definedName>
    <definedName name="Z_E2E07920_5DA8_4DCB_AB03_A2E9F9E2B56D_.wvu.Cols" localSheetId="26" hidden="1">'Bid Form 1st Envelope '!$H:$H</definedName>
    <definedName name="Z_E2E07920_5DA8_4DCB_AB03_A2E9F9E2B56D_.wvu.PrintArea" localSheetId="13" hidden="1">'Attach 10'!$A$1:$E$28</definedName>
    <definedName name="Z_E2E07920_5DA8_4DCB_AB03_A2E9F9E2B56D_.wvu.PrintArea" localSheetId="14" hidden="1">'Attach 11'!$A$1:$E$86</definedName>
    <definedName name="Z_E2E07920_5DA8_4DCB_AB03_A2E9F9E2B56D_.wvu.PrintArea" localSheetId="15" hidden="1">'Attach 12'!$A$1:$E$30</definedName>
    <definedName name="Z_E2E07920_5DA8_4DCB_AB03_A2E9F9E2B56D_.wvu.PrintArea" localSheetId="16" hidden="1">'Attach 13'!$A$1:$E$27</definedName>
    <definedName name="Z_E2E07920_5DA8_4DCB_AB03_A2E9F9E2B56D_.wvu.PrintArea" localSheetId="17" hidden="1">'Attach 14'!$A$1:$E$29</definedName>
    <definedName name="Z_E2E07920_5DA8_4DCB_AB03_A2E9F9E2B56D_.wvu.PrintArea" localSheetId="18" hidden="1">'Attach 14-IP'!$A$8:$I$219</definedName>
    <definedName name="Z_E2E07920_5DA8_4DCB_AB03_A2E9F9E2B56D_.wvu.PrintArea" localSheetId="19" hidden="1">'Attach 15'!$A$1:$E$61</definedName>
    <definedName name="Z_E2E07920_5DA8_4DCB_AB03_A2E9F9E2B56D_.wvu.PrintArea" localSheetId="20" hidden="1">'Attach 16'!$A$1:$L$88</definedName>
    <definedName name="Z_E2E07920_5DA8_4DCB_AB03_A2E9F9E2B56D_.wvu.PrintArea" localSheetId="21" hidden="1">'Attach 17'!$A$1:$E$33</definedName>
    <definedName name="Z_E2E07920_5DA8_4DCB_AB03_A2E9F9E2B56D_.wvu.PrintArea" localSheetId="23" hidden="1">'Attach 18'!$A$1:$E$31</definedName>
    <definedName name="Z_E2E07920_5DA8_4DCB_AB03_A2E9F9E2B56D_.wvu.PrintArea" localSheetId="22" hidden="1">'Attach 18 (SP)'!$A$1:$E$29</definedName>
    <definedName name="Z_E2E07920_5DA8_4DCB_AB03_A2E9F9E2B56D_.wvu.PrintArea" localSheetId="3" hidden="1">'Attach 3(JV)'!$A$1:$E$28</definedName>
    <definedName name="Z_E2E07920_5DA8_4DCB_AB03_A2E9F9E2B56D_.wvu.PrintArea" localSheetId="4" hidden="1">'Attach 3(QR)'!$A$1:$E$29</definedName>
    <definedName name="Z_E2E07920_5DA8_4DCB_AB03_A2E9F9E2B56D_.wvu.PrintArea" localSheetId="6" hidden="1">'Attach 4'!$A$1:$G$25</definedName>
    <definedName name="Z_E2E07920_5DA8_4DCB_AB03_A2E9F9E2B56D_.wvu.PrintArea" localSheetId="7" hidden="1">'Attach 4 (A)'!$A$1:$E$27</definedName>
    <definedName name="Z_E2E07920_5DA8_4DCB_AB03_A2E9F9E2B56D_.wvu.PrintArea" localSheetId="8" hidden="1">'Attach 4 (B)'!$A$1:$E$26</definedName>
    <definedName name="Z_E2E07920_5DA8_4DCB_AB03_A2E9F9E2B56D_.wvu.PrintArea" localSheetId="9" hidden="1">'Attach 5'!$A$1:$E$34</definedName>
    <definedName name="Z_E2E07920_5DA8_4DCB_AB03_A2E9F9E2B56D_.wvu.PrintArea" localSheetId="10" hidden="1">'Attach 6'!$A$1:$E$28</definedName>
    <definedName name="Z_E2E07920_5DA8_4DCB_AB03_A2E9F9E2B56D_.wvu.PrintArea" localSheetId="11" hidden="1">'Attach 7'!$A$1:$E$28</definedName>
    <definedName name="Z_E2E07920_5DA8_4DCB_AB03_A2E9F9E2B56D_.wvu.PrintArea" localSheetId="12" hidden="1">'Attach 9'!$A$1:$H$33</definedName>
    <definedName name="Z_E2E07920_5DA8_4DCB_AB03_A2E9F9E2B56D_.wvu.PrintArea" localSheetId="5" hidden="1">'Attach QR'!$A$1:$I$659</definedName>
    <definedName name="Z_E2E07920_5DA8_4DCB_AB03_A2E9F9E2B56D_.wvu.PrintArea" localSheetId="24" hidden="1">'Attach-19'!$A$1:$E$26</definedName>
    <definedName name="Z_E2E07920_5DA8_4DCB_AB03_A2E9F9E2B56D_.wvu.PrintArea" localSheetId="26" hidden="1">'Bid Form 1st Envelope '!$A$1:$F$120</definedName>
    <definedName name="Z_E2E07920_5DA8_4DCB_AB03_A2E9F9E2B56D_.wvu.PrintArea" localSheetId="1" hidden="1">Cover!$A$1:$F$25</definedName>
    <definedName name="Z_E2E07920_5DA8_4DCB_AB03_A2E9F9E2B56D_.wvu.PrintArea" localSheetId="2" hidden="1">'Names of Bidder'!$B$1:$D$37</definedName>
    <definedName name="Z_E2E07920_5DA8_4DCB_AB03_A2E9F9E2B56D_.wvu.PrintTitles" localSheetId="15" hidden="1">'Attach 12'!$18:$18</definedName>
    <definedName name="Z_E2E07920_5DA8_4DCB_AB03_A2E9F9E2B56D_.wvu.PrintTitles" localSheetId="12" hidden="1">'Attach 9'!$18:$18</definedName>
    <definedName name="Z_E2E07920_5DA8_4DCB_AB03_A2E9F9E2B56D_.wvu.Rows" localSheetId="15" hidden="1">'Attach 12'!#REF!,'Attach 12'!#REF!</definedName>
    <definedName name="Z_E2E07920_5DA8_4DCB_AB03_A2E9F9E2B56D_.wvu.Rows" localSheetId="19" hidden="1">'Attach 15'!$15:$15</definedName>
    <definedName name="Z_E2E07920_5DA8_4DCB_AB03_A2E9F9E2B56D_.wvu.Rows" localSheetId="21" hidden="1">'Attach 17'!$26:$26,'Attach 17'!$32:$209</definedName>
    <definedName name="Z_E2E07920_5DA8_4DCB_AB03_A2E9F9E2B56D_.wvu.Rows" localSheetId="23" hidden="1">'Attach 18'!$13:$13,'Attach 18'!$20:$28</definedName>
    <definedName name="Z_E2E07920_5DA8_4DCB_AB03_A2E9F9E2B56D_.wvu.Rows" localSheetId="9" hidden="1">'Attach 5'!$4:$4</definedName>
    <definedName name="Z_E2E07920_5DA8_4DCB_AB03_A2E9F9E2B56D_.wvu.Rows" localSheetId="5" hidden="1">'Attach QR'!$30:$31,'Attach QR'!$58:$60,'Attach QR'!$62:$100,'Attach QR'!$111:$111,'Attach QR'!$134:$137,'Attach QR'!#REF!,'Attach QR'!$167:$174,'Attach QR'!#REF!,'Attach QR'!#REF!,'Attach QR'!#REF!,'Attach QR'!#REF!,'Attach QR'!#REF!,'Attach QR'!$193:$196,'Attach QR'!$197:$224,'Attach QR'!$285:$287,'Attach QR'!$290:$322,'Attach QR'!$354:$356,'Attach QR'!$364:$381,'Attach QR'!#REF!,'Attach QR'!$383:$390,'Attach QR'!$407:$408,'Attach QR'!$421:$421,'Attach QR'!$434:$436,'Attach QR'!$439:$510,'Attach QR'!$525:$533,'Attach QR'!$551:$553,'Attach QR'!$557:$559,'Attach QR'!$582:$635,'Attach QR'!$654:$654</definedName>
    <definedName name="Z_E2E07920_5DA8_4DCB_AB03_A2E9F9E2B56D_.wvu.Rows" localSheetId="24" hidden="1">'Attach-19'!$13:$13</definedName>
    <definedName name="Z_E2E07920_5DA8_4DCB_AB03_A2E9F9E2B56D_.wvu.Rows" localSheetId="2" hidden="1">'Names of Bidder'!$24:$24,'Names of Bidder'!$29:$29,'Names of Bidder'!$31:$31</definedName>
    <definedName name="Z_E51D3662_FFCE_4FD6_A590_7DDC9E38C41F_.wvu.Cols" localSheetId="15" hidden="1">'Attach 12'!$G:$H</definedName>
    <definedName name="Z_E51D3662_FFCE_4FD6_A590_7DDC9E38C41F_.wvu.Cols" localSheetId="19" hidden="1">'Attach 15'!$H:$H</definedName>
    <definedName name="Z_E51D3662_FFCE_4FD6_A590_7DDC9E38C41F_.wvu.Cols" localSheetId="9" hidden="1">'Attach 5'!$H:$H</definedName>
    <definedName name="Z_E51D3662_FFCE_4FD6_A590_7DDC9E38C41F_.wvu.Cols" localSheetId="10" hidden="1">'Attach 6'!$H:$H</definedName>
    <definedName name="Z_E51D3662_FFCE_4FD6_A590_7DDC9E38C41F_.wvu.Cols" localSheetId="12" hidden="1">'Attach 9'!$H:$H</definedName>
    <definedName name="Z_E51D3662_FFCE_4FD6_A590_7DDC9E38C41F_.wvu.Cols" localSheetId="5" hidden="1">'Attach QR'!$J:$L,'Attach QR'!$R:$S,'Attach QR'!$U:$AW</definedName>
    <definedName name="Z_E51D3662_FFCE_4FD6_A590_7DDC9E38C41F_.wvu.PrintArea" localSheetId="13" hidden="1">'Attach 10'!$A$1:$E$28</definedName>
    <definedName name="Z_E51D3662_FFCE_4FD6_A590_7DDC9E38C41F_.wvu.PrintArea" localSheetId="14" hidden="1">'Attach 11'!$A$1:$E$86</definedName>
    <definedName name="Z_E51D3662_FFCE_4FD6_A590_7DDC9E38C41F_.wvu.PrintArea" localSheetId="15" hidden="1">'Attach 12'!$A$1:$E$31</definedName>
    <definedName name="Z_E51D3662_FFCE_4FD6_A590_7DDC9E38C41F_.wvu.PrintArea" localSheetId="16" hidden="1">'Attach 13'!$A$1:$E$27</definedName>
    <definedName name="Z_E51D3662_FFCE_4FD6_A590_7DDC9E38C41F_.wvu.PrintArea" localSheetId="17" hidden="1">'Attach 14'!$A$1:$E$29</definedName>
    <definedName name="Z_E51D3662_FFCE_4FD6_A590_7DDC9E38C41F_.wvu.PrintArea" localSheetId="18" hidden="1">'Attach 14-IP'!$A$8:$I$219</definedName>
    <definedName name="Z_E51D3662_FFCE_4FD6_A590_7DDC9E38C41F_.wvu.PrintArea" localSheetId="19" hidden="1">'Attach 15'!$A$1:$E$61</definedName>
    <definedName name="Z_E51D3662_FFCE_4FD6_A590_7DDC9E38C41F_.wvu.PrintArea" localSheetId="20" hidden="1">'Attach 16'!$A$1:$L$88</definedName>
    <definedName name="Z_E51D3662_FFCE_4FD6_A590_7DDC9E38C41F_.wvu.PrintArea" localSheetId="21" hidden="1">'Attach 17'!$A$1:$E$33</definedName>
    <definedName name="Z_E51D3662_FFCE_4FD6_A590_7DDC9E38C41F_.wvu.PrintArea" localSheetId="23" hidden="1">'Attach 18'!$A$1:$E$31</definedName>
    <definedName name="Z_E51D3662_FFCE_4FD6_A590_7DDC9E38C41F_.wvu.PrintArea" localSheetId="22" hidden="1">'Attach 18 (SP)'!$A$1:$E$29</definedName>
    <definedName name="Z_E51D3662_FFCE_4FD6_A590_7DDC9E38C41F_.wvu.PrintArea" localSheetId="3" hidden="1">'Attach 3(JV)'!$A$1:$E$28</definedName>
    <definedName name="Z_E51D3662_FFCE_4FD6_A590_7DDC9E38C41F_.wvu.PrintArea" localSheetId="4" hidden="1">'Attach 3(QR)'!$A$1:$E$29</definedName>
    <definedName name="Z_E51D3662_FFCE_4FD6_A590_7DDC9E38C41F_.wvu.PrintArea" localSheetId="6" hidden="1">'Attach 4'!$A$1:$G$25</definedName>
    <definedName name="Z_E51D3662_FFCE_4FD6_A590_7DDC9E38C41F_.wvu.PrintArea" localSheetId="7" hidden="1">'Attach 4 (A)'!$A$1:$E$27</definedName>
    <definedName name="Z_E51D3662_FFCE_4FD6_A590_7DDC9E38C41F_.wvu.PrintArea" localSheetId="8" hidden="1">'Attach 4 (B)'!$A$1:$E$26</definedName>
    <definedName name="Z_E51D3662_FFCE_4FD6_A590_7DDC9E38C41F_.wvu.PrintArea" localSheetId="9" hidden="1">'Attach 5'!$A$1:$E$34</definedName>
    <definedName name="Z_E51D3662_FFCE_4FD6_A590_7DDC9E38C41F_.wvu.PrintArea" localSheetId="10" hidden="1">'Attach 6'!$A$1:$E$28</definedName>
    <definedName name="Z_E51D3662_FFCE_4FD6_A590_7DDC9E38C41F_.wvu.PrintArea" localSheetId="11" hidden="1">'Attach 7'!$A$1:$E$28</definedName>
    <definedName name="Z_E51D3662_FFCE_4FD6_A590_7DDC9E38C41F_.wvu.PrintArea" localSheetId="12" hidden="1">'Attach 9'!$A$1:$H$33</definedName>
    <definedName name="Z_E51D3662_FFCE_4FD6_A590_7DDC9E38C41F_.wvu.PrintArea" localSheetId="5" hidden="1">'Attach QR'!$A$1:$I$659</definedName>
    <definedName name="Z_E51D3662_FFCE_4FD6_A590_7DDC9E38C41F_.wvu.PrintArea" localSheetId="26" hidden="1">'Bid Form 1st Envelope '!$A$1:$F$120</definedName>
    <definedName name="Z_E51D3662_FFCE_4FD6_A590_7DDC9E38C41F_.wvu.PrintArea" localSheetId="2" hidden="1">'Names of Bidder'!$B$1:$D$37</definedName>
    <definedName name="Z_E51D3662_FFCE_4FD6_A590_7DDC9E38C41F_.wvu.PrintTitles" localSheetId="15" hidden="1">'Attach 12'!$18:$18</definedName>
    <definedName name="Z_E51D3662_FFCE_4FD6_A590_7DDC9E38C41F_.wvu.PrintTitles" localSheetId="12" hidden="1">'Attach 9'!$18:$18</definedName>
    <definedName name="Z_E51D3662_FFCE_4FD6_A590_7DDC9E38C41F_.wvu.Rows" localSheetId="15" hidden="1">'Attach 12'!#REF!</definedName>
    <definedName name="Z_E51D3662_FFCE_4FD6_A590_7DDC9E38C41F_.wvu.Rows" localSheetId="19" hidden="1">'Attach 15'!$15:$15</definedName>
    <definedName name="Z_E51D3662_FFCE_4FD6_A590_7DDC9E38C41F_.wvu.Rows" localSheetId="21" hidden="1">'Attach 17'!$26:$26,'Attach 17'!$32:$209</definedName>
    <definedName name="Z_E51D3662_FFCE_4FD6_A590_7DDC9E38C41F_.wvu.Rows" localSheetId="23" hidden="1">'Attach 18'!$13:$13,'Attach 18'!$20:$28</definedName>
    <definedName name="Z_E51D3662_FFCE_4FD6_A590_7DDC9E38C41F_.wvu.Rows" localSheetId="9" hidden="1">'Attach 5'!$4:$4</definedName>
    <definedName name="Z_E51D3662_FFCE_4FD6_A590_7DDC9E38C41F_.wvu.Rows" localSheetId="5" hidden="1">'Attach QR'!$30:$31,'Attach QR'!$58:$60,'Attach QR'!$62:$100,'Attach QR'!$111:$111,'Attach QR'!$134:$137,'Attach QR'!#REF!,'Attach QR'!$167:$174,'Attach QR'!#REF!,'Attach QR'!#REF!,'Attach QR'!#REF!,'Attach QR'!#REF!,'Attach QR'!#REF!,'Attach QR'!$193:$196,'Attach QR'!$197:$224,'Attach QR'!$285:$287,'Attach QR'!$290:$322,'Attach QR'!$354:$356,'Attach QR'!#REF!,'Attach QR'!#REF!,'Attach QR'!$370:$372,'Attach QR'!#REF!,'Attach QR'!#REF!,'Attach QR'!#REF!,'Attach QR'!$383:$390,'Attach QR'!$407:$408,'Attach QR'!$434:$436,'Attach QR'!$439:$510,'Attach QR'!$525:$533,'Attach QR'!$551:$553,'Attach QR'!$557:$559,'Attach QR'!$582:$635,'Attach QR'!$654:$654</definedName>
    <definedName name="Z_E51D3662_FFCE_4FD6_A590_7DDC9E38C41F_.wvu.Rows" localSheetId="2" hidden="1">'Names of Bidder'!$24:$26</definedName>
    <definedName name="Z_ECEBABD0_566A_41C4_AA9A_38EA30EFEDA8_.wvu.PrintArea" localSheetId="13" hidden="1">'Attach 10'!$A$1:$E$28</definedName>
    <definedName name="Z_ECEBABD0_566A_41C4_AA9A_38EA30EFEDA8_.wvu.PrintArea" localSheetId="14" hidden="1">'Attach 11'!$A$1:$E$85</definedName>
    <definedName name="Z_ECEBABD0_566A_41C4_AA9A_38EA30EFEDA8_.wvu.PrintArea" localSheetId="15" hidden="1">'Attach 12'!$A$1:$E$31</definedName>
    <definedName name="Z_ECEBABD0_566A_41C4_AA9A_38EA30EFEDA8_.wvu.PrintArea" localSheetId="16" hidden="1">'Attach 13'!$A$1:$E$29</definedName>
    <definedName name="Z_ECEBABD0_566A_41C4_AA9A_38EA30EFEDA8_.wvu.PrintArea" localSheetId="17" hidden="1">'Attach 14'!$A$1:$E$29</definedName>
    <definedName name="Z_ECEBABD0_566A_41C4_AA9A_38EA30EFEDA8_.wvu.PrintArea" localSheetId="19" hidden="1">'Attach 15'!$A$1:$E$62</definedName>
    <definedName name="Z_ECEBABD0_566A_41C4_AA9A_38EA30EFEDA8_.wvu.PrintArea" localSheetId="20" hidden="1">'Attach 16'!$A$1:$L$88</definedName>
    <definedName name="Z_ECEBABD0_566A_41C4_AA9A_38EA30EFEDA8_.wvu.PrintArea" localSheetId="23" hidden="1">'Attach 18'!$A$1:$E$35</definedName>
    <definedName name="Z_ECEBABD0_566A_41C4_AA9A_38EA30EFEDA8_.wvu.PrintArea" localSheetId="22" hidden="1">'Attach 18 (SP)'!$A$1:$E$29</definedName>
    <definedName name="Z_ECEBABD0_566A_41C4_AA9A_38EA30EFEDA8_.wvu.PrintArea" localSheetId="25" hidden="1">'Attach 21'!$A$1:$E$35</definedName>
    <definedName name="Z_ECEBABD0_566A_41C4_AA9A_38EA30EFEDA8_.wvu.PrintArea" localSheetId="3" hidden="1">'Attach 3(JV)'!$A$1:$E$28</definedName>
    <definedName name="Z_ECEBABD0_566A_41C4_AA9A_38EA30EFEDA8_.wvu.PrintArea" localSheetId="4" hidden="1">'Attach 3(QR)'!$A$1:$E$29</definedName>
    <definedName name="Z_ECEBABD0_566A_41C4_AA9A_38EA30EFEDA8_.wvu.PrintArea" localSheetId="6" hidden="1">'Attach 4'!$A$1:$E$25</definedName>
    <definedName name="Z_ECEBABD0_566A_41C4_AA9A_38EA30EFEDA8_.wvu.PrintArea" localSheetId="7" hidden="1">'Attach 4 (A)'!$A$1:$E$27</definedName>
    <definedName name="Z_ECEBABD0_566A_41C4_AA9A_38EA30EFEDA8_.wvu.PrintArea" localSheetId="8" hidden="1">'Attach 4 (B)'!$A$1:$E$26</definedName>
    <definedName name="Z_ECEBABD0_566A_41C4_AA9A_38EA30EFEDA8_.wvu.PrintArea" localSheetId="9" hidden="1">'Attach 5'!$A$1:$E$110</definedName>
    <definedName name="Z_ECEBABD0_566A_41C4_AA9A_38EA30EFEDA8_.wvu.PrintArea" localSheetId="10" hidden="1">'Attach 6'!$A$1:$E$52</definedName>
    <definedName name="Z_ECEBABD0_566A_41C4_AA9A_38EA30EFEDA8_.wvu.PrintArea" localSheetId="11" hidden="1">'Attach 7'!$A$1:$E$28</definedName>
    <definedName name="Z_ECEBABD0_566A_41C4_AA9A_38EA30EFEDA8_.wvu.PrintArea" localSheetId="12" hidden="1">'Attach 9'!$A$1:$G$40</definedName>
    <definedName name="Z_ECEBABD0_566A_41C4_AA9A_38EA30EFEDA8_.wvu.PrintArea" localSheetId="26" hidden="1">'Bid Form 1st Envelope '!$A$1:$F$120</definedName>
    <definedName name="Z_ECEBABD0_566A_41C4_AA9A_38EA30EFEDA8_.wvu.PrintArea" localSheetId="2" hidden="1">'Names of Bidder'!$B$1:$D$37</definedName>
    <definedName name="Z_ECEBABD0_566A_41C4_AA9A_38EA30EFEDA8_.wvu.PrintTitles" localSheetId="15" hidden="1">'Attach 12'!$18:$18</definedName>
    <definedName name="Z_ECEBABD0_566A_41C4_AA9A_38EA30EFEDA8_.wvu.PrintTitles" localSheetId="12" hidden="1">'Attach 9'!$18:$18</definedName>
    <definedName name="Z_F7E0F5F5_A837_4858_962B_5093C362A793_.wvu.Cols" localSheetId="19" hidden="1">'Attach 15'!$H:$H</definedName>
    <definedName name="Z_F7E0F5F5_A837_4858_962B_5093C362A793_.wvu.Cols" localSheetId="6" hidden="1">'Attach 4'!$H:$O</definedName>
    <definedName name="Z_F7E0F5F5_A837_4858_962B_5093C362A793_.wvu.Cols" localSheetId="9" hidden="1">'Attach 5'!$H:$H</definedName>
    <definedName name="Z_F7E0F5F5_A837_4858_962B_5093C362A793_.wvu.Cols" localSheetId="10" hidden="1">'Attach 6'!$H:$H</definedName>
    <definedName name="Z_F7E0F5F5_A837_4858_962B_5093C362A793_.wvu.Cols" localSheetId="12" hidden="1">'Attach 9'!$H:$H</definedName>
    <definedName name="Z_F7E0F5F5_A837_4858_962B_5093C362A793_.wvu.Cols" localSheetId="5" hidden="1">'Attach QR'!$J:$P,'Attach QR'!$R:$S,'Attach QR'!$U:$AW</definedName>
    <definedName name="Z_F7E0F5F5_A837_4858_962B_5093C362A793_.wvu.Cols" localSheetId="26" hidden="1">'Bid Form 1st Envelope '!$H:$H</definedName>
    <definedName name="Z_F7E0F5F5_A837_4858_962B_5093C362A793_.wvu.PrintArea" localSheetId="13" hidden="1">'Attach 10'!$A$1:$E$28</definedName>
    <definedName name="Z_F7E0F5F5_A837_4858_962B_5093C362A793_.wvu.PrintArea" localSheetId="14" hidden="1">'Attach 11'!$A$1:$E$86</definedName>
    <definedName name="Z_F7E0F5F5_A837_4858_962B_5093C362A793_.wvu.PrintArea" localSheetId="15" hidden="1">'Attach 12'!$A$1:$E$30</definedName>
    <definedName name="Z_F7E0F5F5_A837_4858_962B_5093C362A793_.wvu.PrintArea" localSheetId="16" hidden="1">'Attach 13'!$A$1:$E$27</definedName>
    <definedName name="Z_F7E0F5F5_A837_4858_962B_5093C362A793_.wvu.PrintArea" localSheetId="17" hidden="1">'Attach 14'!$A$1:$E$29</definedName>
    <definedName name="Z_F7E0F5F5_A837_4858_962B_5093C362A793_.wvu.PrintArea" localSheetId="18" hidden="1">'Attach 14-IP'!$A$8:$I$219</definedName>
    <definedName name="Z_F7E0F5F5_A837_4858_962B_5093C362A793_.wvu.PrintArea" localSheetId="19" hidden="1">'Attach 15'!$A$1:$E$61</definedName>
    <definedName name="Z_F7E0F5F5_A837_4858_962B_5093C362A793_.wvu.PrintArea" localSheetId="20" hidden="1">'Attach 16'!$A$1:$L$88</definedName>
    <definedName name="Z_F7E0F5F5_A837_4858_962B_5093C362A793_.wvu.PrintArea" localSheetId="21" hidden="1">'Attach 17'!$A$1:$E$33</definedName>
    <definedName name="Z_F7E0F5F5_A837_4858_962B_5093C362A793_.wvu.PrintArea" localSheetId="23" hidden="1">'Attach 18'!$A$1:$E$31</definedName>
    <definedName name="Z_F7E0F5F5_A837_4858_962B_5093C362A793_.wvu.PrintArea" localSheetId="22" hidden="1">'Attach 18 (SP)'!$A$1:$E$29</definedName>
    <definedName name="Z_F7E0F5F5_A837_4858_962B_5093C362A793_.wvu.PrintArea" localSheetId="3" hidden="1">'Attach 3(JV)'!$A$1:$E$28</definedName>
    <definedName name="Z_F7E0F5F5_A837_4858_962B_5093C362A793_.wvu.PrintArea" localSheetId="4" hidden="1">'Attach 3(QR)'!$A$1:$E$29</definedName>
    <definedName name="Z_F7E0F5F5_A837_4858_962B_5093C362A793_.wvu.PrintArea" localSheetId="6" hidden="1">'Attach 4'!$A$1:$G$25</definedName>
    <definedName name="Z_F7E0F5F5_A837_4858_962B_5093C362A793_.wvu.PrintArea" localSheetId="7" hidden="1">'Attach 4 (A)'!$A$1:$E$27</definedName>
    <definedName name="Z_F7E0F5F5_A837_4858_962B_5093C362A793_.wvu.PrintArea" localSheetId="8" hidden="1">'Attach 4 (B)'!$A$1:$E$26</definedName>
    <definedName name="Z_F7E0F5F5_A837_4858_962B_5093C362A793_.wvu.PrintArea" localSheetId="9" hidden="1">'Attach 5'!$A$1:$E$34</definedName>
    <definedName name="Z_F7E0F5F5_A837_4858_962B_5093C362A793_.wvu.PrintArea" localSheetId="10" hidden="1">'Attach 6'!$A$1:$E$28</definedName>
    <definedName name="Z_F7E0F5F5_A837_4858_962B_5093C362A793_.wvu.PrintArea" localSheetId="11" hidden="1">'Attach 7'!$A$1:$E$28</definedName>
    <definedName name="Z_F7E0F5F5_A837_4858_962B_5093C362A793_.wvu.PrintArea" localSheetId="12" hidden="1">'Attach 9'!$A$1:$H$33</definedName>
    <definedName name="Z_F7E0F5F5_A837_4858_962B_5093C362A793_.wvu.PrintArea" localSheetId="5" hidden="1">'Attach QR'!$A$1:$I$659</definedName>
    <definedName name="Z_F7E0F5F5_A837_4858_962B_5093C362A793_.wvu.PrintArea" localSheetId="24" hidden="1">'Attach-19'!$A$1:$E$26</definedName>
    <definedName name="Z_F7E0F5F5_A837_4858_962B_5093C362A793_.wvu.PrintArea" localSheetId="26" hidden="1">'Bid Form 1st Envelope '!$A$1:$F$120</definedName>
    <definedName name="Z_F7E0F5F5_A837_4858_962B_5093C362A793_.wvu.PrintArea" localSheetId="1" hidden="1">Cover!$A$1:$F$25</definedName>
    <definedName name="Z_F7E0F5F5_A837_4858_962B_5093C362A793_.wvu.PrintArea" localSheetId="2" hidden="1">'Names of Bidder'!$B$1:$D$37</definedName>
    <definedName name="Z_F7E0F5F5_A837_4858_962B_5093C362A793_.wvu.PrintTitles" localSheetId="15" hidden="1">'Attach 12'!$18:$18</definedName>
    <definedName name="Z_F7E0F5F5_A837_4858_962B_5093C362A793_.wvu.PrintTitles" localSheetId="12" hidden="1">'Attach 9'!$18:$18</definedName>
    <definedName name="Z_F7E0F5F5_A837_4858_962B_5093C362A793_.wvu.Rows" localSheetId="15" hidden="1">'Attach 12'!#REF!,'Attach 12'!#REF!,'Attach 12'!#REF!,'Attach 12'!#REF!,'Attach 12'!#REF!,'Attach 12'!#REF!</definedName>
    <definedName name="Z_F7E0F5F5_A837_4858_962B_5093C362A793_.wvu.Rows" localSheetId="19" hidden="1">'Attach 15'!$15:$15</definedName>
    <definedName name="Z_F7E0F5F5_A837_4858_962B_5093C362A793_.wvu.Rows" localSheetId="21" hidden="1">'Attach 17'!$26:$26,'Attach 17'!$32:$209</definedName>
    <definedName name="Z_F7E0F5F5_A837_4858_962B_5093C362A793_.wvu.Rows" localSheetId="23" hidden="1">'Attach 18'!$13:$13,'Attach 18'!$20:$28</definedName>
    <definedName name="Z_F7E0F5F5_A837_4858_962B_5093C362A793_.wvu.Rows" localSheetId="9" hidden="1">'Attach 5'!$4:$4</definedName>
    <definedName name="Z_F7E0F5F5_A837_4858_962B_5093C362A793_.wvu.Rows" localSheetId="5" hidden="1">'Attach QR'!$30:$31,'Attach QR'!$58:$60,'Attach QR'!$62:$100,'Attach QR'!$111:$111,'Attach QR'!$134:$137,'Attach QR'!#REF!,'Attach QR'!$167:$174,'Attach QR'!#REF!,'Attach QR'!#REF!,'Attach QR'!#REF!,'Attach QR'!#REF!,'Attach QR'!#REF!,'Attach QR'!$193:$196,'Attach QR'!$197:$224,'Attach QR'!$285:$287,'Attach QR'!$290:$322,'Attach QR'!$354:$356,'Attach QR'!#REF!,'Attach QR'!#REF!,'Attach QR'!$370:$372,'Attach QR'!#REF!,'Attach QR'!#REF!,'Attach QR'!#REF!,'Attach QR'!$383:$390,'Attach QR'!$407:$408,'Attach QR'!$421:$421,'Attach QR'!$434:$436,'Attach QR'!$439:$510,'Attach QR'!$525:$533,'Attach QR'!$551:$553,'Attach QR'!$557:$559,'Attach QR'!$582:$635,'Attach QR'!$654:$654</definedName>
    <definedName name="Z_F7E0F5F5_A837_4858_962B_5093C362A793_.wvu.Rows" localSheetId="24" hidden="1">'Attach-19'!$13:$13</definedName>
    <definedName name="Z_F7E0F5F5_A837_4858_962B_5093C362A793_.wvu.Rows" localSheetId="2" hidden="1">'Names of Bidder'!$24:$24,'Names of Bidder'!$29:$29,'Names of Bidder'!$31:$31</definedName>
    <definedName name="Z_F9FE2C60_2849_4C32_B532_2B1A89FFA9CD_.wvu.Cols" localSheetId="19" hidden="1">'Attach 15'!$H:$H</definedName>
    <definedName name="Z_F9FE2C60_2849_4C32_B532_2B1A89FFA9CD_.wvu.Cols" localSheetId="9" hidden="1">'Attach 5'!$H:$H</definedName>
    <definedName name="Z_F9FE2C60_2849_4C32_B532_2B1A89FFA9CD_.wvu.Cols" localSheetId="10" hidden="1">'Attach 6'!$H:$H</definedName>
    <definedName name="Z_F9FE2C60_2849_4C32_B532_2B1A89FFA9CD_.wvu.Cols" localSheetId="5" hidden="1">'Attach QR'!$J:$L,'Attach QR'!$R:$S,'Attach QR'!$U:$AW</definedName>
    <definedName name="Z_F9FE2C60_2849_4C32_B532_2B1A89FFA9CD_.wvu.PrintArea" localSheetId="13" hidden="1">'Attach 10'!$A$1:$E$28</definedName>
    <definedName name="Z_F9FE2C60_2849_4C32_B532_2B1A89FFA9CD_.wvu.PrintArea" localSheetId="14" hidden="1">'Attach 11'!$A$1:$E$29</definedName>
    <definedName name="Z_F9FE2C60_2849_4C32_B532_2B1A89FFA9CD_.wvu.PrintArea" localSheetId="15" hidden="1">'Attach 12'!$A$1:$E$31</definedName>
    <definedName name="Z_F9FE2C60_2849_4C32_B532_2B1A89FFA9CD_.wvu.PrintArea" localSheetId="16" hidden="1">'Attach 13'!$A$1:$E$29</definedName>
    <definedName name="Z_F9FE2C60_2849_4C32_B532_2B1A89FFA9CD_.wvu.PrintArea" localSheetId="17" hidden="1">'Attach 14'!$A$1:$E$29</definedName>
    <definedName name="Z_F9FE2C60_2849_4C32_B532_2B1A89FFA9CD_.wvu.PrintArea" localSheetId="18" hidden="1">'Attach 14-IP'!$A$8:$I$219</definedName>
    <definedName name="Z_F9FE2C60_2849_4C32_B532_2B1A89FFA9CD_.wvu.PrintArea" localSheetId="19" hidden="1">'Attach 15'!$A$1:$E$61</definedName>
    <definedName name="Z_F9FE2C60_2849_4C32_B532_2B1A89FFA9CD_.wvu.PrintArea" localSheetId="20" hidden="1">'Attach 16'!$A$1:$L$88</definedName>
    <definedName name="Z_F9FE2C60_2849_4C32_B532_2B1A89FFA9CD_.wvu.PrintArea" localSheetId="21" hidden="1">'Attach 17'!$A$1:$E$33</definedName>
    <definedName name="Z_F9FE2C60_2849_4C32_B532_2B1A89FFA9CD_.wvu.PrintArea" localSheetId="23" hidden="1">'Attach 18'!$A$1:$E$31</definedName>
    <definedName name="Z_F9FE2C60_2849_4C32_B532_2B1A89FFA9CD_.wvu.PrintArea" localSheetId="22" hidden="1">'Attach 18 (SP)'!$A$1:$E$29</definedName>
    <definedName name="Z_F9FE2C60_2849_4C32_B532_2B1A89FFA9CD_.wvu.PrintArea" localSheetId="25" hidden="1">'Attach 21'!$A$1:$E$31</definedName>
    <definedName name="Z_F9FE2C60_2849_4C32_B532_2B1A89FFA9CD_.wvu.PrintArea" localSheetId="3" hidden="1">'Attach 3(JV)'!$A$1:$E$28</definedName>
    <definedName name="Z_F9FE2C60_2849_4C32_B532_2B1A89FFA9CD_.wvu.PrintArea" localSheetId="4" hidden="1">'Attach 3(QR)'!$A$1:$E$29</definedName>
    <definedName name="Z_F9FE2C60_2849_4C32_B532_2B1A89FFA9CD_.wvu.PrintArea" localSheetId="6" hidden="1">'Attach 4'!$A$1:$E$25</definedName>
    <definedName name="Z_F9FE2C60_2849_4C32_B532_2B1A89FFA9CD_.wvu.PrintArea" localSheetId="7" hidden="1">'Attach 4 (A)'!$A$1:$E$27</definedName>
    <definedName name="Z_F9FE2C60_2849_4C32_B532_2B1A89FFA9CD_.wvu.PrintArea" localSheetId="8" hidden="1">'Attach 4 (B)'!$A$1:$E$26</definedName>
    <definedName name="Z_F9FE2C60_2849_4C32_B532_2B1A89FFA9CD_.wvu.PrintArea" localSheetId="9" hidden="1">'Attach 5'!$A$1:$E$34</definedName>
    <definedName name="Z_F9FE2C60_2849_4C32_B532_2B1A89FFA9CD_.wvu.PrintArea" localSheetId="10" hidden="1">'Attach 6'!$A$1:$E$28</definedName>
    <definedName name="Z_F9FE2C60_2849_4C32_B532_2B1A89FFA9CD_.wvu.PrintArea" localSheetId="11" hidden="1">'Attach 7'!$A$1:$E$28</definedName>
    <definedName name="Z_F9FE2C60_2849_4C32_B532_2B1A89FFA9CD_.wvu.PrintArea" localSheetId="12" hidden="1">'Attach 9'!$A$1:$G$34</definedName>
    <definedName name="Z_F9FE2C60_2849_4C32_B532_2B1A89FFA9CD_.wvu.PrintArea" localSheetId="5" hidden="1">'Attach QR'!$A$1:$I$659</definedName>
    <definedName name="Z_F9FE2C60_2849_4C32_B532_2B1A89FFA9CD_.wvu.PrintArea" localSheetId="26" hidden="1">'Bid Form 1st Envelope '!$A$1:$F$120</definedName>
    <definedName name="Z_F9FE2C60_2849_4C32_B532_2B1A89FFA9CD_.wvu.PrintArea" localSheetId="2" hidden="1">'Names of Bidder'!$B$1:$D$37</definedName>
    <definedName name="Z_F9FE2C60_2849_4C32_B532_2B1A89FFA9CD_.wvu.PrintTitles" localSheetId="15" hidden="1">'Attach 12'!$18:$18</definedName>
    <definedName name="Z_F9FE2C60_2849_4C32_B532_2B1A89FFA9CD_.wvu.PrintTitles" localSheetId="12" hidden="1">'Attach 9'!$18:$18</definedName>
    <definedName name="Z_F9FE2C60_2849_4C32_B532_2B1A89FFA9CD_.wvu.Rows" localSheetId="15" hidden="1">'Attach 12'!#REF!,'Attach 12'!#REF!,'Attach 12'!#REF!</definedName>
    <definedName name="Z_F9FE2C60_2849_4C32_B532_2B1A89FFA9CD_.wvu.Rows" localSheetId="19" hidden="1">'Attach 15'!$15:$15</definedName>
    <definedName name="Z_F9FE2C60_2849_4C32_B532_2B1A89FFA9CD_.wvu.Rows" localSheetId="21" hidden="1">'Attach 17'!$26:$26,'Attach 17'!$32:$209</definedName>
    <definedName name="Z_F9FE2C60_2849_4C32_B532_2B1A89FFA9CD_.wvu.Rows" localSheetId="23" hidden="1">'Attach 18'!$13:$13,'Attach 18'!$20:$28</definedName>
    <definedName name="Z_F9FE2C60_2849_4C32_B532_2B1A89FFA9CD_.wvu.Rows" localSheetId="25" hidden="1">'Attach 21'!$13:$13,'Attach 21'!$20:$28</definedName>
    <definedName name="Z_F9FE2C60_2849_4C32_B532_2B1A89FFA9CD_.wvu.Rows" localSheetId="9" hidden="1">'Attach 5'!$4:$4</definedName>
    <definedName name="Z_F9FE2C60_2849_4C32_B532_2B1A89FFA9CD_.wvu.Rows" localSheetId="5" hidden="1">'Attach QR'!$30:$31,'Attach QR'!$58:$60,'Attach QR'!#REF!,'Attach QR'!$134:$137,'Attach QR'!#REF!,'Attach QR'!#REF!,'Attach QR'!#REF!,'Attach QR'!#REF!,'Attach QR'!$193:$195,'Attach QR'!$285:$287,'Attach QR'!$305:$306,'Attach QR'!$318:$318,'Attach QR'!$354:$356,'Attach QR'!#REF!,'Attach QR'!#REF!,'Attach QR'!$434:$436,'Attach QR'!$441:$447,'Attach QR'!$551:$553,'Attach QR'!$557:$559</definedName>
    <definedName name="Z_F9FE2C60_2849_4C32_B532_2B1A89FFA9CD_.wvu.Rows" localSheetId="2" hidden="1">'Names of Bidder'!$24:$26</definedName>
    <definedName name="Z_FE4EC9C4_31B9_4D40_8323_5B16C3BC840F_.wvu.Cols" localSheetId="19" hidden="1">'Attach 15'!$H:$H</definedName>
    <definedName name="Z_FE4EC9C4_31B9_4D40_8323_5B16C3BC840F_.wvu.Cols" localSheetId="9" hidden="1">'Attach 5'!$H:$H</definedName>
    <definedName name="Z_FE4EC9C4_31B9_4D40_8323_5B16C3BC840F_.wvu.Cols" localSheetId="10" hidden="1">'Attach 6'!$H:$H</definedName>
    <definedName name="Z_FE4EC9C4_31B9_4D40_8323_5B16C3BC840F_.wvu.Cols" localSheetId="5" hidden="1">'Attach QR'!$J:$L,'Attach QR'!$R:$S,'Attach QR'!$U:$AW</definedName>
    <definedName name="Z_FE4EC9C4_31B9_4D40_8323_5B16C3BC840F_.wvu.PrintArea" localSheetId="13" hidden="1">'Attach 10'!$A$1:$E$28</definedName>
    <definedName name="Z_FE4EC9C4_31B9_4D40_8323_5B16C3BC840F_.wvu.PrintArea" localSheetId="14" hidden="1">'Attach 11'!$A$1:$E$29</definedName>
    <definedName name="Z_FE4EC9C4_31B9_4D40_8323_5B16C3BC840F_.wvu.PrintArea" localSheetId="15" hidden="1">'Attach 12'!$A$1:$E$31</definedName>
    <definedName name="Z_FE4EC9C4_31B9_4D40_8323_5B16C3BC840F_.wvu.PrintArea" localSheetId="16" hidden="1">'Attach 13'!$A$1:$E$29</definedName>
    <definedName name="Z_FE4EC9C4_31B9_4D40_8323_5B16C3BC840F_.wvu.PrintArea" localSheetId="17" hidden="1">'Attach 14'!$A$1:$E$29</definedName>
    <definedName name="Z_FE4EC9C4_31B9_4D40_8323_5B16C3BC840F_.wvu.PrintArea" localSheetId="18" hidden="1">'Attach 14-IP'!$A$8:$I$219</definedName>
    <definedName name="Z_FE4EC9C4_31B9_4D40_8323_5B16C3BC840F_.wvu.PrintArea" localSheetId="19" hidden="1">'Attach 15'!$A$1:$E$61</definedName>
    <definedName name="Z_FE4EC9C4_31B9_4D40_8323_5B16C3BC840F_.wvu.PrintArea" localSheetId="20" hidden="1">'Attach 16'!$A$1:$L$88</definedName>
    <definedName name="Z_FE4EC9C4_31B9_4D40_8323_5B16C3BC840F_.wvu.PrintArea" localSheetId="21" hidden="1">'Attach 17'!$A$1:$E$33</definedName>
    <definedName name="Z_FE4EC9C4_31B9_4D40_8323_5B16C3BC840F_.wvu.PrintArea" localSheetId="23" hidden="1">'Attach 18'!$A$1:$E$31</definedName>
    <definedName name="Z_FE4EC9C4_31B9_4D40_8323_5B16C3BC840F_.wvu.PrintArea" localSheetId="22" hidden="1">'Attach 18 (SP)'!$A$1:$E$29</definedName>
    <definedName name="Z_FE4EC9C4_31B9_4D40_8323_5B16C3BC840F_.wvu.PrintArea" localSheetId="25" hidden="1">'Attach 21'!$A$1:$E$31</definedName>
    <definedName name="Z_FE4EC9C4_31B9_4D40_8323_5B16C3BC840F_.wvu.PrintArea" localSheetId="3" hidden="1">'Attach 3(JV)'!$A$1:$E$28</definedName>
    <definedName name="Z_FE4EC9C4_31B9_4D40_8323_5B16C3BC840F_.wvu.PrintArea" localSheetId="4" hidden="1">'Attach 3(QR)'!$A$1:$E$29</definedName>
    <definedName name="Z_FE4EC9C4_31B9_4D40_8323_5B16C3BC840F_.wvu.PrintArea" localSheetId="6" hidden="1">'Attach 4'!$A$1:$E$25</definedName>
    <definedName name="Z_FE4EC9C4_31B9_4D40_8323_5B16C3BC840F_.wvu.PrintArea" localSheetId="7" hidden="1">'Attach 4 (A)'!$A$1:$E$27</definedName>
    <definedName name="Z_FE4EC9C4_31B9_4D40_8323_5B16C3BC840F_.wvu.PrintArea" localSheetId="8" hidden="1">'Attach 4 (B)'!$A$1:$E$26</definedName>
    <definedName name="Z_FE4EC9C4_31B9_4D40_8323_5B16C3BC840F_.wvu.PrintArea" localSheetId="9" hidden="1">'Attach 5'!$A$1:$E$34</definedName>
    <definedName name="Z_FE4EC9C4_31B9_4D40_8323_5B16C3BC840F_.wvu.PrintArea" localSheetId="10" hidden="1">'Attach 6'!$A$1:$E$28</definedName>
    <definedName name="Z_FE4EC9C4_31B9_4D40_8323_5B16C3BC840F_.wvu.PrintArea" localSheetId="11" hidden="1">'Attach 7'!$A$1:$E$28</definedName>
    <definedName name="Z_FE4EC9C4_31B9_4D40_8323_5B16C3BC840F_.wvu.PrintArea" localSheetId="12" hidden="1">'Attach 9'!$A$1:$G$34</definedName>
    <definedName name="Z_FE4EC9C4_31B9_4D40_8323_5B16C3BC840F_.wvu.PrintArea" localSheetId="5" hidden="1">'Attach QR'!$A$1:$I$659</definedName>
    <definedName name="Z_FE4EC9C4_31B9_4D40_8323_5B16C3BC840F_.wvu.PrintArea" localSheetId="26" hidden="1">'Bid Form 1st Envelope '!$A$1:$F$120</definedName>
    <definedName name="Z_FE4EC9C4_31B9_4D40_8323_5B16C3BC840F_.wvu.PrintArea" localSheetId="2" hidden="1">'Names of Bidder'!$B$1:$D$37</definedName>
    <definedName name="Z_FE4EC9C4_31B9_4D40_8323_5B16C3BC840F_.wvu.PrintTitles" localSheetId="15" hidden="1">'Attach 12'!$18:$18</definedName>
    <definedName name="Z_FE4EC9C4_31B9_4D40_8323_5B16C3BC840F_.wvu.PrintTitles" localSheetId="12" hidden="1">'Attach 9'!$18:$18</definedName>
    <definedName name="Z_FE4EC9C4_31B9_4D40_8323_5B16C3BC840F_.wvu.Rows" localSheetId="15" hidden="1">'Attach 12'!#REF!,'Attach 12'!#REF!,'Attach 12'!#REF!</definedName>
    <definedName name="Z_FE4EC9C4_31B9_4D40_8323_5B16C3BC840F_.wvu.Rows" localSheetId="19" hidden="1">'Attach 15'!$15:$15</definedName>
    <definedName name="Z_FE4EC9C4_31B9_4D40_8323_5B16C3BC840F_.wvu.Rows" localSheetId="21" hidden="1">'Attach 17'!$26:$26,'Attach 17'!$32:$209</definedName>
    <definedName name="Z_FE4EC9C4_31B9_4D40_8323_5B16C3BC840F_.wvu.Rows" localSheetId="23" hidden="1">'Attach 18'!$13:$13,'Attach 18'!$20:$28</definedName>
    <definedName name="Z_FE4EC9C4_31B9_4D40_8323_5B16C3BC840F_.wvu.Rows" localSheetId="25" hidden="1">'Attach 21'!$13:$13,'Attach 21'!$20:$28</definedName>
    <definedName name="Z_FE4EC9C4_31B9_4D40_8323_5B16C3BC840F_.wvu.Rows" localSheetId="9" hidden="1">'Attach 5'!$4:$4</definedName>
    <definedName name="Z_FE4EC9C4_31B9_4D40_8323_5B16C3BC840F_.wvu.Rows" localSheetId="5" hidden="1">'Attach QR'!$30:$31,'Attach QR'!$58:$60,'Attach QR'!#REF!,'Attach QR'!$134:$137,'Attach QR'!#REF!,'Attach QR'!#REF!,'Attach QR'!#REF!,'Attach QR'!#REF!,'Attach QR'!$193:$195,'Attach QR'!$285:$287,'Attach QR'!$305:$306,'Attach QR'!$318:$318,'Attach QR'!$354:$356,'Attach QR'!#REF!,'Attach QR'!#REF!,'Attach QR'!$434:$436,'Attach QR'!$441:$447,'Attach QR'!$551:$553,'Attach QR'!$557:$559</definedName>
    <definedName name="Z_FE4EC9C4_31B9_4D40_8323_5B16C3BC840F_.wvu.Rows" localSheetId="2" hidden="1">'Names of Bidder'!$24:$26</definedName>
  </definedNames>
  <calcPr calcId="191029"/>
  <customWorkbookViews>
    <customWorkbookView name="Ankit Vaishnav  - Personal View" guid="{496AE10D-777F-41DC-9459-B685612D7084}" mergeInterval="0" personalView="1" maximized="1" xWindow="-8" yWindow="-8" windowWidth="1936" windowHeight="1048" tabRatio="911" activeSheetId="27"/>
    <customWorkbookView name="Kaushalendra Singh {कौशलेन्‍द्र सिंह} - Personal View" guid="{148014DA-3A4E-4452-87FA-29E4225C1DBF}" mergeInterval="0" personalView="1" maximized="1" windowWidth="1916" windowHeight="803" tabRatio="911" activeSheetId="22"/>
    <customWorkbookView name="Prashanth Kumar Gade {प्रशांत जि} - Personal View" guid="{4167AD0A-C305-4E18-90C0-E68C87B87BD7}" mergeInterval="0" personalView="1" maximized="1" windowWidth="1916" windowHeight="814" tabRatio="911" activeSheetId="27" showComments="commIndAndComment"/>
    <customWorkbookView name="Parveen Kumar {प्रवीन सलूजा} - Personal View" guid="{E2E07920-5DA8-4DCB-AB03-A2E9F9E2B56D}" mergeInterval="0" personalView="1" maximized="1" windowWidth="1916" windowHeight="803" tabRatio="911" activeSheetId="2"/>
    <customWorkbookView name="G.V.N.Ananda Kumar - Personal View" guid="{F7E0F5F5-A837-4858-962B-5093C362A793}" mergeInterval="0" personalView="1" maximized="1" windowWidth="1362" windowHeight="523" tabRatio="911" activeSheetId="20" showComments="commIndAndComment"/>
    <customWorkbookView name="Prashanth Kumar Gade {Prashanth Kumar Gade} - Personal View" guid="{4C19ED80-F250-4761-A9B9-FB9136AF75D8}" mergeInterval="0" personalView="1" maximized="1" windowWidth="1436" windowHeight="640" tabRatio="911" activeSheetId="2"/>
    <customWorkbookView name="A K Singh - Personal View" guid="{E51D3662-FFCE-4FD6-A590-7DDC9E38C41F}" mergeInterval="0" personalView="1" maximized="1" windowWidth="1276" windowHeight="778" tabRatio="849" activeSheetId="2"/>
    <customWorkbookView name="60001290 - Personal View" guid="{CB7992C9-ABA5-4C7D-8C49-1E1D8E8875C7}" mergeInterval="0" personalView="1" maximized="1" xWindow="1" yWindow="1" windowWidth="1360" windowHeight="538" tabRatio="902" activeSheetId="27"/>
    <customWorkbookView name="60002068 - Personal View" guid="{97C0FC0E-800C-45C9-895E-E91A3F1ADBA4}" mergeInterval="0" personalView="1" maximized="1" xWindow="1" yWindow="1" windowWidth="1366" windowHeight="492" tabRatio="902" activeSheetId="2"/>
    <customWorkbookView name="60001209 - Personal View" guid="{15A19D23-A9FD-4FC1-B7B0-F2D16BDFC729}" mergeInterval="0" personalView="1" maximized="1" xWindow="1" yWindow="1" windowWidth="1362" windowHeight="538" tabRatio="849" activeSheetId="6"/>
    <customWorkbookView name="60002881 - Personal View" guid="{C5EDD9E3-0801-4479-8600-A80B0FCFDF0B}" mergeInterval="0" personalView="1" maximized="1" xWindow="1" yWindow="1" windowWidth="1362" windowHeight="538" tabRatio="849" activeSheetId="21"/>
    <customWorkbookView name="rkg - Personal View" guid="{FE4EC9C4-31B9-4D40-8323-5B16C3BC840F}" mergeInterval="0" personalView="1" maximized="1" windowWidth="1362" windowHeight="509" tabRatio="960" activeSheetId="24"/>
    <customWorkbookView name="31103 - Personal View" guid="{F9FE2C60-2849-4C32-B532-2B1A89FFA9CD}" mergeInterval="0" personalView="1" maximized="1" windowWidth="1362" windowHeight="543" tabRatio="960" activeSheetId="6"/>
    <customWorkbookView name="01209 - Personal View" guid="{494F6778-23FE-4AAC-B37D-6C7543FC13B9}" mergeInterval="0" personalView="1" maximized="1" xWindow="1" yWindow="1" windowWidth="1366" windowHeight="538" tabRatio="725" activeSheetId="2"/>
    <customWorkbookView name="00398 - Personal View" guid="{CD4CA1A8-824A-452F-BDBA-32A47C1B3013}" mergeInterval="0" personalView="1" maximized="1" xWindow="1" yWindow="1" windowWidth="1366" windowHeight="496" tabRatio="942" activeSheetId="2"/>
    <customWorkbookView name="20074 - Personal View" guid="{8E7B022F-1113-4BA2-B2BA-8EDBE02A2557}" mergeInterval="0" personalView="1" maximized="1" windowWidth="1020" windowHeight="539" activeSheetId="2"/>
    <customWorkbookView name="asd - Personal View" guid="{A3F641DF-CF1D-48E3-AFDC-E52726A449CB}" mergeInterval="0" personalView="1" maximized="1" windowWidth="1276" windowHeight="597" activeSheetId="2"/>
    <customWorkbookView name="01009 - Personal View" guid="{ECEBABD0-566A-41C4-AA9A-38EA30EFEDA8}" mergeInterval="0" personalView="1" maximized="1" xWindow="42" yWindow="34" windowWidth="737" windowHeight="521" activeSheetId="12"/>
    <customWorkbookView name="01192 - Personal View" guid="{43BCBF1E-CDCF-4541-8D79-87EDCECBC1FD}" mergeInterval="0" personalView="1" maximized="1" xWindow="1" yWindow="1" windowWidth="1366" windowHeight="538" tabRatio="725" activeSheetId="2"/>
    <customWorkbookView name="HARSH KHANDELWAL         - Personal View" guid="{7A9EA6D6-4DDF-43D9-92E6-C6AFAD14E266}" mergeInterval="0" personalView="1" maximized="1" windowWidth="1362" windowHeight="543" tabRatio="960" activeSheetId="2"/>
    <customWorkbookView name="20587 - Personal View" guid="{DC28ED1E-3E35-4094-9C2B-5C0A1C1D459C}" mergeInterval="0" personalView="1" maximized="1" xWindow="1" yWindow="1" windowWidth="1362" windowHeight="519" tabRatio="960" activeSheetId="2"/>
    <customWorkbookView name="Baijnath Singh - Personal View" guid="{240327DD-375F-45D4-BA52-89AFD79FE6A1}" mergeInterval="0" personalView="1" maximized="1" windowWidth="1362" windowHeight="495" tabRatio="960" activeSheetId="24"/>
    <customWorkbookView name="A P Gupta - Personal View" guid="{477F7E43-D393-45BA-B99B-D838E4629B5D}" mergeInterval="0" personalView="1" maximized="1" windowWidth="1436" windowHeight="674" tabRatio="849" activeSheetId="2"/>
    <customWorkbookView name="Kundan Kumar Shrivastava - Personal View" guid="{8E3ED18F-7B8F-4A1C-969D-A70DC3B696C3}" mergeInterval="0" personalView="1" maximized="1" windowWidth="1362" windowHeight="509" tabRatio="849" activeSheetId="6"/>
    <customWorkbookView name="60001258 - Personal View" guid="{38BECF6E-1A53-4F98-87B9-44F2C5F77E08}" mergeInterval="0" personalView="1" maximized="1" xWindow="1" yWindow="1" windowWidth="1362" windowHeight="515" tabRatio="902" activeSheetId="27"/>
    <customWorkbookView name="60001655 - Personal View" guid="{340562B9-6CEE-4962-8D7D-CA1C6778F52C}" mergeInterval="0" personalView="1" maximized="1" xWindow="1" yWindow="1" windowWidth="1366" windowHeight="496" tabRatio="902" activeSheetId="6"/>
    <customWorkbookView name="Nrapendra Kumar - Personal View" guid="{82E8A0F5-0020-4355-95CF-28601763A783}" mergeInterval="0" personalView="1" maximized="1" windowWidth="1277" windowHeight="511" tabRatio="960" activeSheetId="2"/>
    <customWorkbookView name="60003099 - Personal View" guid="{05855B4F-D61E-4C97-B759-B2F96767F6F8}" mergeInterval="0" personalView="1" maximized="1" windowWidth="1276" windowHeight="798" tabRatio="911" activeSheetId="27"/>
    <customWorkbookView name="60031094 - Personal View" guid="{AAA2E7F9-19F9-4EE2-88F1-FC4B485FDC89}" mergeInterval="0" personalView="1" maximized="1" xWindow="1" yWindow="1" windowWidth="1362" windowHeight="538" tabRatio="911" activeSheetId="2"/>
    <customWorkbookView name="Adil Iqbal Khan {Adil Iqbal Khan} - Personal View" guid="{5F98D4F5-B0F8-4B93-97A5-7D09B63D9214}" mergeInterval="0" personalView="1" maximized="1" windowWidth="1916" windowHeight="803" tabRatio="911" activeSheetId="27"/>
    <customWorkbookView name="Venkatesh Karri {वेंकटेश कर्री} - Personal View" guid="{61957660-E114-4987-A579-EE0EBCC04DE2}" mergeInterval="0" personalView="1" maximized="1" windowWidth="1916" windowHeight="854" tabRatio="911" activeSheetId="2"/>
    <customWorkbookView name="Ankit Vaishnav {Ankit Vaishnav} - Personal View" guid="{002E11BA-D943-47A9-AEDC-085D4F2D2416}" mergeInterval="0" personalView="1" maximized="1" windowWidth="1436" windowHeight="674" tabRatio="911" activeSheetId="27"/>
    <customWorkbookView name="Satendra Singh Sengar {सतेन्द्र सिंह सेंगर} - Personal View" guid="{BA636A1C-0CF3-411D-9DF7-8E009FB35118}" mergeInterval="0" personalView="1" maximized="1" xWindow="-8" yWindow="-8" windowWidth="1936" windowHeight="1048" tabRatio="911" activeSheetId="27"/>
  </customWorkbookViews>
</workbook>
</file>

<file path=xl/calcChain.xml><?xml version="1.0" encoding="utf-8"?>
<calcChain xmlns="http://schemas.openxmlformats.org/spreadsheetml/2006/main">
  <c r="A27" i="13" l="1"/>
  <c r="A16" i="13" l="1"/>
  <c r="B53" i="27"/>
  <c r="E1" i="25" l="1"/>
  <c r="A1" i="29" l="1"/>
  <c r="A4" i="29" s="1"/>
  <c r="E1" i="26"/>
  <c r="E11" i="26"/>
  <c r="E10" i="26"/>
  <c r="E9" i="26"/>
  <c r="E8" i="26"/>
  <c r="A8" i="26"/>
  <c r="E7" i="26"/>
  <c r="A11" i="29" l="1"/>
  <c r="B11" i="29" s="1"/>
  <c r="D11" i="29" s="1"/>
  <c r="A8" i="29"/>
  <c r="B8" i="29" s="1"/>
  <c r="D8" i="29" s="1"/>
  <c r="A9" i="29"/>
  <c r="B9" i="29" s="1"/>
  <c r="D9" i="29" s="1"/>
  <c r="A10" i="29"/>
  <c r="B10" i="29" s="1"/>
  <c r="D10" i="29" s="1"/>
  <c r="A6" i="29"/>
  <c r="B6" i="29" s="1"/>
  <c r="A7" i="29"/>
  <c r="B7" i="29" s="1"/>
  <c r="D7" i="29" s="1"/>
  <c r="F565" i="6"/>
  <c r="F417" i="6"/>
  <c r="B145" i="6"/>
  <c r="D34" i="10" l="1"/>
  <c r="E31" i="26" s="1"/>
  <c r="D33" i="10"/>
  <c r="E30" i="26" s="1"/>
  <c r="B34" i="10"/>
  <c r="B31" i="26" s="1"/>
  <c r="B33" i="10"/>
  <c r="B30" i="26" s="1"/>
  <c r="E25" i="9"/>
  <c r="E24" i="9"/>
  <c r="B25" i="9"/>
  <c r="B24" i="9"/>
  <c r="D26" i="8"/>
  <c r="D25" i="8"/>
  <c r="B26" i="8"/>
  <c r="B25" i="8"/>
  <c r="E22" i="7"/>
  <c r="E21" i="7"/>
  <c r="B22" i="7"/>
  <c r="B21" i="7"/>
  <c r="G658" i="6"/>
  <c r="G657" i="6"/>
  <c r="C658" i="6"/>
  <c r="C657" i="6"/>
  <c r="E25" i="4"/>
  <c r="E24" i="4"/>
  <c r="B25" i="4"/>
  <c r="B24" i="4"/>
  <c r="B24" i="16"/>
  <c r="C23" i="16"/>
  <c r="B23" i="16"/>
  <c r="C22" i="16"/>
  <c r="B22" i="16"/>
  <c r="D30" i="16"/>
  <c r="B29" i="16"/>
  <c r="D29" i="16"/>
  <c r="B30" i="16"/>
  <c r="D1" i="16" l="1"/>
  <c r="F47" i="6" l="1"/>
  <c r="F46" i="6"/>
  <c r="F45" i="6"/>
  <c r="AA11" i="3"/>
  <c r="D42" i="6"/>
  <c r="D415" i="6" s="1"/>
  <c r="D564" i="6" s="1"/>
  <c r="B19" i="6" l="1"/>
  <c r="A18" i="6"/>
  <c r="G1" i="6"/>
  <c r="B12" i="4"/>
  <c r="B11" i="4"/>
  <c r="B10" i="4"/>
  <c r="B9" i="4"/>
  <c r="B12" i="5"/>
  <c r="B12" i="16" s="1"/>
  <c r="B11" i="5"/>
  <c r="B11" i="16" s="1"/>
  <c r="B10" i="5"/>
  <c r="B10" i="16" s="1"/>
  <c r="B9" i="5"/>
  <c r="B9" i="16" s="1"/>
  <c r="B12" i="6"/>
  <c r="B11" i="6"/>
  <c r="B10" i="6"/>
  <c r="B9" i="6"/>
  <c r="B15" i="3"/>
  <c r="B14" i="3"/>
  <c r="B10" i="3"/>
  <c r="B9" i="3"/>
  <c r="K39" i="19" l="1"/>
  <c r="A41" i="19"/>
  <c r="A40" i="19"/>
  <c r="A39" i="19"/>
  <c r="H6" i="3" l="1"/>
  <c r="H7" i="3" s="1"/>
  <c r="F44" i="6"/>
  <c r="D45" i="6"/>
  <c r="D46" i="6"/>
  <c r="D47" i="6"/>
  <c r="D44" i="6"/>
  <c r="D417" i="6" s="1"/>
  <c r="D565" i="6" s="1"/>
  <c r="D11" i="16" l="1"/>
  <c r="D10" i="16"/>
  <c r="D9" i="16"/>
  <c r="D8" i="16"/>
  <c r="D7" i="16"/>
  <c r="I581" i="6"/>
  <c r="G581" i="6"/>
  <c r="E581" i="6"/>
  <c r="I578" i="6"/>
  <c r="G578" i="6"/>
  <c r="E578" i="6"/>
  <c r="I575" i="6"/>
  <c r="G575" i="6"/>
  <c r="E575" i="6"/>
  <c r="I572" i="6"/>
  <c r="G572" i="6"/>
  <c r="E572" i="6"/>
  <c r="I569" i="6"/>
  <c r="G569" i="6"/>
  <c r="E569" i="6"/>
  <c r="AO537" i="6"/>
  <c r="I433" i="6"/>
  <c r="G433" i="6"/>
  <c r="E433" i="6"/>
  <c r="B421" i="6"/>
  <c r="A421" i="6"/>
  <c r="A422" i="6" s="1"/>
  <c r="A423" i="6" s="1"/>
  <c r="A424" i="6" s="1"/>
  <c r="A425" i="6" s="1"/>
  <c r="A426" i="6" s="1"/>
  <c r="T356" i="6"/>
  <c r="T355" i="6"/>
  <c r="T354" i="6"/>
  <c r="T353" i="6"/>
  <c r="H353" i="6"/>
  <c r="T352" i="6"/>
  <c r="T351" i="6"/>
  <c r="T350" i="6"/>
  <c r="T349" i="6"/>
  <c r="T348" i="6"/>
  <c r="T347" i="6"/>
  <c r="T346" i="6"/>
  <c r="T345" i="6"/>
  <c r="T343" i="6"/>
  <c r="T342" i="6"/>
  <c r="I338" i="6"/>
  <c r="H338" i="6"/>
  <c r="G338" i="6"/>
  <c r="T284" i="6"/>
  <c r="H284" i="6"/>
  <c r="T283" i="6"/>
  <c r="T282" i="6"/>
  <c r="T281" i="6"/>
  <c r="T280" i="6"/>
  <c r="T279" i="6"/>
  <c r="T278" i="6"/>
  <c r="T277" i="6"/>
  <c r="T276" i="6"/>
  <c r="T275" i="6"/>
  <c r="T274" i="6"/>
  <c r="T273" i="6"/>
  <c r="T271" i="6"/>
  <c r="T270" i="6"/>
  <c r="L269" i="6"/>
  <c r="K269" i="6"/>
  <c r="J269" i="6"/>
  <c r="I269" i="6"/>
  <c r="H269" i="6"/>
  <c r="G269" i="6"/>
  <c r="C251" i="6"/>
  <c r="I196" i="6"/>
  <c r="G196" i="6"/>
  <c r="I167" i="6"/>
  <c r="G167" i="6"/>
  <c r="F137" i="6"/>
  <c r="F136" i="6"/>
  <c r="F135" i="6"/>
  <c r="I57" i="6"/>
  <c r="G57" i="6"/>
  <c r="E57" i="6"/>
  <c r="A20" i="6"/>
  <c r="N18" i="6"/>
  <c r="F11" i="6"/>
  <c r="F10" i="6"/>
  <c r="F9" i="6"/>
  <c r="F8" i="6"/>
  <c r="F7" i="6"/>
  <c r="B52" i="27"/>
  <c r="B51" i="27"/>
  <c r="B50" i="27"/>
  <c r="B49" i="27"/>
  <c r="B3" i="2" l="1"/>
  <c r="B2" i="2"/>
  <c r="A1" i="4" l="1"/>
  <c r="A1" i="16" s="1"/>
  <c r="A1" i="26"/>
  <c r="A3" i="4"/>
  <c r="A3" i="6" s="1"/>
  <c r="A3" i="26"/>
  <c r="B2" i="3"/>
  <c r="B1" i="3"/>
  <c r="A1" i="6" l="1"/>
  <c r="A3" i="16"/>
  <c r="A16" i="16" s="1"/>
  <c r="B48" i="27"/>
  <c r="B47" i="27"/>
  <c r="B46" i="27"/>
  <c r="B45" i="27"/>
  <c r="B44" i="27"/>
  <c r="B43" i="27"/>
  <c r="B42" i="27"/>
  <c r="B41" i="27"/>
  <c r="B40" i="27"/>
  <c r="B39" i="27"/>
  <c r="B38" i="27"/>
  <c r="B37" i="27"/>
  <c r="B36" i="27"/>
  <c r="B35" i="27"/>
  <c r="B34" i="27"/>
  <c r="E11" i="25" l="1"/>
  <c r="E10" i="25"/>
  <c r="E9" i="25"/>
  <c r="E8" i="25"/>
  <c r="E7" i="25"/>
  <c r="A1" i="28" l="1"/>
  <c r="B1" i="27"/>
  <c r="A8" i="27"/>
  <c r="A9" i="27"/>
  <c r="A10" i="27"/>
  <c r="A11" i="27"/>
  <c r="A12" i="27"/>
  <c r="C15" i="27"/>
  <c r="B17" i="27"/>
  <c r="B22" i="27"/>
  <c r="AD22" i="27"/>
  <c r="B28" i="27"/>
  <c r="AD28" i="27"/>
  <c r="B29" i="27"/>
  <c r="H30" i="27"/>
  <c r="H31" i="27"/>
  <c r="B32" i="27"/>
  <c r="B33" i="27"/>
  <c r="I120" i="27"/>
  <c r="A120" i="27" s="1"/>
  <c r="E7" i="24"/>
  <c r="E8" i="24"/>
  <c r="E9" i="24"/>
  <c r="E10" i="24"/>
  <c r="E11" i="24"/>
  <c r="E7" i="23"/>
  <c r="E8" i="23"/>
  <c r="E9" i="23"/>
  <c r="E10" i="23"/>
  <c r="E11" i="23"/>
  <c r="Z2" i="22"/>
  <c r="D7" i="22"/>
  <c r="D38" i="22" s="1"/>
  <c r="A8" i="22"/>
  <c r="D8" i="22"/>
  <c r="D39" i="22" s="1"/>
  <c r="D9" i="22"/>
  <c r="D40" i="22" s="1"/>
  <c r="D10" i="22"/>
  <c r="D41" i="22" s="1"/>
  <c r="D11" i="22"/>
  <c r="D70" i="22" s="1"/>
  <c r="A38" i="22"/>
  <c r="A39" i="22"/>
  <c r="B40" i="22"/>
  <c r="B41" i="22"/>
  <c r="B42" i="22"/>
  <c r="B43" i="22"/>
  <c r="A66" i="22"/>
  <c r="A67" i="22"/>
  <c r="B68" i="22"/>
  <c r="B69" i="22"/>
  <c r="B70" i="22"/>
  <c r="B71" i="22"/>
  <c r="G7" i="21"/>
  <c r="G8" i="21"/>
  <c r="G9" i="21"/>
  <c r="G10" i="21"/>
  <c r="G11" i="21"/>
  <c r="B20" i="21"/>
  <c r="A3" i="20"/>
  <c r="E7" i="20"/>
  <c r="E8" i="20"/>
  <c r="E9" i="20"/>
  <c r="E10" i="20"/>
  <c r="E11" i="20"/>
  <c r="E54" i="20"/>
  <c r="A37" i="19"/>
  <c r="A38" i="19"/>
  <c r="A46" i="19"/>
  <c r="A51" i="19"/>
  <c r="F195" i="19"/>
  <c r="F196" i="19"/>
  <c r="E7" i="18"/>
  <c r="E8" i="18"/>
  <c r="E9" i="18"/>
  <c r="E10" i="18"/>
  <c r="E11" i="18"/>
  <c r="E7" i="17"/>
  <c r="E8" i="17"/>
  <c r="E9" i="17"/>
  <c r="E10" i="17"/>
  <c r="E11" i="17"/>
  <c r="D7" i="15"/>
  <c r="D36" i="15" s="1"/>
  <c r="D8" i="15"/>
  <c r="D37" i="15" s="1"/>
  <c r="D9" i="15"/>
  <c r="D38" i="15" s="1"/>
  <c r="D10" i="15"/>
  <c r="D67" i="15" s="1"/>
  <c r="D11" i="15"/>
  <c r="D40" i="15" s="1"/>
  <c r="A36" i="15"/>
  <c r="A64" i="15"/>
  <c r="E7" i="14"/>
  <c r="E8" i="14"/>
  <c r="E9" i="14"/>
  <c r="E10" i="14"/>
  <c r="E11" i="14"/>
  <c r="G7" i="13"/>
  <c r="G8" i="13"/>
  <c r="G9" i="13"/>
  <c r="G10" i="13"/>
  <c r="G11" i="13"/>
  <c r="D29" i="13"/>
  <c r="D30" i="13"/>
  <c r="E7" i="12"/>
  <c r="E8" i="12"/>
  <c r="E9" i="12"/>
  <c r="E10" i="12"/>
  <c r="E11" i="12"/>
  <c r="E7" i="11"/>
  <c r="E8" i="11"/>
  <c r="E9" i="11"/>
  <c r="E10" i="11"/>
  <c r="E11" i="11"/>
  <c r="A32" i="11"/>
  <c r="D7" i="10"/>
  <c r="D8" i="10"/>
  <c r="D9" i="10"/>
  <c r="D10" i="10"/>
  <c r="D11" i="10"/>
  <c r="E7" i="9"/>
  <c r="E8" i="9"/>
  <c r="E9" i="9"/>
  <c r="E10" i="9"/>
  <c r="E11" i="9"/>
  <c r="D7" i="8"/>
  <c r="D8" i="8"/>
  <c r="D9" i="8"/>
  <c r="D10" i="8"/>
  <c r="D11" i="8"/>
  <c r="E7" i="7"/>
  <c r="E8" i="7"/>
  <c r="E9" i="7"/>
  <c r="E10" i="7"/>
  <c r="E11" i="7"/>
  <c r="H18" i="7"/>
  <c r="I18" i="7"/>
  <c r="H19" i="7"/>
  <c r="I19" i="7"/>
  <c r="H20" i="7"/>
  <c r="I20" i="7"/>
  <c r="H21" i="7"/>
  <c r="I21" i="7"/>
  <c r="H22" i="7"/>
  <c r="I22" i="7"/>
  <c r="H23" i="7"/>
  <c r="I23" i="7"/>
  <c r="H24" i="7"/>
  <c r="I24" i="7"/>
  <c r="H25" i="7"/>
  <c r="I25" i="7"/>
  <c r="F26" i="7"/>
  <c r="G26" i="7"/>
  <c r="E7" i="5"/>
  <c r="E8" i="5"/>
  <c r="E9" i="5"/>
  <c r="E10" i="5"/>
  <c r="E11" i="5"/>
  <c r="Z1" i="4"/>
  <c r="AT1" i="4"/>
  <c r="Z8" i="4"/>
  <c r="A8" i="4" s="1"/>
  <c r="B41" i="15"/>
  <c r="AA24" i="4"/>
  <c r="AA25" i="4"/>
  <c r="AA6" i="3"/>
  <c r="Z2" i="4" s="1"/>
  <c r="B7" i="3"/>
  <c r="A7" i="4"/>
  <c r="A7" i="26" s="1"/>
  <c r="E24" i="3"/>
  <c r="H1" i="21" l="1"/>
  <c r="E1" i="24"/>
  <c r="A8" i="28"/>
  <c r="B8" i="28" s="1"/>
  <c r="D8" i="28" s="1"/>
  <c r="I26" i="7"/>
  <c r="A18" i="7" s="1"/>
  <c r="D68" i="15"/>
  <c r="B39" i="15"/>
  <c r="D42" i="22"/>
  <c r="D64" i="15"/>
  <c r="H26" i="7"/>
  <c r="A17" i="7" s="1"/>
  <c r="B12" i="20"/>
  <c r="A1" i="18"/>
  <c r="D68" i="22"/>
  <c r="B27" i="11"/>
  <c r="B50" i="11" s="1"/>
  <c r="B11" i="15"/>
  <c r="G30" i="13"/>
  <c r="B21" i="14"/>
  <c r="H106" i="27"/>
  <c r="A8" i="17"/>
  <c r="D39" i="15"/>
  <c r="D69" i="22"/>
  <c r="D67" i="22"/>
  <c r="D66" i="22"/>
  <c r="A9" i="28"/>
  <c r="B9" i="28" s="1"/>
  <c r="D9" i="28" s="1"/>
  <c r="A6" i="28"/>
  <c r="B6" i="28" s="1"/>
  <c r="E24" i="5"/>
  <c r="D66" i="15"/>
  <c r="A11" i="28"/>
  <c r="B11" i="28" s="1"/>
  <c r="D11" i="28" s="1"/>
  <c r="D65" i="15"/>
  <c r="A10" i="28"/>
  <c r="B10" i="28" s="1"/>
  <c r="D10" i="28" s="1"/>
  <c r="A7" i="28"/>
  <c r="B7" i="28" s="1"/>
  <c r="D7" i="28" s="1"/>
  <c r="A104" i="27"/>
  <c r="A1" i="5"/>
  <c r="A7" i="23"/>
  <c r="A7" i="17"/>
  <c r="A7" i="13"/>
  <c r="A7" i="9"/>
  <c r="A7" i="24"/>
  <c r="A7" i="21"/>
  <c r="A7" i="22"/>
  <c r="A7" i="18"/>
  <c r="A7" i="14"/>
  <c r="A8" i="20"/>
  <c r="A7" i="7"/>
  <c r="A7" i="12"/>
  <c r="A7" i="11"/>
  <c r="A7" i="15"/>
  <c r="A7" i="10"/>
  <c r="A7" i="8"/>
  <c r="A7" i="5"/>
  <c r="Z2" i="21"/>
  <c r="E16" i="4"/>
  <c r="A65" i="15" s="1"/>
  <c r="Z2" i="15"/>
  <c r="A37" i="15"/>
  <c r="E17" i="4"/>
  <c r="E19" i="4"/>
  <c r="E18" i="4"/>
  <c r="E20" i="4"/>
  <c r="B10" i="24"/>
  <c r="B10" i="21"/>
  <c r="B10" i="18"/>
  <c r="B10" i="10"/>
  <c r="B10" i="8"/>
  <c r="B10" i="22"/>
  <c r="B10" i="23"/>
  <c r="E24" i="23"/>
  <c r="H87" i="21"/>
  <c r="E24" i="17"/>
  <c r="G29" i="13"/>
  <c r="E99" i="27"/>
  <c r="E30" i="24"/>
  <c r="D29" i="22"/>
  <c r="D57" i="22" s="1"/>
  <c r="D85" i="22" s="1"/>
  <c r="B9" i="23"/>
  <c r="B9" i="17"/>
  <c r="B9" i="13"/>
  <c r="B9" i="9"/>
  <c r="B9" i="20"/>
  <c r="E25" i="20" s="1"/>
  <c r="B9" i="24"/>
  <c r="B9" i="21"/>
  <c r="H20" i="21" s="1"/>
  <c r="F97" i="27"/>
  <c r="B9" i="22"/>
  <c r="A3" i="11"/>
  <c r="A3" i="24"/>
  <c r="A3" i="21"/>
  <c r="A3" i="18"/>
  <c r="A3" i="22"/>
  <c r="A34" i="22" s="1"/>
  <c r="A62" i="22" s="1"/>
  <c r="A3" i="23"/>
  <c r="E1" i="4"/>
  <c r="E23" i="5"/>
  <c r="B12" i="7"/>
  <c r="B10" i="7"/>
  <c r="A8" i="7"/>
  <c r="G1" i="7"/>
  <c r="A8" i="9"/>
  <c r="A1" i="9"/>
  <c r="E27" i="11"/>
  <c r="E50" i="11" s="1"/>
  <c r="E23" i="12"/>
  <c r="B29" i="13"/>
  <c r="B12" i="13"/>
  <c r="A3" i="13"/>
  <c r="A3" i="14"/>
  <c r="B28" i="15"/>
  <c r="B56" i="15" s="1"/>
  <c r="B84" i="15" s="1"/>
  <c r="B9" i="15"/>
  <c r="B12" i="17"/>
  <c r="A3" i="17"/>
  <c r="B9" i="18"/>
  <c r="B11" i="23"/>
  <c r="B11" i="17"/>
  <c r="B11" i="13"/>
  <c r="B11" i="9"/>
  <c r="B11" i="20"/>
  <c r="B11" i="24"/>
  <c r="B11" i="21"/>
  <c r="B11" i="22"/>
  <c r="B24" i="5"/>
  <c r="E31" i="24"/>
  <c r="E25" i="18"/>
  <c r="D30" i="22"/>
  <c r="D58" i="22" s="1"/>
  <c r="D86" i="22" s="1"/>
  <c r="E61" i="20"/>
  <c r="E25" i="23"/>
  <c r="H88" i="21"/>
  <c r="E100" i="27"/>
  <c r="B6" i="27"/>
  <c r="C99" i="27"/>
  <c r="B27" i="15"/>
  <c r="B55" i="15" s="1"/>
  <c r="B83" i="15" s="1"/>
  <c r="B26" i="11"/>
  <c r="B49" i="11" s="1"/>
  <c r="B30" i="24"/>
  <c r="B24" i="18"/>
  <c r="B29" i="22"/>
  <c r="B57" i="22" s="1"/>
  <c r="B85" i="22" s="1"/>
  <c r="B60" i="20"/>
  <c r="B24" i="23"/>
  <c r="B12" i="24"/>
  <c r="B12" i="21"/>
  <c r="B12" i="18"/>
  <c r="B12" i="10"/>
  <c r="B12" i="8"/>
  <c r="B12" i="22"/>
  <c r="B12" i="23"/>
  <c r="A1" i="14"/>
  <c r="A1" i="12"/>
  <c r="A1" i="23"/>
  <c r="A1" i="17"/>
  <c r="A1" i="21"/>
  <c r="A1" i="24"/>
  <c r="A1" i="22"/>
  <c r="A32" i="22" s="1"/>
  <c r="A60" i="22" s="1"/>
  <c r="B23" i="5"/>
  <c r="A3" i="5"/>
  <c r="A3" i="15" s="1"/>
  <c r="A32" i="15" s="1"/>
  <c r="A60" i="15" s="1"/>
  <c r="A1" i="7"/>
  <c r="B9" i="8"/>
  <c r="A3" i="8"/>
  <c r="B10" i="9"/>
  <c r="B9" i="10"/>
  <c r="A3" i="10"/>
  <c r="A3" i="25" s="1"/>
  <c r="B11" i="11"/>
  <c r="B9" i="11"/>
  <c r="E22" i="12"/>
  <c r="B11" i="12"/>
  <c r="B9" i="12"/>
  <c r="A1" i="13"/>
  <c r="B12" i="14"/>
  <c r="B10" i="14"/>
  <c r="A8" i="14"/>
  <c r="E1" i="14"/>
  <c r="B38" i="15"/>
  <c r="D27" i="15"/>
  <c r="D55" i="15" s="1"/>
  <c r="D83" i="15" s="1"/>
  <c r="E1" i="17"/>
  <c r="B11" i="18"/>
  <c r="A1" i="20"/>
  <c r="B30" i="22"/>
  <c r="B58" i="22" s="1"/>
  <c r="B86" i="22" s="1"/>
  <c r="B61" i="20"/>
  <c r="B22" i="14"/>
  <c r="B23" i="12"/>
  <c r="B25" i="23"/>
  <c r="B88" i="21"/>
  <c r="B25" i="17"/>
  <c r="C100" i="27"/>
  <c r="B31" i="24"/>
  <c r="D1" i="22"/>
  <c r="E32" i="22" s="1"/>
  <c r="E60" i="22" s="1"/>
  <c r="E1" i="20"/>
  <c r="E1" i="18"/>
  <c r="D1" i="10"/>
  <c r="E36" i="10" s="1"/>
  <c r="E73" i="10" s="1"/>
  <c r="E1" i="8"/>
  <c r="E1" i="23"/>
  <c r="A8" i="5"/>
  <c r="B11" i="7"/>
  <c r="B9" i="7"/>
  <c r="B11" i="8"/>
  <c r="A1" i="8"/>
  <c r="B12" i="9"/>
  <c r="A3" i="9"/>
  <c r="B11" i="10"/>
  <c r="A1" i="10"/>
  <c r="A1" i="25" s="1"/>
  <c r="E26" i="11"/>
  <c r="E49" i="11" s="1"/>
  <c r="E1" i="11"/>
  <c r="E30" i="11" s="1"/>
  <c r="B22" i="12"/>
  <c r="A3" i="12"/>
  <c r="B30" i="13"/>
  <c r="A8" i="13"/>
  <c r="E22" i="14"/>
  <c r="B40" i="15"/>
  <c r="B12" i="15"/>
  <c r="B10" i="15"/>
  <c r="A8" i="15"/>
  <c r="D1" i="15"/>
  <c r="E30" i="15" s="1"/>
  <c r="E58" i="15" s="1"/>
  <c r="E25" i="17"/>
  <c r="B25" i="18"/>
  <c r="E60" i="20"/>
  <c r="B87" i="21"/>
  <c r="A8" i="24"/>
  <c r="A8" i="21"/>
  <c r="A8" i="18"/>
  <c r="A8" i="10"/>
  <c r="A8" i="25" s="1"/>
  <c r="A8" i="8"/>
  <c r="A8" i="23"/>
  <c r="E1" i="5"/>
  <c r="A3" i="7"/>
  <c r="E1" i="9"/>
  <c r="B12" i="11"/>
  <c r="B10" i="11"/>
  <c r="A8" i="11"/>
  <c r="A1" i="11"/>
  <c r="A30" i="11" s="1"/>
  <c r="B12" i="12"/>
  <c r="B10" i="12"/>
  <c r="A8" i="12"/>
  <c r="E1" i="12"/>
  <c r="B10" i="13"/>
  <c r="E21" i="14"/>
  <c r="B11" i="14"/>
  <c r="B9" i="14"/>
  <c r="D28" i="15"/>
  <c r="D56" i="15" s="1"/>
  <c r="D84" i="15" s="1"/>
  <c r="A1" i="15"/>
  <c r="A30" i="15" s="1"/>
  <c r="A58" i="15" s="1"/>
  <c r="B24" i="17"/>
  <c r="B10" i="17"/>
  <c r="E24" i="18"/>
  <c r="B10" i="20"/>
  <c r="A106" i="27"/>
  <c r="F104" i="27"/>
  <c r="A107" i="27"/>
  <c r="B12" i="25" l="1"/>
  <c r="B12" i="26"/>
  <c r="B11" i="25"/>
  <c r="B11" i="26"/>
  <c r="B10" i="25"/>
  <c r="B10" i="26"/>
  <c r="B9" i="25"/>
  <c r="B9" i="26"/>
  <c r="A4" i="28"/>
  <c r="D22" i="27" s="1"/>
  <c r="A7" i="6"/>
  <c r="A7" i="16"/>
  <c r="D70" i="10"/>
  <c r="D107" i="10" s="1"/>
  <c r="E23" i="25"/>
  <c r="B70" i="10"/>
  <c r="B107" i="10" s="1"/>
  <c r="B23" i="25"/>
  <c r="D71" i="10"/>
  <c r="D108" i="10" s="1"/>
  <c r="E24" i="25"/>
  <c r="B71" i="10"/>
  <c r="B108" i="10" s="1"/>
  <c r="B24" i="25"/>
  <c r="B66" i="15"/>
  <c r="B69" i="15"/>
  <c r="A36" i="10"/>
  <c r="A73" i="10"/>
  <c r="B67" i="15"/>
  <c r="AI6" i="27"/>
  <c r="AI7" i="27"/>
  <c r="AI8" i="27" s="1"/>
  <c r="AI9" i="27"/>
  <c r="B68" i="15"/>
  <c r="B93" i="27" l="1"/>
  <c r="A7" i="25" l="1"/>
</calcChain>
</file>

<file path=xl/sharedStrings.xml><?xml version="1.0" encoding="utf-8"?>
<sst xmlns="http://schemas.openxmlformats.org/spreadsheetml/2006/main" count="1615" uniqueCount="920">
  <si>
    <t>2015- 2016</t>
  </si>
  <si>
    <t>(Declaration regarding Social Accountability)</t>
  </si>
  <si>
    <r>
      <t xml:space="preserve">We conform that we stand committed to comply to all requirements of Social Accountability Standards i.e., SA8000 (latest Standard available at </t>
    </r>
    <r>
      <rPr>
        <i/>
        <sz val="11"/>
        <color indexed="12"/>
        <rFont val="Book Antiqua"/>
        <family val="1"/>
      </rPr>
      <t>www.sa-intl.org</t>
    </r>
    <r>
      <rPr>
        <sz val="11"/>
        <rFont val="Book Antiqua"/>
        <family val="1"/>
      </rPr>
      <t xml:space="preserve">) and maintain the necessary records. </t>
    </r>
  </si>
  <si>
    <t>(Declaration)</t>
  </si>
  <si>
    <t>We confirm that Bid Form and Price Schedules in the Second Envelope have been filled up by us as per the provisions of the Instruction to Bidders. Further, we have noted that the same shall be evaluated as per the provisions of the Bidding Documents.</t>
  </si>
  <si>
    <t>Printed Name :</t>
  </si>
  <si>
    <t>Designation :</t>
  </si>
  <si>
    <t>Date      :</t>
  </si>
  <si>
    <t>Place      :</t>
  </si>
  <si>
    <t>(Additional Information)</t>
  </si>
  <si>
    <t>2 or More</t>
  </si>
  <si>
    <t>Name of other Partner - 2 (More, if any)</t>
  </si>
  <si>
    <t>Address of other Partner - 2 (More, if any)</t>
  </si>
  <si>
    <t>Thirty Five</t>
  </si>
  <si>
    <t>Labour, Co-efficient l=</t>
  </si>
  <si>
    <t>In support of the additional information required as per ITB Sub-Clause 9.3 (p) of the Bidding Documents, we furnish herewith our data/details/documents etc., alongwith other information, as follows (the stipulations have been reproduced in italics for ready reference):</t>
  </si>
  <si>
    <t xml:space="preserve">The Bidder shall furnish </t>
  </si>
  <si>
    <r>
      <t>A certificate from their Banker(s) (as per prescribed formats in Form 16, Section-VI: Sample Forms and Procedures) indicating various fund based/non fund based limits sanctioned to the Bidder and the extent of utilization as on date.  Such certificate should have been issued not earlier than three months prior to the date of bid opening. Wherever necessary the Employer may make queries with the Bidders’ Bankers.</t>
    </r>
    <r>
      <rPr>
        <sz val="11"/>
        <rFont val="Book Antiqua"/>
        <family val="1"/>
      </rPr>
      <t xml:space="preserve">  [Reference ITB clause 9.3(p)(i)]</t>
    </r>
  </si>
  <si>
    <t>In accordance with 1.0, certificate(s) from banker as per requisite format, indicating various fund based/non fund based limits sanctioned to the bidder or each member of the joint venture and the extent of utilization as on date is/are enclosed, as per the following details:</t>
  </si>
  <si>
    <t>Name of the Banker by whom certificate issued</t>
  </si>
  <si>
    <r>
      <t xml:space="preserve">Date of certificate (should not be earlier than </t>
    </r>
    <r>
      <rPr>
        <b/>
        <sz val="11"/>
        <rFont val="Book Antiqua"/>
        <family val="1"/>
      </rPr>
      <t>3 months</t>
    </r>
    <r>
      <rPr>
        <sz val="11"/>
        <rFont val="Book Antiqua"/>
        <family val="1"/>
      </rPr>
      <t xml:space="preserve"> prior to date of bid opening)</t>
    </r>
  </si>
  <si>
    <t>Whether fund based/non fund based limits are indicated in the certificate</t>
  </si>
  <si>
    <t>Whether extent of utilization is indicated in the certificate</t>
  </si>
  <si>
    <t>(i)</t>
  </si>
  <si>
    <t>Details of Banker:</t>
  </si>
  <si>
    <t xml:space="preserve">Name of Banker </t>
  </si>
  <si>
    <t>Address of Banker</t>
  </si>
  <si>
    <t>Telephone No.</t>
  </si>
  <si>
    <t>Contact Name and Title</t>
  </si>
  <si>
    <t xml:space="preserve">Fax No. </t>
  </si>
  <si>
    <t xml:space="preserve">E-mail ID </t>
  </si>
  <si>
    <t>As per para 1.0, Authorization Letter(s) from the bidder (in case of JV bidder, from all the partners) addressed to the Banker(s), authorizing POWERGRID to seek queries about the bidder with the Banker(s) and advising the Banker(s) to reply the same promptly, is/are enclosed as per following details:</t>
  </si>
  <si>
    <t>(ii)</t>
  </si>
  <si>
    <t>Letter Ref.</t>
  </si>
  <si>
    <t>Date</t>
  </si>
  <si>
    <t>Addressed to (name of the Bank)</t>
  </si>
  <si>
    <t xml:space="preserve">Litigation History </t>
  </si>
  <si>
    <r>
      <t>The bidder should provide detailed information on any litigation or arbitration arising out of contracts completed or under execution by it over the last five years.  A consistent history of awards involving litigation against the Bidder or any partner of JV may result in rejection of Bid.</t>
    </r>
    <r>
      <rPr>
        <sz val="11"/>
        <rFont val="Book Antiqua"/>
        <family val="1"/>
      </rPr>
      <t xml:space="preserve"> [Reference ITB clause 9.3(p)(ii)]</t>
    </r>
  </si>
  <si>
    <t>Details of litigation history resulting from Contracts completed or under execution by the bidder over the last five years</t>
  </si>
  <si>
    <t>Year</t>
  </si>
  <si>
    <t>Name of client, cause of litigation/arbitration and matter in dispute</t>
  </si>
  <si>
    <t>Details of Contract and date</t>
  </si>
  <si>
    <t>OTHER INFORMATION</t>
  </si>
  <si>
    <t>Current Contract Commitments of works in progress</t>
  </si>
  <si>
    <t xml:space="preserve">Bidders (individual firms or each partners of JV) should provide information on their current commitments on all contracts that have been awarded, or for which a letter of intent or acceptance has been received, or for contracts approaching completion, but for which an unqualified, full completion certificate has yet to be issued. </t>
  </si>
  <si>
    <t>Details of Contract</t>
  </si>
  <si>
    <t>Value of outstanding work (Rs.)</t>
  </si>
  <si>
    <t>Estimated completion date</t>
  </si>
  <si>
    <t>Financial Data:</t>
  </si>
  <si>
    <t>Projection for next five years</t>
  </si>
  <si>
    <t>(Alternative, Deviations and Exceptions to the Provisions)</t>
  </si>
  <si>
    <t>The bidder shall itemize any deviation from the Specifications included in his bid. Each item shall be listed (separate sheets may be used and enclosed with this Attachment) with the following information:</t>
  </si>
  <si>
    <t>Reference clause in the Specifications</t>
  </si>
  <si>
    <t>Deviation</t>
  </si>
  <si>
    <t>Cost of withdrawal of the deviation</t>
  </si>
  <si>
    <t>The above deviations and variations are exhaustive. We confirm that we shall withdraw the deviations proposed by us at the cost of withdrawal indicated in this attachment, failing which our bid may be rejected and Bid Security forfeited.</t>
  </si>
  <si>
    <t>Except for the above deviations and variations, the entire work shall be performed as per your specifications and documents.  Further, we agree that any deviations, conditionality or reservation introduced in this Attachment-6 and/or in the Bid form, Price schedules &amp; Technical Data Sheets and covering letter, or in any other part of the bid will be reviewed to conduct a determination of the substantial responsiveness of the bid.</t>
  </si>
  <si>
    <t>BID FORM (First Envelope)</t>
  </si>
  <si>
    <t>Dear Ladies and/or Gentlemen,</t>
  </si>
  <si>
    <t>Attachments to the Bid Form (First Envelope)</t>
  </si>
  <si>
    <t xml:space="preserve"> </t>
  </si>
  <si>
    <t>In line with the requirement of the Bidding Documents, we enclose herewith the following Attachments:</t>
  </si>
  <si>
    <t>A power of attorney duly authorized by a Notary Public indicating that the person(s) signing the bid have the authority to sign the bid and thus that the bid is binding upon us during the full period of its validity in accordance with the ITB Clause 14.</t>
  </si>
  <si>
    <t>The details of all major items of services or supply which we propose subletting in case of award, giving details of the name and nationality of the proposed subcontractor/sub-vendor for each item.</t>
  </si>
  <si>
    <t>The variation and deviations from the requirements of the Conditions of Contract, Technical Specification and Drawings (excluding critical provisions as mentioned at clause 6.0 below) in your format enclosed with the Bidding Documents, including, inter alia, the cost of withdrawal of the variations and deviations indicated therein.</t>
  </si>
  <si>
    <t>Work Completion Schedule.</t>
  </si>
  <si>
    <t>Guarantee Declaration.</t>
  </si>
  <si>
    <t>Integrity Pact, in a separate envelope, duly signed on each page by the person signing the bid.</t>
  </si>
  <si>
    <t>We are aware that, in line with Clause No. 27.1 (ITB), our Second Envelope (Price Part) is liable to be rejected in case the same contains any deviation/omission from the contractual and commercial conditions and technical Specifications other than those identified in this First Envelope.</t>
  </si>
  <si>
    <t>Construction of the Contract</t>
  </si>
  <si>
    <t>We have read the provisions of following clauses and confirm that the specified stipulations of these clauses are acceptable to us:</t>
  </si>
  <si>
    <t>GCC 2.14</t>
  </si>
  <si>
    <t>Governing Law</t>
  </si>
  <si>
    <t>GCC 8</t>
  </si>
  <si>
    <t>Terms of Payment</t>
  </si>
  <si>
    <t xml:space="preserve">(d) </t>
  </si>
  <si>
    <t xml:space="preserve">GCC 9.3 </t>
  </si>
  <si>
    <t>Performance Security</t>
  </si>
  <si>
    <t>(e)</t>
  </si>
  <si>
    <t>GCC 10</t>
  </si>
  <si>
    <t>Taxes and Duties</t>
  </si>
  <si>
    <t>(f)</t>
  </si>
  <si>
    <t>GCC 21.2</t>
  </si>
  <si>
    <t xml:space="preserve">We hereby furnish the details of the items/ sub-assemblies propose to supply from our own works (i.e. as direct transactions) in additiona to the supplies the same from other vendors (i.e. as Bought-out transactions) as detailed in the table given above. </t>
  </si>
  <si>
    <t>Completion Time Guarantee</t>
  </si>
  <si>
    <t>(g)</t>
  </si>
  <si>
    <t>GCC 22</t>
  </si>
  <si>
    <t>Defect Liability</t>
  </si>
  <si>
    <t>(h)</t>
  </si>
  <si>
    <t>GCC 25</t>
  </si>
  <si>
    <t>Patent Indemnity</t>
  </si>
  <si>
    <t>(j)</t>
  </si>
  <si>
    <t>Limitation of Liability</t>
  </si>
  <si>
    <t>(k)</t>
  </si>
  <si>
    <t>Settlement of Disputes</t>
  </si>
  <si>
    <t>Arbitration</t>
  </si>
  <si>
    <t>Price Adjustment</t>
  </si>
  <si>
    <t>Appendix 2 to Form of Contract Agreement</t>
  </si>
  <si>
    <t>Further we understand that deviation taken in any of the above clauses by us may make our bid non-responsive as per provision of bidding documents and be rejected by you.</t>
  </si>
  <si>
    <t>Quantity proposed to be supplied</t>
  </si>
  <si>
    <t>Details of the plant from where supplies are proposed.</t>
  </si>
  <si>
    <t>Name of Plant</t>
  </si>
  <si>
    <t>Address</t>
  </si>
  <si>
    <t>We undertake, if our bid is accepted, to commence the work immediately upon your Notification of Award to us, and to achieve the delivery of goods and related services within the time stated in the Bidding Documents.</t>
  </si>
  <si>
    <t>If our bid is accepted, we undertake to provide a Performance Security in the form and amounts, and within the times specified in the Bidding Documents.</t>
  </si>
  <si>
    <t xml:space="preserve">We agree to abide by this bid for a period of six (06) months from the date fixed for opening of bids as stipulated in the Bidding Documents, and it shall remain binding upon us and may be accepted by you at any time before the expiration of that period. </t>
  </si>
  <si>
    <t>Until a formal Contract is prepared and executed between us, this bid, together with your written acceptance thereof in the form of your Notification of Award shall constitute a binding contract between us.</t>
  </si>
  <si>
    <t>We understand that you are not bound to accept the lowest or any bid you may receive.</t>
  </si>
  <si>
    <t>st</t>
  </si>
  <si>
    <t>January</t>
  </si>
  <si>
    <t>Name of the person with designation in POWERGRID</t>
  </si>
  <si>
    <t>Date of Retirement/ resignation from POWERGRID</t>
  </si>
  <si>
    <t>Date of joining and designation in our organisation</t>
  </si>
  <si>
    <t>Award for or against the bidder</t>
  </si>
  <si>
    <t>Disputed amount</t>
  </si>
  <si>
    <t>Details</t>
  </si>
  <si>
    <t>Actual (Previous five years)</t>
  </si>
  <si>
    <t>Figures Rs in</t>
  </si>
  <si>
    <t>Total Assets</t>
  </si>
  <si>
    <t>Current Assets</t>
  </si>
  <si>
    <t>Completion Period</t>
  </si>
  <si>
    <t xml:space="preserve">Total Liability </t>
  </si>
  <si>
    <t xml:space="preserve">Current Liability </t>
  </si>
  <si>
    <t>Profit before taxes</t>
  </si>
  <si>
    <t>Profit after taxes</t>
  </si>
  <si>
    <t>Please provide additional information of the Bidder</t>
  </si>
  <si>
    <t>पावर ग्रिड कारपोरेशन ऑफ इण्डिया लिमिटेड</t>
  </si>
  <si>
    <t>(भारत सरकार का उद्यम)</t>
  </si>
  <si>
    <t>Power Grid Corporation of India Limited</t>
  </si>
  <si>
    <t>(A Government of India Enterprises)</t>
  </si>
  <si>
    <t>General guidelines for filling up  the Attachments</t>
  </si>
  <si>
    <t>Fill up only green shaded cells in the relevent attachments.</t>
  </si>
  <si>
    <t>We are furnishing the following details of Statutory Registration Numbers and details of Bank for electronic payment.</t>
  </si>
  <si>
    <t>Name of the Supplier/ Contractor in whose favour payment is to be made</t>
  </si>
  <si>
    <t>Address with PIN Code and State</t>
  </si>
  <si>
    <t>Registered Office:</t>
  </si>
  <si>
    <t>Branch Office:</t>
  </si>
  <si>
    <t>Correspondence Address:</t>
  </si>
  <si>
    <t>Permanent Account (PAN) No.</t>
  </si>
  <si>
    <t>PF Registration No. of the Company</t>
  </si>
  <si>
    <t>PF Regional Office covered (with Address)</t>
  </si>
  <si>
    <t>Name of Contact Person</t>
  </si>
  <si>
    <t>Landline(s):</t>
  </si>
  <si>
    <t>Mobile(s):</t>
  </si>
  <si>
    <t>Email ID :</t>
  </si>
  <si>
    <t>Bank Details for Electronic Payment</t>
  </si>
  <si>
    <t>Name of the Bank:</t>
  </si>
  <si>
    <t>Address of Branch:</t>
  </si>
  <si>
    <t>Account No.:</t>
  </si>
  <si>
    <t>Type of Account:</t>
  </si>
  <si>
    <t>9 digit MICR code printed at bottom in middle, next to cheque no.</t>
  </si>
  <si>
    <t>Contact Details</t>
  </si>
  <si>
    <t>[Name of Countries]</t>
  </si>
  <si>
    <t>Designation   :</t>
  </si>
  <si>
    <t>1.           </t>
  </si>
  <si>
    <t>2.           </t>
  </si>
  <si>
    <t>We hereby declare that the above information are true and correct and we agree that the payment on account of this Contract, in the event of award, be made in the above account maintained in the above mentioned Bank.</t>
  </si>
  <si>
    <r>
      <t>IFSC (for RTGS)/NEFT Code (</t>
    </r>
    <r>
      <rPr>
        <i/>
        <sz val="11"/>
        <rFont val="Book Antiqua"/>
        <family val="1"/>
      </rPr>
      <t>to be obtained from the Bank</t>
    </r>
    <r>
      <rPr>
        <sz val="11"/>
        <rFont val="Book Antiqua"/>
        <family val="1"/>
      </rPr>
      <t>) Sample Cancelled Cheque to be enclosed</t>
    </r>
  </si>
  <si>
    <t>Attachment 2 Power of Attorney : No specific format is provided by POWERGRID. Bidder may use their own format.</t>
  </si>
  <si>
    <t>Sole Bidder</t>
  </si>
  <si>
    <t>Specify type of Bidder         [Select from drop down menu]</t>
  </si>
  <si>
    <t>Enter details here.</t>
  </si>
  <si>
    <t>Enter following details of the bidder</t>
  </si>
  <si>
    <t xml:space="preserve">Printed Name </t>
  </si>
  <si>
    <t>Designation</t>
  </si>
  <si>
    <t xml:space="preserve">The Bidder should accordingly also provide the following information/documents </t>
  </si>
  <si>
    <t>Business Address                       :</t>
  </si>
  <si>
    <t>Country of Incorporation         :</t>
  </si>
  <si>
    <t>State/Province to be indicated :</t>
  </si>
  <si>
    <t>Name of Principal Officer         :</t>
  </si>
  <si>
    <t>Address of  Principal Officer    :</t>
  </si>
  <si>
    <t>Package No          :</t>
  </si>
  <si>
    <t>"Saudamini", Plot No. 2, Sector 29</t>
  </si>
  <si>
    <t>Extra Sheet</t>
  </si>
  <si>
    <t>Equipments &amp; Materials produced in [Name of countries]</t>
  </si>
  <si>
    <t>Company incorporated &amp; registered in [Name of countries]</t>
  </si>
  <si>
    <t>(Details of Alternative Bid)</t>
  </si>
  <si>
    <t>No Alternative Bid</t>
  </si>
  <si>
    <t>2013 - 2014</t>
  </si>
  <si>
    <t>2014 - 2015</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</si>
  <si>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</si>
  <si>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</si>
  <si>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</si>
  <si>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</si>
  <si>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</si>
  <si>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</si>
  <si>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</si>
  <si>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</si>
  <si>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</si>
  <si>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</si>
  <si>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</si>
  <si>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</si>
  <si>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</si>
  <si>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</si>
  <si>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</si>
  <si>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</si>
  <si>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</si>
  <si>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</si>
  <si>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</si>
  <si>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</si>
  <si>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</si>
  <si>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</si>
  <si>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</si>
  <si>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</si>
  <si>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</si>
  <si>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</si>
  <si>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</si>
  <si>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</si>
  <si>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</si>
  <si>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</si>
  <si>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</si>
  <si>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</si>
  <si>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</si>
  <si>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</si>
  <si>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</si>
  <si>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</si>
  <si>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</si>
  <si>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</si>
  <si>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</si>
  <si>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</si>
  <si>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</si>
  <si>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</si>
  <si>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</si>
  <si>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</si>
  <si>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</si>
  <si>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</si>
  <si>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</si>
  <si>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</si>
  <si>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</si>
  <si>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</si>
  <si>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</si>
  <si>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</si>
  <si>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</si>
  <si>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</si>
  <si>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</si>
  <si>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</si>
  <si>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</si>
  <si>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</si>
  <si>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</si>
  <si>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</si>
  <si>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</si>
  <si>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</si>
  <si>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</si>
  <si>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</si>
  <si>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</si>
  <si>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</si>
  <si>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</si>
  <si>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</si>
  <si>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</si>
  <si>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</si>
  <si>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</si>
  <si>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</si>
  <si>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</si>
  <si>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</si>
  <si>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</si>
  <si>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</si>
  <si>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</si>
  <si>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</si>
  <si>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</si>
  <si>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</si>
  <si>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</si>
  <si>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</si>
  <si>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</si>
  <si>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</si>
  <si>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</si>
  <si>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</si>
  <si>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</si>
  <si>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</si>
  <si>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</si>
  <si>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</si>
  <si>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</si>
  <si>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</si>
  <si>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</si>
  <si>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</si>
  <si>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</si>
  <si>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</si>
  <si>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</si>
  <si>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</si>
  <si>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</si>
  <si>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Filled up information regarding Price Adjustment Data as per the format enclosed in the bidding documents.</t>
  </si>
  <si>
    <t xml:space="preserve"> Declaration regarding Social Accountability.</t>
  </si>
  <si>
    <t>Additional Information.</t>
  </si>
  <si>
    <t>Declaration.</t>
  </si>
  <si>
    <t>Proposed Tower Parts Manufacturer other than the bidder, if any [Maximum two nos.]</t>
  </si>
  <si>
    <t>Any Tower Parts Manufacturer proposed other than the bidder [Yes / No]</t>
  </si>
  <si>
    <t>nd</t>
  </si>
  <si>
    <t>February</t>
  </si>
  <si>
    <t>rd</t>
  </si>
  <si>
    <t>March</t>
  </si>
  <si>
    <t>th</t>
  </si>
  <si>
    <t>April</t>
  </si>
  <si>
    <t>May</t>
  </si>
  <si>
    <t>June</t>
  </si>
  <si>
    <t>July</t>
  </si>
  <si>
    <t>August</t>
  </si>
  <si>
    <t>September</t>
  </si>
  <si>
    <t>October</t>
  </si>
  <si>
    <t>November</t>
  </si>
  <si>
    <t>December</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</si>
  <si>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</si>
  <si>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Thanking you, we remain,</t>
  </si>
  <si>
    <t>Yours faithfully,</t>
  </si>
  <si>
    <t>The documentary evidence establishing in accordance with ITB Clause 3, Vol.-I of the Bidding Documents that the facilities offered by us are eligible facilities and conform to the Bidding Documents has been furnished as Attachment 4. A list of Special Tools &amp; Tackles to be used by us for erection, testing &amp; Commissioning and to be handed over to Employer, the cost of which is included is our Bid Price, is also enclosed as per your format as Attachment 4A. A list of Special Tools &amp; Tackles to be brought by the contractor for erection, testing &amp; Commissioning and to be taken back after completion of work, whose cost in not included in our bid price, is enclosed as per your format as Attachment 4B.</t>
  </si>
  <si>
    <t>INR</t>
  </si>
  <si>
    <t xml:space="preserve">The documentary evidence that we are eligible to bid in accordance with ITB Clause 2. Further, in terms of ITB Clause 9.3 (c) &amp; (e), the qualification data has been furnished as per your format enclosed with the bidding documents Attachment-3(QR). </t>
  </si>
  <si>
    <t>Manufacturer’s Authorisation Forms.</t>
  </si>
  <si>
    <t>Specification No. :</t>
  </si>
  <si>
    <t>Name of Package :</t>
  </si>
  <si>
    <t>Bid Proposal Ref. No.</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</si>
  <si>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</si>
  <si>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</si>
  <si>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</si>
  <si>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</si>
  <si>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</si>
  <si>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</si>
  <si>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</si>
  <si>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</si>
  <si>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</si>
  <si>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</si>
  <si>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</si>
  <si>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</si>
  <si>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</si>
  <si>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</si>
  <si>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</si>
  <si>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</si>
  <si>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</si>
  <si>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</si>
  <si>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</si>
  <si>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</si>
  <si>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Name of Contract  :</t>
  </si>
  <si>
    <t xml:space="preserve">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t>
  </si>
  <si>
    <t>Bank Draft</t>
  </si>
  <si>
    <t>Pay Order</t>
  </si>
  <si>
    <t>Banks certified Cheque</t>
  </si>
  <si>
    <t>Bank Guarantee</t>
  </si>
  <si>
    <t>Applicable</t>
  </si>
  <si>
    <t>Not Applicable</t>
  </si>
  <si>
    <t>(Joint Venture Agreement and Power of Attorney for Joint Venture*)</t>
  </si>
  <si>
    <t>Dear Sir,</t>
  </si>
  <si>
    <t>The Joint Venture Agreement (as per the proforma attached at no. 15 in Section-VI, Sample Forms and Procedures, Conditions of Contract, Vol.-I of the Bidding Documents) and Power of Attorney for Joint Venture (as per the proforma attached at no. 14 in Section-VI, Sample Forms and Procedures, Conditions of Contract, Vol.-I of the Bidding Documents) are enclosed herewith.</t>
  </si>
  <si>
    <t>Unit</t>
  </si>
  <si>
    <t>Quantity</t>
  </si>
  <si>
    <t>Sl. No.</t>
  </si>
  <si>
    <t>To:</t>
  </si>
  <si>
    <t>Name        :</t>
  </si>
  <si>
    <t>Contract Services</t>
  </si>
  <si>
    <t>Address    :</t>
  </si>
  <si>
    <t>Power Grid Corporation of India Ltd.,</t>
  </si>
  <si>
    <t>Gurgaon (Haryana) - 122001</t>
  </si>
  <si>
    <t>(Qualifying Requirement Data)</t>
  </si>
  <si>
    <t>For our Qualifying Requirements Data, please refer Schedule-QR of this volume.</t>
  </si>
  <si>
    <t>(Form of Certificate of Origin and Eligibility)</t>
  </si>
  <si>
    <t>(List of Special Maintenance Tools &amp; Tackles)</t>
  </si>
  <si>
    <t>We are furnishing below the list of special maintenance tools &amp; tackles for various equipment under the subject package. The prices for these tools &amp; tackles are included in our lumpsum bid price. We further confirm that the list of special maintenance tools &amp; tackles includes all the items specifically identified in your bidding documents as brought out below:</t>
  </si>
  <si>
    <t>Notwithstanding what is stated above, we further confirm that any additional special maintenance tools and tackles, required for the equipment under this package shall be furnished by us at no extra cost to the employer.</t>
  </si>
  <si>
    <t>(a)</t>
  </si>
  <si>
    <t>(b)</t>
  </si>
  <si>
    <t>(c)</t>
  </si>
  <si>
    <t>(d)</t>
  </si>
  <si>
    <t xml:space="preserve">S.No.  </t>
  </si>
  <si>
    <t>For Equipment</t>
  </si>
  <si>
    <t>Item Description</t>
  </si>
  <si>
    <t>We are furnishing below the list of special maintenance tools &amp; tackles for various equipment under the subject package. The prices for these tools &amp; tackles which are to be taken back after the completion of the work by us are not included in our lumpsum bid price. We further confirm that the list of special maintenance tools &amp; tackles includes all the items specifically identified in your bidding documents as brought out below:</t>
  </si>
  <si>
    <t>(Bought-out &amp; Sub-contracted Items)</t>
  </si>
  <si>
    <t>We hereby furnish the details of the items/ sub-assemblies, we propose to buy for the purpose of furnishing and installation of the subject Package:</t>
  </si>
  <si>
    <t>Quantity proposed to be bought/sub-contracted</t>
  </si>
  <si>
    <t xml:space="preserve">Details of the proposed sub-contractor/sub-vendor </t>
  </si>
  <si>
    <t xml:space="preserve">Name </t>
  </si>
  <si>
    <t xml:space="preserve">Nationality </t>
  </si>
  <si>
    <t>(Work Completion Schedule)</t>
  </si>
  <si>
    <t>Description of Work</t>
  </si>
  <si>
    <t>(Guarantee Declaration)</t>
  </si>
  <si>
    <t xml:space="preserve">We conform that the equipments offered shall have minimum performance specified in Technical Specification. We further guarantee the performance/efficiency of the equipments in response to the Technical Specifications. </t>
  </si>
  <si>
    <t>Bidders to enclose a detailed network covering all the activities to be undertaken for completion of the project indicating key dates for various milestones for each phase constituent-wise.</t>
  </si>
  <si>
    <t>Note :</t>
  </si>
  <si>
    <t>(Information regarding Ex-employees of POWERGRID in our Organisation)</t>
  </si>
  <si>
    <t>We hereby furnish the details of ex-employees of POWERGRID who had retired/ resigned at the level of General Manager and above from POWERGRID and subsequently have been employed by us:</t>
  </si>
  <si>
    <t>(Price Adjustment Data)</t>
  </si>
  <si>
    <t>Name of Materials</t>
  </si>
  <si>
    <t>Value of co-efficient</t>
  </si>
  <si>
    <t>Name of the published index</t>
  </si>
  <si>
    <t>A</t>
  </si>
  <si>
    <t>B</t>
  </si>
  <si>
    <t>i)</t>
  </si>
  <si>
    <t xml:space="preserve">Indian Labour Bureau, Shimla, Govt. of India (monthly) 
(Base: 2001 = 100) (www.labourbureau.nic.in)
</t>
  </si>
  <si>
    <t>I</t>
  </si>
  <si>
    <t xml:space="preserve">We have read the provisions in the Bidding Documents regarding furnishing the option for advance payment. Accordingly, as per ITB Clause 9.3 as provided in Section BDS, Section III, Vol.-I of the Bidding Documents, we hereby confirm to opt the following:   </t>
  </si>
  <si>
    <t>Supply Portion:</t>
  </si>
  <si>
    <t>Services Portion:</t>
  </si>
  <si>
    <t>II</t>
  </si>
  <si>
    <t>Specification No</t>
  </si>
  <si>
    <t xml:space="preserve">Bid Form 1st Envelope </t>
  </si>
  <si>
    <t>In case of bid from a Joint Venture, name &amp; designation of representative of JV partner is to be provided and Bid Form is also to be signed by him</t>
  </si>
  <si>
    <t>INTEGRITY PACT</t>
  </si>
  <si>
    <t>Between</t>
  </si>
  <si>
    <t xml:space="preserve">Power Grid Corporation of India Limited </t>
  </si>
  <si>
    <t>having its Registered Office at B-9, Qutab Institutional Area, Katwaria Sarai,                           New Delhi – 110016 hereinafter referred to as</t>
  </si>
  <si>
    <r>
      <t>"POWERGRID"</t>
    </r>
    <r>
      <rPr>
        <b/>
        <sz val="12"/>
        <rFont val="Book Antiqua"/>
        <family val="1"/>
      </rPr>
      <t>,</t>
    </r>
  </si>
  <si>
    <t>and</t>
  </si>
  <si>
    <t xml:space="preserve">hereinafter referred to as </t>
  </si>
  <si>
    <t>"The Bidder/Contractor"</t>
  </si>
  <si>
    <t>Preamble</t>
  </si>
  <si>
    <t xml:space="preserve">(Signature) </t>
  </si>
  <si>
    <t>(For &amp; On behalf of POWERGRID)</t>
  </si>
  <si>
    <t>(For &amp; On behalf of Bidder/ Partner(s) of Joint Venture/ Contractor)</t>
  </si>
  <si>
    <t>Integrity Pact</t>
  </si>
  <si>
    <t>Page 1 of 8</t>
  </si>
  <si>
    <r>
      <t>In order to achieve these goals, POWERGRID and the above named Bidder/Contractor enter into this agreement called '</t>
    </r>
    <r>
      <rPr>
        <b/>
        <sz val="12"/>
        <rFont val="Book Antiqua"/>
        <family val="1"/>
      </rPr>
      <t xml:space="preserve">Integrity Pact' </t>
    </r>
    <r>
      <rPr>
        <sz val="12"/>
        <rFont val="Book Antiqua"/>
        <family val="1"/>
      </rPr>
      <t>which will form a part of the bid.</t>
    </r>
  </si>
  <si>
    <t>It is hereby agreed by and between the parties as unde r:</t>
  </si>
  <si>
    <t>Section I - Commitments of POWERGRID</t>
  </si>
  <si>
    <t>(1)</t>
  </si>
  <si>
    <t>POWERGRID commits itself to take all measures necessary to prevent corruption and to observe the following principles :</t>
  </si>
  <si>
    <t>a)</t>
  </si>
  <si>
    <t>No employee of POWERGRID, personally or through family members, will in connection with the tender, or the execution of the contract, demand, take a promise for or accept, for him/herself or third person, any material or other benefit which he/she is not legally entitled to.</t>
  </si>
  <si>
    <t>b)</t>
  </si>
  <si>
    <t>POWERGRID will, during the tender process treat all Bidder(s) with equity and fairness. POWERGRID will in particular, before and during the tender process, provide to all Bidder(s) the same information and will not provide to any Bidder(s) confidential/ additional information through which the Bidder(s) could obtain an advantage in relation to the tender process or the contract execution.</t>
  </si>
  <si>
    <t>c)</t>
  </si>
  <si>
    <t>POWERGRID will exclude from evaluation of Bids its such employee(s) who has any personnel interest in the Companies/Agencies participating in the Bidding/Tendering process.</t>
  </si>
  <si>
    <t>(2)</t>
  </si>
  <si>
    <t>If Chairman and Managing Director obtains information on the conduct of any employee of POWERGRID which is a criminal offence under the relevant Anti-Corruption Laws of India, or if there be a substantive suspicion in this regard, he will inform its Chief Vigilance Officer and in addition can initiate disciplinary actions under its Rules.</t>
  </si>
  <si>
    <t>Section II - Commitments of the Bidder/Contractor</t>
  </si>
  <si>
    <r>
      <t>The Bidder</t>
    </r>
    <r>
      <rPr>
        <i/>
        <sz val="12"/>
        <rFont val="Book Antiqua"/>
        <family val="1"/>
      </rPr>
      <t>/</t>
    </r>
    <r>
      <rPr>
        <sz val="12"/>
        <rFont val="Book Antiqua"/>
        <family val="1"/>
      </rPr>
      <t>Contractor commits himself to take all measures necessary to prevent corruption. He commits himself to observe the following principles during his participation in the tender process and during the contract execution :</t>
    </r>
  </si>
  <si>
    <t>Page 2 of 8</t>
  </si>
  <si>
    <t xml:space="preserve">a) </t>
  </si>
  <si>
    <r>
      <t>The Bidder</t>
    </r>
    <r>
      <rPr>
        <i/>
        <sz val="12"/>
        <rFont val="Book Antiqua"/>
        <family val="1"/>
      </rPr>
      <t>/</t>
    </r>
    <r>
      <rPr>
        <sz val="12"/>
        <rFont val="Book Antiqua"/>
        <family val="1"/>
      </rPr>
      <t>Contractor will not, directly or through any other person or firm, offer, promise or give to POWERGRID, or to any of POWERGRID's employees involved in the tender process or the execution of the contract or to any third person any material or other benefit which he</t>
    </r>
    <r>
      <rPr>
        <i/>
        <sz val="12"/>
        <rFont val="Book Antiqua"/>
        <family val="1"/>
      </rPr>
      <t>/</t>
    </r>
    <r>
      <rPr>
        <sz val="12"/>
        <rFont val="Book Antiqua"/>
        <family val="1"/>
      </rPr>
      <t>she is not legally entitled to, in order to obtain in exchange an advantage during the tender process or the execution of the contract.</t>
    </r>
  </si>
  <si>
    <r>
      <t>The Bidder</t>
    </r>
    <r>
      <rPr>
        <i/>
        <sz val="12"/>
        <rFont val="Book Antiqua"/>
        <family val="1"/>
      </rPr>
      <t>/</t>
    </r>
    <r>
      <rPr>
        <sz val="12"/>
        <rFont val="Book Antiqua"/>
        <family val="1"/>
      </rPr>
      <t>Contractor will not enter into any illegal agreement or understanding, whether formal or informal with other Bidders/Contractors. This applies in particular to prices, specifications, certifications, subsidiary contracts, submission or non-submission of bids or actions to restrict competitiveness or to introduce cartelization in the bidding process.</t>
    </r>
  </si>
  <si>
    <r>
      <t>The Bidder</t>
    </r>
    <r>
      <rPr>
        <i/>
        <sz val="12"/>
        <rFont val="Book Antiqua"/>
        <family val="1"/>
      </rPr>
      <t>/</t>
    </r>
    <r>
      <rPr>
        <sz val="12"/>
        <rFont val="Book Antiqua"/>
        <family val="1"/>
      </rPr>
      <t>Contractor will not commit any criminal offence under the relevant Anti-corruption Laws of India; further, the Bidder/Contractor will not use for illegitimate</t>
    </r>
    <r>
      <rPr>
        <b/>
        <sz val="12"/>
        <rFont val="Book Antiqua"/>
        <family val="1"/>
      </rPr>
      <t xml:space="preserve"> </t>
    </r>
    <r>
      <rPr>
        <sz val="12"/>
        <rFont val="Book Antiqua"/>
        <family val="1"/>
      </rPr>
      <t>purposes or for purposes of restrictive competition or personal gain, or pass on to others, any information provided by POWERGRID as part of the business relationship, regarding plans, technical proposals and business details, including information contained or transmitted electronically.</t>
    </r>
  </si>
  <si>
    <t>d)</t>
  </si>
  <si>
    <t>The Bidder/Contractor of foreign origin shall disclose the name and address of the Agents/representatives in India, if any, involved directly or indirectly in the Bidding. Similarly, the Bidder/Contractor of Indian Nationality shall furnish the name and address of the foreign principals, if any, involved directly or indirectly in the Bidding.</t>
  </si>
  <si>
    <t xml:space="preserve">e) </t>
  </si>
  <si>
    <t>The Bidder/Contractor will, when presenting his bid, disclose any and all payments he has made, or committed to or intends to make to agents, brokers or any other intermediaries in connection with the award of the contract and/or with the execution of the contract.</t>
  </si>
  <si>
    <t>f)</t>
  </si>
  <si>
    <t>The Bidder/Contractor will not misrepresent facts or furnish false/forged documents/informations in order to influence the bidding process or the execution of the contract to the detriment of POWERGRID.</t>
  </si>
  <si>
    <t>The Bidder/Contractor will not instigate third persons to commit offences outlined above or be an accessory to such offences.</t>
  </si>
  <si>
    <t>Page 3 of 8</t>
  </si>
  <si>
    <t>Section III- Disqualification from tender process and exclusion from future contracts</t>
  </si>
  <si>
    <t>If the Bidder, before contract award, has committed a serious transgression through a violation of Section II or in any other form such as to put his reliability or credibility as Bidder into question, POWERGRID may disqualify the Bidder from the tender process or terminate the contract, if already signed, for such reason.</t>
  </si>
  <si>
    <t xml:space="preserve">If the Bidder/Contractor has committed a serious transgression through a violation of Section II such as to put his reliability or credibility into question, POWERGRID may after following due procedures also exclude the Bidder/Contractor from future contract award processes. The imposition and duration of the exclusion will be determined by the severity of the transgression. The severity will be determined by the circumstances of the case, in particular the number of transgressions, the position of the transgressors within the company hierarchy of the Bidder/Contractor and the amount of the damage. The exclusion will be imposed for a minimum of 12 months and maximum of 3 years. </t>
  </si>
  <si>
    <t>(3)</t>
  </si>
  <si>
    <t>If the Bidder/Contractor can prove that he has restored/recouped the damage caused by him and has installed a suitable corruption prevention system, POWERGRID may revoke the exclusion prematurely.</t>
  </si>
  <si>
    <r>
      <t xml:space="preserve">Section IV </t>
    </r>
    <r>
      <rPr>
        <sz val="12"/>
        <rFont val="Book Antiqua"/>
        <family val="1"/>
      </rPr>
      <t xml:space="preserve">- </t>
    </r>
    <r>
      <rPr>
        <b/>
        <sz val="12"/>
        <rFont val="Book Antiqua"/>
        <family val="1"/>
      </rPr>
      <t>Liability for violation of Integrity Pact</t>
    </r>
  </si>
  <si>
    <t>If POWERGRID has disqualified the Bidder from the tender process prior to the award under Section III, POWERGRID may forfeit the Bid Guarantee under the Bid.</t>
  </si>
  <si>
    <t>If POWERGRID has terminated the contract under Section III, POWERGRID may forfeit the Contract Performance Guarantee of this contract besides resorting to other remedies under the contract.</t>
  </si>
  <si>
    <r>
      <t>Section V</t>
    </r>
    <r>
      <rPr>
        <sz val="12"/>
        <rFont val="Book Antiqua"/>
        <family val="1"/>
      </rPr>
      <t xml:space="preserve">- </t>
    </r>
    <r>
      <rPr>
        <b/>
        <sz val="12"/>
        <rFont val="Book Antiqua"/>
        <family val="1"/>
      </rPr>
      <t>Previous Transgression</t>
    </r>
  </si>
  <si>
    <r>
      <t>The Bidder shall</t>
    </r>
    <r>
      <rPr>
        <b/>
        <sz val="12"/>
        <rFont val="Book Antiqua"/>
        <family val="1"/>
      </rPr>
      <t xml:space="preserve"> </t>
    </r>
    <r>
      <rPr>
        <sz val="12"/>
        <rFont val="Book Antiqua"/>
        <family val="1"/>
      </rPr>
      <t>declare in his Bid</t>
    </r>
    <r>
      <rPr>
        <b/>
        <sz val="12"/>
        <rFont val="Book Antiqua"/>
        <family val="1"/>
      </rPr>
      <t xml:space="preserve"> </t>
    </r>
    <r>
      <rPr>
        <sz val="12"/>
        <rFont val="Book Antiqua"/>
        <family val="1"/>
      </rPr>
      <t>that no previous transgressions occurred in the last 3 years with any other Public Sector Undertaking or Government Department that could justify his exclusion from the tender process.</t>
    </r>
  </si>
  <si>
    <t>Page 4 of 8</t>
  </si>
  <si>
    <t>If the Bidder makes incorrect statement on this subject, he can be disqualified from the tender process or the contract, if already awarded, can be terminated for such reason.</t>
  </si>
  <si>
    <r>
      <t>Section VI</t>
    </r>
    <r>
      <rPr>
        <sz val="12"/>
        <rFont val="Book Antiqua"/>
        <family val="1"/>
      </rPr>
      <t xml:space="preserve"> - </t>
    </r>
    <r>
      <rPr>
        <b/>
        <sz val="12"/>
        <rFont val="Book Antiqua"/>
        <family val="1"/>
      </rPr>
      <t xml:space="preserve">Equal treatment to all Bidders </t>
    </r>
    <r>
      <rPr>
        <b/>
        <i/>
        <sz val="12"/>
        <rFont val="Book Antiqua"/>
        <family val="1"/>
      </rPr>
      <t xml:space="preserve">/ </t>
    </r>
    <r>
      <rPr>
        <b/>
        <sz val="12"/>
        <rFont val="Book Antiqua"/>
        <family val="1"/>
      </rPr>
      <t>Contractors</t>
    </r>
  </si>
  <si>
    <t>POWERGRID will enter into agreements with identical conditions as this one with all Bidders.</t>
  </si>
  <si>
    <t>POWERGRID will disqualify from the tender process any bidder who does not sign this Pact or violate its provisions.</t>
  </si>
  <si>
    <r>
      <t xml:space="preserve">Section VII - Punitive Action against violating Bidders </t>
    </r>
    <r>
      <rPr>
        <b/>
        <i/>
        <sz val="12"/>
        <rFont val="Book Antiqua"/>
        <family val="1"/>
      </rPr>
      <t xml:space="preserve">/ </t>
    </r>
    <r>
      <rPr>
        <b/>
        <sz val="12"/>
        <rFont val="Book Antiqua"/>
        <family val="1"/>
      </rPr>
      <t xml:space="preserve">Contractors </t>
    </r>
  </si>
  <si>
    <r>
      <t>If POWERGRID obtains knowledge of conduct of a Bidder or a Contractor or his subcontractor</t>
    </r>
    <r>
      <rPr>
        <b/>
        <sz val="12"/>
        <rFont val="Book Antiqua"/>
        <family val="1"/>
      </rPr>
      <t xml:space="preserve"> </t>
    </r>
    <r>
      <rPr>
        <sz val="12"/>
        <rFont val="Book Antiqua"/>
        <family val="1"/>
      </rPr>
      <t>or of an employee or a representative or an associate of a Bidder or Contractor or his Subcontractor</t>
    </r>
    <r>
      <rPr>
        <b/>
        <sz val="12"/>
        <rFont val="Book Antiqua"/>
        <family val="1"/>
      </rPr>
      <t xml:space="preserve"> </t>
    </r>
    <r>
      <rPr>
        <sz val="12"/>
        <rFont val="Book Antiqua"/>
        <family val="1"/>
      </rPr>
      <t>which constitutes corruption, or if POWERGRID has substantive suspicion in this regard, POWERGRID will inform the Chief Vigilance Officer (CVO).</t>
    </r>
  </si>
  <si>
    <t>(*)Section VIII - Independent External Monitor/Monitors</t>
  </si>
  <si>
    <t xml:space="preserve">POWERGRID has appointed a panel of Independent External Monitors (IEMs) for this Pact with the approval of Central Vigilance Commission (CVC), Government of India, out of which one of the IEMs has been indicated in the NIT/IFB. </t>
  </si>
  <si>
    <t>The IEM is to review independently and objectively, whether and to what extent the parties comply with the obligations under this agreement. He has right of access to all project documentation.  The IEM may examine any complaint received by him and submit a report to Chairman-cum-Managing Director, POWERGRID, at the earliest.  He may also submit a report directly to the CVO and the CVC, in case of suspicion of serious irregularities attracting the provisions of the PC Act.  However, for ensuring the desired transparency and objectivity in dealing with the complaints arising out of any tendering process, the matter shall be referred to the full panel of IEMs, who would examine the records, conduct the investigations and submit report to Chairman-cum-Managing Director, POWERGRID, giving joint findings.</t>
  </si>
  <si>
    <t>Page 5 of 8</t>
  </si>
  <si>
    <t>The IEM is not subject to instructions by the representatives of the parties and performs his functions neutrally and independently. He reports to the Chairman-cum-Managing Director, POWERGRID.</t>
  </si>
  <si>
    <t>(4)</t>
  </si>
  <si>
    <t>The Bidder(s)/Contractor(s) accepts that the IEM has the right to access without restriction to all documentation of POWERGRID related to this contract including that provided by the Contractor/Bidder. The Bidder/Contractor will also grant the IEM, upon his request and demonstration of a valid interest, unrestricted and unconditional access to his documentation. The same is applicable to Subcontractors. The IEM is under contractual obligation to treat the information and documents of the Bidder(s)/Contractor(s)/Subcontractor(s) with confidentiality.</t>
  </si>
  <si>
    <t>(5)</t>
  </si>
  <si>
    <t>POWERGRID will provide to the IEM information as sought by him which could have an impact on the contractual relations between POWERGRID and the Bidder/Contractor related to this contract.</t>
  </si>
  <si>
    <t>(6)</t>
  </si>
  <si>
    <t>As soon as the IEM notices, or believes to notice, a violation of this agreement, he will so inform the Chairman-cum-Managing Director, POWERGRID and request the Chairman-cum-Managing Director, POWERGRID to discontinue or take corrective action, or to take other relevant action. The IEM can in this regard submit non-binding recommendations. Beyond this, the IEM has no right to demand from the parties that they act in a specific manner, refrain from action or tolerate action. However, the IEM shall give an opportunity to POWERGRID and the Bidder/Contractor, as deemed fit, to present its case before making its recommendations to POWERGRID.</t>
  </si>
  <si>
    <t>(7)</t>
  </si>
  <si>
    <t>The IEM will submit a written report to the Chairman-cum-Managing Director, POWERGRID within 8 to 10 weeks from the date of reference or intimation to him by POWERGRID and, should the occasion arise, submit proposals for correcting problematic situations.</t>
  </si>
  <si>
    <t>(8)</t>
  </si>
  <si>
    <t>If the IEM has reported to the Chairman-cum-Managing Director, POWERGRID, a substantiated suspicion of an offence under relevant Anti-Corruption Laws of India, and the Chairman-cum-Managing Director, POWERGRID has not, within the reasonable time taken visible action to proceed against such offence or reported it to the CVO, the Monitor may also transmit this information directly to the CVC, Government of India.</t>
  </si>
  <si>
    <t>Page 6 of 8</t>
  </si>
  <si>
    <t>(9)</t>
  </si>
  <si>
    <r>
      <t>The word ‘</t>
    </r>
    <r>
      <rPr>
        <b/>
        <sz val="12"/>
        <rFont val="Book Antiqua"/>
        <family val="1"/>
      </rPr>
      <t>IEM</t>
    </r>
    <r>
      <rPr>
        <sz val="12"/>
        <rFont val="Book Antiqua"/>
        <family val="1"/>
      </rPr>
      <t>’ would include both singular and plural.</t>
    </r>
  </si>
  <si>
    <t>(*)</t>
  </si>
  <si>
    <t>This Section shall be applicable for only those packages wherein the IEMs have been identified in Section – I : Invitation for Bids and/or Clause ITB 9.3 in Section – III: Bid Data Sheets of Conditions of Contract, Volume-I of the Bidding Documents.</t>
  </si>
  <si>
    <t>Section IX - Pact Duration</t>
  </si>
  <si>
    <t>This Pact begins when both parties have legally signed it. It expires for the Contractor after the closure of the contract and for all other Bidder's six month after the contract has been awarded.</t>
  </si>
  <si>
    <t>Section X - Other Provisions</t>
  </si>
  <si>
    <r>
      <t>This agreement is subject to Indian Law. Place of performance and jurisdiction is the establishment</t>
    </r>
    <r>
      <rPr>
        <i/>
        <sz val="12"/>
        <rFont val="Book Antiqua"/>
        <family val="1"/>
      </rPr>
      <t xml:space="preserve"> </t>
    </r>
    <r>
      <rPr>
        <sz val="12"/>
        <rFont val="Book Antiqua"/>
        <family val="1"/>
      </rPr>
      <t xml:space="preserve">of POWERGRID. The Arbitration clause provided in the main tender document / contract shall not be applicable for any issue / dispute arising under Integrity Pact. </t>
    </r>
  </si>
  <si>
    <t xml:space="preserve">Changes and supplements as well as termination notices need to be made in writing. </t>
  </si>
  <si>
    <t>If the Contractor is a partnership firm or a consortium or Joint Venture, this agreement must be signed by all partners, consortium members and Joint Venture partners.</t>
  </si>
  <si>
    <t>Nothing in this agreement shall affect the rights of the parties available under the General Conditions of Contract (GCC) and Special Conditions of Contract (SCC).</t>
  </si>
  <si>
    <r>
      <t xml:space="preserve">Views expressed or suggestions/submissions made by the parties and the recommendations of the </t>
    </r>
    <r>
      <rPr>
        <b/>
        <i/>
        <sz val="12"/>
        <rFont val="Book Antiqua"/>
        <family val="1"/>
      </rPr>
      <t>CVO/</t>
    </r>
    <r>
      <rPr>
        <sz val="12"/>
        <rFont val="Book Antiqua"/>
        <family val="1"/>
      </rPr>
      <t>IEM</t>
    </r>
    <r>
      <rPr>
        <vertAlign val="superscript"/>
        <sz val="12"/>
        <rFont val="Book Antiqua"/>
        <family val="1"/>
      </rPr>
      <t>#</t>
    </r>
    <r>
      <rPr>
        <sz val="12"/>
        <rFont val="Book Antiqua"/>
        <family val="1"/>
      </rPr>
      <t xml:space="preserve"> in respect of the violation of this agreement, shall not be relied on or introduced as evidence in the arbitral or judicial proceedings (arising out of the arbitral proceedings) by the parties in connection with the disputes/differences arising out of the subject contract.</t>
    </r>
  </si>
  <si>
    <t>#</t>
  </si>
  <si>
    <t>CVO shall be applicable for packages wherein IEM are not identified in Section IFB/BDS of Condition of Contract, Volume-I. IEM shall be applicable for packages wherein IEM are identified in Section IFB/BDS of Condition of Contract, Volume-I.</t>
  </si>
  <si>
    <t>Page 7 of 8</t>
  </si>
  <si>
    <t>Should one or several provisions of this agreement turn out to be invalid, the remainder of this agreement remains valid. In this case, the parties will strive to come to an agreement to their original intentions.</t>
  </si>
  <si>
    <t>Signature</t>
  </si>
  <si>
    <t>(Office Seal)</t>
  </si>
  <si>
    <t>Name :</t>
  </si>
  <si>
    <t>Witness 1 :</t>
  </si>
  <si>
    <t>Page 8 of 8</t>
  </si>
  <si>
    <t>Integrity Pact is annexed herewith this Volume.</t>
  </si>
  <si>
    <t xml:space="preserve">  </t>
  </si>
  <si>
    <t>Name:</t>
  </si>
  <si>
    <t>Address:</t>
  </si>
  <si>
    <t>(iii)</t>
  </si>
  <si>
    <t>[For details regarding Qualification Requirements of a Joint Venture, please refer para 4.0 below.]</t>
  </si>
  <si>
    <t>We are furnishing the following details/document in support of Qualifying requirement for the subject package.</t>
  </si>
  <si>
    <t>The constitution or legal status;</t>
  </si>
  <si>
    <t>The principal place of business;</t>
  </si>
  <si>
    <t>The place of incorporation (for bidders who are corporations); or the place of registration and the nationality of the Owners (for applicants who are partnerships or individually-owned firms).</t>
  </si>
  <si>
    <t>1.0</t>
  </si>
  <si>
    <t>GENERAL INFORMATION</t>
  </si>
  <si>
    <t>Bidder is required to provide general information as per the following format.</t>
  </si>
  <si>
    <t>[Where the Bidder proposes to use named subcontractor(s) for critical components of the works or for work contents in excess of ten (10) percent of the bid price, the following information should also be supplied for the subcontractor(s)].</t>
  </si>
  <si>
    <t>S No.</t>
  </si>
  <si>
    <t>Particulars</t>
  </si>
  <si>
    <t>Name of the Firm</t>
  </si>
  <si>
    <t>Head Office/ Registered Office Address</t>
  </si>
  <si>
    <t>Telephone</t>
  </si>
  <si>
    <t>Fax</t>
  </si>
  <si>
    <t>Contact Person</t>
  </si>
  <si>
    <t>Place of Incorporation/ Registration</t>
  </si>
  <si>
    <t>Year of Incorporation/ Registration</t>
  </si>
  <si>
    <t xml:space="preserve">Nationality of </t>
  </si>
  <si>
    <t>Owner (i)</t>
  </si>
  <si>
    <t>Owner (ii)</t>
  </si>
  <si>
    <t>Owner (iii)</t>
  </si>
  <si>
    <t>For Lead Partner</t>
  </si>
  <si>
    <t xml:space="preserve">For
Partner – 1
</t>
  </si>
  <si>
    <t xml:space="preserve">For
Partner - 2
</t>
  </si>
  <si>
    <t>TECHNICAL REQUIREMENTS</t>
  </si>
  <si>
    <t>2.0</t>
  </si>
  <si>
    <t>Technical Experience</t>
  </si>
  <si>
    <t>2.1.1</t>
  </si>
  <si>
    <t>{Reference para 1.1 of Annexure-A (BDS)}</t>
  </si>
  <si>
    <t>The bidder’s experience should include the following:</t>
  </si>
  <si>
    <t>a</t>
  </si>
  <si>
    <t>b</t>
  </si>
  <si>
    <t>c</t>
  </si>
  <si>
    <t xml:space="preserve">Contract Reference No. &amp; 
Date of Award
</t>
  </si>
  <si>
    <t>E-mail ID</t>
  </si>
  <si>
    <t>Fax No.</t>
  </si>
  <si>
    <t>d</t>
  </si>
  <si>
    <t>e</t>
  </si>
  <si>
    <t>(In kms.)</t>
  </si>
  <si>
    <t>(Yes/No)</t>
  </si>
  <si>
    <t>(In Nos.)</t>
  </si>
  <si>
    <t>(In kV)</t>
  </si>
  <si>
    <t>Yes</t>
  </si>
  <si>
    <t>Date of Completion of Contract</t>
  </si>
  <si>
    <t>g</t>
  </si>
  <si>
    <t>Details of documents furnished in the Bid, in support of the aforesaid data/details/information</t>
  </si>
  <si>
    <t>Manufacturing Facilities</t>
  </si>
  <si>
    <t>{Reference para 1.2 of Annexure-A (BDS)}</t>
  </si>
  <si>
    <t xml:space="preserve">b) </t>
  </si>
  <si>
    <t>2.2.1</t>
  </si>
  <si>
    <t>2.2.2</t>
  </si>
  <si>
    <t>The bidder is required to furnish data/details/information relevant to the stipulated QR as follows:</t>
  </si>
  <si>
    <t>ii) (a)</t>
  </si>
  <si>
    <t>ii) (b)</t>
  </si>
  <si>
    <t>ii) (c)</t>
  </si>
  <si>
    <t>Whether tower parts are proposed to be supplied by bidder himself.</t>
  </si>
  <si>
    <t>Whether tower parts are proposed to be supplied by other manufacturers.</t>
  </si>
  <si>
    <t xml:space="preserve">Whether the Joint Deed of Undertaking alongwith the manufacturer(s) to guarantee quality &amp; timely supply of tower parts, as per format at Section-VI, `Sample forms and procedures’, has been furnished with the bid. </t>
  </si>
  <si>
    <t xml:space="preserve">    </t>
  </si>
  <si>
    <t>iii)</t>
  </si>
  <si>
    <t>Manufacturing Capacities for tower/tower parts of bidder or other manufacturer, as the case may be are to be furnished in the following format:</t>
  </si>
  <si>
    <t>Name of the Manufacturer (name of bidder may be written if bidder himself is proposing to supply tower parts)</t>
  </si>
  <si>
    <t>Address of the Manufacturer</t>
  </si>
  <si>
    <t>Manufacturing Capacity per year</t>
  </si>
  <si>
    <t>Qty. Manufactured in last three years</t>
  </si>
  <si>
    <t>Year-1</t>
  </si>
  <si>
    <t>Year-2</t>
  </si>
  <si>
    <t>Year-3</t>
  </si>
  <si>
    <t>2.3.1</t>
  </si>
  <si>
    <t>The bidder should own or have access to the following key erection equipment.</t>
  </si>
  <si>
    <t>In accordance with the above, the bidder shall provide adequate information as per following:</t>
  </si>
  <si>
    <t>a.</t>
  </si>
  <si>
    <t>b.</t>
  </si>
  <si>
    <t>c.</t>
  </si>
  <si>
    <t>d.</t>
  </si>
  <si>
    <t>e.</t>
  </si>
  <si>
    <t>Name of the Manufacturer</t>
  </si>
  <si>
    <t>Current Location</t>
  </si>
  <si>
    <t>Source (Select One)</t>
  </si>
  <si>
    <t>3.0</t>
  </si>
  <si>
    <t>Financial requirement</t>
  </si>
  <si>
    <t>[Further, for joint venture bidders, the requirement to be met is stipulated under para 1.5 of Annexure-A of BDS.]</t>
  </si>
  <si>
    <t>Sl No</t>
  </si>
  <si>
    <t>Average Annual Turnover details:</t>
  </si>
  <si>
    <t>Financial year</t>
  </si>
  <si>
    <t>Average annual turnover in Rs. Million</t>
  </si>
  <si>
    <t>Average Annual Turnover for best Three Years is</t>
  </si>
  <si>
    <t>Name of the Bidder</t>
  </si>
  <si>
    <t>Liquid Assets</t>
  </si>
  <si>
    <t xml:space="preserve">Details of evidence of having Liquid assets (LA) </t>
  </si>
  <si>
    <t>Details of evidence of access to or availability of credit facilities</t>
  </si>
  <si>
    <t>Or</t>
  </si>
  <si>
    <t>4.0</t>
  </si>
  <si>
    <r>
      <t xml:space="preserve">4.1 </t>
    </r>
    <r>
      <rPr>
        <i/>
        <sz val="12"/>
        <rFont val="Book Antiqua"/>
        <family val="1"/>
      </rPr>
      <t>(a)</t>
    </r>
  </si>
  <si>
    <t>In case of Joint Venture, the following conditions shall also apply:</t>
  </si>
  <si>
    <t>(i) the bid, and in case of successful bid, the specified Form of Agreement shall be signed so as to be legally binding on all partners. (Form enclosed)</t>
  </si>
  <si>
    <t>(ii) one of the partners shall be nominated as Lead Partner, and the Lead Partner shall be authorized to incur liabilities and receive instructions for and on behalf of any and all partners of the Joint Venture, and the entire execution of the Contract shall be done with the Lead Partner and payment under the contract shall be received by the Lead Partner on behalf of the Joint Venture as per power conferred to him in the Power of Attorney. The authorization shall be evidenced by submitting a Power of Attorney signed by legally authorized signatory of all the partners as per Performa in Section-VI “Forms” of Vol-I. The payment under the Contract can also be received by other partner(s) based on authorization of Lead Partner.</t>
  </si>
  <si>
    <t>(iii) all partners of the Joint Venture shall be liable jointly and severally for the execution of the Contract in accordance with the Contract terms, and a statement to this effect shall be included in the authorization mentioned under (ii) above as well as in the Bid  Form  and in the Contract Form (in case of a successful bid).</t>
  </si>
  <si>
    <t>(iv) Agreement entered into by the Joint Venture partners shall be submitted with the bid.</t>
  </si>
  <si>
    <t>(v)</t>
  </si>
  <si>
    <t>5.0</t>
  </si>
  <si>
    <t>The complete annual reports together with Audited statement of accounts of the company for last five years of its own (separate) immediately preceding the date of submission of bid.</t>
  </si>
  <si>
    <t>In the event the bidder is not able to furnish the information of its own (i.e separate), being a subsidiary company and its accounts are being consolidated with its group/holding/parent company, the bidder should submit the audited balance sheets, income statements, other information pertaining to it only (not of its group/Holding/Parent Company) duly certified by any one of the authority [ (i) Statutory Auditor of the bidder /(ii) Company Secretary of the bidder or  (iii) A certified Public Accountant] certifying that such information/documents are based on the audited accounts as the case may be.</t>
  </si>
  <si>
    <t>II.</t>
  </si>
  <si>
    <t>Similarly, if the bidder happens to be a Group/Holding/Parent Company, the bidder should submit the above documents/information of its own (i.e. exclusive of its subsidiaries) duly certified by any one of the authority mentioned in Note-I above certifying that these information/documents are based on the audited accounts, as the case may be.</t>
  </si>
  <si>
    <t>Audited balance sheet and income statements for the last five years as per the following:</t>
  </si>
  <si>
    <t>Years preceding to the bid opening</t>
  </si>
  <si>
    <t>Audited Balance Sheet and Income Statements enclosed</t>
  </si>
  <si>
    <t>1st Year</t>
  </si>
  <si>
    <t>2nd Year</t>
  </si>
  <si>
    <t>3rd Year</t>
  </si>
  <si>
    <t>4th Year</t>
  </si>
  <si>
    <t>5th Year</t>
  </si>
  <si>
    <t>2.1.2</t>
  </si>
  <si>
    <t>h</t>
  </si>
  <si>
    <t>Model &amp; Rating</t>
  </si>
  <si>
    <t xml:space="preserve">Commitment Details </t>
  </si>
  <si>
    <t>...[Enter the Amendment]…</t>
  </si>
  <si>
    <t>…[Enter the Date in dd-mm-yyyy]…</t>
  </si>
  <si>
    <t>Power of Attorney. Bidders may use their own proforma for furnishing the required information with the bid.</t>
  </si>
  <si>
    <t xml:space="preserve">Note: Bidders may note that no prescribed proforma has been enclosed for </t>
  </si>
  <si>
    <t>Doc Name :</t>
  </si>
  <si>
    <t>(In Meters.)</t>
  </si>
  <si>
    <t>(i) Manufacturing capacity per financial year:</t>
  </si>
  <si>
    <t>No</t>
  </si>
  <si>
    <t>Doc Name</t>
  </si>
  <si>
    <t>KRA.pdf</t>
  </si>
  <si>
    <t>Doc Name:</t>
  </si>
  <si>
    <t>Case_Studies.pdf</t>
  </si>
  <si>
    <t>F:\KRA.pdf</t>
  </si>
  <si>
    <t>new.pdf</t>
  </si>
  <si>
    <t>Attached copies of original documents of Sole Bidder/ all Partner of the JV (if applicable) with the help of "Attach" Buttons provided in the table given herebelow in PDF format</t>
  </si>
  <si>
    <t>(The bidder shall attach documentary evidence, such as copies of utility certificates etc., in support of its general experience as listed in the following proforma for each experience/ Contract with the help of "Attach" Buttons provided in table given herebelow in PDF format)</t>
  </si>
  <si>
    <t>2013-14</t>
  </si>
  <si>
    <t>2014-15</t>
  </si>
  <si>
    <t>Details of year wise current commitments of Manufacturing of Tower / Tower Parts in  (MT)</t>
  </si>
  <si>
    <t>iii) Cont…</t>
  </si>
  <si>
    <t>Monthwise Declarations for above Yearly Commitments</t>
  </si>
  <si>
    <t>Jan</t>
  </si>
  <si>
    <t>Apr</t>
  </si>
  <si>
    <t>Jun</t>
  </si>
  <si>
    <t>Jul</t>
  </si>
  <si>
    <t>Aug</t>
  </si>
  <si>
    <t>Sep</t>
  </si>
  <si>
    <t>Oct</t>
  </si>
  <si>
    <t>Nov</t>
  </si>
  <si>
    <t>Dec</t>
  </si>
  <si>
    <t>F:\Orissa C\Rev\office order.pdf</t>
  </si>
  <si>
    <t>office order.pdf</t>
  </si>
  <si>
    <t>(vi)</t>
  </si>
  <si>
    <t>(vii)</t>
  </si>
  <si>
    <t>(viii)</t>
  </si>
  <si>
    <t>(ix)</t>
  </si>
  <si>
    <t>(x)</t>
  </si>
  <si>
    <t>F:\Orissa C\Rev\KRA.pdf</t>
  </si>
  <si>
    <r>
      <t>Against POWERGRID Contracts awarded till date                         (</t>
    </r>
    <r>
      <rPr>
        <i/>
        <sz val="10"/>
        <rFont val="Book Antiqua"/>
        <family val="1"/>
      </rPr>
      <t>Fill the date in next cell</t>
    </r>
    <r>
      <rPr>
        <sz val="12"/>
        <rFont val="Book Antiqua"/>
        <family val="1"/>
      </rPr>
      <t>)</t>
    </r>
  </si>
  <si>
    <t>Total of (i) &amp; (ii)</t>
  </si>
  <si>
    <t>(a) Owned by the Bidder</t>
  </si>
  <si>
    <t>(b)  Having access through Lease/ Rent</t>
  </si>
  <si>
    <t>F:\Orissa C\Rev\Case_Studies.pdf</t>
  </si>
  <si>
    <t>Attachment 8 Manufacturer’s Authorisation Form : To be furnished as per proforma provided in the bidding document, on the letter head of the each Manufactures proposed to supply main items. Not included here.</t>
  </si>
  <si>
    <t>Interest Bearing Initial Advance</t>
  </si>
  <si>
    <t>Enable the Active X Control &amp; Macros. Also ensure to keep option of "Trust acess to VBA project object Model" cheched [√]. Ensure that you work on MS Excel 2007 or higher version.</t>
  </si>
  <si>
    <t>In accordance with the above, in case of JV bidders, it should be ensured that necessary details including those pertaining to each JV partner are furnished and the corresponding documents are attached with the help of "Attach" Buttons provided at relevant sections above . Further, the JV bidders should also ensure that other requirements are complied with. The lists of documents attached are to be indicated below:</t>
  </si>
  <si>
    <t>Note I.</t>
  </si>
  <si>
    <t>1.</t>
  </si>
  <si>
    <t>The requisite format of Integrity Pact is getting generated automatically and displayed here below.</t>
  </si>
  <si>
    <t>2.</t>
  </si>
  <si>
    <t>Take print out of first page on a non-judicial stamp paper of Rs. 100/-  and other seven pages on plain A4 size paper. Such two sets shall be prepared by the bidder.</t>
  </si>
  <si>
    <t>3.</t>
  </si>
  <si>
    <t>All the pages of both the copies of the Integrity Pact shall be signed by the authorised representative of the bidder and duly stamped.</t>
  </si>
  <si>
    <t>4.</t>
  </si>
  <si>
    <t>Both the original copies shall be submitted by the bidder in the form of Hard Copy as part of the first envelope before due date &amp; time of submission of the bid.</t>
  </si>
  <si>
    <t>5.</t>
  </si>
  <si>
    <t>For further details bidders may please refer ITB Clause 9.3 (n).</t>
  </si>
  <si>
    <t>Capacity of TSE</t>
  </si>
  <si>
    <t>f.</t>
  </si>
  <si>
    <t>F:\HVDC-Champa-Kurukshetra\Rev Bidding Doc\TW04\KRA.pdf</t>
  </si>
  <si>
    <t>F:\HVDC-Champa-Kurukshetra\Rev Bidding Doc\TW04\Case_Studies.pdf</t>
  </si>
  <si>
    <t>F:\HVDC-Champa-Kurukshetra\Rev Bidding Doc\TW04\new.pdf</t>
  </si>
  <si>
    <t xml:space="preserve">(For &amp; On behalf of POWERGRID)
                                                                                             </t>
  </si>
  <si>
    <t>(Declaration for tax exemptions, reductions, allowances or benefits)</t>
  </si>
  <si>
    <t>Applicable Act, Notification No. and Clause Ref. No.</t>
  </si>
  <si>
    <t>Description of item on which applicable</t>
  </si>
  <si>
    <t>Country of origin</t>
  </si>
  <si>
    <t>Remarks, if any</t>
  </si>
  <si>
    <t>Further, we hereby confirm that except as mentioned in the Attachment – 6 (Alternative, Deviations and Exceptions to the Provisions) hereof  forming part of our First Envelope :</t>
  </si>
  <si>
    <t>Declaration for tax exemptions, reductions, allowances or benefits</t>
  </si>
  <si>
    <t>We hereby declare that, we would not subcontract the erection portion of the contract without the prior approval of Employer.</t>
  </si>
  <si>
    <t>Feb.</t>
  </si>
  <si>
    <t>Details of Tower supply against POWERGRID Contracts</t>
  </si>
  <si>
    <t>Line/pkg. 2</t>
  </si>
  <si>
    <t>Line/pkg. 3</t>
  </si>
  <si>
    <t>Line/pkg. 4</t>
  </si>
  <si>
    <t>Line/pkg. 5</t>
  </si>
  <si>
    <t>Line/pkg. 6</t>
  </si>
  <si>
    <t>Name of Line/Pkg.</t>
  </si>
  <si>
    <t>Date of Award</t>
  </si>
  <si>
    <t>Tower qty. in MT</t>
  </si>
  <si>
    <t>Tower supply period</t>
  </si>
  <si>
    <t>Qty supplied till date</t>
  </si>
  <si>
    <t>Balance Qty to be supplied</t>
  </si>
  <si>
    <t xml:space="preserve">Line/pkg. </t>
  </si>
  <si>
    <r>
      <t>Against Contracts of other Utilities as on date of Bid Submission</t>
    </r>
    <r>
      <rPr>
        <b/>
        <sz val="12"/>
        <rFont val="Book Antiqua"/>
        <family val="1"/>
      </rPr>
      <t>(excluding outsourced qty.)</t>
    </r>
  </si>
  <si>
    <t>D:\My Documents\Office work\Current\Chattisgarh\TW01 &amp; TW02\02-Re-retender\Documents\TW01\Vol-III\Case_Studies.pdf</t>
  </si>
  <si>
    <t>Value of index</t>
  </si>
  <si>
    <t>ii) Route Length of Transmission Line</t>
  </si>
  <si>
    <t>iii) Tower Locations</t>
  </si>
  <si>
    <t>iv) Voltage level of Transmission Line</t>
  </si>
  <si>
    <t>v) Whether Transmission line involves River Crossings along the Transmission Line</t>
  </si>
  <si>
    <t>vi) No. of River Crossings along the Transmission Line</t>
  </si>
  <si>
    <t>vii) Maximum Span of the River crossing</t>
  </si>
  <si>
    <t xml:space="preserve">viii) Maximum Tower height  of the River crossing </t>
  </si>
  <si>
    <t>2015-16</t>
  </si>
  <si>
    <t xml:space="preserve">c) </t>
  </si>
  <si>
    <t>For the purpose of this particular bid, bidders shall meet the following minimum criteria</t>
  </si>
  <si>
    <t>SN</t>
  </si>
  <si>
    <t>Financial Parameters</t>
  </si>
  <si>
    <t>Net Worth</t>
  </si>
  <si>
    <t>Paid Up Capital</t>
  </si>
  <si>
    <t>Free Reserves and Surplus *</t>
  </si>
  <si>
    <t xml:space="preserve">Misc expenses  to the extent not written off </t>
  </si>
  <si>
    <t>Net Worth (a+b-c)</t>
  </si>
  <si>
    <t>Liquid Assset (Total Current Asset - Inventories)</t>
  </si>
  <si>
    <t xml:space="preserve">* </t>
  </si>
  <si>
    <t>Free Reserve and Surplus should be Exclusive of Revaluation Reserve, written back of Depreciation Provision and Amalgamation.</t>
  </si>
  <si>
    <t xml:space="preserve">** </t>
  </si>
  <si>
    <t>Note:</t>
  </si>
  <si>
    <t>Bidder shall furnish a CA certificate in regard to the above details.</t>
  </si>
  <si>
    <t>[in INR Million]</t>
  </si>
  <si>
    <t>Annual Turnover  **</t>
  </si>
  <si>
    <t>2016- 2017</t>
  </si>
  <si>
    <t>Attachment-9</t>
  </si>
  <si>
    <t>In support of the Qualification Requirements (QR) for bidders, stipulated in Annexure-A (BDS) of the Section - III (BDS), Volume-I &amp; additional information required as per ITB clause 9.3(c) of the Bidding Documents, we furnish herewith our QR data/details/documents etc., alongwith other information, as follows (The QR stipulations have been reproduced in italics for ready reference, however, in case of any discrepancy, the QR as given in BDS shall prevail).</t>
  </si>
  <si>
    <t>2017- 2018</t>
  </si>
  <si>
    <t>2018- 2019</t>
  </si>
  <si>
    <t>Safety Pact</t>
  </si>
  <si>
    <t>Joint Venture (JV) Bids</t>
  </si>
  <si>
    <t>In case a bid is submitted by a Joint Venture(JV) of two firms or more firms as partners, joint venture must comply with the following minimum criteria:</t>
  </si>
  <si>
    <t>ii) No(s). of Tension Stringing Equipment of 15 Tonne capacity :</t>
  </si>
  <si>
    <t>2018-19</t>
  </si>
  <si>
    <t xml:space="preserve">Safety Pact is annexed Seperately herewith this Volume (in .docx file).. 
Bidders shall fill the details and take Two print out of Safety Pact </t>
  </si>
  <si>
    <r>
      <rPr>
        <b/>
        <i/>
        <sz val="12"/>
        <rFont val="Book Antiqua"/>
        <family val="1"/>
      </rPr>
      <t>Note with regard to above ii) (c )</t>
    </r>
    <r>
      <rPr>
        <i/>
        <sz val="12"/>
        <rFont val="Book Antiqua"/>
        <family val="1"/>
      </rPr>
      <t xml:space="preserve"> : </t>
    </r>
    <r>
      <rPr>
        <i/>
        <sz val="11"/>
        <rFont val="Book Antiqua"/>
        <family val="1"/>
      </rPr>
      <t>Bidder may note that their requisite Joint Deed of Undertaking alongwith the manufacturer are to be submitted by them in physical form alongwith Bid Security, Integrity Pact and Joint Venture Agreement /and Power of Attorney of JV, if applicable</t>
    </r>
  </si>
  <si>
    <t>2019-20</t>
  </si>
  <si>
    <t>i) No(s). of Tension Stringing Equipment of 15Tonne capacity :</t>
  </si>
  <si>
    <t>Details of Provident Fund Code Number of the Bidder [ref. ITB9.3(q)]</t>
  </si>
  <si>
    <t>2019- 2020</t>
  </si>
  <si>
    <t>2020- 2021</t>
  </si>
  <si>
    <t>Are you Micro and Small Enterprise ?</t>
  </si>
  <si>
    <t>Enter Name of Registration Authority</t>
  </si>
  <si>
    <t xml:space="preserve">We declare that we are aware of and have gone through the “Code of Business Conduct and Ethics for Senior Management Personnel”1 and “Code of Business Conduct and Ethics for Board Members”1 of POWERGRID (hereinafter referred to as the “Code of Conduct”). We further understand that as per the “Code of Conduct”, Senior Management Personnel including Board Members, who have retired/resigned from POWERGRID,  shall not accept any appointment or post, as detailed in the referred “Code of Conduct”, within 1 year from the date of cessation of service/directorship unless approved by the Competent Authority. 
Accordingly, we hereby furnish the details of ex-employees of POWERGRID who had retired/ resigned at the level of General Manager and above from POWERGRID and subsequently have been employed by us:
</t>
  </si>
  <si>
    <t>Date of joining and designation in our organisation*</t>
  </si>
  <si>
    <t>*In case the date of joining in the bidder’s organization of such ex-employee is within 1 year from the date of retirement/resignation from POWERGRID, No Objection Certificate/ approval from the Competent Authority must be furnished along with the bid or subsequent through clarification pursuant to ITB Clause 21.</t>
  </si>
  <si>
    <t xml:space="preserve">In case of non-submission of No Objection Certificate/approval of the Competent Authority, as required, We understand that POWERGRID shall deal with such cases as per its Policy and procedures in vogue, which may also result in rejection of our bid. We also confirm that POWERGRID shall be the sole judge in this regard. 
We further declare that any misrepresentation or submission of false/forged documents/information in this regard shall be dealt with as per the provisions of the Integrity Pact and/or the Bidding Documents and/or POWERGRID’s policy and procedures.
</t>
  </si>
  <si>
    <r>
      <t xml:space="preserve">Note:  
1. “Code of Business Conduct and Ethics for Senior Management Personnel” and “Code of Business Conduct and Ethics for Board Members” are available on POWERGRID’s website </t>
    </r>
    <r>
      <rPr>
        <b/>
        <sz val="11"/>
        <rFont val="Book Antiqua"/>
        <family val="1"/>
      </rPr>
      <t xml:space="preserve">https://www.powergridindia.com. </t>
    </r>
    <r>
      <rPr>
        <sz val="11"/>
        <rFont val="Book Antiqua"/>
        <family val="1"/>
      </rPr>
      <t xml:space="preserve">
2. The information in similar format should be furnished for each partner of joint venture in case of joint venture bid.
3. In case bidder has furnished no details on ex-employees of POWERGRID or has left blank or has indicated ‘-‘ against the same, it shall be deemed that they have not employed any such person in their organization.
</t>
    </r>
  </si>
  <si>
    <t xml:space="preserve">The Bidder should have its own manufacturing facilities for the transmission line towers and tower parts having the following minimum manufacturing capacities and manufacturing experience:-  </t>
  </si>
  <si>
    <t>2020-21</t>
  </si>
  <si>
    <r>
      <t xml:space="preserve">Net worth for last 3 financial years should be </t>
    </r>
    <r>
      <rPr>
        <b/>
        <i/>
        <sz val="12"/>
        <color theme="1"/>
        <rFont val="Book Antiqua"/>
        <family val="1"/>
      </rPr>
      <t>positive</t>
    </r>
    <r>
      <rPr>
        <i/>
        <sz val="12"/>
        <color theme="1"/>
        <rFont val="Book Antiqua"/>
        <family val="1"/>
      </rPr>
      <t>.</t>
    </r>
  </si>
  <si>
    <t>(Declaration of Key Managerial Person and Power of Attorney holder)</t>
  </si>
  <si>
    <t>Note: Key Managerial Personnel (KMP) of the company shall include CEO/Managing Director/ Company Secretary/ Director/ CFO/any of the partner in case of partnership firm/any other officer entrusted with substantial powers of the management of the affairs of the company/firm.</t>
  </si>
  <si>
    <t>Declaration of Key Managerial Person and Power of Attorney holder</t>
  </si>
  <si>
    <t>The above amounts are in accordance with the price schedules attached herewith and are made part of this bid</t>
  </si>
  <si>
    <t xml:space="preserve">(e) </t>
  </si>
  <si>
    <t>2021- 2022</t>
  </si>
  <si>
    <t>2022- 2023</t>
  </si>
  <si>
    <t>AABBAABABAAG</t>
  </si>
  <si>
    <t>The Bidder shall also furnish following documents/details with its bid. {Reference ITB clause 9.3 (c)}</t>
  </si>
  <si>
    <t xml:space="preserve">Attachment 1 Bid Security : To be submitted as per proforma provided in the bidding document. </t>
  </si>
  <si>
    <t>(ii) Manufacturing experience: Average quantity of latticed steel structures (transmission line tower parts, microwave tower parts, substation structures etc.) manufactured per financial year, during the last three financial years should not be less than:</t>
  </si>
  <si>
    <t>i) the tower parts sourced from such manufacturer (Manufacturer A) shall not exceed 40% of the total tower parts requirement under the contract,</t>
  </si>
  <si>
    <t xml:space="preserve">ii) such manufacturer (Manufacturer A) should have established manufacturing, testing facilities &amp; quality system for transmission line tower parts. </t>
  </si>
  <si>
    <t xml:space="preserve">For bidders to qualify for more than one package, the manufacturing capability shall not be less than the sum of the requirements stipulated for the packages he proposes to qualify for. </t>
  </si>
  <si>
    <t>Equipment capabilities:</t>
  </si>
  <si>
    <t xml:space="preserve">In case bidders are proposing above facilities from other agencies, they shall furnish the details of such agencies alongwith their consent letters. </t>
  </si>
  <si>
    <t>(Note: The requirement of TSE shall not be less than the sum of the requirements stipulated for the packages he proposes to qualify for.)</t>
  </si>
  <si>
    <t>For Bidders to qualify for more than one package, their financial position shall not be less than the sum of the requirement for the packages they propose to qualify for.</t>
  </si>
  <si>
    <t>(i) All the partners of the JV shall meet individually the Financial Position criteria given at 3.1 (a) above.</t>
  </si>
  <si>
    <t>(ii) The lead partner of Joint Venture shall meet not less than 50% of the Technical Experience criteria given at Para 2.1(i) above and not less than 40% of the Financial Position criteria given at Para 3.1 (b) &amp; (c) above.</t>
  </si>
  <si>
    <t>Alternatively, the Bidder should have assured access from tower manufacturer(s) (one or two for each package) collectively meeting the requirement of para 2.2(a) (i) &amp; (ii) above. In such a case, the bidder shall furnish Joint Deed of Undertaking (Format Enclosed) alongwith the manufacturer(s) in the bid to guarantee quality &amp; timely supply of tower parts and confirming to furnish a performance guarantee of 2% of the cost of such tower parts from each of the manufacturer(s). This will be in addition to 10% contract performance guarantee to be submitted by the contractor on award of contract. However, one of the manufacturer including bidder (Manufacturer A) may be having established manufacturing facilities for tower parts but may not have manufacturing experience subject to the following conditions:</t>
  </si>
  <si>
    <t>iii) The Bidder/Contractor shall furnish an undertaking in the bid to source tower supply from an established manufacturer meeting the requirement of 2.2(a) (i) &amp; (ii) above (to the extent of balance quantity to be supplied) in case of default of such manufacturer (Tower Manufacturer A).</t>
  </si>
  <si>
    <t xml:space="preserve">(iii) Each of the other partner(s) shall meet individually not less than 25% of the Technical Experience criteria given at Para 2.1(i) above or not less than 50 % of Manufacturing Facilities criteria given in para 2.2 above and not less than 25 % of the Financial Position criteria given at Para 3.1 (b) &amp; (c) above. </t>
  </si>
  <si>
    <t>In case the JV intend to participate in the package proposing supply of tower parts from a manufacturer(s) then the manufacturer(s) shall meet the Manufacturing Facilities criteria given at para 2.2 above.</t>
  </si>
  <si>
    <t>The joint venture must collectively meet the criteria given at para 2.1, 2.2, 2.3 and 3.1 above for which purpose the relevant figure of Technical Experience, Manufacturing Facilities, Equipment Capabilities and Financial Position (Para 3.1 (b) &amp; (c)) for each of the partners of the JV shall be added together.</t>
  </si>
  <si>
    <r>
      <rPr>
        <b/>
        <i/>
        <sz val="12"/>
        <color indexed="12"/>
        <rFont val="Book Antiqua"/>
        <family val="1"/>
      </rPr>
      <t xml:space="preserve">11220 MT for Package TW01 
 11620 MT for Package TW02
</t>
    </r>
    <r>
      <rPr>
        <i/>
        <sz val="12"/>
        <color indexed="12"/>
        <rFont val="Book Antiqua"/>
        <family val="1"/>
      </rPr>
      <t xml:space="preserve">
</t>
    </r>
  </si>
  <si>
    <r>
      <rPr>
        <b/>
        <i/>
        <sz val="12"/>
        <color indexed="12"/>
        <rFont val="Book Antiqua"/>
        <family val="1"/>
      </rPr>
      <t xml:space="preserve">5610 MT for Package TW01 
  5810 MT for Package TW02
</t>
    </r>
    <r>
      <rPr>
        <i/>
        <sz val="12"/>
        <color indexed="12"/>
        <rFont val="Book Antiqua"/>
        <family val="1"/>
      </rPr>
      <t xml:space="preserve">
</t>
    </r>
  </si>
  <si>
    <t>We confirm that except as otherwise specifically provided our Bid Prices in Second Envelope include all taxes, duties, levies and charges as may be assessed on us, our Sub-Contractor/Sub-Vendor or their employees by all municipal, state or national government authorities in connection with the Facilities, in and outside of Nepal.</t>
  </si>
  <si>
    <t>We confirm that we are solely responsible for obtaining following tax exemptions, reductions, allowances or benefits in respect of supplies under the subject package, in case of award. We further confirm that we have considered the same in our bid thereby passing on the benefit to Employer while quoting our prices. In case of our failure to receive such benefits, partly or fully, for any reason whatsoever, the Employer will not compensate us.</t>
  </si>
  <si>
    <t>(i)  there are no discrepancies/inconsistencies and deviations/omissions/ reservations to the Bidding Documents, in the Second Envelope bid; 
(ii)  the description of items and the unit thereof in the price schedules in the Second Envelope bid are in conformity with those indicated in the price schedule of the Bidding Documents without any deviation to the specified scope of work. 
We also confirm that in case any discrepancies/ inconsistencies and  deviations/ omissions/ reservations, as referred to in para (i) and (ii) above, is observed in the Second Envelope, the same shall be deemed as withdrawn/rectified without any financial implication, whatsoever to Employer/POWERGRID. However, in case of any arithmetical errors, the same shall be governed as per the provision of ITB Sub-Clause 27.2 read in conjunction with BDS.</t>
  </si>
  <si>
    <t>Compliance to the process related to the e-RA Terms &amp; Conditions and the Business Rules governing the e-RA</t>
  </si>
  <si>
    <t xml:space="preserve">
</t>
  </si>
  <si>
    <t>Year-1            (2017-18)</t>
  </si>
  <si>
    <t>Year-2                                  (2016-17)</t>
  </si>
  <si>
    <t>Year-3                 (2015-16)</t>
  </si>
  <si>
    <t>Tension Stringing Equipment:
i) Minimum 1 no. of 15 Tonnes Capacity for Package TW01
ii)  Minimum 1 no. of 15 Tonnes Capacity for Package TW02</t>
  </si>
  <si>
    <t>Details of  the TSEs stated at (i) above are to be furnished in the following table :</t>
  </si>
  <si>
    <t>Details of  the TSEs stated at (ii) above are to be furnished in the following table :</t>
  </si>
  <si>
    <t xml:space="preserve">Note: </t>
  </si>
  <si>
    <t>POWERGRID is acting as a consultant to SJVN Arun-3 Power Development Company Pvt. Ltd. (SAPDC), who are the Employer/Owner of the project. Procurement activities such as placement of Award(s) on Contractor, Signing of Contract Agreement with Contractor and release of payment to Contractor (on Certification by POWERGRID) &amp; Post award execution shall be carried out by SAPDC and all other Project Management Consultancy Services as defined in the bidding document under the subject package shall be carried out by POWERGRID. It is clearly understood by both the parties that the above pact shall be applicable accordingly.</t>
  </si>
  <si>
    <t>We are furnishing the following information required by the Employer for issue of requisite certificate if and as permitted in terms of the applicable Govt. of Nepal policies/procedures (in case of award):</t>
  </si>
  <si>
    <t>(The requirements listed above are as per current Notification of Govt. of Nepal indicated above. These may be modified, if necessary, in terms of the Notifications.)</t>
  </si>
  <si>
    <t>Qualified Licensee of a Qualified Manufacturer</t>
  </si>
  <si>
    <t>NOT APPLICABLE</t>
  </si>
  <si>
    <t>Submission of drawings for Approval</t>
  </si>
  <si>
    <t>Production of samples for type testing</t>
  </si>
  <si>
    <t>Completion of type tests</t>
  </si>
  <si>
    <t>Commencement of Commercial Production</t>
  </si>
  <si>
    <t>Offer of material for pre-despatch testing and inspection</t>
  </si>
  <si>
    <t>Commencement of shipment</t>
  </si>
  <si>
    <t>Completion of shipment (Receipt at final destination Site)</t>
  </si>
  <si>
    <t>EC grade aluminium ingots, co-eifciant a =</t>
  </si>
  <si>
    <t>OPTION-A</t>
  </si>
  <si>
    <t>High Carbon Steel Rods , co-efficient b =</t>
  </si>
  <si>
    <t>High Tensile Galvanised Steel wires , co-efficient b =</t>
  </si>
  <si>
    <t>High Grade Electrolytic Zinc , co-efficient c =</t>
  </si>
  <si>
    <t>* Indicate the Publisher of Index</t>
  </si>
  <si>
    <t>^ for bidders who intend to quote their prices based on High Tensile Galavanized Steel Wire , the coefficient for the same (i.e. coefficient 'b' for High Tensile Galavanized Steel Wire ) shall be 0.15 and coefficient 'c' shall not be applicable.</t>
  </si>
  <si>
    <t>Attached original &amp; copies of the following documents.</t>
  </si>
  <si>
    <t>Written power of attorney of the signatory of the Bid to commit the bidder.</t>
  </si>
  <si>
    <t>Joint Undertaking by the Licensor along with the Licensee. (if applicable)</t>
  </si>
  <si>
    <t>Any design undertaken by the Licensee shall be approved by the Licenser.</t>
  </si>
  <si>
    <t>Licensee must furnish back-up guarantee from the licenser for individual and overall performance of all materials supplied under the contract.</t>
  </si>
  <si>
    <t>Licenser must guarantee sequential and timely supply of materials and submission of technical information and data as desired by the Purchaser so as to meet the overall construction schedule and</t>
  </si>
  <si>
    <t>The agreement between Licensee and Licenser (copy to be submitted along with the bid) shall be valid for a period of at least five (5) years after the guarantee period of equipment and materials under supply is over.</t>
  </si>
  <si>
    <t xml:space="preserve">In case bidder is a holding company, the technical experience referred to in clause 2.1 above shall be of that holding company only (i.e. excluding its subsidiary/group companies). In case bidder is a subsidiary of a holding company, the technical experience referred to in clause 2.1 above shall be of that subsidiary company only (i.e. excluding its holding companies). </t>
  </si>
  <si>
    <t xml:space="preserve">Using the following format, each Bidder is requested to list the contracts of a nature similar to the proposed contract(s) for which the Bidder wishes to qualify, undertaken during the last seven (7) years. The information is to be summarised for each such contract separately. </t>
  </si>
  <si>
    <t>Format A: Format for the bidders (manufacturers) who wish to qualify through route 2.1(a) :</t>
  </si>
  <si>
    <r>
      <t xml:space="preserve">No. of years the bidder is a manufacturer of Conductor of similar nature 
</t>
    </r>
    <r>
      <rPr>
        <i/>
        <sz val="12"/>
        <rFont val="Book Antiqua"/>
        <family val="1"/>
      </rPr>
      <t>[Last ___________ years.]</t>
    </r>
  </si>
  <si>
    <t xml:space="preserve">Name of Contract </t>
  </si>
  <si>
    <t xml:space="preserve">Scope of work involved in the supply of Sixty One (61) or above strands ACSR/AAAC Conductor under the above Contract
(Tick only whichever is/are applicable)
</t>
  </si>
  <si>
    <t xml:space="preserve">Details/features of the Contract undertaken relevant to the stipulated QR (as in Sl No (a.) of 2.1.1)
</t>
  </si>
  <si>
    <t>ii) No. of strands supplied in the Contract detailed above</t>
  </si>
  <si>
    <t xml:space="preserve">Details of documents submitted in support of stated experience/Contract/ design, infrastructure and manufacturing facilities and capacity and procedures including quality control </t>
  </si>
  <si>
    <t>Format B: Format for the bidders who wish to qualify through route 2.1(b):</t>
  </si>
  <si>
    <t xml:space="preserve">Name of Licensee of a qualified manufacturer </t>
  </si>
  <si>
    <t>Name of qualified manufacturer</t>
  </si>
  <si>
    <r>
      <t xml:space="preserve">Whether the Qualified Manufacturer (i.e. Licensor) meets the requirements as specified at 2.1(a) above
</t>
    </r>
    <r>
      <rPr>
        <i/>
        <sz val="12"/>
        <rFont val="Book Antiqua"/>
        <family val="1"/>
      </rPr>
      <t>If Yes, fill the requisite details in Format A above.</t>
    </r>
  </si>
  <si>
    <t>Whether the Manufacturer/Licensee has adequate design infrastructure and manufacturing facility and capacity and procedures including quality control.</t>
  </si>
  <si>
    <t>Whether Licensee of a qualified manufacturer complies with all of the following requirements:</t>
  </si>
  <si>
    <t>a)   Whether any design undertaken by the Licensee shall be approved by the Licenser.</t>
  </si>
  <si>
    <t>b)    Whether Manufacturing by the Licensee shall be done with the approval of the Licenser and Purchaser under a quality assurance programme approved and monitored by the Licenser.</t>
  </si>
  <si>
    <t>c)    Whether Licensee will furnish back-up guarantee from the licenser for individual and overall performance of all materials supplied under the contract.</t>
  </si>
  <si>
    <t>d) Whether Licenser guarantees sequential and timely supply of materials and submission of technical information and data as desired by the Purchaser so as to meet the overall construction schedule and</t>
  </si>
  <si>
    <t>e) Whether copy of agreement between Licensee and Licenser is submitted along with the bid</t>
  </si>
  <si>
    <t>f) No. of years, after the guarantee period of equipment and materials under supply is over, the agreement between Licensee and Licenser is valid.</t>
  </si>
  <si>
    <t>g) Whether Joint Undertaking by the Licensor  along with the Licensee (bidder) is submitted along with the bid</t>
  </si>
  <si>
    <t>(In Years.)</t>
  </si>
  <si>
    <t xml:space="preserve">Details of documents submitted in support of stated experience / Contract / design, infrastructure and manufacturing facilities and capacity and procedures including quality control </t>
  </si>
  <si>
    <t>Minimum Average Annual Turnover* (MAAT) for best three years i.e. 36 months out of last five financial years of the bidder should be:</t>
  </si>
  <si>
    <t>* Note: Annual Gross Revenue from operations/Gross operating income as incorporated in the profit &amp; loss account excluding Other Income.</t>
  </si>
  <si>
    <t>Bidder shall have liquid assets (L.A) or/and evidence of access to or availability of credit facilities of not less than:</t>
  </si>
  <si>
    <t>In case bidder is a holding company, the financial position criteria referred to in clause 3.1 above shall be of that holding company only (i.e excluding its subsidiary/ group companies). In case bidder is a subsidiary of a holding company, the financial position criteria referred to in clause 3.1 above shall be of that subsidiary company only ( i.e excluding its holding company).</t>
  </si>
  <si>
    <t>In support of its ‘Financial Position’, in line with the above, the Bidder must provide the relevant information, alongwith documentary evidence, in the following formats A &amp; B:</t>
  </si>
  <si>
    <t>The Bidder should accordingly also provide the following information/documents:</t>
  </si>
  <si>
    <t>Financial Qualification Data {Reference para 1.2 (a), (b) &amp; (c) of Annexure-A (BDS)}:</t>
  </si>
  <si>
    <t>In case of a bid submitted by a qualified Licensee of a qualified manufacturer, the requirements stipulated at Clause 3.1 above shall be individually met by the Licensee as well as the Licenser.</t>
  </si>
  <si>
    <t>Annual Gross Revenue from operations/Gross operating income as incorporated in the profit &amp; loss account excluding Other Income.</t>
  </si>
  <si>
    <t>Information regarding ex-employees of Purchaser/ Consultant in Bidder’s firm</t>
  </si>
  <si>
    <t>(Information regarding ex-employees of Purchaser/ Consultant in Bidder’s firm)</t>
  </si>
  <si>
    <t>Option for Initial Advance (either Interest Bearing Initial Advance or No Initial Advance) and Information for e – payment and PF details.</t>
  </si>
  <si>
    <t>Details regarding previous transgressions of Integrity Pact</t>
  </si>
  <si>
    <t>The bidder should provide detailed information on any transgression of Integrity Pact that occurred in the last 10 years with any other Public Sector Undertaking or Government Department or any other Company, in any country.</t>
  </si>
  <si>
    <t>Details regarding previous transgressions of Integrity Pact  that occurred in the last 10 years</t>
  </si>
  <si>
    <t>Name of client</t>
  </si>
  <si>
    <t>Details of Transgression of Integrity Pact  by the bidder</t>
  </si>
  <si>
    <t xml:space="preserve">1. We confirm that the declarations made in our bid, particularly Attachment-3 (QR) regarding eligibility/qualification data and documents submitted in our bid in support of the declarations, are true and correct to the best of our knowledge.
2.  We further confirm that we have filled up Attachment-3(QR). We also confirm that in support of meeting the Technical experience requirement as per Annexure-A (BDS), we have enclosed self-certified copy of Contract/ Award Letter and certificate from the utility for which the contract has been executed.
3. We shall furnish clarification to bid, if any sought by Purchaser pursuant to ITB clause 21.1. We understand that if we fail to rectify/furnish the requested documents if any, within 7 working days’ notice, our bid is liable to be rejected.
4. We understand that any false declaration and/or misrepresentation of facts and/or furnishing of false/forged documents /information may lead to our debarment from participation in Purchaser tenders and that our Bid Security/ Contract Performance Guarantee may be forfeited besides other actions as deemed to be appropriate as per the provisions of the Bidding Document/Integrity Pact/Purchaser’s policy.
</t>
  </si>
  <si>
    <t>km of equivalent ACSR MOOSE conductor /annum</t>
  </si>
  <si>
    <t>[Certificate from Chartered Engineer or similar Professional/ Professional body/Govt Agencies in the country of the bidder/proposed manufacturer is to be enclosed along with this Attachment. Annual manufacturing capacity of all the manufacturers to be furnished separately]</t>
  </si>
  <si>
    <t>5.  Our/Our proposed manufacturer’s annual manufacturing capacity as certified by a Chartered Engineer or similar Professional/ Professional body/Govt Agencies is</t>
  </si>
  <si>
    <t>6. Notwithstanding above, we also understand that the Bid Capacity/Manufacturing Capacity as declared hereinabove, shall be subject to assessment, if any, by the Purchaser, which  shall be final and binding. We also confirm that the Purchaser may verify the supporting documents/ details in connection with above declarations. We further understand that in case of any unethical practices inter-alia including any misrepresentation of facts, submission of false and/or forged details/ documents/ declaration by us, we may be debarred from the participation in Purchaser’s tenders in future as considered appropriate by Purchaser and our Bid Security/ Contract Performance Guarantee shall be forfeited besides taking other actions as deemed appropriate.</t>
  </si>
  <si>
    <t>(Compliance to the process related to the e-RA Terms &amp; Conditions and the Business Rules governing the e-RA)</t>
  </si>
  <si>
    <t xml:space="preserve">We confirm that: </t>
  </si>
  <si>
    <t>1) The undersigned is authorized representative of the Bidder.</t>
  </si>
  <si>
    <t xml:space="preserve">2) We have studied the e-Reverse Auction Terms &amp; Conditions and the Business Rules governing the e-Reverse Auction as mentioned in your letter and confirm our agreement to them. </t>
  </si>
  <si>
    <t>3) We understand that ASP shall arrange to demonstrate/ train (if not trained earlier) bidders’ nominated person(s), without any cost. They will also explain all the Rules related to e-Reverse Auction/ Business Rules Document to be adopted along with bid manual. We have further noticed that we at own discretion may ask for additional training to use the e-RA platform well in advance before start of the e-RA event by contacting the ASP at any suitable time. All such additional trainings shall also be free of cost.</t>
  </si>
  <si>
    <t xml:space="preserve">We hereby confirm that we will honor the Bids placed by us during the auction process.  </t>
  </si>
  <si>
    <t>GCC 24</t>
  </si>
  <si>
    <t>GCC 35</t>
  </si>
  <si>
    <t>GCC 36</t>
  </si>
  <si>
    <t>We meet the eligibility requirements and have no conflict of interest in accordance with ITB Clause 2</t>
  </si>
  <si>
    <t>We declare that we have studied Clause GCC 2.1 relating to mode of contracting for Foreign Bidders and we are making this proposal with a stipulation that you shall award us two separate Contracts viz ‘First Contract’ for CIP Entry Border Point supply of all equipments and materials including mandatory spares to be supplied from Abroad, Type Test to be conducted Abroad and Training to be imparted Abroad (if applicable); `Second Contract' for providing all services i.e., port handling and custom clearance of imported goods under CIP Entry Border Point Contract and loading, inland transportation for delivery at site, In-transit insurance, unloading, Supervision Charges (if applicable), handling at site, storage and any other services specified in the Contract documents.. 
We declare that the award of two contracts, will not, in any way, dilute our responsibility for successful operation of plant/equipment and fulfillment of all obligations as per Bidding Documents and that both the Contracts will have a cross-fall breach clause i.e. a breach in one Contract will automatically be classified as a breach of the other contracts which will confer on you the right to terminate the other contract at our risk and cost.</t>
  </si>
  <si>
    <t>We declare that we have studied Clause GCC 2.1 relating to mode of contracting for Nepalese Bidder and we are making this proposal with a stipulation that you shall award us two separate Contracts viz ‘First Contract’ for Ex-Works Supply of equipment &amp; materials to be supplied from within Nepal and Type Test to be conducted in Nepal and/ or Abroad. (if applicable) and `Second Contract'  Contract' for providing all services i.e., inland transportation, In-transit insurance, loading and delivery at site and Supervision Charges, if applicable, handling at site, storage and any other services specified in the Contract Documents. 
We declare that the award of two contracts, will not, in any way, dilute our responsibility for successful operation of plant/equipment and fulfillment of all obligations as per Bidding Documents and that both the Contracts will have a cross-fall breach clause i.e. a breach in one Contract will automatically be classified as a breach of the other contracts which will confer on you the right to terminate the other contract at our risk and cost.</t>
  </si>
  <si>
    <r>
      <t>The details of Alternative Bids made by us indicating the complete Technical Specifications and the deviation to contractual and commercial conditions. (</t>
    </r>
    <r>
      <rPr>
        <b/>
        <sz val="11"/>
        <rFont val="Arial"/>
        <family val="2"/>
      </rPr>
      <t>Not Applicable</t>
    </r>
    <r>
      <rPr>
        <sz val="11"/>
        <rFont val="Arial"/>
        <family val="2"/>
      </rPr>
      <t>)</t>
    </r>
  </si>
  <si>
    <r>
      <t xml:space="preserve">Unequivocal consent of the proposed Associate(s) for the purpose of executing the "Second Contract‟ and/ or "Third Contract‟ as an independent Contractor (applicable to Foreign Bidders) - </t>
    </r>
    <r>
      <rPr>
        <b/>
        <sz val="11"/>
        <rFont val="Arial"/>
        <family val="2"/>
      </rPr>
      <t>Not Applicable</t>
    </r>
  </si>
  <si>
    <r>
      <t xml:space="preserve">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in </t>
    </r>
    <r>
      <rPr>
        <u/>
        <sz val="11"/>
        <rFont val="Arial"/>
        <family val="2"/>
      </rPr>
      <t>Second Envelope</t>
    </r>
    <r>
      <rPr>
        <sz val="11"/>
        <rFont val="Arial"/>
        <family val="2"/>
      </rPr>
      <t xml:space="preserve">. </t>
    </r>
  </si>
  <si>
    <r>
      <t xml:space="preserve">We declare that as specified in Clause 11.5, Section –II:ITB, Vol.-I of the Bidding Documents, prices quoted by us in the Price Schedules in </t>
    </r>
    <r>
      <rPr>
        <u/>
        <sz val="11"/>
        <rFont val="Arial"/>
        <family val="2"/>
      </rPr>
      <t>Second Envelope</t>
    </r>
    <r>
      <rPr>
        <sz val="11"/>
        <rFont val="Arial"/>
        <family val="2"/>
      </rPr>
      <t xml:space="preserve"> shall be subject to Price Adjustment during the execution of Contract in accordance with Appendix-2 (Price Adjustment) to the Contract Agreement. </t>
    </r>
  </si>
  <si>
    <t>(Subcontractors Proposed by the Bidders)</t>
  </si>
  <si>
    <t>(Option for Initial Advance (either Interest Bearing Initial Advance or No Initial Advance and Information for e-payment and PF details)</t>
  </si>
  <si>
    <r>
      <t xml:space="preserve">4)  We further re-confirm that within an hour of conclusion of e-Reverse Auction, we will submit confirmation of our final offered price in e-Reverse Auction including the break-up under individual head of the template [i.e. </t>
    </r>
    <r>
      <rPr>
        <b/>
        <sz val="11"/>
        <rFont val="Book Antiqua"/>
        <family val="1"/>
      </rPr>
      <t>CIP Entry Border Point/Ex-works Price, Port handling &amp; Custom clearance, Local Transportation, In-transit Insurance, loading and unloading charges etc., as applicable</t>
    </r>
    <r>
      <rPr>
        <sz val="11"/>
        <rFont val="Book Antiqua"/>
        <family val="1"/>
      </rPr>
      <t>] Further, unless other-wise stated in the above break-up, decrease in the price of individual head of the template shall be considered proportionately on all individual line items of the respective head of the price schedules. In case, there is any variation between our final price quoted in Reverse Auction and the signed document submitted by us after Auction, the first i.e.  Closing Price in Auction, shall be taken as final offered price by us. We also confirm that we will not increase unit rate of any item submitted in our original bid.</t>
    </r>
  </si>
  <si>
    <t>(CD02)</t>
  </si>
  <si>
    <t>Attachments 3(JV), 3(QR), Attach QR, 4, 4(A), 4(B), 5, 6, 7,  9, 10, 11, 12, 13, 14, 15, 16, 17,18, 19, 21 and Bid Form for 1st Envelope are included here.</t>
  </si>
  <si>
    <t xml:space="preserve">Attachment 14 Integrity Pact : To be submitted as per ITB Clause No. 9.3(o) and as per remarks in the Attach 14-IP. Format available saperately in Vol.-III of Bidding Documents. </t>
  </si>
  <si>
    <t xml:space="preserve">Attachment 18: Declaration </t>
  </si>
  <si>
    <t>Attachment-19: Declaration of Key Managerial Person and Power of Attorney holder</t>
  </si>
  <si>
    <t>Attachment-21: Compliance to the process related to the e-RA Terms &amp; Conditions and the Business Rules governing the e-RA</t>
  </si>
  <si>
    <t>This has reference to the Terms &amp; Conditions for the e-Reverse Auction mentioned in the Business Rules for Conductor Package CD02 for supply of ACSR MOOSE Conductor for part of Diding – Dhalkebar – Bathnaha Transmission Line corresponding to Tower Package- TW02 associated with Arun-3 HEP in Nepal under Consultancy services to SAPDC.</t>
  </si>
  <si>
    <t>Manufacturing by the Licensee shall be done with the approval of the Licenser and Purchaser under a quality assurance programme approved and monitored by the Licenser.</t>
  </si>
  <si>
    <t>Conductor Package CD02 for supply of balance quantity of ACSR MOOSE Conductor for part of Diding – Dhalkebar – Bathnaha Transmission Line corresponding to Tower Package- TW02 associated with Arun-3 HEP in Nepal under Consultancy services to SAPDC.</t>
  </si>
  <si>
    <t>CC/NT/G-COND/DOM/A02/25/01011</t>
  </si>
  <si>
    <t xml:space="preserve">However, if the bidder is not meeting the above requirements of its own, he should be a qualified Licensee of a qualified manufacturer meeting the above specified requirements and should also meet the following conditions:
i)	Manufacturer/Licensee shall have adequate design infrastructure and manufacturing facility and capacity and procedures including quality control.
ii)	A qualified Licensee of a qualified manufacturer shall comply with all of the following requirements and furnish a joint undertaking by the licensor along with the bidder in its bid as per proforma enclosed in Section ‘FORMS’ of Conditions of Contract, Vol-I:
</t>
  </si>
  <si>
    <t>i) Total no. of Kms. of Sixty One (61) or above strands ACSR/AAAC/ AL59/ AACSR conductor supplied in the above Contract</t>
  </si>
  <si>
    <t>Indian Rs 228.02 Crore for Package CD02</t>
  </si>
  <si>
    <t>Indian Rs 38.00 Crore for Package CD02</t>
  </si>
  <si>
    <t>Do you have audited results for FY 2024-25</t>
  </si>
  <si>
    <t>2024-25</t>
  </si>
  <si>
    <t>2024-2025</t>
  </si>
  <si>
    <t>2023-2024</t>
  </si>
  <si>
    <t>2022-2023</t>
  </si>
  <si>
    <t>2021-2022</t>
  </si>
  <si>
    <t>2020-2021</t>
  </si>
  <si>
    <t>2019-2020</t>
  </si>
  <si>
    <t>2023-24</t>
  </si>
  <si>
    <t>2022-23</t>
  </si>
  <si>
    <t>2021-22</t>
  </si>
  <si>
    <t xml:space="preserve">Declaration by the Bidder regarding events encountered pursuant to ITB Clause 2.1 </t>
  </si>
  <si>
    <t xml:space="preserve">Declaration by the bidder for ‘Code of Integrity for Public procurement’ </t>
  </si>
  <si>
    <t>Declaration by the bidder for Acknowledgement and Acceptance of ‘Supplier Code of Conduct’</t>
  </si>
  <si>
    <t>We, hereby, declare that we, along with our associate/ collaborators/ sub-contractors/ sub-vendors/consultants/ service providers shall strictly adhere to the POWERGRID Whistle Blower and Fraud Prevention Policy.
We, along with our associate / collaborator / subcontractors / sub-vendors / consultants / service providers shall observe the highest standard of ethics and shall not indulge or allow anybody else working in our organization to indulge in fraudulent activities during execution of the contract and would immediately apprise the Purchaser/Consultant about any fraud or suspected fraud as soon as it comes to our notice.</t>
  </si>
  <si>
    <t>Attachment-22: Declaration by the Bidder regarding events encountered pursuant to ITB Clause 2.1</t>
  </si>
  <si>
    <t>Attachment-23: Declaration by the bidder for ‘Code of Integrity for Public procurement’</t>
  </si>
  <si>
    <t>Attachment-24: Declaration by the bidder for Acknowledgement and Acceptance of ‘Supplier Code of Conduct’</t>
  </si>
  <si>
    <t>Conductor Package -CD02</t>
  </si>
  <si>
    <t>Period in days from the effective date of contract for supply of 500 Km quantity of ACSR MOOSE Conductor (1st Milestone)</t>
  </si>
  <si>
    <t>Period in days from the effective date of contract for supply of next 1000 Km quantity of ACSR MOOSE Conductor (2nd Milestone)</t>
  </si>
  <si>
    <t>Period in days from the effective date of contract for supply of next 1299 Km quantity of ACSR MOOSE Conductor (3rd Milestone)</t>
  </si>
  <si>
    <r>
      <t xml:space="preserve">The bidder’s experience should include the following:
(i) The bidder should have manufactured, tested and supplied at least cumulative one thousand (1000) Kms of Sixty one (61) or above strands ACSR/AAAC/ AL59/ AACSR conductor during last seven (7) years as on originally scheduled last date of bid submission (soft copy) i.e. </t>
    </r>
    <r>
      <rPr>
        <b/>
        <i/>
        <sz val="12"/>
        <color rgb="FFFF0000"/>
        <rFont val="Book Antiqua"/>
        <family val="1"/>
      </rPr>
      <t>27/02/2025.</t>
    </r>
    <r>
      <rPr>
        <i/>
        <sz val="12"/>
        <color theme="1"/>
        <rFont val="Book Antiqua"/>
        <family val="1"/>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</si>
</sst>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 #,##0.00_);_(* \(#,##0.00\);_(* &quot;-&quot;??_);_(@_)"/>
    <numFmt numFmtId="165" formatCode="_-&quot;£&quot;* #,##0.00_-;\-&quot;£&quot;* #,##0.00_-;_-&quot;£&quot;* &quot;-&quot;??_-;_-@_-"/>
    <numFmt numFmtId="166" formatCode="0.0_)"/>
    <numFmt numFmtId="167" formatCode="#,##0.000_);\(#,##0.000\)"/>
    <numFmt numFmtId="168" formatCode=";;"/>
    <numFmt numFmtId="169" formatCode="&quot;\&quot;#,##0.00;[Red]\-&quot;\&quot;#,##0.00"/>
    <numFmt numFmtId="170" formatCode="#,##0.0"/>
    <numFmt numFmtId="171" formatCode="0.000"/>
    <numFmt numFmtId="172" formatCode="0.0"/>
    <numFmt numFmtId="173" formatCode="[$-409]dd\-mmm\-yy;@"/>
  </numFmts>
  <fonts count="93">
    <font>
      <sz val="10"/>
      <name val="Book Antiqua"/>
    </font>
    <font>
      <sz val="10"/>
      <name val="Book Antiqua"/>
      <family val="1"/>
    </font>
    <font>
      <b/>
      <sz val="14"/>
      <color indexed="12"/>
      <name val="Times New Roman"/>
      <family val="1"/>
    </font>
    <font>
      <b/>
      <sz val="14"/>
      <name val="Book Antiqua"/>
      <family val="1"/>
    </font>
    <font>
      <sz val="12"/>
      <name val="Book Antiqua"/>
      <family val="1"/>
    </font>
    <font>
      <b/>
      <sz val="12"/>
      <name val="Arial"/>
      <family val="2"/>
    </font>
    <font>
      <sz val="8"/>
      <name val="Book Antiqua"/>
      <family val="1"/>
    </font>
    <font>
      <b/>
      <sz val="12"/>
      <name val="Book Antiqua"/>
      <family val="1"/>
    </font>
    <font>
      <sz val="11"/>
      <name val="Book Antiqua"/>
      <family val="1"/>
    </font>
    <font>
      <b/>
      <sz val="11"/>
      <name val="Book Antiqua"/>
      <family val="1"/>
    </font>
    <font>
      <b/>
      <sz val="11"/>
      <color indexed="12"/>
      <name val="Book Antiqua"/>
      <family val="1"/>
    </font>
    <font>
      <b/>
      <sz val="12"/>
      <color indexed="12"/>
      <name val="Times New Roman"/>
      <family val="1"/>
    </font>
    <font>
      <sz val="14"/>
      <name val="AngsanaUPC"/>
      <family val="1"/>
    </font>
    <font>
      <sz val="10"/>
      <name val="Arial"/>
      <family val="2"/>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i/>
      <sz val="11"/>
      <name val="Book Antiqua"/>
      <family val="1"/>
    </font>
    <font>
      <i/>
      <sz val="11"/>
      <color indexed="12"/>
      <name val="Book Antiqua"/>
      <family val="1"/>
    </font>
    <font>
      <b/>
      <sz val="10"/>
      <name val="Book Antiqua"/>
      <family val="1"/>
    </font>
    <font>
      <sz val="10"/>
      <name val="Book Antiqua"/>
      <family val="1"/>
    </font>
    <font>
      <sz val="12"/>
      <name val="Book Antiqua"/>
      <family val="1"/>
    </font>
    <font>
      <strike/>
      <sz val="11"/>
      <name val="Book Antiqua"/>
      <family val="1"/>
    </font>
    <font>
      <sz val="8"/>
      <name val="Arial"/>
      <family val="2"/>
    </font>
    <font>
      <sz val="12"/>
      <name val="Arial"/>
      <family val="2"/>
    </font>
    <font>
      <b/>
      <sz val="16"/>
      <color indexed="12"/>
      <name val="Book Antiqua"/>
      <family val="1"/>
    </font>
    <font>
      <sz val="11"/>
      <color indexed="12"/>
      <name val="Book Antiqua"/>
      <family val="1"/>
    </font>
    <font>
      <b/>
      <sz val="16"/>
      <color indexed="12"/>
      <name val="Arial"/>
      <family val="2"/>
    </font>
    <font>
      <sz val="12"/>
      <color indexed="12"/>
      <name val="Arial"/>
      <family val="2"/>
    </font>
    <font>
      <sz val="10"/>
      <color indexed="12"/>
      <name val="Arial"/>
      <family val="2"/>
    </font>
    <font>
      <sz val="11"/>
      <name val="Book Antiqua"/>
      <family val="1"/>
    </font>
    <font>
      <sz val="11"/>
      <color indexed="9"/>
      <name val="Book Antiqua"/>
      <family val="1"/>
    </font>
    <font>
      <b/>
      <sz val="11"/>
      <color indexed="9"/>
      <name val="Book Antiqua"/>
      <family val="1"/>
    </font>
    <font>
      <sz val="12"/>
      <color indexed="9"/>
      <name val="Book Antiqua"/>
      <family val="1"/>
    </font>
    <font>
      <sz val="10"/>
      <color indexed="9"/>
      <name val="Book Antiqua"/>
      <family val="1"/>
    </font>
    <font>
      <sz val="8"/>
      <color indexed="9"/>
      <name val="Book Antiqua"/>
      <family val="1"/>
    </font>
    <font>
      <sz val="11"/>
      <color indexed="9"/>
      <name val="Book Antiqua"/>
      <family val="1"/>
    </font>
    <font>
      <sz val="14"/>
      <color indexed="9"/>
      <name val="Times New Roman"/>
      <family val="1"/>
    </font>
    <font>
      <sz val="14"/>
      <color indexed="9"/>
      <name val="Book Antiqua"/>
      <family val="1"/>
    </font>
    <font>
      <i/>
      <sz val="10"/>
      <name val="Book Antiqua"/>
      <family val="1"/>
    </font>
    <font>
      <b/>
      <u/>
      <sz val="11"/>
      <name val="Book Antiqua"/>
      <family val="1"/>
    </font>
    <font>
      <b/>
      <sz val="11"/>
      <color indexed="10"/>
      <name val="Book Antiqua"/>
      <family val="1"/>
    </font>
    <font>
      <b/>
      <sz val="12"/>
      <color indexed="10"/>
      <name val="Book Antiqua"/>
      <family val="1"/>
    </font>
    <font>
      <b/>
      <sz val="18"/>
      <color indexed="12"/>
      <name val="Book Antiqua"/>
      <family val="1"/>
    </font>
    <font>
      <sz val="1"/>
      <name val="Book Antiqua"/>
      <family val="1"/>
    </font>
    <font>
      <sz val="10"/>
      <name val="Book Antiqua"/>
      <family val="1"/>
    </font>
    <font>
      <i/>
      <sz val="12"/>
      <name val="Book Antiqua"/>
      <family val="1"/>
    </font>
    <font>
      <sz val="10"/>
      <name val="Cambria"/>
      <family val="1"/>
    </font>
    <font>
      <b/>
      <sz val="14"/>
      <name val="Cambria"/>
      <family val="1"/>
    </font>
    <font>
      <b/>
      <sz val="12"/>
      <name val="Cambria"/>
      <family val="1"/>
    </font>
    <font>
      <sz val="11"/>
      <name val="Cambria"/>
      <family val="1"/>
    </font>
    <font>
      <sz val="2"/>
      <name val="Book Antiqua"/>
      <family val="1"/>
    </font>
    <font>
      <b/>
      <sz val="9"/>
      <name val="Book Antiqua"/>
      <family val="1"/>
    </font>
    <font>
      <sz val="11"/>
      <name val="Calibri"/>
      <family val="2"/>
    </font>
    <font>
      <b/>
      <i/>
      <sz val="12"/>
      <name val="Book Antiqua"/>
      <family val="1"/>
    </font>
    <font>
      <vertAlign val="superscript"/>
      <sz val="12"/>
      <name val="Book Antiqua"/>
      <family val="1"/>
    </font>
    <font>
      <strike/>
      <sz val="12"/>
      <name val="Book Antiqua"/>
      <family val="1"/>
    </font>
    <font>
      <sz val="9"/>
      <name val="Book Antiqua"/>
      <family val="1"/>
    </font>
    <font>
      <sz val="12"/>
      <color indexed="12"/>
      <name val="Calibri"/>
      <family val="2"/>
    </font>
    <font>
      <b/>
      <sz val="11"/>
      <color indexed="20"/>
      <name val="Book Antiqua"/>
      <family val="1"/>
    </font>
    <font>
      <sz val="11"/>
      <name val="Arial"/>
      <family val="2"/>
    </font>
    <font>
      <strike/>
      <sz val="10"/>
      <name val="Book Antiqua"/>
      <family val="1"/>
    </font>
    <font>
      <b/>
      <i/>
      <sz val="12"/>
      <color indexed="12"/>
      <name val="Book Antiqua"/>
      <family val="1"/>
    </font>
    <font>
      <i/>
      <sz val="12"/>
      <color indexed="12"/>
      <name val="Book Antiqua"/>
      <family val="1"/>
    </font>
    <font>
      <sz val="12"/>
      <color rgb="FFFF0000"/>
      <name val="Book Antiqua"/>
      <family val="1"/>
    </font>
    <font>
      <sz val="10"/>
      <color rgb="FFFF0000"/>
      <name val="Book Antiqua"/>
      <family val="1"/>
    </font>
    <font>
      <sz val="11"/>
      <color theme="0" tint="-4.9989318521683403E-2"/>
      <name val="Book Antiqua"/>
      <family val="1"/>
    </font>
    <font>
      <sz val="10"/>
      <color theme="0" tint="-4.9989318521683403E-2"/>
      <name val="Book Antiqua"/>
      <family val="1"/>
    </font>
    <font>
      <sz val="10"/>
      <color theme="0" tint="-0.24994659260841701"/>
      <name val="Book Antiqua"/>
      <family val="1"/>
    </font>
    <font>
      <i/>
      <sz val="12"/>
      <color theme="1"/>
      <name val="Book Antiqua"/>
      <family val="1"/>
    </font>
    <font>
      <sz val="12"/>
      <color theme="1"/>
      <name val="Book Antiqua"/>
      <family val="1"/>
    </font>
    <font>
      <sz val="1"/>
      <color theme="0"/>
      <name val="Book Antiqua"/>
      <family val="1"/>
    </font>
    <font>
      <b/>
      <sz val="11"/>
      <color rgb="FFFF0000"/>
      <name val="Book Antiqua"/>
      <family val="1"/>
    </font>
    <font>
      <sz val="11"/>
      <color theme="0"/>
      <name val="Book Antiqua"/>
      <family val="1"/>
    </font>
    <font>
      <i/>
      <strike/>
      <sz val="12"/>
      <color rgb="FFFF0000"/>
      <name val="Book Antiqua"/>
      <family val="1"/>
    </font>
    <font>
      <strike/>
      <sz val="12"/>
      <color rgb="FFFF0000"/>
      <name val="Book Antiqua"/>
      <family val="1"/>
    </font>
    <font>
      <b/>
      <i/>
      <sz val="12"/>
      <color rgb="FF0000FF"/>
      <name val="Book Antiqua"/>
      <family val="1"/>
    </font>
    <font>
      <i/>
      <sz val="12"/>
      <color rgb="FF0000FF"/>
      <name val="Book Antiqua"/>
      <family val="1"/>
    </font>
    <font>
      <sz val="12"/>
      <color rgb="FF0000FF"/>
      <name val="Book Antiqua"/>
      <family val="1"/>
    </font>
    <font>
      <b/>
      <i/>
      <sz val="12"/>
      <color theme="1"/>
      <name val="Book Antiqua"/>
      <family val="1"/>
    </font>
    <font>
      <sz val="8"/>
      <color rgb="FF000000"/>
      <name val="Tahoma"/>
      <family val="2"/>
    </font>
    <font>
      <sz val="11"/>
      <color indexed="8"/>
      <name val="Calibri"/>
      <family val="2"/>
    </font>
    <font>
      <b/>
      <u/>
      <sz val="12"/>
      <name val="Book Antiqua"/>
      <family val="1"/>
    </font>
    <font>
      <b/>
      <sz val="22"/>
      <name val="Book Antiqua"/>
      <family val="1"/>
    </font>
    <font>
      <sz val="12"/>
      <color theme="0"/>
      <name val="Book Antiqua"/>
      <family val="1"/>
    </font>
    <font>
      <b/>
      <sz val="11"/>
      <name val="Arial"/>
      <family val="2"/>
    </font>
    <font>
      <u/>
      <sz val="11"/>
      <name val="Arial"/>
      <family val="2"/>
    </font>
    <font>
      <strike/>
      <sz val="11"/>
      <name val="Arial"/>
      <family val="2"/>
    </font>
    <font>
      <b/>
      <i/>
      <sz val="12"/>
      <color rgb="FFFF0000"/>
      <name val="Book Antiqua"/>
      <family val="1"/>
    </font>
  </fonts>
  <fills count="12">
    <fill>
      <patternFill patternType="none"/>
    </fill>
    <fill>
      <patternFill patternType="gray125"/>
    </fill>
    <fill>
      <patternFill patternType="solid">
        <fgColor indexed="22"/>
        <bgColor indexed="64"/>
      </patternFill>
    </fill>
    <fill>
      <patternFill patternType="solid">
        <fgColor indexed="42"/>
        <bgColor indexed="64"/>
      </patternFill>
    </fill>
    <fill>
      <patternFill patternType="solid">
        <fgColor indexed="47"/>
        <bgColor indexed="64"/>
      </patternFill>
    </fill>
    <fill>
      <patternFill patternType="solid">
        <fgColor indexed="12"/>
        <bgColor indexed="64"/>
      </patternFill>
    </fill>
    <fill>
      <patternFill patternType="solid">
        <fgColor rgb="FFCCFFCC"/>
        <bgColor indexed="64"/>
      </patternFill>
    </fill>
    <fill>
      <patternFill patternType="solid">
        <fgColor rgb="FFFFFF00"/>
        <bgColor indexed="64"/>
      </patternFill>
    </fill>
    <fill>
      <patternFill patternType="solid">
        <fgColor theme="9" tint="0.39997558519241921"/>
        <bgColor indexed="64"/>
      </patternFill>
    </fill>
    <fill>
      <patternFill patternType="solid">
        <fgColor theme="0"/>
        <bgColor indexed="64"/>
      </patternFill>
    </fill>
    <fill>
      <patternFill patternType="solid">
        <fgColor theme="9" tint="0.79998168889431442"/>
        <bgColor indexed="64"/>
      </patternFill>
    </fill>
    <fill>
      <patternFill patternType="solid">
        <fgColor rgb="FF92D050"/>
        <bgColor indexed="64"/>
      </patternFill>
    </fill>
  </fills>
  <borders count="89">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thin">
        <color indexed="64"/>
      </right>
      <top style="hair">
        <color indexed="64"/>
      </top>
      <bottom/>
      <diagonal/>
    </border>
    <border>
      <left/>
      <right style="thin">
        <color indexed="64"/>
      </right>
      <top style="thin">
        <color indexed="64"/>
      </top>
      <bottom/>
      <diagonal/>
    </border>
    <border>
      <left style="hair">
        <color indexed="64"/>
      </left>
      <right/>
      <top style="hair">
        <color indexed="64"/>
      </top>
      <bottom style="hair">
        <color indexed="64"/>
      </bottom>
      <diagonal/>
    </border>
    <border>
      <left style="thin">
        <color indexed="64"/>
      </left>
      <right style="hair">
        <color indexed="64"/>
      </right>
      <top style="thin">
        <color indexed="64"/>
      </top>
      <bottom style="thin">
        <color indexed="64"/>
      </bottom>
      <diagonal/>
    </border>
    <border>
      <left style="thin">
        <color indexed="64"/>
      </left>
      <right/>
      <top style="thin">
        <color indexed="64"/>
      </top>
      <bottom/>
      <diagonal/>
    </border>
    <border>
      <left style="hair">
        <color indexed="64"/>
      </left>
      <right style="thin">
        <color indexed="64"/>
      </right>
      <top style="hair">
        <color indexed="64"/>
      </top>
      <bottom style="hair">
        <color indexed="64"/>
      </bottom>
      <diagonal/>
    </border>
    <border>
      <left style="hair">
        <color indexed="64"/>
      </left>
      <right/>
      <top style="thin">
        <color indexed="64"/>
      </top>
      <bottom/>
      <diagonal/>
    </border>
    <border>
      <left style="hair">
        <color indexed="64"/>
      </left>
      <right style="thin">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top/>
      <bottom/>
      <diagonal/>
    </border>
    <border>
      <left style="hair">
        <color indexed="64"/>
      </left>
      <right/>
      <top/>
      <bottom style="thin">
        <color indexed="64"/>
      </bottom>
      <diagonal/>
    </border>
    <border>
      <left style="hair">
        <color indexed="64"/>
      </left>
      <right/>
      <top style="hair">
        <color indexed="64"/>
      </top>
      <bottom/>
      <diagonal/>
    </border>
    <border>
      <left/>
      <right style="hair">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dashDot">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right style="medium">
        <color indexed="64"/>
      </right>
      <top style="hair">
        <color indexed="64"/>
      </top>
      <bottom style="hair">
        <color indexed="64"/>
      </bottom>
      <diagonal/>
    </border>
    <border>
      <left style="medium">
        <color indexed="64"/>
      </left>
      <right style="thin">
        <color indexed="64"/>
      </right>
      <top/>
      <bottom style="thin">
        <color indexed="64"/>
      </bottom>
      <diagonal/>
    </border>
    <border>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hair">
        <color indexed="64"/>
      </left>
      <right style="thin">
        <color indexed="64"/>
      </right>
      <top/>
      <bottom style="hair">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thin">
        <color indexed="64"/>
      </top>
      <bottom style="hair">
        <color indexed="64"/>
      </bottom>
      <diagonal/>
    </border>
    <border>
      <left/>
      <right style="thin">
        <color indexed="64"/>
      </right>
      <top/>
      <bottom style="hair">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right/>
      <top style="hair">
        <color indexed="64"/>
      </top>
      <bottom style="thin">
        <color indexed="64"/>
      </bottom>
      <diagonal/>
    </border>
    <border>
      <left style="hair">
        <color indexed="64"/>
      </left>
      <right/>
      <top style="thin">
        <color indexed="64"/>
      </top>
      <bottom style="hair">
        <color indexed="64"/>
      </bottom>
      <diagonal/>
    </border>
    <border>
      <left style="hair">
        <color indexed="64"/>
      </left>
      <right/>
      <top/>
      <bottom style="hair">
        <color indexed="64"/>
      </bottom>
      <diagonal/>
    </border>
    <border>
      <left/>
      <right style="dashDot">
        <color indexed="64"/>
      </right>
      <top style="hair">
        <color indexed="64"/>
      </top>
      <bottom style="hair">
        <color indexed="64"/>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s>
  <cellStyleXfs count="49">
    <xf numFmtId="0" fontId="0" fillId="0" borderId="0"/>
    <xf numFmtId="9" fontId="12" fillId="0" borderId="0"/>
    <xf numFmtId="165"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168" fontId="13" fillId="0" borderId="0" applyFont="0" applyFill="0" applyBorder="0" applyAlignment="0" applyProtection="0"/>
    <xf numFmtId="0" fontId="14"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70" fontId="15" fillId="0" borderId="1">
      <alignment horizontal="right"/>
    </xf>
    <xf numFmtId="0" fontId="5" fillId="0" borderId="2" applyNumberFormat="0" applyAlignment="0" applyProtection="0">
      <alignment horizontal="left" vertical="center"/>
    </xf>
    <xf numFmtId="0" fontId="5" fillId="0" borderId="3">
      <alignment horizontal="left" vertical="center"/>
    </xf>
    <xf numFmtId="0" fontId="16" fillId="0" borderId="0" applyNumberFormat="0" applyFill="0" applyBorder="0" applyAlignment="0" applyProtection="0">
      <alignment vertical="top"/>
      <protection locked="0"/>
    </xf>
    <xf numFmtId="37" fontId="17" fillId="0" borderId="0"/>
    <xf numFmtId="171" fontId="13" fillId="0" borderId="0"/>
    <xf numFmtId="0" fontId="24" fillId="0" borderId="0"/>
    <xf numFmtId="0" fontId="1" fillId="0" borderId="0"/>
    <xf numFmtId="0" fontId="49" fillId="0" borderId="0"/>
    <xf numFmtId="0" fontId="8" fillId="0" borderId="0"/>
    <xf numFmtId="0" fontId="13" fillId="0" borderId="0"/>
    <xf numFmtId="0" fontId="13" fillId="0" borderId="0"/>
    <xf numFmtId="0" fontId="8" fillId="0" borderId="0"/>
    <xf numFmtId="0" fontId="13" fillId="0" borderId="0"/>
    <xf numFmtId="0" fontId="18" fillId="0" borderId="0" applyFont="0"/>
    <xf numFmtId="0" fontId="19" fillId="0" borderId="0" applyNumberFormat="0" applyFill="0" applyBorder="0" applyAlignment="0" applyProtection="0">
      <alignment vertical="top"/>
      <protection locked="0"/>
    </xf>
    <xf numFmtId="0" fontId="20" fillId="0" borderId="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3" fillId="0" borderId="0"/>
    <xf numFmtId="0" fontId="1" fillId="0" borderId="0"/>
    <xf numFmtId="0" fontId="13" fillId="0" borderId="0"/>
    <xf numFmtId="0" fontId="13" fillId="0" borderId="0"/>
    <xf numFmtId="0" fontId="8" fillId="0" borderId="0"/>
    <xf numFmtId="0" fontId="13" fillId="0" borderId="0"/>
    <xf numFmtId="0" fontId="85" fillId="0" borderId="0"/>
    <xf numFmtId="0" fontId="1" fillId="0" borderId="0"/>
    <xf numFmtId="0" fontId="13" fillId="0" borderId="0"/>
  </cellStyleXfs>
  <cellXfs count="1209">
    <xf numFmtId="0" fontId="0" fillId="0" borderId="0" xfId="0"/>
    <xf numFmtId="0" fontId="0" fillId="0" borderId="0" xfId="0" applyAlignment="1">
      <alignment vertical="center"/>
    </xf>
    <xf numFmtId="0" fontId="4"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8" fillId="0" borderId="0" xfId="0" applyFont="1" applyAlignment="1">
      <alignment vertical="center"/>
    </xf>
    <xf numFmtId="0" fontId="9" fillId="0" borderId="0" xfId="0" applyFont="1" applyAlignment="1">
      <alignment horizontal="center" vertical="center"/>
    </xf>
    <xf numFmtId="0" fontId="8" fillId="0" borderId="0" xfId="0" applyFont="1" applyAlignment="1">
      <alignment horizontal="justify" vertical="center"/>
    </xf>
    <xf numFmtId="0" fontId="9" fillId="0" borderId="0" xfId="0" applyFont="1" applyAlignment="1">
      <alignment horizontal="justify" vertical="center"/>
    </xf>
    <xf numFmtId="0" fontId="8" fillId="0" borderId="0" xfId="0" applyFont="1" applyAlignment="1">
      <alignment horizontal="left" vertical="center"/>
    </xf>
    <xf numFmtId="0" fontId="11" fillId="0" borderId="0" xfId="0" applyFont="1" applyAlignment="1">
      <alignment vertical="center"/>
    </xf>
    <xf numFmtId="0" fontId="8" fillId="0" borderId="0" xfId="24" applyAlignment="1">
      <alignment vertical="center"/>
    </xf>
    <xf numFmtId="0" fontId="8" fillId="0" borderId="0" xfId="27" applyAlignment="1" applyProtection="1">
      <alignment vertical="center"/>
      <protection hidden="1"/>
    </xf>
    <xf numFmtId="0" fontId="8" fillId="0" borderId="0" xfId="27" applyAlignment="1" applyProtection="1">
      <alignment horizontal="left" vertical="center" indent="1"/>
      <protection hidden="1"/>
    </xf>
    <xf numFmtId="0" fontId="9" fillId="0" borderId="0" xfId="27" applyFont="1" applyAlignment="1" applyProtection="1">
      <alignment vertical="center"/>
      <protection hidden="1"/>
    </xf>
    <xf numFmtId="0" fontId="9" fillId="0" borderId="0" xfId="0" applyFont="1" applyAlignment="1">
      <alignment vertical="center"/>
    </xf>
    <xf numFmtId="0" fontId="9" fillId="0" borderId="0" xfId="24" applyFont="1" applyAlignment="1" applyProtection="1">
      <alignment horizontal="left" vertical="center" indent="1"/>
      <protection hidden="1"/>
    </xf>
    <xf numFmtId="0" fontId="8" fillId="0" borderId="0" xfId="0" applyFont="1" applyAlignment="1">
      <alignment horizontal="left" vertical="center" indent="1"/>
    </xf>
    <xf numFmtId="0" fontId="9" fillId="0" borderId="0" xfId="0" applyFont="1" applyAlignment="1">
      <alignment horizontal="left" vertical="center"/>
    </xf>
    <xf numFmtId="0" fontId="9" fillId="0" borderId="0" xfId="0" applyFont="1" applyAlignment="1">
      <alignment horizontal="right" vertical="center" indent="1"/>
    </xf>
    <xf numFmtId="0" fontId="9" fillId="0" borderId="4" xfId="0" applyFont="1" applyBorder="1" applyAlignment="1" applyProtection="1">
      <alignment vertical="center"/>
      <protection hidden="1"/>
    </xf>
    <xf numFmtId="0" fontId="8" fillId="0" borderId="4" xfId="0" applyFont="1" applyBorder="1" applyAlignment="1" applyProtection="1">
      <alignment vertical="center"/>
      <protection hidden="1"/>
    </xf>
    <xf numFmtId="0" fontId="9" fillId="0" borderId="4" xfId="0" applyFont="1" applyBorder="1" applyAlignment="1" applyProtection="1">
      <alignment horizontal="right"/>
      <protection hidden="1"/>
    </xf>
    <xf numFmtId="0" fontId="0" fillId="0" borderId="0" xfId="0" applyAlignment="1" applyProtection="1">
      <alignment vertical="center"/>
      <protection hidden="1"/>
    </xf>
    <xf numFmtId="0" fontId="0" fillId="0" borderId="0" xfId="0" applyProtection="1">
      <protection hidden="1"/>
    </xf>
    <xf numFmtId="0" fontId="2" fillId="0" borderId="0" xfId="0" applyFont="1" applyAlignment="1" applyProtection="1">
      <alignment vertical="center"/>
      <protection hidden="1"/>
    </xf>
    <xf numFmtId="0" fontId="11" fillId="0" borderId="0" xfId="0" applyFont="1" applyAlignment="1" applyProtection="1">
      <alignment vertical="center"/>
      <protection hidden="1"/>
    </xf>
    <xf numFmtId="0" fontId="9" fillId="0" borderId="0" xfId="0" applyFont="1" applyAlignment="1" applyProtection="1">
      <alignment horizontal="center" vertical="center"/>
      <protection hidden="1"/>
    </xf>
    <xf numFmtId="0" fontId="8" fillId="0" borderId="0" xfId="0" applyFont="1" applyAlignment="1" applyProtection="1">
      <alignment vertical="center"/>
      <protection hidden="1"/>
    </xf>
    <xf numFmtId="0" fontId="8" fillId="0" borderId="0" xfId="24" applyAlignment="1" applyProtection="1">
      <alignment vertical="center"/>
      <protection hidden="1"/>
    </xf>
    <xf numFmtId="0" fontId="3" fillId="0" borderId="0" xfId="0" applyFont="1" applyAlignment="1" applyProtection="1">
      <alignment vertical="center"/>
      <protection hidden="1"/>
    </xf>
    <xf numFmtId="0" fontId="8" fillId="0" borderId="0" xfId="0" applyFont="1" applyAlignment="1" applyProtection="1">
      <alignment horizontal="justify" vertical="center"/>
      <protection hidden="1"/>
    </xf>
    <xf numFmtId="0" fontId="9" fillId="0" borderId="0" xfId="0" applyFont="1" applyAlignment="1" applyProtection="1">
      <alignment vertical="center"/>
      <protection hidden="1"/>
    </xf>
    <xf numFmtId="0" fontId="4" fillId="0" borderId="0" xfId="0" applyFont="1" applyAlignment="1" applyProtection="1">
      <alignment vertical="center"/>
      <protection hidden="1"/>
    </xf>
    <xf numFmtId="0" fontId="9" fillId="0" borderId="0" xfId="0" applyFont="1" applyAlignment="1" applyProtection="1">
      <alignment horizontal="justify" vertical="center"/>
      <protection hidden="1"/>
    </xf>
    <xf numFmtId="0" fontId="9" fillId="0" borderId="0" xfId="0" applyFont="1" applyAlignment="1" applyProtection="1">
      <alignment horizontal="left" vertical="center"/>
      <protection hidden="1"/>
    </xf>
    <xf numFmtId="0" fontId="9" fillId="0" borderId="0" xfId="0" applyFont="1" applyAlignment="1" applyProtection="1">
      <alignment horizontal="right" vertical="center" indent="1"/>
      <protection hidden="1"/>
    </xf>
    <xf numFmtId="0" fontId="8" fillId="0" borderId="0" xfId="0" applyFont="1" applyAlignment="1" applyProtection="1">
      <alignment horizontal="left" vertical="center"/>
      <protection hidden="1"/>
    </xf>
    <xf numFmtId="0" fontId="9" fillId="0" borderId="0" xfId="0" applyFont="1" applyAlignment="1" applyProtection="1">
      <alignment horizontal="left" vertical="center" indent="1"/>
      <protection hidden="1"/>
    </xf>
    <xf numFmtId="0" fontId="8" fillId="0" borderId="0" xfId="0" applyFont="1" applyAlignment="1" applyProtection="1">
      <alignment horizontal="left" vertical="center" indent="1"/>
      <protection hidden="1"/>
    </xf>
    <xf numFmtId="0" fontId="9" fillId="0" borderId="4" xfId="0" applyFont="1" applyBorder="1" applyAlignment="1" applyProtection="1">
      <alignment horizontal="right" vertical="center"/>
      <protection hidden="1"/>
    </xf>
    <xf numFmtId="0" fontId="4" fillId="0" borderId="5" xfId="0" applyFont="1" applyBorder="1" applyAlignment="1" applyProtection="1">
      <alignment horizontal="center" vertical="center"/>
      <protection hidden="1"/>
    </xf>
    <xf numFmtId="0" fontId="9" fillId="0" borderId="0" xfId="0" applyFont="1" applyAlignment="1" applyProtection="1">
      <alignment horizontal="left" vertical="top"/>
      <protection hidden="1"/>
    </xf>
    <xf numFmtId="0" fontId="8" fillId="0" borderId="6" xfId="0" applyFont="1" applyBorder="1" applyAlignment="1" applyProtection="1">
      <alignment horizontal="center" vertical="center" wrapText="1"/>
      <protection hidden="1"/>
    </xf>
    <xf numFmtId="0" fontId="8" fillId="0" borderId="6" xfId="0" applyFont="1" applyBorder="1" applyAlignment="1" applyProtection="1">
      <alignment horizontal="justify" vertical="center" wrapText="1"/>
      <protection hidden="1"/>
    </xf>
    <xf numFmtId="0" fontId="9" fillId="0" borderId="6" xfId="0" applyFont="1" applyBorder="1" applyAlignment="1" applyProtection="1">
      <alignment horizontal="center" vertical="center" wrapText="1"/>
      <protection hidden="1"/>
    </xf>
    <xf numFmtId="0" fontId="8" fillId="0" borderId="8" xfId="0" applyFont="1" applyBorder="1" applyAlignment="1" applyProtection="1">
      <alignment horizontal="center" vertical="center" wrapText="1"/>
      <protection hidden="1"/>
    </xf>
    <xf numFmtId="0" fontId="8" fillId="0" borderId="3" xfId="0" applyFont="1" applyBorder="1" applyAlignment="1" applyProtection="1">
      <alignment vertical="center" wrapText="1"/>
      <protection hidden="1"/>
    </xf>
    <xf numFmtId="0" fontId="8" fillId="0" borderId="9" xfId="0" applyFont="1" applyBorder="1" applyAlignment="1" applyProtection="1">
      <alignment vertical="center" wrapText="1"/>
      <protection hidden="1"/>
    </xf>
    <xf numFmtId="0" fontId="23" fillId="0" borderId="0" xfId="0" applyFont="1" applyAlignment="1" applyProtection="1">
      <alignment vertical="center"/>
      <protection hidden="1"/>
    </xf>
    <xf numFmtId="0" fontId="23" fillId="0" borderId="0" xfId="0" applyFont="1" applyProtection="1">
      <protection hidden="1"/>
    </xf>
    <xf numFmtId="0" fontId="8" fillId="0" borderId="0" xfId="0" applyFont="1" applyAlignment="1" applyProtection="1">
      <alignment horizontal="center" vertical="center"/>
      <protection hidden="1"/>
    </xf>
    <xf numFmtId="0" fontId="8" fillId="0" borderId="0" xfId="0" applyFont="1" applyAlignment="1" applyProtection="1">
      <alignment horizontal="center" vertical="top"/>
      <protection hidden="1"/>
    </xf>
    <xf numFmtId="0" fontId="0" fillId="0" borderId="10" xfId="0" applyBorder="1" applyAlignment="1" applyProtection="1">
      <alignment horizontal="left"/>
      <protection hidden="1"/>
    </xf>
    <xf numFmtId="0" fontId="0" fillId="0" borderId="11" xfId="0" applyBorder="1" applyAlignment="1" applyProtection="1">
      <alignment horizontal="left"/>
      <protection hidden="1"/>
    </xf>
    <xf numFmtId="0" fontId="8" fillId="0" borderId="0" xfId="0" quotePrefix="1" applyFont="1" applyAlignment="1" applyProtection="1">
      <alignment horizontal="right" vertical="center"/>
      <protection hidden="1"/>
    </xf>
    <xf numFmtId="0" fontId="8" fillId="0" borderId="0" xfId="0" quotePrefix="1" applyFont="1" applyAlignment="1" applyProtection="1">
      <alignment horizontal="right" vertical="top"/>
      <protection hidden="1"/>
    </xf>
    <xf numFmtId="0" fontId="9" fillId="0" borderId="0" xfId="0" applyFont="1" applyAlignment="1" applyProtection="1">
      <alignment horizontal="right" vertical="center"/>
      <protection hidden="1"/>
    </xf>
    <xf numFmtId="0" fontId="24" fillId="0" borderId="0" xfId="0" applyFont="1" applyAlignment="1" applyProtection="1">
      <alignment vertical="center"/>
      <protection hidden="1"/>
    </xf>
    <xf numFmtId="0" fontId="6" fillId="0" borderId="0" xfId="0" applyFont="1" applyAlignment="1" applyProtection="1">
      <alignment vertical="center"/>
      <protection hidden="1"/>
    </xf>
    <xf numFmtId="0" fontId="6" fillId="0" borderId="0" xfId="0" applyFont="1" applyProtection="1">
      <protection hidden="1"/>
    </xf>
    <xf numFmtId="0" fontId="8" fillId="0" borderId="0" xfId="0" applyFont="1" applyAlignment="1" applyProtection="1">
      <alignment horizontal="center" vertical="center" wrapText="1"/>
      <protection hidden="1"/>
    </xf>
    <xf numFmtId="0" fontId="8" fillId="0" borderId="0" xfId="0" applyFont="1" applyAlignment="1" applyProtection="1">
      <alignment vertical="top"/>
      <protection hidden="1"/>
    </xf>
    <xf numFmtId="0" fontId="0" fillId="0" borderId="0" xfId="0" applyAlignment="1" applyProtection="1">
      <alignment vertical="top"/>
      <protection hidden="1"/>
    </xf>
    <xf numFmtId="0" fontId="24" fillId="0" borderId="0" xfId="0" applyFont="1" applyAlignment="1" applyProtection="1">
      <alignment vertical="center" wrapText="1"/>
      <protection hidden="1"/>
    </xf>
    <xf numFmtId="0" fontId="25" fillId="0" borderId="0" xfId="0" applyFont="1" applyAlignment="1" applyProtection="1">
      <alignment vertical="center"/>
      <protection hidden="1"/>
    </xf>
    <xf numFmtId="0" fontId="0" fillId="0" borderId="0" xfId="0" applyAlignment="1" applyProtection="1">
      <alignment horizontal="center"/>
      <protection hidden="1"/>
    </xf>
    <xf numFmtId="173" fontId="9" fillId="0" borderId="0" xfId="0" applyNumberFormat="1" applyFont="1" applyAlignment="1" applyProtection="1">
      <alignment horizontal="left" vertical="center" indent="1"/>
      <protection hidden="1"/>
    </xf>
    <xf numFmtId="0" fontId="9" fillId="0" borderId="0" xfId="0" applyFont="1" applyAlignment="1" applyProtection="1">
      <alignment horizontal="right"/>
      <protection hidden="1"/>
    </xf>
    <xf numFmtId="0" fontId="10" fillId="0" borderId="0" xfId="0" applyFont="1" applyAlignment="1" applyProtection="1">
      <alignment horizontal="center" vertical="center" wrapText="1"/>
      <protection hidden="1"/>
    </xf>
    <xf numFmtId="172" fontId="8" fillId="0" borderId="0" xfId="0" applyNumberFormat="1" applyFont="1" applyAlignment="1" applyProtection="1">
      <alignment horizontal="center" vertical="top"/>
      <protection hidden="1"/>
    </xf>
    <xf numFmtId="0" fontId="8" fillId="0" borderId="0" xfId="0" applyFont="1" applyAlignment="1" applyProtection="1">
      <alignment horizontal="justify" vertical="top"/>
      <protection hidden="1"/>
    </xf>
    <xf numFmtId="0" fontId="26" fillId="0" borderId="0" xfId="0" applyFont="1" applyAlignment="1" applyProtection="1">
      <alignment horizontal="justify" vertical="top"/>
      <protection hidden="1"/>
    </xf>
    <xf numFmtId="172" fontId="8" fillId="0" borderId="0" xfId="0" applyNumberFormat="1" applyFont="1" applyAlignment="1" applyProtection="1">
      <alignment horizontal="justify" vertical="top" wrapText="1"/>
      <protection hidden="1"/>
    </xf>
    <xf numFmtId="0" fontId="8" fillId="0" borderId="0" xfId="0" applyFont="1" applyAlignment="1" applyProtection="1">
      <alignment horizontal="right" vertical="center"/>
      <protection hidden="1"/>
    </xf>
    <xf numFmtId="0" fontId="8" fillId="0" borderId="0" xfId="0" applyFont="1" applyAlignment="1" applyProtection="1">
      <alignment horizontal="left" vertical="center" wrapText="1" indent="2"/>
      <protection hidden="1"/>
    </xf>
    <xf numFmtId="0" fontId="1" fillId="0" borderId="0" xfId="0" applyFont="1" applyProtection="1">
      <protection hidden="1"/>
    </xf>
    <xf numFmtId="0" fontId="1" fillId="0" borderId="0" xfId="0" applyFont="1" applyAlignment="1" applyProtection="1">
      <alignment vertical="center"/>
      <protection hidden="1"/>
    </xf>
    <xf numFmtId="0" fontId="4" fillId="0" borderId="5" xfId="0" quotePrefix="1" applyFont="1" applyBorder="1" applyAlignment="1" applyProtection="1">
      <alignment horizontal="center" vertical="center"/>
      <protection hidden="1"/>
    </xf>
    <xf numFmtId="0" fontId="24" fillId="3" borderId="9" xfId="0" applyFont="1" applyFill="1" applyBorder="1" applyAlignment="1" applyProtection="1">
      <alignment horizontal="center" vertical="center" wrapText="1"/>
      <protection locked="0"/>
    </xf>
    <xf numFmtId="0" fontId="8" fillId="3" borderId="6" xfId="0" applyFont="1" applyFill="1" applyBorder="1" applyAlignment="1" applyProtection="1">
      <alignment horizontal="left" vertical="center" wrapText="1"/>
      <protection locked="0"/>
    </xf>
    <xf numFmtId="172" fontId="8" fillId="0" borderId="0" xfId="0" applyNumberFormat="1" applyFont="1" applyAlignment="1" applyProtection="1">
      <alignment horizontal="center"/>
      <protection hidden="1"/>
    </xf>
    <xf numFmtId="0" fontId="8" fillId="0" borderId="0" xfId="0" applyFont="1" applyAlignment="1" applyProtection="1">
      <alignment horizontal="left"/>
      <protection hidden="1"/>
    </xf>
    <xf numFmtId="0" fontId="21" fillId="0" borderId="0" xfId="0" applyFont="1" applyAlignment="1" applyProtection="1">
      <alignment horizontal="justify" vertical="center"/>
      <protection hidden="1"/>
    </xf>
    <xf numFmtId="0" fontId="8" fillId="0" borderId="6" xfId="0" applyFont="1" applyBorder="1" applyAlignment="1" applyProtection="1">
      <alignment horizontal="left" vertical="center" wrapText="1"/>
      <protection hidden="1"/>
    </xf>
    <xf numFmtId="0" fontId="8" fillId="0" borderId="6" xfId="0" applyFont="1" applyBorder="1" applyAlignment="1" applyProtection="1">
      <alignment horizontal="center" vertical="top" wrapText="1"/>
      <protection hidden="1"/>
    </xf>
    <xf numFmtId="0" fontId="8" fillId="0" borderId="13" xfId="0" applyFont="1" applyBorder="1" applyAlignment="1" applyProtection="1">
      <alignment horizontal="left" vertical="center" wrapText="1"/>
      <protection hidden="1"/>
    </xf>
    <xf numFmtId="0" fontId="8" fillId="0" borderId="14" xfId="0" applyFont="1" applyBorder="1" applyAlignment="1" applyProtection="1">
      <alignment horizontal="left" vertical="center" wrapText="1"/>
      <protection hidden="1"/>
    </xf>
    <xf numFmtId="0" fontId="8" fillId="0" borderId="0" xfId="0" applyFont="1" applyAlignment="1" applyProtection="1">
      <alignment horizontal="left" vertical="center" wrapText="1"/>
      <protection hidden="1"/>
    </xf>
    <xf numFmtId="0" fontId="8" fillId="0" borderId="0" xfId="0" applyFont="1" applyAlignment="1" applyProtection="1">
      <alignment horizontal="center" vertical="top" wrapText="1"/>
      <protection hidden="1"/>
    </xf>
    <xf numFmtId="0" fontId="9" fillId="0" borderId="0" xfId="0" applyFont="1" applyAlignment="1" applyProtection="1">
      <alignment horizontal="left"/>
      <protection hidden="1"/>
    </xf>
    <xf numFmtId="0" fontId="8" fillId="0" borderId="0" xfId="0" applyFont="1" applyAlignment="1" applyProtection="1">
      <alignment horizontal="center"/>
      <protection hidden="1"/>
    </xf>
    <xf numFmtId="0" fontId="8" fillId="0" borderId="0" xfId="0" applyFont="1" applyAlignment="1" applyProtection="1">
      <alignment vertical="center" wrapText="1"/>
      <protection hidden="1"/>
    </xf>
    <xf numFmtId="0" fontId="8" fillId="0" borderId="0" xfId="0" applyFont="1" applyAlignment="1" applyProtection="1">
      <alignment horizontal="justify"/>
      <protection hidden="1"/>
    </xf>
    <xf numFmtId="0" fontId="8" fillId="0" borderId="0" xfId="0" applyFont="1" applyAlignment="1" applyProtection="1">
      <alignment vertical="top" wrapText="1"/>
      <protection hidden="1"/>
    </xf>
    <xf numFmtId="0" fontId="8" fillId="3" borderId="6" xfId="0" applyFont="1" applyFill="1" applyBorder="1" applyAlignment="1" applyProtection="1">
      <alignment horizontal="center" vertical="top" wrapText="1"/>
      <protection locked="0"/>
    </xf>
    <xf numFmtId="0" fontId="0" fillId="0" borderId="0" xfId="0" applyAlignment="1" applyProtection="1">
      <alignment horizontal="right" vertical="center"/>
      <protection hidden="1"/>
    </xf>
    <xf numFmtId="0" fontId="0" fillId="3" borderId="0" xfId="0" applyFill="1" applyAlignment="1" applyProtection="1">
      <alignment vertical="center"/>
      <protection locked="0"/>
    </xf>
    <xf numFmtId="0" fontId="24" fillId="0" borderId="0" xfId="26" applyFont="1" applyAlignment="1" applyProtection="1">
      <alignment vertical="center"/>
      <protection hidden="1"/>
    </xf>
    <xf numFmtId="0" fontId="28" fillId="0" borderId="0" xfId="26" applyFont="1" applyAlignment="1" applyProtection="1">
      <alignment vertical="center"/>
      <protection hidden="1"/>
    </xf>
    <xf numFmtId="0" fontId="28" fillId="0" borderId="0" xfId="26" applyFont="1" applyProtection="1">
      <protection hidden="1"/>
    </xf>
    <xf numFmtId="0" fontId="13" fillId="0" borderId="0" xfId="26" applyProtection="1">
      <protection hidden="1"/>
    </xf>
    <xf numFmtId="0" fontId="4" fillId="0" borderId="0" xfId="26" applyFont="1" applyAlignment="1" applyProtection="1">
      <alignment vertical="center"/>
      <protection hidden="1"/>
    </xf>
    <xf numFmtId="0" fontId="4" fillId="0" borderId="4" xfId="26" applyFont="1" applyBorder="1" applyAlignment="1" applyProtection="1">
      <alignment vertical="center"/>
      <protection hidden="1"/>
    </xf>
    <xf numFmtId="0" fontId="13" fillId="0" borderId="0" xfId="26" applyAlignment="1" applyProtection="1">
      <alignment vertical="center"/>
      <protection hidden="1"/>
    </xf>
    <xf numFmtId="0" fontId="31" fillId="0" borderId="0" xfId="26" applyFont="1" applyAlignment="1" applyProtection="1">
      <alignment vertical="center"/>
      <protection hidden="1"/>
    </xf>
    <xf numFmtId="0" fontId="4" fillId="0" borderId="15" xfId="26" applyFont="1" applyBorder="1" applyAlignment="1" applyProtection="1">
      <alignment vertical="center"/>
      <protection hidden="1"/>
    </xf>
    <xf numFmtId="0" fontId="8" fillId="0" borderId="16" xfId="0" applyFont="1" applyBorder="1" applyAlignment="1" applyProtection="1">
      <alignment horizontal="center" vertical="center" wrapText="1"/>
      <protection hidden="1"/>
    </xf>
    <xf numFmtId="0" fontId="32" fillId="0" borderId="0" xfId="26" applyFont="1" applyAlignment="1" applyProtection="1">
      <alignment vertical="center"/>
      <protection hidden="1"/>
    </xf>
    <xf numFmtId="0" fontId="33" fillId="0" borderId="0" xfId="26" applyFont="1"/>
    <xf numFmtId="0" fontId="32" fillId="0" borderId="0" xfId="26" applyFont="1" applyProtection="1">
      <protection hidden="1"/>
    </xf>
    <xf numFmtId="0" fontId="33" fillId="0" borderId="0" xfId="26" applyFont="1" applyProtection="1">
      <protection hidden="1"/>
    </xf>
    <xf numFmtId="0" fontId="8" fillId="0" borderId="17" xfId="0" applyFont="1" applyBorder="1" applyAlignment="1" applyProtection="1">
      <alignment horizontal="center" vertical="center" wrapText="1"/>
      <protection hidden="1"/>
    </xf>
    <xf numFmtId="0" fontId="8" fillId="0" borderId="18" xfId="0" applyFont="1" applyBorder="1" applyAlignment="1" applyProtection="1">
      <alignment vertical="center" wrapText="1"/>
      <protection hidden="1"/>
    </xf>
    <xf numFmtId="0" fontId="8" fillId="3" borderId="7" xfId="0" applyFont="1" applyFill="1" applyBorder="1" applyAlignment="1" applyProtection="1">
      <alignment vertical="center"/>
      <protection locked="0"/>
    </xf>
    <xf numFmtId="0" fontId="8" fillId="0" borderId="7" xfId="0" applyFont="1" applyBorder="1" applyAlignment="1" applyProtection="1">
      <alignment horizontal="center" vertical="top" wrapText="1"/>
      <protection hidden="1"/>
    </xf>
    <xf numFmtId="0" fontId="8" fillId="0" borderId="19" xfId="0" applyFont="1" applyBorder="1" applyAlignment="1" applyProtection="1">
      <alignment horizontal="center" vertical="top" wrapText="1"/>
      <protection hidden="1"/>
    </xf>
    <xf numFmtId="0" fontId="8" fillId="0" borderId="20" xfId="0" applyFont="1" applyBorder="1" applyAlignment="1" applyProtection="1">
      <alignment horizontal="center" vertical="top" wrapText="1"/>
      <protection hidden="1"/>
    </xf>
    <xf numFmtId="0" fontId="8" fillId="0" borderId="0" xfId="0" applyFont="1" applyProtection="1">
      <protection hidden="1"/>
    </xf>
    <xf numFmtId="0" fontId="9" fillId="0" borderId="0" xfId="27" applyFont="1" applyAlignment="1" applyProtection="1">
      <alignment vertical="top"/>
      <protection hidden="1"/>
    </xf>
    <xf numFmtId="0" fontId="8" fillId="0" borderId="0" xfId="27" applyAlignment="1" applyProtection="1">
      <alignment horizontal="left" vertical="center" indent="2"/>
      <protection hidden="1"/>
    </xf>
    <xf numFmtId="0" fontId="4" fillId="0" borderId="0" xfId="0" applyFont="1" applyAlignment="1" applyProtection="1">
      <alignment horizontal="center" vertical="center"/>
      <protection hidden="1"/>
    </xf>
    <xf numFmtId="0" fontId="8" fillId="3" borderId="6" xfId="0" applyFont="1" applyFill="1" applyBorder="1" applyAlignment="1" applyProtection="1">
      <alignment horizontal="left" vertical="center"/>
      <protection locked="0"/>
    </xf>
    <xf numFmtId="0" fontId="10" fillId="0" borderId="0" xfId="0" applyFont="1" applyAlignment="1" applyProtection="1">
      <alignment vertical="center" wrapText="1"/>
      <protection hidden="1"/>
    </xf>
    <xf numFmtId="0" fontId="8" fillId="0" borderId="12" xfId="0" applyFont="1" applyBorder="1" applyAlignment="1" applyProtection="1">
      <alignment vertical="center" wrapText="1"/>
      <protection hidden="1"/>
    </xf>
    <xf numFmtId="0" fontId="8" fillId="0" borderId="21" xfId="0" applyFont="1" applyBorder="1" applyAlignment="1" applyProtection="1">
      <alignment vertical="center"/>
      <protection hidden="1"/>
    </xf>
    <xf numFmtId="0" fontId="8" fillId="0" borderId="18" xfId="0" applyFont="1" applyBorder="1" applyAlignment="1" applyProtection="1">
      <alignment vertical="center"/>
      <protection hidden="1"/>
    </xf>
    <xf numFmtId="0" fontId="8" fillId="0" borderId="22" xfId="0" applyFont="1" applyBorder="1" applyAlignment="1" applyProtection="1">
      <alignment vertical="center"/>
      <protection hidden="1"/>
    </xf>
    <xf numFmtId="0" fontId="8" fillId="0" borderId="23" xfId="0" applyFont="1" applyBorder="1" applyAlignment="1" applyProtection="1">
      <alignment vertical="center"/>
      <protection hidden="1"/>
    </xf>
    <xf numFmtId="0" fontId="8" fillId="0" borderId="24" xfId="0" applyFont="1" applyBorder="1" applyAlignment="1" applyProtection="1">
      <alignment vertical="center"/>
      <protection hidden="1"/>
    </xf>
    <xf numFmtId="0" fontId="8" fillId="0" borderId="25" xfId="0" applyFont="1" applyBorder="1" applyAlignment="1" applyProtection="1">
      <alignment vertical="center"/>
      <protection hidden="1"/>
    </xf>
    <xf numFmtId="0" fontId="8" fillId="0" borderId="14" xfId="0" applyFont="1" applyBorder="1" applyAlignment="1" applyProtection="1">
      <alignment vertical="center"/>
      <protection hidden="1"/>
    </xf>
    <xf numFmtId="0" fontId="8" fillId="0" borderId="11" xfId="0" applyFont="1" applyBorder="1" applyAlignment="1" applyProtection="1">
      <alignment vertical="center"/>
      <protection hidden="1"/>
    </xf>
    <xf numFmtId="0" fontId="8" fillId="0" borderId="12" xfId="0" applyFont="1" applyBorder="1" applyAlignment="1" applyProtection="1">
      <alignment horizontal="left" vertical="center"/>
      <protection hidden="1"/>
    </xf>
    <xf numFmtId="0" fontId="8" fillId="0" borderId="9" xfId="0" applyFont="1" applyBorder="1" applyAlignment="1" applyProtection="1">
      <alignment horizontal="left" vertical="center"/>
      <protection hidden="1"/>
    </xf>
    <xf numFmtId="0" fontId="4" fillId="3" borderId="6" xfId="0" applyFont="1" applyFill="1" applyBorder="1" applyAlignment="1" applyProtection="1">
      <alignment horizontal="left" vertical="center" indent="4"/>
      <protection locked="0"/>
    </xf>
    <xf numFmtId="0" fontId="9" fillId="0" borderId="0" xfId="27" applyFont="1" applyAlignment="1" applyProtection="1">
      <alignment horizontal="left" vertical="center"/>
      <protection hidden="1"/>
    </xf>
    <xf numFmtId="0" fontId="8" fillId="0" borderId="0" xfId="24" applyAlignment="1" applyProtection="1">
      <alignment horizontal="left" vertical="center" indent="1"/>
      <protection hidden="1"/>
    </xf>
    <xf numFmtId="0" fontId="7" fillId="0" borderId="0" xfId="0" applyFont="1" applyAlignment="1" applyProtection="1">
      <alignment vertical="center"/>
      <protection hidden="1"/>
    </xf>
    <xf numFmtId="0" fontId="4" fillId="0" borderId="27" xfId="0" applyFont="1" applyBorder="1" applyAlignment="1" applyProtection="1">
      <alignment horizontal="center" vertical="center"/>
      <protection hidden="1"/>
    </xf>
    <xf numFmtId="0" fontId="4" fillId="0" borderId="28" xfId="0" applyFont="1" applyBorder="1" applyAlignment="1" applyProtection="1">
      <alignment horizontal="center" vertical="center"/>
      <protection hidden="1"/>
    </xf>
    <xf numFmtId="0" fontId="4" fillId="0" borderId="29" xfId="0" applyFont="1" applyBorder="1" applyAlignment="1" applyProtection="1">
      <alignment horizontal="center" vertical="center"/>
      <protection hidden="1"/>
    </xf>
    <xf numFmtId="0" fontId="4" fillId="0" borderId="30" xfId="0" applyFont="1" applyBorder="1" applyAlignment="1" applyProtection="1">
      <alignment horizontal="center" vertical="center"/>
      <protection hidden="1"/>
    </xf>
    <xf numFmtId="0" fontId="38" fillId="0" borderId="0" xfId="0" applyFont="1" applyAlignment="1" applyProtection="1">
      <alignment vertical="center"/>
      <protection hidden="1"/>
    </xf>
    <xf numFmtId="0" fontId="38" fillId="0" borderId="0" xfId="0" applyFont="1" applyAlignment="1" applyProtection="1">
      <alignment horizontal="center"/>
      <protection hidden="1"/>
    </xf>
    <xf numFmtId="0" fontId="38" fillId="0" borderId="0" xfId="0" applyFont="1" applyAlignment="1" applyProtection="1">
      <alignment horizontal="center" vertical="center"/>
      <protection hidden="1"/>
    </xf>
    <xf numFmtId="0" fontId="38" fillId="0" borderId="0" xfId="0" applyFont="1" applyProtection="1">
      <protection hidden="1"/>
    </xf>
    <xf numFmtId="0" fontId="41" fillId="0" borderId="0" xfId="0" applyFont="1" applyAlignment="1" applyProtection="1">
      <alignment vertical="center"/>
      <protection hidden="1"/>
    </xf>
    <xf numFmtId="0" fontId="42" fillId="0" borderId="0" xfId="0" applyFont="1" applyAlignment="1" applyProtection="1">
      <alignment vertical="center"/>
      <protection hidden="1"/>
    </xf>
    <xf numFmtId="0" fontId="35" fillId="0" borderId="0" xfId="24" applyFont="1" applyAlignment="1" applyProtection="1">
      <alignment horizontal="left" vertical="center" indent="1"/>
      <protection hidden="1"/>
    </xf>
    <xf numFmtId="0" fontId="37" fillId="0" borderId="0" xfId="0" applyFont="1" applyAlignment="1" applyProtection="1">
      <alignment vertical="center"/>
      <protection hidden="1"/>
    </xf>
    <xf numFmtId="0" fontId="6" fillId="0" borderId="0" xfId="0" applyFont="1" applyAlignment="1" applyProtection="1">
      <alignment horizontal="center" vertical="center"/>
      <protection hidden="1"/>
    </xf>
    <xf numFmtId="0" fontId="6" fillId="0" borderId="0" xfId="0" applyFont="1" applyAlignment="1" applyProtection="1">
      <alignment horizontal="center" vertical="center" wrapText="1"/>
      <protection hidden="1"/>
    </xf>
    <xf numFmtId="0" fontId="6" fillId="0" borderId="6" xfId="0" applyFont="1" applyBorder="1" applyAlignment="1" applyProtection="1">
      <alignment horizontal="center" vertical="center" wrapText="1"/>
      <protection hidden="1"/>
    </xf>
    <xf numFmtId="0" fontId="40" fillId="0" borderId="0" xfId="27" applyFont="1" applyAlignment="1" applyProtection="1">
      <alignment vertical="center"/>
      <protection hidden="1"/>
    </xf>
    <xf numFmtId="0" fontId="39" fillId="0" borderId="0" xfId="0" applyFont="1" applyAlignment="1" applyProtection="1">
      <alignment horizontal="center" vertical="center"/>
      <protection hidden="1"/>
    </xf>
    <xf numFmtId="0" fontId="4" fillId="0" borderId="0" xfId="0" applyFont="1" applyProtection="1">
      <protection hidden="1"/>
    </xf>
    <xf numFmtId="0" fontId="0" fillId="0" borderId="0" xfId="0" applyAlignment="1" applyProtection="1">
      <alignment horizontal="justify"/>
      <protection hidden="1"/>
    </xf>
    <xf numFmtId="0" fontId="6" fillId="3" borderId="6" xfId="0" applyFont="1" applyFill="1" applyBorder="1" applyAlignment="1" applyProtection="1">
      <alignment horizontal="center" vertical="center"/>
      <protection locked="0"/>
    </xf>
    <xf numFmtId="0" fontId="8" fillId="0" borderId="15" xfId="0" applyFont="1" applyBorder="1" applyAlignment="1" applyProtection="1">
      <alignment vertical="center"/>
      <protection hidden="1"/>
    </xf>
    <xf numFmtId="0" fontId="9" fillId="3" borderId="19" xfId="0" applyFont="1" applyFill="1" applyBorder="1" applyAlignment="1" applyProtection="1">
      <alignment horizontal="center" vertical="center" wrapText="1"/>
      <protection locked="0"/>
    </xf>
    <xf numFmtId="0" fontId="9" fillId="3" borderId="20" xfId="0" applyFont="1" applyFill="1" applyBorder="1" applyAlignment="1" applyProtection="1">
      <alignment horizontal="center" vertical="center" wrapText="1"/>
      <protection locked="0"/>
    </xf>
    <xf numFmtId="0" fontId="8" fillId="0" borderId="0" xfId="27" applyAlignment="1" applyProtection="1">
      <alignment vertical="top"/>
      <protection hidden="1"/>
    </xf>
    <xf numFmtId="0" fontId="9" fillId="0" borderId="0" xfId="24" applyFont="1" applyAlignment="1" applyProtection="1">
      <alignment horizontal="left" vertical="center" indent="5"/>
      <protection hidden="1"/>
    </xf>
    <xf numFmtId="0" fontId="8" fillId="0" borderId="0" xfId="27" applyAlignment="1" applyProtection="1">
      <alignment horizontal="left" vertical="center" indent="5"/>
      <protection hidden="1"/>
    </xf>
    <xf numFmtId="0" fontId="8" fillId="0" borderId="6" xfId="0" applyFont="1" applyBorder="1" applyAlignment="1" applyProtection="1">
      <alignment vertical="center" wrapText="1"/>
      <protection hidden="1"/>
    </xf>
    <xf numFmtId="0" fontId="1" fillId="0" borderId="0" xfId="0" applyFont="1" applyAlignment="1" applyProtection="1">
      <alignment horizontal="left" vertical="center"/>
      <protection hidden="1"/>
    </xf>
    <xf numFmtId="0" fontId="0" fillId="0" borderId="0" xfId="0" applyAlignment="1" applyProtection="1">
      <alignment horizontal="left" vertical="center"/>
      <protection hidden="1"/>
    </xf>
    <xf numFmtId="0" fontId="35" fillId="0" borderId="0" xfId="0" applyFont="1" applyProtection="1">
      <protection hidden="1"/>
    </xf>
    <xf numFmtId="0" fontId="24" fillId="3" borderId="6" xfId="0" applyFont="1" applyFill="1" applyBorder="1" applyAlignment="1" applyProtection="1">
      <alignment horizontal="right" vertical="center" wrapText="1"/>
      <protection locked="0"/>
    </xf>
    <xf numFmtId="0" fontId="13" fillId="0" borderId="0" xfId="25" applyAlignment="1" applyProtection="1">
      <alignment vertical="center"/>
      <protection hidden="1"/>
    </xf>
    <xf numFmtId="0" fontId="13" fillId="0" borderId="0" xfId="25" applyProtection="1">
      <protection hidden="1"/>
    </xf>
    <xf numFmtId="0" fontId="35" fillId="0" borderId="0" xfId="0" applyFont="1" applyAlignment="1" applyProtection="1">
      <alignment vertical="center"/>
      <protection hidden="1"/>
    </xf>
    <xf numFmtId="0" fontId="8" fillId="0" borderId="0" xfId="0" applyFont="1" applyAlignment="1" applyProtection="1">
      <alignment horizontal="right" vertical="top"/>
      <protection hidden="1"/>
    </xf>
    <xf numFmtId="0" fontId="46" fillId="0" borderId="0" xfId="0" applyFont="1" applyAlignment="1" applyProtection="1">
      <alignment vertical="center"/>
      <protection hidden="1"/>
    </xf>
    <xf numFmtId="15" fontId="8" fillId="3" borderId="6" xfId="0" applyNumberFormat="1" applyFont="1" applyFill="1" applyBorder="1" applyAlignment="1" applyProtection="1">
      <alignment horizontal="left" vertical="center"/>
      <protection locked="0"/>
    </xf>
    <xf numFmtId="0" fontId="45" fillId="0" borderId="0" xfId="0" applyFont="1" applyAlignment="1" applyProtection="1">
      <alignment vertical="center"/>
      <protection hidden="1"/>
    </xf>
    <xf numFmtId="0" fontId="8" fillId="0" borderId="0" xfId="0" applyFont="1" applyAlignment="1" applyProtection="1">
      <alignment horizontal="justify" vertical="center" wrapText="1"/>
      <protection hidden="1"/>
    </xf>
    <xf numFmtId="0" fontId="34" fillId="0" borderId="0" xfId="0" applyFont="1" applyAlignment="1" applyProtection="1">
      <alignment horizontal="left" vertical="center"/>
      <protection hidden="1"/>
    </xf>
    <xf numFmtId="173" fontId="9" fillId="0" borderId="0" xfId="0" applyNumberFormat="1" applyFont="1" applyAlignment="1">
      <alignment horizontal="left" vertical="center" indent="1"/>
    </xf>
    <xf numFmtId="0" fontId="8" fillId="3" borderId="19" xfId="0" applyFont="1" applyFill="1" applyBorder="1" applyAlignment="1" applyProtection="1">
      <alignment horizontal="left" vertical="center" wrapText="1"/>
      <protection locked="0"/>
    </xf>
    <xf numFmtId="0" fontId="8" fillId="3" borderId="20" xfId="0" applyFont="1" applyFill="1" applyBorder="1" applyAlignment="1" applyProtection="1">
      <alignment horizontal="left" vertical="center" wrapText="1"/>
      <protection locked="0"/>
    </xf>
    <xf numFmtId="0" fontId="8" fillId="3" borderId="1" xfId="0" applyFont="1" applyFill="1" applyBorder="1" applyAlignment="1" applyProtection="1">
      <alignment horizontal="left" vertical="center" wrapText="1"/>
      <protection locked="0"/>
    </xf>
    <xf numFmtId="0" fontId="8" fillId="0" borderId="7" xfId="0" applyFont="1" applyBorder="1" applyAlignment="1" applyProtection="1">
      <alignment horizontal="left" vertical="center" wrapText="1"/>
      <protection hidden="1"/>
    </xf>
    <xf numFmtId="0" fontId="8" fillId="0" borderId="6" xfId="0" applyFont="1" applyBorder="1" applyAlignment="1" applyProtection="1">
      <alignment horizontal="left" vertical="center" wrapText="1" indent="2"/>
      <protection hidden="1"/>
    </xf>
    <xf numFmtId="0" fontId="8" fillId="0" borderId="6" xfId="0" applyFont="1" applyBorder="1" applyAlignment="1" applyProtection="1">
      <alignment horizontal="left" vertical="top" wrapText="1" indent="2"/>
      <protection hidden="1"/>
    </xf>
    <xf numFmtId="0" fontId="8" fillId="0" borderId="8" xfId="0" applyFont="1" applyBorder="1" applyAlignment="1" applyProtection="1">
      <alignment horizontal="left" vertical="center" wrapText="1" indent="2"/>
      <protection hidden="1"/>
    </xf>
    <xf numFmtId="0" fontId="8" fillId="0" borderId="17" xfId="0" applyFont="1" applyBorder="1" applyAlignment="1" applyProtection="1">
      <alignment horizontal="left" vertical="center" wrapText="1" indent="2"/>
      <protection hidden="1"/>
    </xf>
    <xf numFmtId="1" fontId="25" fillId="0" borderId="0" xfId="0" applyNumberFormat="1" applyFont="1" applyAlignment="1" applyProtection="1">
      <alignment horizontal="center" vertical="center"/>
      <protection hidden="1"/>
    </xf>
    <xf numFmtId="0" fontId="8" fillId="0" borderId="31" xfId="0" applyFont="1" applyBorder="1" applyAlignment="1" applyProtection="1">
      <alignment horizontal="center" vertical="top" wrapText="1"/>
      <protection hidden="1"/>
    </xf>
    <xf numFmtId="0" fontId="43" fillId="0" borderId="0" xfId="0" applyFont="1" applyAlignment="1" applyProtection="1">
      <alignment horizontal="justify" vertical="center"/>
      <protection hidden="1"/>
    </xf>
    <xf numFmtId="0" fontId="43" fillId="0" borderId="0" xfId="0" applyFont="1" applyAlignment="1" applyProtection="1">
      <alignment horizontal="center" vertical="center"/>
      <protection hidden="1"/>
    </xf>
    <xf numFmtId="0" fontId="4" fillId="0" borderId="0" xfId="0" applyFont="1" applyAlignment="1" applyProtection="1">
      <alignment horizontal="justify" vertical="center"/>
      <protection hidden="1"/>
    </xf>
    <xf numFmtId="0" fontId="23" fillId="0" borderId="0" xfId="26" applyFont="1" applyAlignment="1" applyProtection="1">
      <alignment vertical="center"/>
      <protection hidden="1"/>
    </xf>
    <xf numFmtId="0" fontId="24" fillId="0" borderId="4" xfId="26" applyFont="1" applyBorder="1" applyAlignment="1" applyProtection="1">
      <alignment vertical="center"/>
      <protection hidden="1"/>
    </xf>
    <xf numFmtId="0" fontId="48" fillId="0" borderId="0" xfId="0" applyFont="1" applyAlignment="1" applyProtection="1">
      <alignment horizontal="right" vertical="center" wrapText="1"/>
      <protection hidden="1"/>
    </xf>
    <xf numFmtId="0" fontId="9" fillId="0" borderId="0" xfId="0" applyFont="1" applyAlignment="1" applyProtection="1">
      <alignment horizontal="center" vertical="center" wrapText="1"/>
      <protection hidden="1"/>
    </xf>
    <xf numFmtId="0" fontId="8" fillId="0" borderId="15" xfId="0" applyFont="1" applyBorder="1" applyAlignment="1" applyProtection="1">
      <alignment horizontal="center" vertical="top" wrapText="1"/>
      <protection hidden="1"/>
    </xf>
    <xf numFmtId="0" fontId="8" fillId="0" borderId="15" xfId="0" applyFont="1" applyBorder="1" applyAlignment="1" applyProtection="1">
      <alignment vertical="top" wrapText="1"/>
      <protection hidden="1"/>
    </xf>
    <xf numFmtId="0" fontId="43" fillId="0" borderId="0" xfId="0" applyFont="1" applyAlignment="1" applyProtection="1">
      <alignment vertical="center"/>
      <protection hidden="1"/>
    </xf>
    <xf numFmtId="0" fontId="43" fillId="0" borderId="0" xfId="0" applyFont="1" applyAlignment="1" applyProtection="1">
      <alignment vertical="center"/>
      <protection locked="0"/>
    </xf>
    <xf numFmtId="0" fontId="24" fillId="0" borderId="0" xfId="0" applyFont="1" applyAlignment="1" applyProtection="1">
      <alignment vertical="center"/>
      <protection locked="0"/>
    </xf>
    <xf numFmtId="0" fontId="43" fillId="0" borderId="0" xfId="0" applyFont="1" applyAlignment="1" applyProtection="1">
      <alignment vertical="center" wrapText="1"/>
      <protection hidden="1"/>
    </xf>
    <xf numFmtId="14" fontId="6" fillId="0" borderId="0" xfId="0" applyNumberFormat="1" applyFont="1" applyAlignment="1" applyProtection="1">
      <alignment vertical="center" wrapText="1"/>
      <protection hidden="1"/>
    </xf>
    <xf numFmtId="0" fontId="6" fillId="0" borderId="0" xfId="0" applyFont="1" applyAlignment="1" applyProtection="1">
      <alignment vertical="top" wrapText="1"/>
      <protection hidden="1"/>
    </xf>
    <xf numFmtId="0" fontId="49" fillId="0" borderId="0" xfId="0" applyFont="1" applyProtection="1">
      <protection hidden="1"/>
    </xf>
    <xf numFmtId="0" fontId="24" fillId="0" borderId="0" xfId="0" applyFont="1" applyProtection="1">
      <protection hidden="1"/>
    </xf>
    <xf numFmtId="0" fontId="7" fillId="0" borderId="0" xfId="0" applyFont="1" applyAlignment="1" applyProtection="1">
      <alignment horizontal="center" vertical="top"/>
      <protection hidden="1"/>
    </xf>
    <xf numFmtId="0" fontId="3" fillId="0" borderId="0" xfId="0" applyFont="1" applyAlignment="1" applyProtection="1">
      <alignment horizontal="center" vertical="top"/>
      <protection hidden="1"/>
    </xf>
    <xf numFmtId="0" fontId="44" fillId="0" borderId="0" xfId="0" applyFont="1" applyAlignment="1" applyProtection="1">
      <alignment horizontal="left" vertical="top" wrapText="1"/>
      <protection hidden="1"/>
    </xf>
    <xf numFmtId="0" fontId="50" fillId="0" borderId="0" xfId="0" applyFont="1" applyAlignment="1">
      <alignment horizontal="left"/>
    </xf>
    <xf numFmtId="0" fontId="8" fillId="0" borderId="16" xfId="0" applyFont="1" applyBorder="1" applyAlignment="1" applyProtection="1">
      <alignment horizontal="left" vertical="center" wrapText="1" indent="2"/>
      <protection hidden="1"/>
    </xf>
    <xf numFmtId="0" fontId="49" fillId="0" borderId="0" xfId="0" applyFont="1" applyProtection="1">
      <protection locked="0"/>
    </xf>
    <xf numFmtId="0" fontId="13" fillId="0" borderId="0" xfId="25" applyAlignment="1" applyProtection="1">
      <alignment horizontal="left" vertical="center"/>
      <protection hidden="1"/>
    </xf>
    <xf numFmtId="0" fontId="13" fillId="0" borderId="0" xfId="25" applyAlignment="1" applyProtection="1">
      <alignment horizontal="center" vertical="center"/>
      <protection hidden="1"/>
    </xf>
    <xf numFmtId="0" fontId="13" fillId="0" borderId="0" xfId="25" applyAlignment="1" applyProtection="1">
      <alignment horizontal="left"/>
      <protection hidden="1"/>
    </xf>
    <xf numFmtId="0" fontId="13" fillId="0" borderId="0" xfId="25" applyAlignment="1" applyProtection="1">
      <alignment horizontal="center"/>
      <protection hidden="1"/>
    </xf>
    <xf numFmtId="0" fontId="13" fillId="0" borderId="0" xfId="28" applyAlignment="1" applyProtection="1">
      <alignment horizontal="center"/>
      <protection hidden="1"/>
    </xf>
    <xf numFmtId="0" fontId="13" fillId="0" borderId="0" xfId="28" applyProtection="1">
      <protection hidden="1"/>
    </xf>
    <xf numFmtId="0" fontId="8" fillId="0" borderId="0" xfId="0" applyFont="1" applyAlignment="1" applyProtection="1">
      <alignment vertical="center" wrapText="1"/>
      <protection locked="0" hidden="1"/>
    </xf>
    <xf numFmtId="0" fontId="51" fillId="0" borderId="0" xfId="0" applyFont="1" applyAlignment="1" applyProtection="1">
      <alignment vertical="center"/>
      <protection hidden="1"/>
    </xf>
    <xf numFmtId="0" fontId="51" fillId="0" borderId="0" xfId="0" applyFont="1" applyProtection="1">
      <protection hidden="1"/>
    </xf>
    <xf numFmtId="0" fontId="52" fillId="0" borderId="0" xfId="0" applyFont="1" applyAlignment="1" applyProtection="1">
      <alignment vertical="center"/>
      <protection hidden="1"/>
    </xf>
    <xf numFmtId="0" fontId="53" fillId="0" borderId="0" xfId="0" applyFont="1" applyAlignment="1" applyProtection="1">
      <alignment vertical="center"/>
      <protection hidden="1"/>
    </xf>
    <xf numFmtId="0" fontId="54" fillId="0" borderId="0" xfId="24" applyFont="1" applyAlignment="1" applyProtection="1">
      <alignment vertical="center"/>
      <protection hidden="1"/>
    </xf>
    <xf numFmtId="0" fontId="54" fillId="0" borderId="0" xfId="27" applyFont="1" applyAlignment="1" applyProtection="1">
      <alignment vertical="center"/>
      <protection hidden="1"/>
    </xf>
    <xf numFmtId="0" fontId="51" fillId="0" borderId="0" xfId="0" applyFont="1" applyAlignment="1" applyProtection="1">
      <alignment horizontal="justify" vertical="center"/>
      <protection hidden="1"/>
    </xf>
    <xf numFmtId="0" fontId="54" fillId="0" borderId="0" xfId="24" applyFont="1" applyAlignment="1" applyProtection="1">
      <alignment horizontal="justify" vertical="center"/>
      <protection hidden="1"/>
    </xf>
    <xf numFmtId="0" fontId="54" fillId="0" borderId="0" xfId="27" applyFont="1" applyAlignment="1" applyProtection="1">
      <alignment horizontal="justify" vertical="center"/>
      <protection hidden="1"/>
    </xf>
    <xf numFmtId="0" fontId="51" fillId="0" borderId="0" xfId="0" applyFont="1" applyAlignment="1" applyProtection="1">
      <alignment horizontal="justify"/>
      <protection hidden="1"/>
    </xf>
    <xf numFmtId="0" fontId="24" fillId="0" borderId="0" xfId="0" applyFont="1" applyAlignment="1" applyProtection="1">
      <alignment horizontal="center"/>
      <protection hidden="1"/>
    </xf>
    <xf numFmtId="0" fontId="24" fillId="0" borderId="0" xfId="0" applyFont="1" applyAlignment="1" applyProtection="1">
      <alignment horizontal="center" vertical="center"/>
      <protection hidden="1"/>
    </xf>
    <xf numFmtId="0" fontId="24" fillId="0" borderId="0" xfId="23" applyFont="1" applyAlignment="1" applyProtection="1">
      <alignment horizontal="center" vertical="center"/>
      <protection hidden="1"/>
    </xf>
    <xf numFmtId="0" fontId="24" fillId="0" borderId="0" xfId="23" applyFont="1" applyProtection="1">
      <protection hidden="1"/>
    </xf>
    <xf numFmtId="0" fontId="6" fillId="0" borderId="0" xfId="24" applyFont="1" applyAlignment="1" applyProtection="1">
      <alignment vertical="center"/>
      <protection hidden="1"/>
    </xf>
    <xf numFmtId="0" fontId="6" fillId="0" borderId="0" xfId="27" applyFont="1" applyAlignment="1" applyProtection="1">
      <alignment vertical="center"/>
      <protection hidden="1"/>
    </xf>
    <xf numFmtId="0" fontId="24" fillId="0" borderId="0" xfId="23" applyFont="1" applyAlignment="1" applyProtection="1">
      <alignment horizontal="center"/>
      <protection hidden="1"/>
    </xf>
    <xf numFmtId="0" fontId="6" fillId="0" borderId="0" xfId="0" applyFont="1" applyAlignment="1" applyProtection="1">
      <alignment vertical="center" wrapText="1"/>
      <protection hidden="1"/>
    </xf>
    <xf numFmtId="0" fontId="55" fillId="0" borderId="0" xfId="0" applyFont="1" applyAlignment="1" applyProtection="1">
      <alignment horizontal="center" vertical="center"/>
      <protection hidden="1"/>
    </xf>
    <xf numFmtId="0" fontId="24" fillId="0" borderId="0" xfId="23" applyFont="1" applyAlignment="1" applyProtection="1">
      <alignment vertical="center"/>
      <protection hidden="1"/>
    </xf>
    <xf numFmtId="0" fontId="24" fillId="3" borderId="6" xfId="0" applyFont="1" applyFill="1" applyBorder="1" applyAlignment="1" applyProtection="1">
      <alignment horizontal="center" vertical="center"/>
      <protection locked="0"/>
    </xf>
    <xf numFmtId="0" fontId="57" fillId="0" borderId="0" xfId="0" applyFont="1"/>
    <xf numFmtId="0" fontId="4" fillId="0" borderId="0" xfId="0" applyFont="1" applyAlignment="1" applyProtection="1">
      <alignment horizontal="justify" vertical="top" wrapText="1"/>
      <protection hidden="1"/>
    </xf>
    <xf numFmtId="0" fontId="4" fillId="0" borderId="0" xfId="0" applyFont="1" applyAlignment="1" applyProtection="1">
      <alignment horizontal="justify" vertical="top"/>
      <protection hidden="1"/>
    </xf>
    <xf numFmtId="0" fontId="24" fillId="0" borderId="0" xfId="0" applyFont="1" applyAlignment="1" applyProtection="1">
      <alignment vertical="top"/>
      <protection hidden="1"/>
    </xf>
    <xf numFmtId="0" fontId="4" fillId="0" borderId="0" xfId="0" applyFont="1" applyAlignment="1" applyProtection="1">
      <alignment vertical="top"/>
      <protection hidden="1"/>
    </xf>
    <xf numFmtId="0" fontId="4" fillId="0" borderId="0" xfId="0" applyFont="1" applyAlignment="1" applyProtection="1">
      <alignment horizontal="right" vertical="top"/>
      <protection hidden="1"/>
    </xf>
    <xf numFmtId="0" fontId="50" fillId="0" borderId="0" xfId="0" applyFont="1" applyProtection="1">
      <protection hidden="1"/>
    </xf>
    <xf numFmtId="0" fontId="4" fillId="0" borderId="0" xfId="0" applyFont="1" applyAlignment="1" applyProtection="1">
      <alignment horizontal="justify"/>
      <protection hidden="1"/>
    </xf>
    <xf numFmtId="0" fontId="7" fillId="0" borderId="0" xfId="0" applyFont="1" applyAlignment="1" applyProtection="1">
      <alignment horizontal="justify"/>
      <protection hidden="1"/>
    </xf>
    <xf numFmtId="0" fontId="4" fillId="0" borderId="0" xfId="0" quotePrefix="1" applyFont="1" applyAlignment="1" applyProtection="1">
      <alignment vertical="top"/>
      <protection hidden="1"/>
    </xf>
    <xf numFmtId="0" fontId="4" fillId="0" borderId="0" xfId="0" applyFont="1" applyAlignment="1" applyProtection="1">
      <alignment horizontal="left"/>
      <protection hidden="1"/>
    </xf>
    <xf numFmtId="0" fontId="4" fillId="0" borderId="0" xfId="0" applyFont="1" applyAlignment="1" applyProtection="1">
      <alignment vertical="top" wrapText="1"/>
      <protection hidden="1"/>
    </xf>
    <xf numFmtId="0" fontId="7" fillId="0" borderId="0" xfId="0" applyFont="1" applyAlignment="1" applyProtection="1">
      <alignment horizontal="justify" vertical="top" wrapText="1"/>
      <protection hidden="1"/>
    </xf>
    <xf numFmtId="0" fontId="7" fillId="0" borderId="0" xfId="0" applyFont="1" applyAlignment="1" applyProtection="1">
      <alignment vertical="top" wrapText="1"/>
      <protection hidden="1"/>
    </xf>
    <xf numFmtId="15" fontId="4" fillId="0" borderId="0" xfId="0" applyNumberFormat="1" applyFont="1" applyAlignment="1" applyProtection="1">
      <alignment vertical="top"/>
      <protection hidden="1"/>
    </xf>
    <xf numFmtId="0" fontId="4" fillId="0" borderId="4" xfId="0" applyFont="1" applyBorder="1" applyProtection="1">
      <protection hidden="1"/>
    </xf>
    <xf numFmtId="0" fontId="8" fillId="3" borderId="7" xfId="0" applyFont="1" applyFill="1" applyBorder="1" applyAlignment="1" applyProtection="1">
      <alignment horizontal="left" vertical="center" wrapText="1"/>
      <protection locked="0"/>
    </xf>
    <xf numFmtId="0" fontId="9" fillId="0" borderId="0" xfId="0" applyFont="1" applyAlignment="1" applyProtection="1">
      <alignment horizontal="left" vertical="center" wrapText="1" indent="1"/>
      <protection hidden="1"/>
    </xf>
    <xf numFmtId="0" fontId="8" fillId="0" borderId="0" xfId="27" applyAlignment="1" applyProtection="1">
      <alignment horizontal="left" vertical="center" wrapText="1"/>
      <protection hidden="1"/>
    </xf>
    <xf numFmtId="0" fontId="4" fillId="3" borderId="28" xfId="0" applyFont="1" applyFill="1" applyBorder="1" applyAlignment="1" applyProtection="1">
      <alignment horizontal="left" vertical="center" wrapText="1"/>
      <protection locked="0"/>
    </xf>
    <xf numFmtId="0" fontId="4" fillId="3" borderId="29" xfId="0" applyFont="1" applyFill="1" applyBorder="1" applyAlignment="1" applyProtection="1">
      <alignment horizontal="left" vertical="center" wrapText="1"/>
      <protection locked="0"/>
    </xf>
    <xf numFmtId="0" fontId="4" fillId="3" borderId="30" xfId="0" applyFont="1" applyFill="1" applyBorder="1" applyAlignment="1" applyProtection="1">
      <alignment horizontal="left" vertical="center" wrapText="1"/>
      <protection locked="0"/>
    </xf>
    <xf numFmtId="173" fontId="9" fillId="0" borderId="0" xfId="0" applyNumberFormat="1" applyFont="1" applyAlignment="1" applyProtection="1">
      <alignment horizontal="left" vertical="center" wrapText="1" indent="1"/>
      <protection hidden="1"/>
    </xf>
    <xf numFmtId="0" fontId="9" fillId="0" borderId="0" xfId="0" applyFont="1" applyAlignment="1">
      <alignment horizontal="left" vertical="center" wrapText="1" indent="1"/>
    </xf>
    <xf numFmtId="0" fontId="8" fillId="3" borderId="31" xfId="0" applyFont="1" applyFill="1" applyBorder="1" applyAlignment="1" applyProtection="1">
      <alignment horizontal="left" vertical="center" wrapText="1"/>
      <protection locked="0"/>
    </xf>
    <xf numFmtId="0" fontId="8" fillId="3" borderId="6" xfId="0" applyFont="1" applyFill="1" applyBorder="1" applyAlignment="1" applyProtection="1">
      <alignment horizontal="left" vertical="top" wrapText="1"/>
      <protection locked="0"/>
    </xf>
    <xf numFmtId="0" fontId="8" fillId="3" borderId="6" xfId="0" applyFont="1" applyFill="1" applyBorder="1" applyAlignment="1" applyProtection="1">
      <alignment horizontal="center" vertical="center" wrapText="1"/>
      <protection locked="0"/>
    </xf>
    <xf numFmtId="0" fontId="8" fillId="3" borderId="31" xfId="0" applyFont="1" applyFill="1" applyBorder="1" applyAlignment="1" applyProtection="1">
      <alignment horizontal="center" vertical="center" wrapText="1"/>
      <protection locked="0"/>
    </xf>
    <xf numFmtId="0" fontId="8" fillId="3" borderId="7" xfId="0" applyFont="1" applyFill="1" applyBorder="1" applyAlignment="1" applyProtection="1">
      <alignment horizontal="center" vertical="center" wrapText="1"/>
      <protection locked="0"/>
    </xf>
    <xf numFmtId="0" fontId="8" fillId="3" borderId="6" xfId="0" applyFont="1" applyFill="1" applyBorder="1" applyAlignment="1" applyProtection="1">
      <alignment horizontal="left" vertical="top" wrapText="1"/>
      <protection locked="0" hidden="1"/>
    </xf>
    <xf numFmtId="0" fontId="70" fillId="0" borderId="0" xfId="0" applyFont="1" applyAlignment="1" applyProtection="1">
      <alignment vertical="center" wrapText="1"/>
      <protection hidden="1"/>
    </xf>
    <xf numFmtId="0" fontId="71" fillId="0" borderId="0" xfId="0" applyFont="1" applyAlignment="1" applyProtection="1">
      <alignment vertical="center" wrapText="1"/>
      <protection hidden="1"/>
    </xf>
    <xf numFmtId="0" fontId="24" fillId="0" borderId="0" xfId="0" applyFont="1" applyAlignment="1" applyProtection="1">
      <alignment horizontal="left" vertical="center"/>
      <protection hidden="1"/>
    </xf>
    <xf numFmtId="0" fontId="75" fillId="0" borderId="0" xfId="0" applyFont="1" applyAlignment="1" applyProtection="1">
      <alignment horizontal="justify" vertical="top"/>
      <protection hidden="1"/>
    </xf>
    <xf numFmtId="0" fontId="62" fillId="0" borderId="0" xfId="26" applyFont="1" applyProtection="1">
      <protection hidden="1"/>
    </xf>
    <xf numFmtId="0" fontId="63" fillId="0" borderId="5" xfId="26" applyFont="1" applyBorder="1" applyAlignment="1" applyProtection="1">
      <alignment horizontal="center" vertical="center"/>
      <protection hidden="1"/>
    </xf>
    <xf numFmtId="0" fontId="63" fillId="0" borderId="5" xfId="26" applyFont="1" applyBorder="1" applyAlignment="1" applyProtection="1">
      <alignment horizontal="center" vertical="top"/>
      <protection hidden="1"/>
    </xf>
    <xf numFmtId="0" fontId="76" fillId="10" borderId="12" xfId="26" applyFont="1" applyFill="1" applyBorder="1" applyAlignment="1" applyProtection="1">
      <alignment horizontal="center" vertical="top"/>
      <protection hidden="1"/>
    </xf>
    <xf numFmtId="0" fontId="8" fillId="0" borderId="0" xfId="26" applyFont="1" applyAlignment="1" applyProtection="1">
      <alignment vertical="center"/>
      <protection hidden="1"/>
    </xf>
    <xf numFmtId="0" fontId="4" fillId="0" borderId="22" xfId="21" quotePrefix="1" applyFont="1" applyBorder="1" applyAlignment="1" applyProtection="1">
      <alignment horizontal="center" vertical="top"/>
      <protection hidden="1"/>
    </xf>
    <xf numFmtId="0" fontId="4" fillId="0" borderId="44" xfId="21" quotePrefix="1" applyFont="1" applyBorder="1" applyAlignment="1" applyProtection="1">
      <alignment horizontal="center" vertical="top"/>
      <protection hidden="1"/>
    </xf>
    <xf numFmtId="0" fontId="4" fillId="0" borderId="0" xfId="21" applyFont="1" applyProtection="1">
      <protection hidden="1"/>
    </xf>
    <xf numFmtId="0" fontId="1" fillId="0" borderId="0" xfId="21" applyFont="1" applyProtection="1">
      <protection hidden="1"/>
    </xf>
    <xf numFmtId="0" fontId="8" fillId="0" borderId="12" xfId="0" applyFont="1" applyBorder="1" applyAlignment="1" applyProtection="1">
      <alignment vertical="top" wrapText="1"/>
      <protection hidden="1"/>
    </xf>
    <xf numFmtId="0" fontId="8" fillId="0" borderId="3" xfId="0" applyFont="1" applyBorder="1" applyAlignment="1" applyProtection="1">
      <alignment vertical="top" wrapText="1"/>
      <protection hidden="1"/>
    </xf>
    <xf numFmtId="0" fontId="8" fillId="0" borderId="9" xfId="0" applyFont="1" applyBorder="1" applyAlignment="1" applyProtection="1">
      <alignment vertical="top" wrapText="1"/>
      <protection hidden="1"/>
    </xf>
    <xf numFmtId="0" fontId="8" fillId="0" borderId="10" xfId="0" applyFont="1" applyBorder="1" applyAlignment="1" applyProtection="1">
      <alignment vertical="center"/>
      <protection hidden="1"/>
    </xf>
    <xf numFmtId="0" fontId="77" fillId="0" borderId="0" xfId="0" applyFont="1" applyAlignment="1" applyProtection="1">
      <alignment vertical="center"/>
      <protection hidden="1"/>
    </xf>
    <xf numFmtId="0" fontId="9" fillId="0" borderId="4" xfId="22" applyFont="1" applyBorder="1" applyAlignment="1" applyProtection="1">
      <alignment vertical="center"/>
      <protection hidden="1"/>
    </xf>
    <xf numFmtId="0" fontId="8" fillId="0" borderId="4" xfId="22" applyFont="1" applyBorder="1" applyAlignment="1" applyProtection="1">
      <alignment vertical="center"/>
      <protection hidden="1"/>
    </xf>
    <xf numFmtId="0" fontId="9" fillId="0" borderId="4" xfId="22" applyFont="1" applyBorder="1" applyAlignment="1" applyProtection="1">
      <alignment horizontal="right"/>
      <protection hidden="1"/>
    </xf>
    <xf numFmtId="0" fontId="1" fillId="0" borderId="0" xfId="22" applyAlignment="1" applyProtection="1">
      <alignment vertical="center"/>
      <protection hidden="1"/>
    </xf>
    <xf numFmtId="0" fontId="1" fillId="0" borderId="0" xfId="22" applyProtection="1">
      <protection hidden="1"/>
    </xf>
    <xf numFmtId="0" fontId="8" fillId="0" borderId="0" xfId="22" applyFont="1" applyAlignment="1" applyProtection="1">
      <alignment vertical="center"/>
      <protection hidden="1"/>
    </xf>
    <xf numFmtId="0" fontId="38" fillId="0" borderId="0" xfId="22" applyFont="1" applyAlignment="1" applyProtection="1">
      <alignment horizontal="center"/>
      <protection hidden="1"/>
    </xf>
    <xf numFmtId="0" fontId="2" fillId="0" borderId="0" xfId="22" applyFont="1" applyAlignment="1" applyProtection="1">
      <alignment vertical="center"/>
      <protection hidden="1"/>
    </xf>
    <xf numFmtId="0" fontId="11" fillId="0" borderId="0" xfId="22" applyFont="1" applyAlignment="1" applyProtection="1">
      <alignment vertical="center"/>
      <protection hidden="1"/>
    </xf>
    <xf numFmtId="0" fontId="9" fillId="0" borderId="0" xfId="22" applyFont="1" applyAlignment="1" applyProtection="1">
      <alignment horizontal="center" vertical="center"/>
      <protection hidden="1"/>
    </xf>
    <xf numFmtId="0" fontId="3" fillId="0" borderId="0" xfId="22" applyFont="1" applyAlignment="1" applyProtection="1">
      <alignment vertical="center"/>
      <protection hidden="1"/>
    </xf>
    <xf numFmtId="0" fontId="8" fillId="0" borderId="0" xfId="22" applyFont="1" applyAlignment="1" applyProtection="1">
      <alignment horizontal="justify" vertical="center"/>
      <protection hidden="1"/>
    </xf>
    <xf numFmtId="0" fontId="9" fillId="0" borderId="0" xfId="22" applyFont="1" applyAlignment="1" applyProtection="1">
      <alignment vertical="center"/>
      <protection hidden="1"/>
    </xf>
    <xf numFmtId="0" fontId="1" fillId="0" borderId="0" xfId="22" applyAlignment="1" applyProtection="1">
      <alignment horizontal="center" vertical="center"/>
      <protection hidden="1"/>
    </xf>
    <xf numFmtId="0" fontId="4" fillId="0" borderId="0" xfId="22" applyFont="1" applyAlignment="1" applyProtection="1">
      <alignment vertical="center"/>
      <protection hidden="1"/>
    </xf>
    <xf numFmtId="0" fontId="8" fillId="0" borderId="6" xfId="22" applyFont="1" applyBorder="1" applyAlignment="1" applyProtection="1">
      <alignment horizontal="center" vertical="center" wrapText="1"/>
      <protection hidden="1"/>
    </xf>
    <xf numFmtId="0" fontId="8" fillId="0" borderId="6" xfId="22" applyFont="1" applyBorder="1" applyAlignment="1" applyProtection="1">
      <alignment vertical="center" wrapText="1"/>
      <protection hidden="1"/>
    </xf>
    <xf numFmtId="0" fontId="8" fillId="6" borderId="6" xfId="22" applyFont="1" applyFill="1" applyBorder="1" applyAlignment="1" applyProtection="1">
      <alignment horizontal="center" vertical="top" wrapText="1"/>
      <protection locked="0"/>
    </xf>
    <xf numFmtId="0" fontId="8" fillId="3" borderId="6" xfId="22" applyFont="1" applyFill="1" applyBorder="1" applyAlignment="1" applyProtection="1">
      <alignment vertical="top" wrapText="1"/>
      <protection locked="0"/>
    </xf>
    <xf numFmtId="0" fontId="8" fillId="3" borderId="6" xfId="22" applyFont="1" applyFill="1" applyBorder="1" applyAlignment="1" applyProtection="1">
      <alignment horizontal="left" vertical="top" wrapText="1"/>
      <protection locked="0"/>
    </xf>
    <xf numFmtId="0" fontId="8" fillId="0" borderId="0" xfId="22" applyFont="1" applyAlignment="1">
      <alignment horizontal="center" vertical="top" wrapText="1"/>
    </xf>
    <xf numFmtId="0" fontId="8" fillId="0" borderId="0" xfId="22" applyFont="1" applyAlignment="1">
      <alignment vertical="top" wrapText="1"/>
    </xf>
    <xf numFmtId="0" fontId="8" fillId="0" borderId="0" xfId="22" applyFont="1" applyAlignment="1">
      <alignment horizontal="left" vertical="top" wrapText="1"/>
    </xf>
    <xf numFmtId="0" fontId="8" fillId="0" borderId="0" xfId="22" applyFont="1" applyAlignment="1" applyProtection="1">
      <alignment horizontal="center" vertical="top" wrapText="1"/>
      <protection locked="0"/>
    </xf>
    <xf numFmtId="0" fontId="8" fillId="0" borderId="0" xfId="22" applyFont="1" applyAlignment="1" applyProtection="1">
      <alignment vertical="top" wrapText="1"/>
      <protection locked="0"/>
    </xf>
    <xf numFmtId="0" fontId="8" fillId="0" borderId="0" xfId="22" applyFont="1" applyAlignment="1" applyProtection="1">
      <alignment horizontal="left" vertical="top" wrapText="1"/>
      <protection locked="0"/>
    </xf>
    <xf numFmtId="0" fontId="9" fillId="0" borderId="0" xfId="22" applyFont="1" applyAlignment="1" applyProtection="1">
      <alignment horizontal="right" vertical="center" indent="1"/>
      <protection hidden="1"/>
    </xf>
    <xf numFmtId="0" fontId="9" fillId="0" borderId="0" xfId="22" applyFont="1" applyAlignment="1" applyProtection="1">
      <alignment horizontal="left" vertical="center"/>
      <protection hidden="1"/>
    </xf>
    <xf numFmtId="173" fontId="9" fillId="0" borderId="0" xfId="22" applyNumberFormat="1" applyFont="1" applyAlignment="1" applyProtection="1">
      <alignment horizontal="left" vertical="center" indent="1"/>
      <protection hidden="1"/>
    </xf>
    <xf numFmtId="0" fontId="9" fillId="0" borderId="0" xfId="22" applyFont="1" applyAlignment="1" applyProtection="1">
      <alignment horizontal="left" vertical="center" wrapText="1" indent="1"/>
      <protection hidden="1"/>
    </xf>
    <xf numFmtId="0" fontId="8" fillId="0" borderId="0" xfId="22" applyFont="1" applyAlignment="1" applyProtection="1">
      <alignment horizontal="left" vertical="center" indent="1"/>
      <protection hidden="1"/>
    </xf>
    <xf numFmtId="0" fontId="8" fillId="0" borderId="6" xfId="22" applyFont="1" applyBorder="1" applyAlignment="1" applyProtection="1">
      <alignment horizontal="center" vertical="top" wrapText="1"/>
      <protection hidden="1"/>
    </xf>
    <xf numFmtId="0" fontId="8" fillId="3" borderId="6" xfId="22" applyFont="1" applyFill="1" applyBorder="1" applyAlignment="1" applyProtection="1">
      <alignment horizontal="left" vertical="top" wrapText="1"/>
      <protection hidden="1"/>
    </xf>
    <xf numFmtId="0" fontId="9" fillId="0" borderId="0" xfId="22" applyFont="1" applyAlignment="1" applyProtection="1">
      <alignment horizontal="center" vertical="center" wrapText="1"/>
      <protection hidden="1"/>
    </xf>
    <xf numFmtId="0" fontId="8" fillId="0" borderId="0" xfId="22" applyFont="1" applyAlignment="1" applyProtection="1">
      <alignment vertical="top"/>
      <protection hidden="1"/>
    </xf>
    <xf numFmtId="0" fontId="1" fillId="3" borderId="6" xfId="0" applyFont="1" applyFill="1" applyBorder="1" applyAlignment="1" applyProtection="1">
      <alignment horizontal="center" vertical="center" wrapText="1"/>
      <protection locked="0"/>
    </xf>
    <xf numFmtId="14" fontId="1" fillId="3" borderId="6" xfId="0" applyNumberFormat="1" applyFont="1" applyFill="1" applyBorder="1" applyAlignment="1" applyProtection="1">
      <alignment horizontal="center" vertical="center" wrapText="1"/>
      <protection locked="0"/>
    </xf>
    <xf numFmtId="0" fontId="9" fillId="0" borderId="4" xfId="0" applyFont="1" applyBorder="1" applyAlignment="1" applyProtection="1">
      <alignment horizontal="right" vertical="top" wrapText="1"/>
      <protection hidden="1"/>
    </xf>
    <xf numFmtId="0" fontId="9" fillId="0" borderId="4" xfId="0" applyFont="1" applyBorder="1" applyAlignment="1">
      <alignment horizontal="right" vertical="top" wrapText="1"/>
    </xf>
    <xf numFmtId="0" fontId="9" fillId="0" borderId="4" xfId="0" applyFont="1" applyBorder="1" applyAlignment="1" applyProtection="1">
      <alignment horizontal="right" vertical="top"/>
      <protection hidden="1"/>
    </xf>
    <xf numFmtId="172" fontId="9" fillId="0" borderId="6" xfId="0" applyNumberFormat="1" applyFont="1" applyBorder="1" applyAlignment="1" applyProtection="1">
      <alignment horizontal="center" vertical="center"/>
      <protection hidden="1"/>
    </xf>
    <xf numFmtId="0" fontId="8" fillId="3" borderId="0" xfId="0" applyFont="1" applyFill="1" applyAlignment="1" applyProtection="1">
      <alignment horizontal="left" vertical="center" wrapText="1"/>
      <protection locked="0"/>
    </xf>
    <xf numFmtId="0" fontId="8" fillId="3" borderId="65" xfId="0" applyFont="1" applyFill="1" applyBorder="1" applyAlignment="1" applyProtection="1">
      <alignment vertical="center"/>
      <protection locked="0"/>
    </xf>
    <xf numFmtId="0" fontId="8" fillId="3" borderId="66" xfId="0" applyFont="1" applyFill="1" applyBorder="1" applyAlignment="1" applyProtection="1">
      <alignment horizontal="center" vertical="center" wrapText="1"/>
      <protection locked="0"/>
    </xf>
    <xf numFmtId="0" fontId="63" fillId="0" borderId="0" xfId="26" applyFont="1" applyAlignment="1" applyProtection="1">
      <alignment horizontal="center" vertical="top"/>
      <protection hidden="1"/>
    </xf>
    <xf numFmtId="0" fontId="8" fillId="3" borderId="6" xfId="22" applyFont="1" applyFill="1" applyBorder="1" applyAlignment="1" applyProtection="1">
      <alignment vertical="center" wrapText="1"/>
      <protection locked="0"/>
    </xf>
    <xf numFmtId="0" fontId="8" fillId="0" borderId="0" xfId="22" applyFont="1" applyAlignment="1" applyProtection="1">
      <alignment horizontal="left" vertical="center"/>
      <protection hidden="1"/>
    </xf>
    <xf numFmtId="0" fontId="63" fillId="0" borderId="0" xfId="26" applyFont="1" applyAlignment="1" applyProtection="1">
      <alignment horizontal="justify" vertical="center"/>
      <protection hidden="1"/>
    </xf>
    <xf numFmtId="14" fontId="1" fillId="3" borderId="0" xfId="0" applyNumberFormat="1" applyFont="1" applyFill="1" applyAlignment="1" applyProtection="1">
      <alignment horizontal="center" vertical="center" wrapText="1"/>
      <protection locked="0"/>
    </xf>
    <xf numFmtId="0" fontId="63" fillId="0" borderId="0" xfId="26" applyFont="1" applyAlignment="1" applyProtection="1">
      <alignment horizontal="center" vertical="center"/>
      <protection hidden="1"/>
    </xf>
    <xf numFmtId="0" fontId="63" fillId="0" borderId="26" xfId="26" applyFont="1" applyBorder="1" applyAlignment="1" applyProtection="1">
      <alignment horizontal="center" vertical="center"/>
      <protection hidden="1"/>
    </xf>
    <xf numFmtId="0" fontId="9" fillId="0" borderId="4" xfId="0" applyFont="1" applyBorder="1" applyAlignment="1" applyProtection="1">
      <alignment horizontal="left" vertical="top" wrapText="1"/>
      <protection hidden="1"/>
    </xf>
    <xf numFmtId="0" fontId="6" fillId="0" borderId="4" xfId="0" applyFont="1" applyBorder="1" applyAlignment="1" applyProtection="1">
      <alignment horizontal="center" vertical="center"/>
      <protection hidden="1"/>
    </xf>
    <xf numFmtId="0" fontId="1" fillId="0" borderId="0" xfId="0" applyFont="1" applyAlignment="1" applyProtection="1">
      <alignment horizontal="center"/>
      <protection hidden="1"/>
    </xf>
    <xf numFmtId="0" fontId="1" fillId="0" borderId="0" xfId="41" applyProtection="1">
      <protection hidden="1"/>
    </xf>
    <xf numFmtId="0" fontId="9" fillId="0" borderId="0" xfId="41" applyFont="1" applyAlignment="1" applyProtection="1">
      <alignment vertical="center"/>
      <protection hidden="1"/>
    </xf>
    <xf numFmtId="0" fontId="8" fillId="0" borderId="0" xfId="41" applyFont="1" applyAlignment="1" applyProtection="1">
      <alignment horizontal="left" vertical="center"/>
      <protection hidden="1"/>
    </xf>
    <xf numFmtId="0" fontId="1" fillId="0" borderId="0" xfId="41" applyAlignment="1" applyProtection="1">
      <alignment wrapText="1"/>
      <protection hidden="1"/>
    </xf>
    <xf numFmtId="0" fontId="72" fillId="0" borderId="0" xfId="41" applyFont="1" applyProtection="1">
      <protection hidden="1"/>
    </xf>
    <xf numFmtId="0" fontId="1" fillId="0" borderId="0" xfId="41" applyAlignment="1" applyProtection="1">
      <alignment horizontal="right"/>
      <protection hidden="1"/>
    </xf>
    <xf numFmtId="0" fontId="1" fillId="0" borderId="0" xfId="41" applyAlignment="1" applyProtection="1">
      <alignment horizontal="right" vertical="top"/>
      <protection hidden="1"/>
    </xf>
    <xf numFmtId="0" fontId="1" fillId="0" borderId="0" xfId="41" applyAlignment="1" applyProtection="1">
      <alignment vertical="top"/>
      <protection hidden="1"/>
    </xf>
    <xf numFmtId="0" fontId="4" fillId="0" borderId="0" xfId="41" applyFont="1" applyAlignment="1" applyProtection="1">
      <alignment horizontal="left" wrapText="1"/>
      <protection hidden="1"/>
    </xf>
    <xf numFmtId="0" fontId="4" fillId="0" borderId="0" xfId="41" applyFont="1" applyAlignment="1" applyProtection="1">
      <alignment horizontal="left" vertical="top" indent="5"/>
      <protection hidden="1"/>
    </xf>
    <xf numFmtId="0" fontId="1" fillId="0" borderId="0" xfId="41" applyAlignment="1" applyProtection="1">
      <alignment horizontal="left" vertical="top" indent="5"/>
      <protection hidden="1"/>
    </xf>
    <xf numFmtId="49" fontId="7" fillId="0" borderId="0" xfId="41" applyNumberFormat="1" applyFont="1" applyAlignment="1" applyProtection="1">
      <alignment horizontal="center" vertical="top"/>
      <protection hidden="1"/>
    </xf>
    <xf numFmtId="0" fontId="23" fillId="0" borderId="0" xfId="41" applyFont="1" applyAlignment="1" applyProtection="1">
      <alignment vertical="top"/>
      <protection hidden="1"/>
    </xf>
    <xf numFmtId="0" fontId="23" fillId="0" borderId="0" xfId="41" applyFont="1" applyProtection="1">
      <protection hidden="1"/>
    </xf>
    <xf numFmtId="0" fontId="4" fillId="0" borderId="6" xfId="41" applyFont="1" applyBorder="1" applyAlignment="1" applyProtection="1">
      <alignment horizontal="right" vertical="top"/>
      <protection hidden="1"/>
    </xf>
    <xf numFmtId="0" fontId="4" fillId="0" borderId="8" xfId="41" applyFont="1" applyBorder="1" applyAlignment="1" applyProtection="1">
      <alignment horizontal="right" vertical="top"/>
      <protection hidden="1"/>
    </xf>
    <xf numFmtId="0" fontId="4" fillId="0" borderId="0" xfId="41" applyFont="1" applyAlignment="1" applyProtection="1">
      <alignment horizontal="center" vertical="top"/>
      <protection hidden="1"/>
    </xf>
    <xf numFmtId="0" fontId="4" fillId="0" borderId="32" xfId="41" applyFont="1" applyBorder="1" applyAlignment="1" applyProtection="1">
      <alignment horizontal="center" vertical="top"/>
      <protection hidden="1"/>
    </xf>
    <xf numFmtId="0" fontId="4" fillId="0" borderId="6" xfId="41" applyFont="1" applyBorder="1" applyAlignment="1" applyProtection="1">
      <alignment horizontal="center" vertical="top"/>
      <protection hidden="1"/>
    </xf>
    <xf numFmtId="0" fontId="4" fillId="0" borderId="6" xfId="41" applyFont="1" applyBorder="1" applyAlignment="1" applyProtection="1">
      <alignment horizontal="center"/>
      <protection hidden="1"/>
    </xf>
    <xf numFmtId="0" fontId="4" fillId="0" borderId="6" xfId="41" applyFont="1" applyBorder="1" applyAlignment="1" applyProtection="1">
      <alignment vertical="top"/>
      <protection hidden="1"/>
    </xf>
    <xf numFmtId="0" fontId="4" fillId="0" borderId="12" xfId="41" applyFont="1" applyBorder="1" applyAlignment="1" applyProtection="1">
      <alignment vertical="top"/>
      <protection hidden="1"/>
    </xf>
    <xf numFmtId="0" fontId="4" fillId="0" borderId="9" xfId="41" applyFont="1" applyBorder="1" applyAlignment="1" applyProtection="1">
      <alignment vertical="top"/>
      <protection hidden="1"/>
    </xf>
    <xf numFmtId="0" fontId="4" fillId="0" borderId="6" xfId="41" applyFont="1" applyBorder="1" applyProtection="1">
      <protection hidden="1"/>
    </xf>
    <xf numFmtId="0" fontId="4" fillId="0" borderId="9" xfId="41" applyFont="1" applyBorder="1" applyProtection="1">
      <protection hidden="1"/>
    </xf>
    <xf numFmtId="0" fontId="1" fillId="8" borderId="0" xfId="41" applyFill="1" applyAlignment="1" applyProtection="1">
      <alignment vertical="top"/>
      <protection locked="0" hidden="1"/>
    </xf>
    <xf numFmtId="0" fontId="1" fillId="8" borderId="0" xfId="41" applyFill="1" applyProtection="1">
      <protection locked="0" hidden="1"/>
    </xf>
    <xf numFmtId="0" fontId="1" fillId="8" borderId="0" xfId="41" applyFill="1" applyAlignment="1" applyProtection="1">
      <alignment horizontal="left" vertical="center"/>
      <protection locked="0" hidden="1"/>
    </xf>
    <xf numFmtId="0" fontId="8" fillId="0" borderId="6" xfId="41" applyFont="1" applyBorder="1" applyAlignment="1" applyProtection="1">
      <alignment horizontal="center" vertical="top"/>
      <protection hidden="1"/>
    </xf>
    <xf numFmtId="0" fontId="7" fillId="0" borderId="0" xfId="41" applyFont="1" applyAlignment="1" applyProtection="1">
      <alignment horizontal="center" vertical="center"/>
      <protection hidden="1"/>
    </xf>
    <xf numFmtId="0" fontId="4" fillId="0" borderId="0" xfId="41" applyFont="1" applyAlignment="1" applyProtection="1">
      <alignment horizontal="right" vertical="center"/>
      <protection hidden="1"/>
    </xf>
    <xf numFmtId="0" fontId="8" fillId="0" borderId="0" xfId="41" applyFont="1" applyAlignment="1" applyProtection="1">
      <alignment horizontal="right" vertical="top" indent="1"/>
      <protection hidden="1"/>
    </xf>
    <xf numFmtId="0" fontId="1" fillId="0" borderId="0" xfId="41" applyAlignment="1" applyProtection="1">
      <alignment horizontal="right" vertical="top" indent="1"/>
      <protection hidden="1"/>
    </xf>
    <xf numFmtId="0" fontId="73" fillId="0" borderId="0" xfId="41" applyFont="1" applyAlignment="1" applyProtection="1">
      <alignment horizontal="justify" vertical="top" wrapText="1"/>
      <protection hidden="1"/>
    </xf>
    <xf numFmtId="0" fontId="4" fillId="0" borderId="0" xfId="41" applyFont="1" applyAlignment="1" applyProtection="1">
      <alignment horizontal="right" vertical="top"/>
      <protection hidden="1"/>
    </xf>
    <xf numFmtId="0" fontId="4" fillId="0" borderId="0" xfId="41" applyFont="1" applyAlignment="1" applyProtection="1">
      <alignment vertical="center"/>
      <protection hidden="1"/>
    </xf>
    <xf numFmtId="0" fontId="4" fillId="0" borderId="0" xfId="41" applyFont="1" applyAlignment="1" applyProtection="1">
      <alignment horizontal="justify" vertical="center" wrapText="1"/>
      <protection hidden="1"/>
    </xf>
    <xf numFmtId="0" fontId="1" fillId="7" borderId="0" xfId="41" applyFill="1" applyAlignment="1" applyProtection="1">
      <alignment vertical="top"/>
      <protection hidden="1"/>
    </xf>
    <xf numFmtId="0" fontId="4" fillId="0" borderId="0" xfId="41" applyFont="1" applyAlignment="1" applyProtection="1">
      <alignment vertical="center" wrapText="1"/>
      <protection hidden="1"/>
    </xf>
    <xf numFmtId="0" fontId="4" fillId="7" borderId="0" xfId="41" applyFont="1" applyFill="1" applyAlignment="1" applyProtection="1">
      <alignment vertical="center" wrapText="1"/>
      <protection hidden="1"/>
    </xf>
    <xf numFmtId="0" fontId="4" fillId="0" borderId="0" xfId="41" applyFont="1" applyAlignment="1" applyProtection="1">
      <alignment horizontal="left" vertical="center"/>
      <protection hidden="1"/>
    </xf>
    <xf numFmtId="0" fontId="4" fillId="0" borderId="0" xfId="41" applyFont="1" applyAlignment="1" applyProtection="1">
      <alignment horizontal="left" vertical="center" indent="5"/>
      <protection hidden="1"/>
    </xf>
    <xf numFmtId="0" fontId="4" fillId="0" borderId="0" xfId="41" applyFont="1" applyAlignment="1" applyProtection="1">
      <alignment horizontal="left"/>
      <protection hidden="1"/>
    </xf>
    <xf numFmtId="0" fontId="61" fillId="0" borderId="0" xfId="41" applyFont="1" applyAlignment="1" applyProtection="1">
      <alignment horizontal="left" vertical="center" wrapText="1"/>
      <protection hidden="1"/>
    </xf>
    <xf numFmtId="0" fontId="4" fillId="0" borderId="0" xfId="41" applyFont="1" applyAlignment="1" applyProtection="1">
      <alignment horizontal="left" vertical="center" wrapText="1"/>
      <protection hidden="1"/>
    </xf>
    <xf numFmtId="0" fontId="4" fillId="0" borderId="13" xfId="41" applyFont="1" applyBorder="1" applyProtection="1">
      <protection hidden="1"/>
    </xf>
    <xf numFmtId="0" fontId="4" fillId="0" borderId="0" xfId="41" applyFont="1" applyProtection="1">
      <protection hidden="1"/>
    </xf>
    <xf numFmtId="0" fontId="4" fillId="0" borderId="14" xfId="41" applyFont="1" applyBorder="1" applyAlignment="1" applyProtection="1">
      <alignment vertical="top"/>
      <protection hidden="1"/>
    </xf>
    <xf numFmtId="0" fontId="4" fillId="0" borderId="4" xfId="41" applyFont="1" applyBorder="1" applyAlignment="1" applyProtection="1">
      <alignment vertical="top"/>
      <protection hidden="1"/>
    </xf>
    <xf numFmtId="0" fontId="4" fillId="0" borderId="4" xfId="41" applyFont="1" applyBorder="1" applyAlignment="1" applyProtection="1">
      <alignment horizontal="right" vertical="center"/>
      <protection hidden="1"/>
    </xf>
    <xf numFmtId="0" fontId="4" fillId="0" borderId="0" xfId="41" applyFont="1" applyAlignment="1" applyProtection="1">
      <alignment vertical="top"/>
      <protection hidden="1"/>
    </xf>
    <xf numFmtId="0" fontId="4" fillId="0" borderId="15" xfId="41" applyFont="1" applyBorder="1" applyAlignment="1" applyProtection="1">
      <alignment vertical="top"/>
      <protection hidden="1"/>
    </xf>
    <xf numFmtId="0" fontId="4" fillId="0" borderId="32" xfId="41" applyFont="1" applyBorder="1" applyAlignment="1" applyProtection="1">
      <alignment vertical="top"/>
      <protection hidden="1"/>
    </xf>
    <xf numFmtId="0" fontId="4" fillId="0" borderId="10" xfId="41" applyFont="1" applyBorder="1" applyAlignment="1" applyProtection="1">
      <alignment vertical="top"/>
      <protection hidden="1"/>
    </xf>
    <xf numFmtId="0" fontId="4" fillId="0" borderId="11" xfId="41" applyFont="1" applyBorder="1" applyAlignment="1" applyProtection="1">
      <alignment vertical="top"/>
      <protection hidden="1"/>
    </xf>
    <xf numFmtId="0" fontId="61" fillId="0" borderId="0" xfId="41" applyFont="1" applyAlignment="1" applyProtection="1">
      <alignment vertical="top"/>
      <protection hidden="1"/>
    </xf>
    <xf numFmtId="0" fontId="61" fillId="0" borderId="6" xfId="41" applyFont="1" applyBorder="1" applyAlignment="1" applyProtection="1">
      <alignment vertical="top"/>
      <protection hidden="1"/>
    </xf>
    <xf numFmtId="0" fontId="61" fillId="0" borderId="6" xfId="41" applyFont="1" applyBorder="1" applyAlignment="1" applyProtection="1">
      <alignment vertical="center"/>
      <protection hidden="1"/>
    </xf>
    <xf numFmtId="0" fontId="61" fillId="6" borderId="6" xfId="41" applyFont="1" applyFill="1" applyBorder="1" applyAlignment="1" applyProtection="1">
      <alignment vertical="center" wrapText="1"/>
      <protection locked="0"/>
    </xf>
    <xf numFmtId="0" fontId="61" fillId="0" borderId="0" xfId="41" applyFont="1" applyAlignment="1" applyProtection="1">
      <alignment vertical="center"/>
      <protection hidden="1"/>
    </xf>
    <xf numFmtId="0" fontId="61" fillId="0" borderId="0" xfId="41" applyFont="1" applyAlignment="1" applyProtection="1">
      <alignment vertical="center"/>
      <protection locked="0" hidden="1"/>
    </xf>
    <xf numFmtId="0" fontId="4" fillId="0" borderId="10" xfId="41" applyFont="1" applyBorder="1" applyAlignment="1" applyProtection="1">
      <alignment horizontal="center" vertical="top"/>
      <protection hidden="1"/>
    </xf>
    <xf numFmtId="0" fontId="61" fillId="0" borderId="0" xfId="41" applyFont="1" applyProtection="1">
      <protection hidden="1"/>
    </xf>
    <xf numFmtId="0" fontId="4" fillId="0" borderId="0" xfId="41" applyFont="1" applyAlignment="1" applyProtection="1">
      <alignment horizontal="center" vertical="center"/>
      <protection hidden="1"/>
    </xf>
    <xf numFmtId="0" fontId="1" fillId="9" borderId="0" xfId="41" applyFill="1" applyAlignment="1" applyProtection="1">
      <alignment vertical="top"/>
      <protection hidden="1"/>
    </xf>
    <xf numFmtId="0" fontId="61" fillId="0" borderId="33" xfId="41" applyFont="1" applyBorder="1" applyAlignment="1" applyProtection="1">
      <alignment vertical="center"/>
      <protection hidden="1"/>
    </xf>
    <xf numFmtId="0" fontId="61" fillId="6" borderId="23" xfId="41" applyFont="1" applyFill="1" applyBorder="1" applyAlignment="1" applyProtection="1">
      <alignment vertical="center" wrapText="1"/>
      <protection locked="0"/>
    </xf>
    <xf numFmtId="0" fontId="61" fillId="0" borderId="42" xfId="41" applyFont="1" applyBorder="1" applyAlignment="1" applyProtection="1">
      <alignment vertical="center"/>
      <protection hidden="1"/>
    </xf>
    <xf numFmtId="0" fontId="61" fillId="6" borderId="25" xfId="41" applyFont="1" applyFill="1" applyBorder="1" applyAlignment="1" applyProtection="1">
      <alignment vertical="center" wrapText="1"/>
      <protection locked="0"/>
    </xf>
    <xf numFmtId="0" fontId="61" fillId="6" borderId="0" xfId="41" applyFont="1" applyFill="1" applyAlignment="1" applyProtection="1">
      <alignment horizontal="center" vertical="center"/>
      <protection locked="0"/>
    </xf>
    <xf numFmtId="0" fontId="61" fillId="0" borderId="13" xfId="41" applyFont="1" applyBorder="1" applyAlignment="1" applyProtection="1">
      <alignment vertical="center"/>
      <protection hidden="1"/>
    </xf>
    <xf numFmtId="0" fontId="61" fillId="6" borderId="10" xfId="41" applyFont="1" applyFill="1" applyBorder="1" applyAlignment="1" applyProtection="1">
      <alignment horizontal="center" vertical="center"/>
      <protection locked="0"/>
    </xf>
    <xf numFmtId="0" fontId="7" fillId="0" borderId="0" xfId="41" applyFont="1" applyAlignment="1" applyProtection="1">
      <alignment vertical="top"/>
      <protection hidden="1"/>
    </xf>
    <xf numFmtId="0" fontId="4" fillId="0" borderId="0" xfId="41" applyFont="1" applyAlignment="1" applyProtection="1">
      <alignment horizontal="right" vertical="center" indent="1"/>
      <protection hidden="1"/>
    </xf>
    <xf numFmtId="0" fontId="4" fillId="8" borderId="0" xfId="41" applyFont="1" applyFill="1" applyAlignment="1" applyProtection="1">
      <alignment vertical="top"/>
      <protection hidden="1"/>
    </xf>
    <xf numFmtId="0" fontId="1" fillId="8" borderId="0" xfId="41" applyFill="1" applyProtection="1">
      <protection hidden="1"/>
    </xf>
    <xf numFmtId="0" fontId="4" fillId="8" borderId="0" xfId="41" applyFont="1" applyFill="1" applyProtection="1">
      <protection hidden="1"/>
    </xf>
    <xf numFmtId="0" fontId="1" fillId="8" borderId="0" xfId="41" applyFill="1" applyAlignment="1" applyProtection="1">
      <alignment vertical="top"/>
      <protection hidden="1"/>
    </xf>
    <xf numFmtId="0" fontId="1" fillId="8" borderId="0" xfId="41" applyFill="1" applyAlignment="1" applyProtection="1">
      <alignment horizontal="center" vertical="top"/>
      <protection hidden="1"/>
    </xf>
    <xf numFmtId="0" fontId="1" fillId="8" borderId="0" xfId="41" applyFill="1" applyAlignment="1" applyProtection="1">
      <alignment horizontal="center"/>
      <protection hidden="1"/>
    </xf>
    <xf numFmtId="0" fontId="1" fillId="0" borderId="0" xfId="41" applyAlignment="1" applyProtection="1">
      <alignment horizontal="center" vertical="top"/>
      <protection hidden="1"/>
    </xf>
    <xf numFmtId="0" fontId="1" fillId="0" borderId="0" xfId="41" applyAlignment="1" applyProtection="1">
      <alignment horizontal="center"/>
      <protection hidden="1"/>
    </xf>
    <xf numFmtId="0" fontId="73" fillId="0" borderId="0" xfId="41" applyFont="1" applyAlignment="1">
      <alignment horizontal="justify"/>
    </xf>
    <xf numFmtId="0" fontId="73" fillId="0" borderId="0" xfId="41" applyFont="1" applyAlignment="1">
      <alignment horizontal="justify" vertical="center" wrapText="1"/>
    </xf>
    <xf numFmtId="0" fontId="73" fillId="0" borderId="0" xfId="41" applyFont="1" applyAlignment="1">
      <alignment horizontal="justify" vertical="center"/>
    </xf>
    <xf numFmtId="0" fontId="4" fillId="0" borderId="34" xfId="41" applyFont="1" applyBorder="1" applyAlignment="1" applyProtection="1">
      <alignment horizontal="left" vertical="top"/>
      <protection hidden="1"/>
    </xf>
    <xf numFmtId="0" fontId="4" fillId="0" borderId="0" xfId="41" applyFont="1" applyAlignment="1" applyProtection="1">
      <alignment horizontal="left" vertical="top"/>
      <protection hidden="1"/>
    </xf>
    <xf numFmtId="0" fontId="4" fillId="0" borderId="0" xfId="41" applyFont="1" applyAlignment="1" applyProtection="1">
      <alignment vertical="top" wrapText="1"/>
      <protection hidden="1"/>
    </xf>
    <xf numFmtId="0" fontId="4" fillId="0" borderId="0" xfId="41" applyFont="1" applyAlignment="1" applyProtection="1">
      <alignment vertical="top" wrapText="1"/>
      <protection locked="0" hidden="1"/>
    </xf>
    <xf numFmtId="0" fontId="4" fillId="0" borderId="35" xfId="41" applyFont="1" applyBorder="1" applyAlignment="1" applyProtection="1">
      <alignment horizontal="left" vertical="top"/>
      <protection hidden="1"/>
    </xf>
    <xf numFmtId="0" fontId="4" fillId="0" borderId="13" xfId="41" applyFont="1" applyBorder="1" applyAlignment="1" applyProtection="1">
      <alignment horizontal="center" vertical="top"/>
      <protection hidden="1"/>
    </xf>
    <xf numFmtId="0" fontId="1" fillId="0" borderId="10" xfId="41" applyBorder="1" applyAlignment="1" applyProtection="1">
      <alignment vertical="top"/>
      <protection hidden="1"/>
    </xf>
    <xf numFmtId="0" fontId="4" fillId="0" borderId="12" xfId="41" applyFont="1" applyBorder="1" applyAlignment="1" applyProtection="1">
      <alignment horizontal="right" vertical="top" indent="2"/>
      <protection hidden="1"/>
    </xf>
    <xf numFmtId="0" fontId="4" fillId="0" borderId="37" xfId="41" applyFont="1" applyBorder="1" applyAlignment="1" applyProtection="1">
      <alignment horizontal="center" vertical="center" wrapText="1"/>
      <protection hidden="1"/>
    </xf>
    <xf numFmtId="0" fontId="4" fillId="0" borderId="15" xfId="41" applyFont="1" applyBorder="1" applyAlignment="1" applyProtection="1">
      <alignment horizontal="center" vertical="center" wrapText="1"/>
      <protection hidden="1"/>
    </xf>
    <xf numFmtId="0" fontId="4" fillId="0" borderId="32" xfId="41" applyFont="1" applyBorder="1" applyAlignment="1" applyProtection="1">
      <alignment horizontal="center" vertical="center" wrapText="1"/>
      <protection hidden="1"/>
    </xf>
    <xf numFmtId="0" fontId="4" fillId="6" borderId="30" xfId="41" applyFont="1" applyFill="1" applyBorder="1" applyAlignment="1" applyProtection="1">
      <alignment horizontal="center" vertical="top"/>
      <protection locked="0" hidden="1"/>
    </xf>
    <xf numFmtId="0" fontId="4" fillId="6" borderId="38" xfId="41" applyFont="1" applyFill="1" applyBorder="1" applyAlignment="1" applyProtection="1">
      <alignment vertical="top"/>
      <protection locked="0" hidden="1"/>
    </xf>
    <xf numFmtId="0" fontId="4" fillId="0" borderId="47" xfId="41" applyFont="1" applyBorder="1" applyAlignment="1" applyProtection="1">
      <alignment horizontal="center" vertical="center"/>
      <protection hidden="1"/>
    </xf>
    <xf numFmtId="0" fontId="4" fillId="0" borderId="13" xfId="41" quotePrefix="1" applyFont="1" applyBorder="1" applyAlignment="1" applyProtection="1">
      <alignment horizontal="right" vertical="top"/>
      <protection hidden="1"/>
    </xf>
    <xf numFmtId="17" fontId="4" fillId="6" borderId="46" xfId="41" applyNumberFormat="1" applyFont="1" applyFill="1" applyBorder="1" applyAlignment="1" applyProtection="1">
      <alignment horizontal="center" wrapText="1"/>
      <protection locked="0"/>
    </xf>
    <xf numFmtId="0" fontId="4" fillId="6" borderId="29" xfId="41" applyFont="1" applyFill="1" applyBorder="1" applyAlignment="1" applyProtection="1">
      <alignment horizontal="center" vertical="top"/>
      <protection locked="0"/>
    </xf>
    <xf numFmtId="0" fontId="4" fillId="6" borderId="47" xfId="41" applyFont="1" applyFill="1" applyBorder="1" applyAlignment="1" applyProtection="1">
      <alignment horizontal="center" vertical="top"/>
      <protection locked="0"/>
    </xf>
    <xf numFmtId="0" fontId="4" fillId="6" borderId="64" xfId="41" applyFont="1" applyFill="1" applyBorder="1" applyAlignment="1" applyProtection="1">
      <alignment vertical="top"/>
      <protection locked="0"/>
    </xf>
    <xf numFmtId="0" fontId="4" fillId="0" borderId="48" xfId="41" applyFont="1" applyBorder="1" applyAlignment="1">
      <alignment horizontal="center" vertical="center" wrapText="1"/>
    </xf>
    <xf numFmtId="0" fontId="23" fillId="0" borderId="50" xfId="41" applyFont="1" applyBorder="1" applyProtection="1">
      <protection hidden="1"/>
    </xf>
    <xf numFmtId="0" fontId="1" fillId="0" borderId="51" xfId="41" applyBorder="1" applyProtection="1">
      <protection hidden="1"/>
    </xf>
    <xf numFmtId="0" fontId="1" fillId="0" borderId="51" xfId="41" applyBorder="1" applyAlignment="1" applyProtection="1">
      <alignment wrapText="1"/>
      <protection hidden="1"/>
    </xf>
    <xf numFmtId="0" fontId="1" fillId="0" borderId="51" xfId="41" applyBorder="1"/>
    <xf numFmtId="0" fontId="1" fillId="0" borderId="52" xfId="41" applyBorder="1" applyProtection="1">
      <protection hidden="1"/>
    </xf>
    <xf numFmtId="0" fontId="4" fillId="0" borderId="36" xfId="41" applyFont="1" applyBorder="1" applyAlignment="1" applyProtection="1">
      <alignment horizontal="center" vertical="center"/>
      <protection hidden="1"/>
    </xf>
    <xf numFmtId="0" fontId="4" fillId="0" borderId="49" xfId="41" applyFont="1" applyBorder="1" applyAlignment="1" applyProtection="1">
      <alignment horizontal="center" vertical="top"/>
      <protection hidden="1"/>
    </xf>
    <xf numFmtId="0" fontId="4" fillId="0" borderId="47" xfId="41" applyFont="1" applyBorder="1" applyAlignment="1" applyProtection="1">
      <alignment horizontal="center" vertical="top"/>
      <protection hidden="1"/>
    </xf>
    <xf numFmtId="0" fontId="1" fillId="0" borderId="53" xfId="41" applyBorder="1" applyAlignment="1" applyProtection="1">
      <alignment vertical="top"/>
      <protection hidden="1"/>
    </xf>
    <xf numFmtId="0" fontId="1" fillId="0" borderId="6" xfId="41" applyBorder="1" applyAlignment="1" applyProtection="1">
      <alignment vertical="top"/>
      <protection hidden="1"/>
    </xf>
    <xf numFmtId="0" fontId="1" fillId="0" borderId="6" xfId="41" applyBorder="1" applyAlignment="1" applyProtection="1">
      <alignment wrapText="1"/>
      <protection hidden="1"/>
    </xf>
    <xf numFmtId="0" fontId="1" fillId="0" borderId="6" xfId="41" applyBorder="1" applyProtection="1">
      <protection hidden="1"/>
    </xf>
    <xf numFmtId="0" fontId="4" fillId="0" borderId="54" xfId="41" applyFont="1" applyBorder="1" applyAlignment="1" applyProtection="1">
      <alignment horizontal="center" vertical="top"/>
      <protection hidden="1"/>
    </xf>
    <xf numFmtId="0" fontId="4" fillId="0" borderId="13" xfId="41" applyFont="1" applyBorder="1" applyAlignment="1" applyProtection="1">
      <alignment horizontal="right" vertical="top"/>
      <protection hidden="1"/>
    </xf>
    <xf numFmtId="0" fontId="1" fillId="11" borderId="55" xfId="41" applyFill="1" applyBorder="1" applyProtection="1">
      <protection locked="0" hidden="1"/>
    </xf>
    <xf numFmtId="0" fontId="1" fillId="11" borderId="16" xfId="41" applyFill="1" applyBorder="1" applyProtection="1">
      <protection locked="0" hidden="1"/>
    </xf>
    <xf numFmtId="0" fontId="1" fillId="11" borderId="14" xfId="41" applyFill="1" applyBorder="1" applyProtection="1">
      <protection locked="0" hidden="1"/>
    </xf>
    <xf numFmtId="0" fontId="1" fillId="11" borderId="11" xfId="41" applyFill="1" applyBorder="1" applyProtection="1">
      <protection locked="0" hidden="1"/>
    </xf>
    <xf numFmtId="0" fontId="1" fillId="0" borderId="56" xfId="41" applyBorder="1" applyProtection="1">
      <protection hidden="1"/>
    </xf>
    <xf numFmtId="0" fontId="4" fillId="0" borderId="42" xfId="41" applyFont="1" applyBorder="1" applyAlignment="1">
      <alignment horizontal="left" vertical="center" wrapText="1"/>
    </xf>
    <xf numFmtId="0" fontId="4" fillId="0" borderId="26" xfId="41" applyFont="1" applyBorder="1" applyAlignment="1">
      <alignment horizontal="left" vertical="center" wrapText="1"/>
    </xf>
    <xf numFmtId="0" fontId="4" fillId="0" borderId="43" xfId="41" applyFont="1" applyBorder="1" applyAlignment="1">
      <alignment horizontal="left" vertical="center" wrapText="1"/>
    </xf>
    <xf numFmtId="0" fontId="4" fillId="0" borderId="29" xfId="41" applyFont="1" applyBorder="1" applyAlignment="1">
      <alignment horizontal="left" vertical="center" wrapText="1"/>
    </xf>
    <xf numFmtId="0" fontId="4" fillId="6" borderId="36" xfId="41" applyFont="1" applyFill="1" applyBorder="1" applyAlignment="1" applyProtection="1">
      <alignment vertical="top"/>
      <protection locked="0"/>
    </xf>
    <xf numFmtId="0" fontId="4" fillId="0" borderId="40" xfId="41" applyFont="1" applyBorder="1" applyAlignment="1">
      <alignment horizontal="left" vertical="center" wrapText="1"/>
    </xf>
    <xf numFmtId="0" fontId="4" fillId="0" borderId="0" xfId="41" applyFont="1" applyAlignment="1">
      <alignment horizontal="left" vertical="center" wrapText="1"/>
    </xf>
    <xf numFmtId="0" fontId="4" fillId="0" borderId="30" xfId="41" applyFont="1" applyBorder="1" applyAlignment="1">
      <alignment horizontal="left" vertical="center" wrapText="1"/>
    </xf>
    <xf numFmtId="0" fontId="4" fillId="0" borderId="14" xfId="41" applyFont="1" applyBorder="1" applyAlignment="1" applyProtection="1">
      <alignment horizontal="right" vertical="top"/>
      <protection hidden="1"/>
    </xf>
    <xf numFmtId="0" fontId="4" fillId="0" borderId="41" xfId="41" applyFont="1" applyBorder="1" applyAlignment="1">
      <alignment horizontal="left" vertical="center" wrapText="1"/>
    </xf>
    <xf numFmtId="0" fontId="4" fillId="0" borderId="4" xfId="41" applyFont="1" applyBorder="1" applyAlignment="1">
      <alignment horizontal="left" vertical="center" wrapText="1"/>
    </xf>
    <xf numFmtId="0" fontId="4" fillId="6" borderId="30" xfId="41" applyFont="1" applyFill="1" applyBorder="1" applyAlignment="1" applyProtection="1">
      <alignment horizontal="center" vertical="top"/>
      <protection locked="0"/>
    </xf>
    <xf numFmtId="0" fontId="4" fillId="6" borderId="38" xfId="41" applyFont="1" applyFill="1" applyBorder="1" applyAlignment="1" applyProtection="1">
      <alignment vertical="top"/>
      <protection locked="0"/>
    </xf>
    <xf numFmtId="0" fontId="4" fillId="0" borderId="14" xfId="41" applyFont="1" applyBorder="1" applyAlignment="1" applyProtection="1">
      <alignment horizontal="center" vertical="top"/>
      <protection hidden="1"/>
    </xf>
    <xf numFmtId="0" fontId="4" fillId="0" borderId="4" xfId="41" applyFont="1" applyBorder="1" applyAlignment="1" applyProtection="1">
      <alignment horizontal="center" vertical="top"/>
      <protection hidden="1"/>
    </xf>
    <xf numFmtId="0" fontId="4" fillId="0" borderId="39" xfId="41" applyFont="1" applyBorder="1" applyAlignment="1" applyProtection="1">
      <alignment horizontal="right" vertical="top"/>
      <protection hidden="1"/>
    </xf>
    <xf numFmtId="0" fontId="1" fillId="0" borderId="4" xfId="41" applyBorder="1" applyProtection="1">
      <protection hidden="1"/>
    </xf>
    <xf numFmtId="0" fontId="1" fillId="0" borderId="11" xfId="41" applyBorder="1" applyAlignment="1" applyProtection="1">
      <alignment vertical="top"/>
      <protection hidden="1"/>
    </xf>
    <xf numFmtId="0" fontId="1" fillId="11" borderId="57" xfId="41" applyFill="1" applyBorder="1" applyProtection="1">
      <protection locked="0" hidden="1"/>
    </xf>
    <xf numFmtId="0" fontId="1" fillId="11" borderId="58" xfId="41" applyFill="1" applyBorder="1" applyProtection="1">
      <protection locked="0" hidden="1"/>
    </xf>
    <xf numFmtId="0" fontId="1" fillId="11" borderId="59" xfId="41" applyFill="1" applyBorder="1" applyProtection="1">
      <protection locked="0" hidden="1"/>
    </xf>
    <xf numFmtId="0" fontId="1" fillId="0" borderId="60" xfId="41" applyBorder="1" applyProtection="1">
      <protection hidden="1"/>
    </xf>
    <xf numFmtId="0" fontId="1" fillId="0" borderId="61" xfId="41" applyBorder="1" applyProtection="1">
      <protection hidden="1"/>
    </xf>
    <xf numFmtId="0" fontId="1" fillId="11" borderId="62" xfId="41" applyFill="1" applyBorder="1" applyProtection="1">
      <protection locked="0" hidden="1"/>
    </xf>
    <xf numFmtId="0" fontId="1" fillId="0" borderId="63" xfId="41" applyBorder="1" applyProtection="1">
      <protection hidden="1"/>
    </xf>
    <xf numFmtId="0" fontId="4" fillId="8" borderId="0" xfId="41" applyFont="1" applyFill="1" applyAlignment="1" applyProtection="1">
      <alignment horizontal="center" vertical="top"/>
      <protection hidden="1"/>
    </xf>
    <xf numFmtId="0" fontId="4" fillId="8" borderId="0" xfId="41" applyFont="1" applyFill="1" applyAlignment="1" applyProtection="1">
      <alignment horizontal="left" vertical="top"/>
      <protection locked="0" hidden="1"/>
    </xf>
    <xf numFmtId="0" fontId="4" fillId="8" borderId="0" xfId="41" applyFont="1" applyFill="1" applyAlignment="1" applyProtection="1">
      <alignment horizontal="left" vertical="top"/>
      <protection hidden="1"/>
    </xf>
    <xf numFmtId="0" fontId="4" fillId="8" borderId="0" xfId="41" applyFont="1" applyFill="1" applyAlignment="1" applyProtection="1">
      <alignment horizontal="left" vertical="top" wrapText="1"/>
      <protection hidden="1"/>
    </xf>
    <xf numFmtId="0" fontId="4" fillId="8" borderId="0" xfId="41" applyFont="1" applyFill="1" applyAlignment="1" applyProtection="1">
      <alignment horizontal="left" vertical="top" wrapText="1"/>
      <protection locked="0" hidden="1"/>
    </xf>
    <xf numFmtId="0" fontId="1" fillId="8" borderId="0" xfId="41" applyFill="1" applyAlignment="1" applyProtection="1">
      <alignment horizontal="center" vertical="center"/>
      <protection hidden="1"/>
    </xf>
    <xf numFmtId="0" fontId="4" fillId="8" borderId="0" xfId="41" applyFont="1" applyFill="1" applyAlignment="1" applyProtection="1">
      <alignment horizontal="center" vertical="top"/>
      <protection locked="0" hidden="1"/>
    </xf>
    <xf numFmtId="0" fontId="4" fillId="0" borderId="0" xfId="41" applyFont="1" applyAlignment="1" applyProtection="1">
      <alignment horizontal="left" vertical="top" wrapText="1"/>
      <protection hidden="1"/>
    </xf>
    <xf numFmtId="0" fontId="1" fillId="0" borderId="0" xfId="41" applyAlignment="1" applyProtection="1">
      <alignment horizontal="center" vertical="center"/>
      <protection hidden="1"/>
    </xf>
    <xf numFmtId="0" fontId="4" fillId="0" borderId="12" xfId="41" applyFont="1" applyBorder="1" applyAlignment="1" applyProtection="1">
      <alignment horizontal="right" vertical="top"/>
      <protection hidden="1"/>
    </xf>
    <xf numFmtId="0" fontId="4" fillId="0" borderId="37" xfId="41" applyFont="1" applyBorder="1" applyAlignment="1" applyProtection="1">
      <alignment horizontal="center" vertical="center"/>
      <protection hidden="1"/>
    </xf>
    <xf numFmtId="0" fontId="4" fillId="0" borderId="15" xfId="41" applyFont="1" applyBorder="1" applyAlignment="1" applyProtection="1">
      <alignment horizontal="center" vertical="center"/>
      <protection hidden="1"/>
    </xf>
    <xf numFmtId="0" fontId="4" fillId="0" borderId="32" xfId="41" applyFont="1" applyBorder="1" applyAlignment="1" applyProtection="1">
      <alignment horizontal="center" vertical="center"/>
      <protection hidden="1"/>
    </xf>
    <xf numFmtId="0" fontId="4" fillId="6" borderId="46" xfId="41" applyFont="1" applyFill="1" applyBorder="1" applyAlignment="1" applyProtection="1">
      <alignment wrapText="1"/>
      <protection locked="0"/>
    </xf>
    <xf numFmtId="0" fontId="4" fillId="6" borderId="29" xfId="41" applyFont="1" applyFill="1" applyBorder="1" applyAlignment="1" applyProtection="1">
      <alignment horizontal="center" vertical="top"/>
      <protection locked="0" hidden="1"/>
    </xf>
    <xf numFmtId="0" fontId="4" fillId="6" borderId="36" xfId="41" applyFont="1" applyFill="1" applyBorder="1" applyAlignment="1" applyProtection="1">
      <alignment vertical="top"/>
      <protection locked="0" hidden="1"/>
    </xf>
    <xf numFmtId="0" fontId="4" fillId="0" borderId="35" xfId="41" applyFont="1" applyBorder="1" applyAlignment="1" applyProtection="1">
      <alignment horizontal="center" vertical="top"/>
      <protection hidden="1"/>
    </xf>
    <xf numFmtId="0" fontId="4" fillId="0" borderId="14" xfId="41" applyFont="1" applyBorder="1" applyAlignment="1" applyProtection="1">
      <alignment horizontal="left" vertical="top"/>
      <protection hidden="1"/>
    </xf>
    <xf numFmtId="0" fontId="4" fillId="0" borderId="4" xfId="41" applyFont="1" applyBorder="1" applyAlignment="1" applyProtection="1">
      <alignment horizontal="left" vertical="top" wrapText="1"/>
      <protection hidden="1"/>
    </xf>
    <xf numFmtId="0" fontId="1" fillId="0" borderId="11" xfId="41" applyBorder="1" applyAlignment="1" applyProtection="1">
      <alignment horizontal="center" vertical="center"/>
      <protection hidden="1"/>
    </xf>
    <xf numFmtId="0" fontId="4" fillId="8" borderId="0" xfId="41" applyFont="1" applyFill="1" applyProtection="1">
      <protection locked="0" hidden="1"/>
    </xf>
    <xf numFmtId="0" fontId="68" fillId="0" borderId="0" xfId="41" applyFont="1" applyAlignment="1" applyProtection="1">
      <alignment horizontal="center" vertical="top"/>
      <protection hidden="1"/>
    </xf>
    <xf numFmtId="0" fontId="69" fillId="0" borderId="0" xfId="41" applyFont="1" applyAlignment="1" applyProtection="1">
      <alignment vertical="top"/>
      <protection hidden="1"/>
    </xf>
    <xf numFmtId="0" fontId="1" fillId="0" borderId="7" xfId="41" applyBorder="1" applyAlignment="1" applyProtection="1">
      <alignment horizontal="right" vertical="top"/>
      <protection hidden="1"/>
    </xf>
    <xf numFmtId="0" fontId="1" fillId="0" borderId="19" xfId="41" applyBorder="1" applyAlignment="1" applyProtection="1">
      <alignment horizontal="right" vertical="top"/>
      <protection hidden="1"/>
    </xf>
    <xf numFmtId="0" fontId="4" fillId="0" borderId="20" xfId="41" applyFont="1" applyBorder="1" applyAlignment="1" applyProtection="1">
      <alignment vertical="top"/>
      <protection hidden="1"/>
    </xf>
    <xf numFmtId="49" fontId="7" fillId="0" borderId="0" xfId="41" applyNumberFormat="1" applyFont="1" applyAlignment="1" applyProtection="1">
      <alignment horizontal="center" vertical="center"/>
      <protection hidden="1"/>
    </xf>
    <xf numFmtId="0" fontId="7" fillId="0" borderId="29" xfId="41" applyFont="1" applyBorder="1" applyAlignment="1" applyProtection="1">
      <alignment horizontal="center" vertical="center"/>
      <protection hidden="1"/>
    </xf>
    <xf numFmtId="0" fontId="4" fillId="0" borderId="29" xfId="41" applyFont="1" applyBorder="1" applyAlignment="1" applyProtection="1">
      <alignment horizontal="right" vertical="top"/>
      <protection hidden="1"/>
    </xf>
    <xf numFmtId="0" fontId="1" fillId="6" borderId="6" xfId="41" applyFill="1" applyBorder="1" applyAlignment="1" applyProtection="1">
      <alignment horizontal="center" vertical="center" wrapText="1"/>
      <protection locked="0" hidden="1"/>
    </xf>
    <xf numFmtId="0" fontId="1" fillId="0" borderId="9" xfId="41" applyBorder="1" applyAlignment="1" applyProtection="1">
      <alignment vertical="center" wrapText="1"/>
      <protection hidden="1"/>
    </xf>
    <xf numFmtId="0" fontId="1" fillId="0" borderId="6" xfId="41" applyBorder="1" applyAlignment="1" applyProtection="1">
      <alignment vertical="center" wrapText="1"/>
      <protection hidden="1"/>
    </xf>
    <xf numFmtId="0" fontId="4" fillId="0" borderId="29" xfId="41" applyFont="1" applyBorder="1" applyAlignment="1" applyProtection="1">
      <alignment horizontal="right" vertical="top"/>
      <protection locked="0" hidden="1"/>
    </xf>
    <xf numFmtId="0" fontId="1" fillId="0" borderId="0" xfId="41" applyAlignment="1" applyProtection="1">
      <alignment horizontal="right" vertical="center"/>
      <protection hidden="1"/>
    </xf>
    <xf numFmtId="0" fontId="8" fillId="0" borderId="0" xfId="41" applyFont="1" applyAlignment="1" applyProtection="1">
      <alignment horizontal="right" vertical="center"/>
      <protection hidden="1"/>
    </xf>
    <xf numFmtId="0" fontId="1" fillId="0" borderId="0" xfId="41" applyAlignment="1" applyProtection="1">
      <alignment vertical="center" wrapText="1"/>
      <protection hidden="1"/>
    </xf>
    <xf numFmtId="0" fontId="1" fillId="0" borderId="0" xfId="41" applyAlignment="1" applyProtection="1">
      <alignment vertical="center"/>
      <protection hidden="1"/>
    </xf>
    <xf numFmtId="0" fontId="50" fillId="0" borderId="0" xfId="41" applyFont="1" applyAlignment="1">
      <alignment horizontal="justify" vertical="center"/>
    </xf>
    <xf numFmtId="0" fontId="78" fillId="0" borderId="0" xfId="41" applyFont="1" applyAlignment="1" applyProtection="1">
      <alignment horizontal="right" vertical="center"/>
      <protection hidden="1"/>
    </xf>
    <xf numFmtId="0" fontId="79" fillId="0" borderId="0" xfId="41" applyFont="1" applyAlignment="1" applyProtection="1">
      <alignment vertical="top"/>
      <protection hidden="1"/>
    </xf>
    <xf numFmtId="0" fontId="79" fillId="0" borderId="0" xfId="41" applyFont="1" applyAlignment="1" applyProtection="1">
      <alignment horizontal="center" vertical="top"/>
      <protection hidden="1"/>
    </xf>
    <xf numFmtId="0" fontId="79" fillId="0" borderId="0" xfId="41" applyFont="1" applyAlignment="1" applyProtection="1">
      <alignment horizontal="right" vertical="top"/>
      <protection hidden="1"/>
    </xf>
    <xf numFmtId="0" fontId="65" fillId="0" borderId="0" xfId="41" applyFont="1" applyAlignment="1" applyProtection="1">
      <alignment vertical="top"/>
      <protection hidden="1"/>
    </xf>
    <xf numFmtId="0" fontId="60" fillId="0" borderId="0" xfId="41" applyFont="1" applyAlignment="1" applyProtection="1">
      <alignment vertical="top"/>
      <protection hidden="1"/>
    </xf>
    <xf numFmtId="0" fontId="50" fillId="0" borderId="29" xfId="41" applyFont="1" applyBorder="1" applyAlignment="1">
      <alignment horizontal="right"/>
    </xf>
    <xf numFmtId="49" fontId="4" fillId="0" borderId="0" xfId="41" applyNumberFormat="1" applyFont="1" applyAlignment="1" applyProtection="1">
      <alignment horizontal="right" vertical="center"/>
      <protection hidden="1"/>
    </xf>
    <xf numFmtId="49" fontId="4" fillId="0" borderId="0" xfId="41" applyNumberFormat="1" applyFont="1" applyAlignment="1" applyProtection="1">
      <alignment horizontal="right" vertical="top"/>
      <protection hidden="1"/>
    </xf>
    <xf numFmtId="0" fontId="50" fillId="0" borderId="0" xfId="41" applyFont="1" applyAlignment="1">
      <alignment horizontal="left" vertical="center" wrapText="1"/>
    </xf>
    <xf numFmtId="0" fontId="50" fillId="0" borderId="0" xfId="41" applyFont="1" applyAlignment="1" applyProtection="1">
      <alignment vertical="top"/>
      <protection hidden="1"/>
    </xf>
    <xf numFmtId="0" fontId="50" fillId="0" borderId="0" xfId="41" applyFont="1" applyAlignment="1" applyProtection="1">
      <alignment horizontal="right" vertical="top"/>
      <protection hidden="1"/>
    </xf>
    <xf numFmtId="0" fontId="50" fillId="0" borderId="0" xfId="41" applyFont="1" applyAlignment="1">
      <alignment horizontal="justify"/>
    </xf>
    <xf numFmtId="0" fontId="43" fillId="0" borderId="0" xfId="41" applyFont="1" applyAlignment="1" applyProtection="1">
      <alignment vertical="top"/>
      <protection hidden="1"/>
    </xf>
    <xf numFmtId="0" fontId="50" fillId="0" borderId="0" xfId="41" applyFont="1" applyAlignment="1">
      <alignment horizontal="justify" vertical="top" wrapText="1"/>
    </xf>
    <xf numFmtId="0" fontId="4" fillId="8" borderId="6" xfId="41" applyFont="1" applyFill="1" applyBorder="1" applyAlignment="1" applyProtection="1">
      <alignment horizontal="left" vertical="center"/>
      <protection locked="0" hidden="1"/>
    </xf>
    <xf numFmtId="0" fontId="1" fillId="8" borderId="6" xfId="41" applyFill="1" applyBorder="1" applyAlignment="1" applyProtection="1">
      <alignment horizontal="left" vertical="center"/>
      <protection locked="0" hidden="1"/>
    </xf>
    <xf numFmtId="0" fontId="4" fillId="6" borderId="22" xfId="41" applyFont="1" applyFill="1" applyBorder="1" applyAlignment="1" applyProtection="1">
      <alignment horizontal="center" vertical="center" wrapText="1"/>
      <protection locked="0" hidden="1"/>
    </xf>
    <xf numFmtId="0" fontId="4" fillId="6" borderId="23" xfId="41" applyFont="1" applyFill="1" applyBorder="1" applyAlignment="1" applyProtection="1">
      <alignment horizontal="center" vertical="center" wrapText="1"/>
      <protection locked="0" hidden="1"/>
    </xf>
    <xf numFmtId="0" fontId="1" fillId="0" borderId="44" xfId="41" applyBorder="1" applyAlignment="1" applyProtection="1">
      <alignment horizontal="center" vertical="center" wrapText="1"/>
      <protection hidden="1"/>
    </xf>
    <xf numFmtId="0" fontId="1" fillId="0" borderId="45" xfId="41" applyBorder="1" applyAlignment="1" applyProtection="1">
      <alignment horizontal="left" vertical="center" wrapText="1"/>
      <protection hidden="1"/>
    </xf>
    <xf numFmtId="0" fontId="1" fillId="8" borderId="6" xfId="41" applyFill="1" applyBorder="1" applyProtection="1">
      <protection locked="0" hidden="1"/>
    </xf>
    <xf numFmtId="0" fontId="1" fillId="0" borderId="0" xfId="41" applyAlignment="1" applyProtection="1">
      <alignment horizontal="left" vertical="center"/>
      <protection hidden="1"/>
    </xf>
    <xf numFmtId="49" fontId="7" fillId="0" borderId="0" xfId="41" applyNumberFormat="1" applyFont="1" applyAlignment="1" applyProtection="1">
      <alignment horizontal="right" vertical="top" wrapText="1"/>
      <protection hidden="1"/>
    </xf>
    <xf numFmtId="0" fontId="9" fillId="0" borderId="0" xfId="41" applyFont="1" applyAlignment="1" applyProtection="1">
      <alignment vertical="top"/>
      <protection hidden="1"/>
    </xf>
    <xf numFmtId="0" fontId="8" fillId="0" borderId="0" xfId="41" applyFont="1" applyAlignment="1" applyProtection="1">
      <alignment vertical="top"/>
      <protection hidden="1"/>
    </xf>
    <xf numFmtId="0" fontId="8" fillId="0" borderId="0" xfId="41" applyFont="1" applyProtection="1">
      <protection hidden="1"/>
    </xf>
    <xf numFmtId="0" fontId="9" fillId="0" borderId="6" xfId="41" applyFont="1" applyBorder="1" applyAlignment="1" applyProtection="1">
      <alignment horizontal="center" vertical="top"/>
      <protection hidden="1"/>
    </xf>
    <xf numFmtId="0" fontId="23" fillId="0" borderId="6" xfId="41" applyFont="1" applyBorder="1" applyAlignment="1" applyProtection="1">
      <alignment horizontal="left" vertical="top" wrapText="1"/>
      <protection hidden="1"/>
    </xf>
    <xf numFmtId="0" fontId="1" fillId="0" borderId="6" xfId="41" applyBorder="1" applyAlignment="1" applyProtection="1">
      <alignment horizontal="left" vertical="top"/>
      <protection hidden="1"/>
    </xf>
    <xf numFmtId="0" fontId="8" fillId="3" borderId="38" xfId="41" applyFont="1" applyFill="1" applyBorder="1" applyAlignment="1" applyProtection="1">
      <alignment vertical="top" wrapText="1"/>
      <protection locked="0"/>
    </xf>
    <xf numFmtId="0" fontId="1" fillId="0" borderId="6" xfId="41" applyBorder="1" applyAlignment="1" applyProtection="1">
      <alignment horizontal="left" vertical="top" wrapText="1"/>
      <protection hidden="1"/>
    </xf>
    <xf numFmtId="0" fontId="8" fillId="0" borderId="0" xfId="41" applyFont="1" applyAlignment="1">
      <alignment horizontal="center" vertical="center"/>
    </xf>
    <xf numFmtId="0" fontId="9" fillId="0" borderId="0" xfId="41" applyFont="1" applyAlignment="1">
      <alignment horizontal="center" vertical="center"/>
    </xf>
    <xf numFmtId="0" fontId="9" fillId="0" borderId="0" xfId="41" applyFont="1" applyAlignment="1">
      <alignment horizontal="left" vertical="center" wrapText="1"/>
    </xf>
    <xf numFmtId="0" fontId="9" fillId="0" borderId="0" xfId="41" applyFont="1" applyAlignment="1" applyProtection="1">
      <alignment horizontal="left" vertical="center"/>
      <protection hidden="1"/>
    </xf>
    <xf numFmtId="0" fontId="9" fillId="0" borderId="0" xfId="41" applyFont="1" applyAlignment="1" applyProtection="1">
      <alignment horizontal="right" vertical="center" indent="1"/>
      <protection hidden="1"/>
    </xf>
    <xf numFmtId="0" fontId="2" fillId="0" borderId="0" xfId="41" applyFont="1" applyAlignment="1" applyProtection="1">
      <alignment vertical="center"/>
      <protection hidden="1"/>
    </xf>
    <xf numFmtId="0" fontId="9" fillId="0" borderId="12" xfId="41" applyFont="1" applyBorder="1" applyAlignment="1" applyProtection="1">
      <alignment horizontal="center" vertical="center"/>
      <protection hidden="1"/>
    </xf>
    <xf numFmtId="0" fontId="8" fillId="0" borderId="0" xfId="41" applyFont="1" applyAlignment="1" applyProtection="1">
      <alignment vertical="center"/>
      <protection hidden="1"/>
    </xf>
    <xf numFmtId="0" fontId="8" fillId="0" borderId="9" xfId="41" applyFont="1" applyBorder="1" applyAlignment="1" applyProtection="1">
      <alignment vertical="center"/>
      <protection hidden="1"/>
    </xf>
    <xf numFmtId="0" fontId="8" fillId="0" borderId="0" xfId="41" applyFont="1" applyAlignment="1" applyProtection="1">
      <alignment horizontal="justify" vertical="center"/>
      <protection hidden="1"/>
    </xf>
    <xf numFmtId="0" fontId="9" fillId="0" borderId="6" xfId="41" applyFont="1" applyBorder="1" applyAlignment="1" applyProtection="1">
      <alignment vertical="center" wrapText="1"/>
      <protection hidden="1"/>
    </xf>
    <xf numFmtId="0" fontId="9" fillId="0" borderId="6" xfId="41" applyFont="1" applyBorder="1" applyAlignment="1" applyProtection="1">
      <alignment horizontal="justify" vertical="center" wrapText="1"/>
      <protection hidden="1"/>
    </xf>
    <xf numFmtId="0" fontId="21" fillId="0" borderId="6" xfId="41" applyFont="1" applyBorder="1" applyAlignment="1" applyProtection="1">
      <alignment horizontal="center" vertical="center" wrapText="1"/>
      <protection hidden="1"/>
    </xf>
    <xf numFmtId="173" fontId="9" fillId="0" borderId="0" xfId="41" applyNumberFormat="1" applyFont="1" applyAlignment="1" applyProtection="1">
      <alignment horizontal="left" vertical="center"/>
      <protection hidden="1"/>
    </xf>
    <xf numFmtId="0" fontId="9" fillId="0" borderId="0" xfId="41" applyFont="1" applyAlignment="1" applyProtection="1">
      <alignment horizontal="left" vertical="center" wrapText="1"/>
      <protection hidden="1"/>
    </xf>
    <xf numFmtId="0" fontId="1" fillId="0" borderId="0" xfId="41" applyAlignment="1" applyProtection="1">
      <alignment vertical="top"/>
      <protection locked="0"/>
    </xf>
    <xf numFmtId="0" fontId="7" fillId="0" borderId="0" xfId="0" applyFont="1" applyAlignment="1" applyProtection="1">
      <alignment horizontal="justify" vertical="top"/>
      <protection hidden="1"/>
    </xf>
    <xf numFmtId="0" fontId="4" fillId="0" borderId="0" xfId="0" applyFont="1" applyAlignment="1" applyProtection="1">
      <alignment horizontal="center" vertical="center" wrapText="1"/>
      <protection hidden="1"/>
    </xf>
    <xf numFmtId="0" fontId="28" fillId="0" borderId="6" xfId="0" applyFont="1" applyBorder="1" applyAlignment="1" applyProtection="1">
      <alignment horizontal="center" vertical="top" wrapText="1"/>
      <protection hidden="1"/>
    </xf>
    <xf numFmtId="0" fontId="28" fillId="0" borderId="0" xfId="0" applyFont="1" applyAlignment="1" applyProtection="1">
      <alignment vertical="center"/>
      <protection hidden="1"/>
    </xf>
    <xf numFmtId="0" fontId="28" fillId="0" borderId="0" xfId="0" applyFont="1" applyProtection="1">
      <protection hidden="1"/>
    </xf>
    <xf numFmtId="0" fontId="73" fillId="0" borderId="0" xfId="41" applyFont="1" applyAlignment="1" applyProtection="1">
      <alignment horizontal="left" vertical="top" wrapText="1"/>
      <protection hidden="1"/>
    </xf>
    <xf numFmtId="2" fontId="8" fillId="0" borderId="6" xfId="0" applyNumberFormat="1" applyFont="1" applyBorder="1" applyAlignment="1">
      <alignment horizontal="center" vertical="center" wrapText="1"/>
    </xf>
    <xf numFmtId="0" fontId="8" fillId="3" borderId="8" xfId="0" applyFont="1" applyFill="1" applyBorder="1" applyAlignment="1" applyProtection="1">
      <alignment vertical="center" wrapText="1"/>
      <protection locked="0"/>
    </xf>
    <xf numFmtId="0" fontId="8" fillId="0" borderId="12" xfId="0" applyFont="1" applyBorder="1" applyAlignment="1" applyProtection="1">
      <alignment horizontal="justify" vertical="center" wrapText="1"/>
      <protection hidden="1"/>
    </xf>
    <xf numFmtId="0" fontId="1" fillId="6" borderId="6" xfId="0" applyFont="1" applyFill="1" applyBorder="1" applyAlignment="1" applyProtection="1">
      <alignment horizontal="center" vertical="center" wrapText="1"/>
      <protection locked="0"/>
    </xf>
    <xf numFmtId="0" fontId="0" fillId="0" borderId="0" xfId="0" applyProtection="1">
      <protection locked="0" hidden="1"/>
    </xf>
    <xf numFmtId="0" fontId="8" fillId="0" borderId="8" xfId="0" applyFont="1" applyBorder="1" applyAlignment="1" applyProtection="1">
      <alignment horizontal="justify" vertical="center" wrapText="1"/>
      <protection hidden="1"/>
    </xf>
    <xf numFmtId="2" fontId="8" fillId="0" borderId="8" xfId="0" applyNumberFormat="1" applyFont="1" applyBorder="1" applyAlignment="1">
      <alignment horizontal="center" vertical="center" wrapText="1"/>
    </xf>
    <xf numFmtId="2" fontId="0" fillId="0" borderId="0" xfId="0" applyNumberFormat="1" applyAlignment="1" applyProtection="1">
      <alignment vertical="center"/>
      <protection hidden="1"/>
    </xf>
    <xf numFmtId="0" fontId="1" fillId="0" borderId="0" xfId="0" applyFont="1" applyAlignment="1" applyProtection="1">
      <alignment wrapText="1"/>
      <protection hidden="1"/>
    </xf>
    <xf numFmtId="0" fontId="8" fillId="0" borderId="17" xfId="0" applyFont="1" applyBorder="1" applyAlignment="1" applyProtection="1">
      <alignment horizontal="justify" vertical="center" wrapText="1"/>
      <protection hidden="1"/>
    </xf>
    <xf numFmtId="2" fontId="8" fillId="0" borderId="17" xfId="0" applyNumberFormat="1" applyFont="1" applyBorder="1" applyAlignment="1">
      <alignment horizontal="center" vertical="center" wrapText="1"/>
    </xf>
    <xf numFmtId="0" fontId="8" fillId="0" borderId="16" xfId="0" applyFont="1" applyBorder="1" applyAlignment="1" applyProtection="1">
      <alignment horizontal="justify" vertical="center" wrapText="1"/>
      <protection hidden="1"/>
    </xf>
    <xf numFmtId="0" fontId="8" fillId="3" borderId="17" xfId="0" applyFont="1" applyFill="1" applyBorder="1" applyAlignment="1" applyProtection="1">
      <alignment vertical="center" wrapText="1"/>
      <protection locked="0"/>
    </xf>
    <xf numFmtId="2" fontId="8" fillId="0" borderId="6" xfId="0" applyNumberFormat="1" applyFont="1" applyBorder="1" applyAlignment="1" applyProtection="1">
      <alignment horizontal="center" vertical="center" wrapText="1"/>
      <protection hidden="1"/>
    </xf>
    <xf numFmtId="0" fontId="8" fillId="3" borderId="6" xfId="0" applyFont="1" applyFill="1" applyBorder="1" applyAlignment="1" applyProtection="1">
      <alignment vertical="center" wrapText="1"/>
      <protection locked="0"/>
    </xf>
    <xf numFmtId="0" fontId="23" fillId="0" borderId="0" xfId="41" applyFont="1" applyAlignment="1" applyProtection="1">
      <alignment horizontal="left" vertical="center" indent="1"/>
      <protection hidden="1"/>
    </xf>
    <xf numFmtId="0" fontId="73" fillId="0" borderId="0" xfId="41" applyFont="1" applyAlignment="1" applyProtection="1">
      <alignment horizontal="center" vertical="top" wrapText="1"/>
      <protection hidden="1"/>
    </xf>
    <xf numFmtId="0" fontId="1" fillId="0" borderId="29" xfId="41" applyBorder="1" applyAlignment="1" applyProtection="1">
      <alignment horizontal="right" vertical="top"/>
      <protection hidden="1"/>
    </xf>
    <xf numFmtId="0" fontId="9" fillId="0" borderId="0" xfId="41" applyFont="1" applyAlignment="1" applyProtection="1">
      <alignment horizontal="center" vertical="center"/>
      <protection hidden="1"/>
    </xf>
    <xf numFmtId="0" fontId="8" fillId="0" borderId="0" xfId="22" applyFont="1" applyAlignment="1" applyProtection="1">
      <alignment horizontal="justify" vertical="top" wrapText="1"/>
      <protection hidden="1"/>
    </xf>
    <xf numFmtId="172" fontId="9" fillId="0" borderId="0" xfId="0" applyNumberFormat="1" applyFont="1" applyAlignment="1" applyProtection="1">
      <alignment horizontal="center"/>
      <protection hidden="1"/>
    </xf>
    <xf numFmtId="0" fontId="8" fillId="3" borderId="0" xfId="22" applyFont="1" applyFill="1" applyAlignment="1" applyProtection="1">
      <alignment vertical="center" wrapText="1"/>
      <protection locked="0"/>
    </xf>
    <xf numFmtId="0" fontId="9" fillId="0" borderId="4" xfId="41" applyFont="1" applyBorder="1" applyAlignment="1" applyProtection="1">
      <alignment vertical="center"/>
      <protection hidden="1"/>
    </xf>
    <xf numFmtId="0" fontId="8" fillId="0" borderId="4" xfId="41" applyFont="1" applyBorder="1" applyAlignment="1" applyProtection="1">
      <alignment vertical="center"/>
      <protection hidden="1"/>
    </xf>
    <xf numFmtId="0" fontId="9" fillId="0" borderId="4" xfId="41" applyFont="1" applyBorder="1" applyAlignment="1" applyProtection="1">
      <alignment horizontal="right"/>
      <protection hidden="1"/>
    </xf>
    <xf numFmtId="0" fontId="11" fillId="0" borderId="0" xfId="41" applyFont="1" applyAlignment="1" applyProtection="1">
      <alignment vertical="center"/>
      <protection hidden="1"/>
    </xf>
    <xf numFmtId="0" fontId="3" fillId="0" borderId="0" xfId="41" applyFont="1" applyAlignment="1" applyProtection="1">
      <alignment vertical="center"/>
      <protection hidden="1"/>
    </xf>
    <xf numFmtId="0" fontId="9" fillId="0" borderId="0" xfId="41" applyFont="1" applyAlignment="1" applyProtection="1">
      <alignment horizontal="justify" vertical="center"/>
      <protection hidden="1"/>
    </xf>
    <xf numFmtId="173" fontId="9" fillId="0" borderId="0" xfId="41" applyNumberFormat="1" applyFont="1" applyAlignment="1" applyProtection="1">
      <alignment horizontal="left" vertical="center" indent="1"/>
      <protection hidden="1"/>
    </xf>
    <xf numFmtId="0" fontId="8" fillId="0" borderId="0" xfId="41" applyFont="1" applyAlignment="1" applyProtection="1">
      <alignment horizontal="left" vertical="center" indent="1"/>
      <protection hidden="1"/>
    </xf>
    <xf numFmtId="0" fontId="9" fillId="0" borderId="0" xfId="41" applyFont="1" applyAlignment="1" applyProtection="1">
      <alignment horizontal="left" vertical="center" wrapText="1" indent="1"/>
      <protection hidden="1"/>
    </xf>
    <xf numFmtId="0" fontId="8" fillId="9" borderId="6" xfId="0" applyFont="1" applyFill="1" applyBorder="1" applyAlignment="1" applyProtection="1">
      <alignment horizontal="justify" vertical="center" wrapText="1"/>
      <protection hidden="1"/>
    </xf>
    <xf numFmtId="0" fontId="24" fillId="7" borderId="0" xfId="0" applyFont="1" applyFill="1" applyAlignment="1" applyProtection="1">
      <alignment horizontal="center" vertical="center"/>
      <protection hidden="1"/>
    </xf>
    <xf numFmtId="0" fontId="24" fillId="7" borderId="0" xfId="0" applyFont="1" applyFill="1" applyAlignment="1" applyProtection="1">
      <alignment horizontal="left" vertical="center"/>
      <protection hidden="1"/>
    </xf>
    <xf numFmtId="0" fontId="24" fillId="7" borderId="0" xfId="0" applyFont="1" applyFill="1" applyAlignment="1" applyProtection="1">
      <alignment vertical="center"/>
      <protection hidden="1"/>
    </xf>
    <xf numFmtId="0" fontId="6" fillId="7" borderId="0" xfId="24" applyFont="1" applyFill="1" applyAlignment="1" applyProtection="1">
      <alignment vertical="center"/>
      <protection hidden="1"/>
    </xf>
    <xf numFmtId="0" fontId="6" fillId="7" borderId="0" xfId="27" applyFont="1" applyFill="1" applyAlignment="1" applyProtection="1">
      <alignment vertical="center"/>
      <protection hidden="1"/>
    </xf>
    <xf numFmtId="0" fontId="24" fillId="7" borderId="0" xfId="23" applyFont="1" applyFill="1" applyAlignment="1" applyProtection="1">
      <alignment horizontal="center" vertical="center"/>
      <protection hidden="1"/>
    </xf>
    <xf numFmtId="0" fontId="24" fillId="7" borderId="0" xfId="23" applyFont="1" applyFill="1" applyProtection="1">
      <protection hidden="1"/>
    </xf>
    <xf numFmtId="0" fontId="38" fillId="7" borderId="0" xfId="0" applyFont="1" applyFill="1" applyAlignment="1" applyProtection="1">
      <alignment vertical="center"/>
      <protection hidden="1"/>
    </xf>
    <xf numFmtId="0" fontId="0" fillId="7" borderId="0" xfId="0" applyFill="1" applyAlignment="1" applyProtection="1">
      <alignment vertical="center"/>
      <protection hidden="1"/>
    </xf>
    <xf numFmtId="0" fontId="8" fillId="7" borderId="0" xfId="22" applyFont="1" applyFill="1" applyAlignment="1" applyProtection="1">
      <alignment vertical="center" wrapText="1"/>
      <protection locked="0"/>
    </xf>
    <xf numFmtId="0" fontId="24" fillId="7" borderId="0" xfId="0" applyFont="1" applyFill="1" applyAlignment="1" applyProtection="1">
      <alignment horizontal="center" vertical="center"/>
      <protection locked="0"/>
    </xf>
    <xf numFmtId="0" fontId="89" fillId="0" borderId="4" xfId="0" applyFont="1" applyBorder="1" applyAlignment="1" applyProtection="1">
      <alignment vertical="center" wrapText="1"/>
      <protection hidden="1"/>
    </xf>
    <xf numFmtId="0" fontId="89" fillId="0" borderId="4" xfId="0" applyFont="1" applyBorder="1" applyAlignment="1" applyProtection="1">
      <alignment horizontal="right" vertical="top"/>
      <protection hidden="1"/>
    </xf>
    <xf numFmtId="0" fontId="64" fillId="0" borderId="0" xfId="0" applyFont="1" applyAlignment="1" applyProtection="1">
      <alignment vertical="center"/>
      <protection hidden="1"/>
    </xf>
    <xf numFmtId="0" fontId="89" fillId="0" borderId="0" xfId="0" applyFont="1" applyAlignment="1" applyProtection="1">
      <alignment horizontal="center" vertical="center"/>
      <protection hidden="1"/>
    </xf>
    <xf numFmtId="0" fontId="64" fillId="0" borderId="0" xfId="0" applyFont="1" applyAlignment="1" applyProtection="1">
      <alignment horizontal="left" vertical="center"/>
      <protection hidden="1"/>
    </xf>
    <xf numFmtId="173" fontId="64" fillId="0" borderId="0" xfId="0" applyNumberFormat="1" applyFont="1" applyAlignment="1" applyProtection="1">
      <alignment horizontal="left" vertical="center"/>
      <protection hidden="1"/>
    </xf>
    <xf numFmtId="0" fontId="64" fillId="0" borderId="0" xfId="24" applyFont="1" applyAlignment="1" applyProtection="1">
      <alignment horizontal="left" vertical="center"/>
      <protection hidden="1"/>
    </xf>
    <xf numFmtId="0" fontId="89" fillId="0" borderId="0" xfId="24" applyFont="1" applyAlignment="1" applyProtection="1">
      <alignment horizontal="left" vertical="center"/>
      <protection hidden="1"/>
    </xf>
    <xf numFmtId="0" fontId="64" fillId="0" borderId="0" xfId="0" applyFont="1" applyAlignment="1" applyProtection="1">
      <alignment horizontal="justify" vertical="center"/>
      <protection hidden="1"/>
    </xf>
    <xf numFmtId="0" fontId="64" fillId="0" borderId="0" xfId="27" applyFont="1" applyAlignment="1" applyProtection="1">
      <alignment horizontal="left" vertical="center"/>
      <protection hidden="1"/>
    </xf>
    <xf numFmtId="172" fontId="64" fillId="0" borderId="0" xfId="0" applyNumberFormat="1" applyFont="1" applyAlignment="1" applyProtection="1">
      <alignment horizontal="center" vertical="top"/>
      <protection hidden="1"/>
    </xf>
    <xf numFmtId="172" fontId="64" fillId="0" borderId="0" xfId="0" applyNumberFormat="1" applyFont="1" applyAlignment="1" applyProtection="1">
      <alignment horizontal="left" vertical="top"/>
      <protection hidden="1"/>
    </xf>
    <xf numFmtId="0" fontId="64" fillId="0" borderId="0" xfId="0" applyFont="1" applyAlignment="1" applyProtection="1">
      <alignment horizontal="left" vertical="top" wrapText="1"/>
      <protection hidden="1"/>
    </xf>
    <xf numFmtId="0" fontId="64" fillId="0" borderId="0" xfId="0" applyFont="1" applyAlignment="1" applyProtection="1">
      <alignment horizontal="left" vertical="top"/>
      <protection hidden="1"/>
    </xf>
    <xf numFmtId="172" fontId="64" fillId="0" borderId="0" xfId="0" applyNumberFormat="1" applyFont="1" applyAlignment="1" applyProtection="1">
      <alignment horizontal="justify" vertical="top" wrapText="1"/>
      <protection hidden="1"/>
    </xf>
    <xf numFmtId="172" fontId="64" fillId="0" borderId="0" xfId="0" applyNumberFormat="1" applyFont="1" applyAlignment="1" applyProtection="1">
      <alignment horizontal="center" vertical="center"/>
      <protection hidden="1"/>
    </xf>
    <xf numFmtId="172" fontId="64" fillId="9" borderId="0" xfId="0" applyNumberFormat="1" applyFont="1" applyFill="1" applyAlignment="1" applyProtection="1">
      <alignment horizontal="justify" vertical="top" wrapText="1"/>
      <protection hidden="1"/>
    </xf>
    <xf numFmtId="0" fontId="64" fillId="0" borderId="0" xfId="0" applyFont="1" applyAlignment="1" applyProtection="1">
      <alignment horizontal="center" vertical="center"/>
      <protection hidden="1"/>
    </xf>
    <xf numFmtId="0" fontId="64" fillId="0" borderId="0" xfId="0" applyFont="1" applyAlignment="1" applyProtection="1">
      <alignment horizontal="left" vertical="center" indent="2"/>
      <protection hidden="1"/>
    </xf>
    <xf numFmtId="0" fontId="13" fillId="0" borderId="0" xfId="0" applyFont="1" applyAlignment="1" applyProtection="1">
      <alignment vertical="center"/>
      <protection hidden="1"/>
    </xf>
    <xf numFmtId="0" fontId="13" fillId="0" borderId="0" xfId="0" applyFont="1" applyProtection="1">
      <protection hidden="1"/>
    </xf>
    <xf numFmtId="0" fontId="64" fillId="0" borderId="0" xfId="0" applyFont="1" applyAlignment="1" applyProtection="1">
      <alignment horizontal="center" vertical="top"/>
      <protection hidden="1"/>
    </xf>
    <xf numFmtId="172" fontId="64" fillId="0" borderId="0" xfId="0" applyNumberFormat="1" applyFont="1" applyAlignment="1" applyProtection="1">
      <alignment horizontal="left" vertical="top" indent="2"/>
      <protection hidden="1"/>
    </xf>
    <xf numFmtId="0" fontId="64" fillId="0" borderId="0" xfId="0" applyFont="1" applyAlignment="1" applyProtection="1">
      <alignment horizontal="center" vertical="center" wrapText="1"/>
      <protection hidden="1"/>
    </xf>
    <xf numFmtId="172" fontId="64" fillId="0" borderId="0" xfId="0" applyNumberFormat="1" applyFont="1" applyAlignment="1" applyProtection="1">
      <alignment horizontal="left" vertical="center" indent="3"/>
      <protection hidden="1"/>
    </xf>
    <xf numFmtId="0" fontId="64" fillId="0" borderId="0" xfId="0" applyFont="1" applyAlignment="1" applyProtection="1">
      <alignment horizontal="right" vertical="center"/>
      <protection hidden="1"/>
    </xf>
    <xf numFmtId="0" fontId="64" fillId="0" borderId="0" xfId="0" applyFont="1" applyAlignment="1" applyProtection="1">
      <alignment horizontal="left" vertical="center" indent="3"/>
      <protection hidden="1"/>
    </xf>
    <xf numFmtId="0" fontId="89" fillId="0" borderId="0" xfId="0" applyFont="1" applyAlignment="1" applyProtection="1">
      <alignment horizontal="right" vertical="center"/>
      <protection hidden="1"/>
    </xf>
    <xf numFmtId="0" fontId="89" fillId="0" borderId="0" xfId="0" applyFont="1" applyAlignment="1" applyProtection="1">
      <alignment horizontal="left" vertical="center" indent="2"/>
      <protection hidden="1"/>
    </xf>
    <xf numFmtId="0" fontId="89" fillId="0" borderId="0" xfId="0" applyFont="1" applyAlignment="1" applyProtection="1">
      <alignment horizontal="left" vertical="center"/>
      <protection hidden="1"/>
    </xf>
    <xf numFmtId="173" fontId="89" fillId="0" borderId="0" xfId="0" applyNumberFormat="1" applyFont="1" applyAlignment="1" applyProtection="1">
      <alignment horizontal="left" vertical="center"/>
      <protection hidden="1"/>
    </xf>
    <xf numFmtId="0" fontId="89" fillId="0" borderId="0" xfId="0" applyFont="1" applyAlignment="1" applyProtection="1">
      <alignment horizontal="left" vertical="center" wrapText="1"/>
      <protection hidden="1"/>
    </xf>
    <xf numFmtId="173" fontId="89" fillId="0" borderId="0" xfId="0" applyNumberFormat="1" applyFont="1" applyAlignment="1" applyProtection="1">
      <alignment horizontal="left" vertical="center" indent="1"/>
      <protection hidden="1"/>
    </xf>
    <xf numFmtId="0" fontId="64" fillId="0" borderId="0" xfId="0" applyFont="1" applyAlignment="1" applyProtection="1">
      <alignment horizontal="left" vertical="center" wrapText="1" indent="2"/>
      <protection hidden="1"/>
    </xf>
    <xf numFmtId="0" fontId="64" fillId="0" borderId="0" xfId="0" applyFont="1" applyAlignment="1" applyProtection="1">
      <alignment vertical="center" wrapText="1"/>
      <protection hidden="1"/>
    </xf>
    <xf numFmtId="0" fontId="64" fillId="3" borderId="0" xfId="0" applyFont="1" applyFill="1" applyAlignment="1" applyProtection="1">
      <alignment vertical="center" wrapText="1"/>
      <protection locked="0"/>
    </xf>
    <xf numFmtId="0" fontId="64" fillId="0" borderId="0" xfId="0" applyFont="1" applyAlignment="1">
      <alignment vertical="center"/>
    </xf>
    <xf numFmtId="0" fontId="64" fillId="0" borderId="26" xfId="0" applyFont="1" applyBorder="1" applyAlignment="1" applyProtection="1">
      <alignment horizontal="left" vertical="center"/>
      <protection hidden="1"/>
    </xf>
    <xf numFmtId="0" fontId="89" fillId="0" borderId="0" xfId="0" applyFont="1" applyAlignment="1" applyProtection="1">
      <alignment vertical="top"/>
      <protection hidden="1"/>
    </xf>
    <xf numFmtId="14" fontId="1" fillId="0" borderId="6" xfId="0" applyNumberFormat="1" applyFont="1" applyBorder="1" applyAlignment="1" applyProtection="1">
      <alignment vertical="center"/>
      <protection locked="0"/>
    </xf>
    <xf numFmtId="0" fontId="4" fillId="0" borderId="0" xfId="41" applyFont="1" applyAlignment="1" applyProtection="1">
      <alignment vertical="top"/>
      <protection hidden="1"/>
    </xf>
    <xf numFmtId="0" fontId="8" fillId="0" borderId="0" xfId="0" applyFont="1" applyAlignment="1" applyProtection="1">
      <alignment horizontal="justify" vertical="center"/>
      <protection hidden="1"/>
    </xf>
    <xf numFmtId="0" fontId="28" fillId="3" borderId="12" xfId="0" applyFont="1" applyFill="1" applyBorder="1" applyAlignment="1" applyProtection="1">
      <alignment horizontal="center" vertical="top" wrapText="1"/>
      <protection locked="0" hidden="1"/>
    </xf>
    <xf numFmtId="0" fontId="8" fillId="0" borderId="0" xfId="27" applyAlignment="1" applyProtection="1">
      <alignment vertical="center"/>
      <protection hidden="1"/>
    </xf>
    <xf numFmtId="0" fontId="9" fillId="0" borderId="0" xfId="24" applyFont="1" applyAlignment="1" applyProtection="1">
      <alignment vertical="center"/>
      <protection hidden="1"/>
    </xf>
    <xf numFmtId="0" fontId="25" fillId="0" borderId="0" xfId="0" applyFont="1" applyAlignment="1" applyProtection="1">
      <alignment horizontal="center" vertical="center"/>
      <protection hidden="1"/>
    </xf>
    <xf numFmtId="0" fontId="4" fillId="0" borderId="0" xfId="41" applyFont="1" applyBorder="1" applyAlignment="1" applyProtection="1">
      <alignment vertical="top"/>
      <protection hidden="1"/>
    </xf>
    <xf numFmtId="1" fontId="4" fillId="0" borderId="0" xfId="0" applyNumberFormat="1" applyFont="1" applyAlignment="1" applyProtection="1">
      <alignment horizontal="center" vertical="center"/>
      <protection hidden="1"/>
    </xf>
    <xf numFmtId="0" fontId="28" fillId="3" borderId="14" xfId="0" applyFont="1" applyFill="1" applyBorder="1" applyAlignment="1" applyProtection="1">
      <alignment horizontal="center" vertical="top" wrapText="1"/>
      <protection locked="0" hidden="1"/>
    </xf>
    <xf numFmtId="0" fontId="8" fillId="0" borderId="0" xfId="0" applyFont="1" applyAlignment="1" applyProtection="1">
      <alignment horizontal="justify" vertical="center" wrapText="1"/>
      <protection hidden="1"/>
    </xf>
    <xf numFmtId="0" fontId="8" fillId="0" borderId="0" xfId="0" applyFont="1" applyAlignment="1" applyProtection="1">
      <alignment horizontal="justify" vertical="center"/>
      <protection hidden="1"/>
    </xf>
    <xf numFmtId="0" fontId="4" fillId="0" borderId="0" xfId="0" applyFont="1" applyAlignment="1" applyProtection="1">
      <alignment vertical="center" wrapText="1"/>
      <protection hidden="1"/>
    </xf>
    <xf numFmtId="0" fontId="4" fillId="0" borderId="0" xfId="0" applyFont="1" applyAlignment="1" applyProtection="1">
      <alignment vertical="center"/>
      <protection hidden="1"/>
    </xf>
    <xf numFmtId="173" fontId="25" fillId="0" borderId="0" xfId="0" applyNumberFormat="1" applyFont="1" applyAlignment="1" applyProtection="1">
      <alignment horizontal="left" vertical="center"/>
      <protection hidden="1"/>
    </xf>
    <xf numFmtId="0" fontId="47" fillId="0" borderId="8" xfId="26" applyFont="1" applyBorder="1" applyAlignment="1" applyProtection="1">
      <alignment horizontal="center" vertical="center" textRotation="180"/>
      <protection hidden="1"/>
    </xf>
    <xf numFmtId="0" fontId="47" fillId="0" borderId="17" xfId="26" applyFont="1" applyBorder="1" applyAlignment="1" applyProtection="1">
      <alignment horizontal="center" vertical="center" textRotation="180"/>
      <protection hidden="1"/>
    </xf>
    <xf numFmtId="0" fontId="47" fillId="0" borderId="16" xfId="26" applyFont="1" applyBorder="1" applyAlignment="1" applyProtection="1">
      <alignment horizontal="center" vertical="center" textRotation="180"/>
      <protection hidden="1"/>
    </xf>
    <xf numFmtId="0" fontId="47" fillId="0" borderId="8" xfId="26" applyFont="1" applyBorder="1" applyAlignment="1" applyProtection="1">
      <alignment horizontal="center" vertical="center" textRotation="90"/>
      <protection hidden="1"/>
    </xf>
    <xf numFmtId="0" fontId="47" fillId="0" borderId="17" xfId="26" applyFont="1" applyBorder="1" applyAlignment="1" applyProtection="1">
      <alignment horizontal="center" vertical="center" textRotation="90"/>
      <protection hidden="1"/>
    </xf>
    <xf numFmtId="0" fontId="47" fillId="0" borderId="16" xfId="26" applyFont="1" applyBorder="1" applyAlignment="1" applyProtection="1">
      <alignment horizontal="center" vertical="center" textRotation="90"/>
      <protection hidden="1"/>
    </xf>
    <xf numFmtId="0" fontId="64" fillId="0" borderId="0" xfId="26" applyFont="1"/>
    <xf numFmtId="0" fontId="63" fillId="0" borderId="5" xfId="26" applyFont="1" applyBorder="1" applyAlignment="1" applyProtection="1">
      <alignment horizontal="justify" vertical="center"/>
      <protection hidden="1"/>
    </xf>
    <xf numFmtId="0" fontId="63" fillId="0" borderId="26" xfId="26" applyFont="1" applyBorder="1" applyAlignment="1" applyProtection="1">
      <alignment horizontal="justify" vertical="center"/>
      <protection hidden="1"/>
    </xf>
    <xf numFmtId="0" fontId="30" fillId="0" borderId="0" xfId="26" applyFont="1" applyAlignment="1" applyProtection="1">
      <alignment horizontal="right" vertical="center"/>
      <protection hidden="1"/>
    </xf>
    <xf numFmtId="0" fontId="29" fillId="0" borderId="0" xfId="26" applyFont="1" applyAlignment="1" applyProtection="1">
      <alignment horizontal="right" vertical="center"/>
      <protection hidden="1"/>
    </xf>
    <xf numFmtId="0" fontId="29" fillId="0" borderId="15" xfId="26" applyFont="1" applyBorder="1" applyAlignment="1" applyProtection="1">
      <alignment horizontal="right" vertical="center"/>
      <protection hidden="1"/>
    </xf>
    <xf numFmtId="0" fontId="63" fillId="0" borderId="5" xfId="26" applyFont="1" applyBorder="1" applyAlignment="1" applyProtection="1">
      <alignment horizontal="justify" vertical="top"/>
      <protection hidden="1"/>
    </xf>
    <xf numFmtId="0" fontId="30" fillId="0" borderId="4" xfId="26" applyFont="1" applyBorder="1" applyAlignment="1" applyProtection="1">
      <alignment horizontal="right" vertical="center"/>
      <protection hidden="1"/>
    </xf>
    <xf numFmtId="0" fontId="9" fillId="4" borderId="3" xfId="26" applyFont="1" applyFill="1" applyBorder="1" applyAlignment="1" applyProtection="1">
      <alignment horizontal="center" vertical="center"/>
      <protection hidden="1"/>
    </xf>
    <xf numFmtId="0" fontId="10" fillId="0" borderId="6" xfId="26" applyFont="1" applyBorder="1" applyAlignment="1" applyProtection="1">
      <alignment horizontal="center" vertical="center" wrapText="1"/>
      <protection hidden="1"/>
    </xf>
    <xf numFmtId="0" fontId="63" fillId="0" borderId="0" xfId="26" applyFont="1" applyAlignment="1" applyProtection="1">
      <alignment horizontal="justify" vertical="center" wrapText="1"/>
      <protection hidden="1"/>
    </xf>
    <xf numFmtId="0" fontId="63" fillId="0" borderId="10" xfId="26" applyFont="1" applyBorder="1" applyAlignment="1" applyProtection="1">
      <alignment horizontal="justify" vertical="center" wrapText="1"/>
      <protection hidden="1"/>
    </xf>
    <xf numFmtId="0" fontId="44" fillId="0" borderId="0" xfId="26" applyFont="1" applyAlignment="1" applyProtection="1">
      <alignment horizontal="center" vertical="center"/>
      <protection hidden="1"/>
    </xf>
    <xf numFmtId="0" fontId="76" fillId="10" borderId="3" xfId="26" applyFont="1" applyFill="1" applyBorder="1" applyAlignment="1" applyProtection="1">
      <alignment horizontal="justify" vertical="center"/>
      <protection hidden="1"/>
    </xf>
    <xf numFmtId="0" fontId="76" fillId="10" borderId="9" xfId="26" applyFont="1" applyFill="1" applyBorder="1" applyAlignment="1" applyProtection="1">
      <alignment horizontal="justify" vertical="center"/>
      <protection hidden="1"/>
    </xf>
    <xf numFmtId="0" fontId="8" fillId="0" borderId="67" xfId="0" applyFont="1" applyBorder="1" applyAlignment="1" applyProtection="1">
      <alignment horizontal="justify" vertical="center" wrapText="1"/>
      <protection hidden="1"/>
    </xf>
    <xf numFmtId="0" fontId="8" fillId="0" borderId="61" xfId="0" applyFont="1" applyBorder="1" applyAlignment="1" applyProtection="1">
      <alignment horizontal="justify" vertical="center" wrapText="1"/>
      <protection hidden="1"/>
    </xf>
    <xf numFmtId="0" fontId="36" fillId="5" borderId="0" xfId="0" applyFont="1" applyFill="1" applyAlignment="1" applyProtection="1">
      <alignment horizontal="center" vertical="center"/>
      <protection hidden="1"/>
    </xf>
    <xf numFmtId="0" fontId="10" fillId="0" borderId="4" xfId="0" applyFont="1" applyBorder="1" applyAlignment="1" applyProtection="1">
      <alignment horizontal="center" vertical="center" wrapText="1"/>
      <protection hidden="1"/>
    </xf>
    <xf numFmtId="0" fontId="9" fillId="0" borderId="3" xfId="0" applyFont="1" applyBorder="1" applyAlignment="1" applyProtection="1">
      <alignment horizontal="center" vertical="center" wrapText="1"/>
      <protection hidden="1"/>
    </xf>
    <xf numFmtId="0" fontId="8" fillId="0" borderId="6" xfId="0" applyFont="1" applyBorder="1" applyAlignment="1" applyProtection="1">
      <alignment horizontal="justify" vertical="center" wrapText="1"/>
      <protection hidden="1"/>
    </xf>
    <xf numFmtId="0" fontId="9" fillId="0" borderId="0" xfId="0" applyFont="1" applyAlignment="1" applyProtection="1">
      <alignment horizontal="justify" vertical="center" wrapText="1"/>
      <protection hidden="1"/>
    </xf>
    <xf numFmtId="0" fontId="9" fillId="0" borderId="4" xfId="0" applyFont="1" applyBorder="1" applyAlignment="1" applyProtection="1">
      <alignment horizontal="left" vertical="center" wrapText="1"/>
      <protection hidden="1"/>
    </xf>
    <xf numFmtId="0" fontId="10" fillId="0" borderId="0" xfId="0" applyFont="1" applyAlignment="1" applyProtection="1">
      <alignment horizontal="center" vertical="center" wrapText="1"/>
      <protection hidden="1"/>
    </xf>
    <xf numFmtId="0" fontId="9" fillId="0" borderId="0" xfId="0" applyFont="1" applyAlignment="1" applyProtection="1">
      <alignment horizontal="center" vertical="center"/>
      <protection hidden="1"/>
    </xf>
    <xf numFmtId="0" fontId="26" fillId="0" borderId="0" xfId="0" applyFont="1" applyAlignment="1" applyProtection="1">
      <alignment horizontal="justify" vertical="center"/>
      <protection hidden="1"/>
    </xf>
    <xf numFmtId="0" fontId="8" fillId="0" borderId="0" xfId="27" applyAlignment="1" applyProtection="1">
      <alignment horizontal="left" vertical="center" wrapText="1"/>
      <protection hidden="1"/>
    </xf>
    <xf numFmtId="0" fontId="87" fillId="0" borderId="0" xfId="27" applyFont="1" applyAlignment="1" applyProtection="1">
      <alignment horizontal="center" vertical="center"/>
      <protection hidden="1"/>
    </xf>
    <xf numFmtId="0" fontId="4" fillId="0" borderId="3" xfId="41" applyFont="1" applyBorder="1" applyAlignment="1">
      <alignment horizontal="left" vertical="center" wrapText="1"/>
    </xf>
    <xf numFmtId="0" fontId="4" fillId="0" borderId="0" xfId="41" applyFont="1" applyAlignment="1" applyProtection="1">
      <alignment horizontal="left" vertical="top" indent="5"/>
      <protection hidden="1"/>
    </xf>
    <xf numFmtId="0" fontId="4" fillId="0" borderId="35" xfId="41" applyFont="1" applyBorder="1" applyAlignment="1" applyProtection="1">
      <alignment horizontal="justify" vertical="top" wrapText="1"/>
      <protection hidden="1"/>
    </xf>
    <xf numFmtId="0" fontId="4" fillId="0" borderId="15" xfId="41" applyFont="1" applyBorder="1" applyAlignment="1" applyProtection="1">
      <alignment horizontal="justify" vertical="top" wrapText="1"/>
      <protection hidden="1"/>
    </xf>
    <xf numFmtId="0" fontId="4" fillId="0" borderId="80" xfId="41" applyFont="1" applyBorder="1" applyAlignment="1" applyProtection="1">
      <alignment horizontal="justify" vertical="top" wrapText="1"/>
      <protection hidden="1"/>
    </xf>
    <xf numFmtId="0" fontId="4" fillId="0" borderId="13" xfId="41" applyFont="1" applyBorder="1" applyAlignment="1" applyProtection="1">
      <alignment horizontal="justify" vertical="top" wrapText="1"/>
      <protection hidden="1"/>
    </xf>
    <xf numFmtId="0" fontId="4" fillId="0" borderId="0" xfId="41" applyFont="1" applyBorder="1" applyAlignment="1" applyProtection="1">
      <alignment horizontal="justify" vertical="top" wrapText="1"/>
      <protection hidden="1"/>
    </xf>
    <xf numFmtId="0" fontId="4" fillId="0" borderId="81" xfId="41" applyFont="1" applyBorder="1" applyAlignment="1" applyProtection="1">
      <alignment horizontal="justify" vertical="top" wrapText="1"/>
      <protection hidden="1"/>
    </xf>
    <xf numFmtId="0" fontId="1" fillId="0" borderId="13" xfId="41" applyBorder="1" applyAlignment="1">
      <alignment horizontal="justify" vertical="top" wrapText="1"/>
    </xf>
    <xf numFmtId="0" fontId="1" fillId="0" borderId="0" xfId="41" applyAlignment="1">
      <alignment horizontal="justify" vertical="top" wrapText="1"/>
    </xf>
    <xf numFmtId="0" fontId="1" fillId="0" borderId="81" xfId="41" applyBorder="1" applyAlignment="1">
      <alignment horizontal="justify" vertical="top" wrapText="1"/>
    </xf>
    <xf numFmtId="0" fontId="1" fillId="0" borderId="14" xfId="41" applyBorder="1" applyAlignment="1">
      <alignment horizontal="justify" vertical="top" wrapText="1"/>
    </xf>
    <xf numFmtId="0" fontId="1" fillId="0" borderId="4" xfId="41" applyBorder="1" applyAlignment="1">
      <alignment horizontal="justify" vertical="top" wrapText="1"/>
    </xf>
    <xf numFmtId="0" fontId="1" fillId="0" borderId="82" xfId="41" applyBorder="1" applyAlignment="1">
      <alignment horizontal="justify" vertical="top" wrapText="1"/>
    </xf>
    <xf numFmtId="0" fontId="4" fillId="0" borderId="13" xfId="41" applyFont="1" applyBorder="1" applyAlignment="1" applyProtection="1">
      <alignment horizontal="left" vertical="center" wrapText="1"/>
      <protection hidden="1"/>
    </xf>
    <xf numFmtId="0" fontId="4" fillId="0" borderId="0" xfId="41" applyFont="1" applyAlignment="1" applyProtection="1">
      <alignment horizontal="left" vertical="center" wrapText="1"/>
      <protection hidden="1"/>
    </xf>
    <xf numFmtId="0" fontId="4" fillId="0" borderId="10" xfId="41" applyFont="1" applyBorder="1" applyAlignment="1" applyProtection="1">
      <alignment horizontal="left" vertical="center" wrapText="1"/>
      <protection hidden="1"/>
    </xf>
    <xf numFmtId="0" fontId="4" fillId="0" borderId="13" xfId="41" applyFont="1" applyBorder="1" applyAlignment="1" applyProtection="1">
      <alignment vertical="center" wrapText="1"/>
      <protection hidden="1"/>
    </xf>
    <xf numFmtId="0" fontId="4" fillId="0" borderId="0" xfId="41" applyFont="1" applyAlignment="1" applyProtection="1">
      <alignment vertical="center" wrapText="1"/>
      <protection hidden="1"/>
    </xf>
    <xf numFmtId="0" fontId="4" fillId="0" borderId="6" xfId="41" applyFont="1" applyBorder="1" applyAlignment="1" applyProtection="1">
      <alignment vertical="center" wrapText="1"/>
      <protection hidden="1"/>
    </xf>
    <xf numFmtId="0" fontId="61" fillId="0" borderId="33" xfId="41" applyFont="1" applyBorder="1" applyAlignment="1" applyProtection="1">
      <alignment horizontal="center" vertical="center" wrapText="1"/>
      <protection hidden="1"/>
    </xf>
    <xf numFmtId="0" fontId="61" fillId="0" borderId="5" xfId="41" applyFont="1" applyBorder="1" applyAlignment="1" applyProtection="1">
      <alignment horizontal="center" vertical="center" wrapText="1"/>
      <protection hidden="1"/>
    </xf>
    <xf numFmtId="0" fontId="61" fillId="0" borderId="23" xfId="41" applyFont="1" applyBorder="1" applyAlignment="1" applyProtection="1">
      <alignment horizontal="center" vertical="center" wrapText="1"/>
      <protection hidden="1"/>
    </xf>
    <xf numFmtId="0" fontId="61" fillId="6" borderId="73" xfId="41" applyFont="1" applyFill="1" applyBorder="1" applyAlignment="1" applyProtection="1">
      <alignment vertical="top" wrapText="1"/>
      <protection locked="0"/>
    </xf>
    <xf numFmtId="0" fontId="61" fillId="6" borderId="9" xfId="41" applyFont="1" applyFill="1" applyBorder="1" applyAlignment="1" applyProtection="1">
      <alignment vertical="top" wrapText="1"/>
      <protection locked="0"/>
    </xf>
    <xf numFmtId="0" fontId="4" fillId="0" borderId="71" xfId="41" applyFont="1" applyBorder="1" applyAlignment="1">
      <alignment vertical="center" wrapText="1"/>
    </xf>
    <xf numFmtId="0" fontId="4" fillId="0" borderId="72" xfId="41" applyFont="1" applyBorder="1" applyAlignment="1">
      <alignment vertical="center" wrapText="1"/>
    </xf>
    <xf numFmtId="0" fontId="4" fillId="0" borderId="22" xfId="41" applyFont="1" applyBorder="1" applyAlignment="1">
      <alignment vertical="center" wrapText="1"/>
    </xf>
    <xf numFmtId="0" fontId="4" fillId="0" borderId="5" xfId="41" applyFont="1" applyBorder="1" applyAlignment="1">
      <alignment vertical="center" wrapText="1"/>
    </xf>
    <xf numFmtId="0" fontId="4" fillId="0" borderId="24" xfId="41" applyFont="1" applyBorder="1" applyAlignment="1">
      <alignment vertical="center" wrapText="1"/>
    </xf>
    <xf numFmtId="0" fontId="4" fillId="0" borderId="26" xfId="41" applyFont="1" applyBorder="1" applyAlignment="1">
      <alignment vertical="center" wrapText="1"/>
    </xf>
    <xf numFmtId="0" fontId="4" fillId="0" borderId="13" xfId="41" applyFont="1" applyBorder="1" applyAlignment="1">
      <alignment vertical="center" wrapText="1"/>
    </xf>
    <xf numFmtId="0" fontId="4" fillId="0" borderId="0" xfId="41" applyFont="1" applyAlignment="1">
      <alignment vertical="center" wrapText="1"/>
    </xf>
    <xf numFmtId="0" fontId="4" fillId="9" borderId="12" xfId="41" applyFont="1" applyFill="1" applyBorder="1" applyAlignment="1" applyProtection="1">
      <alignment vertical="center" wrapText="1"/>
      <protection hidden="1"/>
    </xf>
    <xf numFmtId="0" fontId="4" fillId="9" borderId="3" xfId="41" applyFont="1" applyFill="1" applyBorder="1" applyAlignment="1" applyProtection="1">
      <alignment vertical="center" wrapText="1"/>
      <protection hidden="1"/>
    </xf>
    <xf numFmtId="0" fontId="61" fillId="6" borderId="73" xfId="41" applyFont="1" applyFill="1" applyBorder="1" applyAlignment="1" applyProtection="1">
      <alignment vertical="top"/>
      <protection locked="0"/>
    </xf>
    <xf numFmtId="0" fontId="61" fillId="6" borderId="9" xfId="41" applyFont="1" applyFill="1" applyBorder="1" applyAlignment="1" applyProtection="1">
      <alignment vertical="top"/>
      <protection locked="0"/>
    </xf>
    <xf numFmtId="0" fontId="4" fillId="0" borderId="12" xfId="41" applyFont="1" applyBorder="1" applyAlignment="1" applyProtection="1">
      <alignment vertical="top" wrapText="1"/>
      <protection hidden="1"/>
    </xf>
    <xf numFmtId="0" fontId="4" fillId="0" borderId="3" xfId="41" applyFont="1" applyBorder="1" applyAlignment="1" applyProtection="1">
      <alignment vertical="top" wrapText="1"/>
      <protection hidden="1"/>
    </xf>
    <xf numFmtId="0" fontId="9" fillId="0" borderId="0" xfId="41" applyFont="1" applyAlignment="1">
      <alignment horizontal="left" vertical="center" wrapText="1"/>
    </xf>
    <xf numFmtId="173" fontId="23" fillId="0" borderId="0" xfId="41" applyNumberFormat="1" applyFont="1" applyAlignment="1" applyProtection="1">
      <alignment horizontal="left" vertical="center" indent="1"/>
      <protection hidden="1"/>
    </xf>
    <xf numFmtId="0" fontId="4" fillId="0" borderId="0" xfId="41" applyFont="1" applyAlignment="1" applyProtection="1">
      <alignment horizontal="left" vertical="center"/>
      <protection hidden="1"/>
    </xf>
    <xf numFmtId="0" fontId="1" fillId="0" borderId="35" xfId="41" applyBorder="1" applyAlignment="1" applyProtection="1">
      <alignment horizontal="center" vertical="center" wrapText="1"/>
      <protection hidden="1"/>
    </xf>
    <xf numFmtId="0" fontId="1" fillId="0" borderId="32" xfId="41" applyBorder="1" applyAlignment="1" applyProtection="1">
      <alignment horizontal="center" vertical="center" wrapText="1"/>
      <protection hidden="1"/>
    </xf>
    <xf numFmtId="0" fontId="1" fillId="0" borderId="13" xfId="41" applyBorder="1" applyAlignment="1" applyProtection="1">
      <alignment horizontal="center" vertical="center" wrapText="1"/>
      <protection hidden="1"/>
    </xf>
    <xf numFmtId="0" fontId="1" fillId="0" borderId="10" xfId="41" applyBorder="1" applyAlignment="1" applyProtection="1">
      <alignment horizontal="center" vertical="center" wrapText="1"/>
      <protection hidden="1"/>
    </xf>
    <xf numFmtId="0" fontId="1" fillId="0" borderId="14" xfId="41" applyBorder="1" applyAlignment="1" applyProtection="1">
      <alignment horizontal="center" vertical="center" wrapText="1"/>
      <protection hidden="1"/>
    </xf>
    <xf numFmtId="0" fontId="1" fillId="0" borderId="11" xfId="41" applyBorder="1" applyAlignment="1" applyProtection="1">
      <alignment horizontal="center" vertical="center" wrapText="1"/>
      <protection hidden="1"/>
    </xf>
    <xf numFmtId="0" fontId="4" fillId="6" borderId="21" xfId="41" applyFont="1" applyFill="1" applyBorder="1" applyAlignment="1" applyProtection="1">
      <alignment horizontal="center" vertical="center" wrapText="1"/>
      <protection locked="0" hidden="1"/>
    </xf>
    <xf numFmtId="0" fontId="4" fillId="6" borderId="18" xfId="41" applyFont="1" applyFill="1" applyBorder="1" applyAlignment="1" applyProtection="1">
      <alignment horizontal="center" vertical="center" wrapText="1"/>
      <protection locked="0" hidden="1"/>
    </xf>
    <xf numFmtId="0" fontId="1" fillId="6" borderId="35" xfId="41" applyFill="1" applyBorder="1" applyAlignment="1" applyProtection="1">
      <alignment horizontal="center" vertical="top" wrapText="1"/>
      <protection locked="0" hidden="1"/>
    </xf>
    <xf numFmtId="0" fontId="1" fillId="6" borderId="32" xfId="41" applyFill="1" applyBorder="1" applyAlignment="1" applyProtection="1">
      <alignment horizontal="center" vertical="top"/>
      <protection locked="0" hidden="1"/>
    </xf>
    <xf numFmtId="0" fontId="1" fillId="6" borderId="21" xfId="41" applyFill="1" applyBorder="1" applyAlignment="1" applyProtection="1">
      <alignment horizontal="center" vertical="top" wrapText="1"/>
      <protection locked="0" hidden="1"/>
    </xf>
    <xf numFmtId="0" fontId="1" fillId="6" borderId="18" xfId="41" applyFill="1" applyBorder="1" applyAlignment="1" applyProtection="1">
      <alignment horizontal="center" vertical="top" wrapText="1"/>
      <protection locked="0" hidden="1"/>
    </xf>
    <xf numFmtId="0" fontId="4" fillId="0" borderId="6" xfId="41" applyFont="1" applyBorder="1" applyAlignment="1" applyProtection="1">
      <alignment horizontal="center" vertical="top"/>
      <protection hidden="1"/>
    </xf>
    <xf numFmtId="0" fontId="4" fillId="0" borderId="12" xfId="41" applyFont="1" applyBorder="1" applyAlignment="1" applyProtection="1">
      <alignment horizontal="center" vertical="top"/>
      <protection hidden="1"/>
    </xf>
    <xf numFmtId="0" fontId="4" fillId="0" borderId="3" xfId="41" applyFont="1" applyBorder="1" applyAlignment="1" applyProtection="1">
      <alignment horizontal="center" vertical="top"/>
      <protection hidden="1"/>
    </xf>
    <xf numFmtId="0" fontId="4" fillId="0" borderId="9" xfId="41" applyFont="1" applyBorder="1" applyAlignment="1" applyProtection="1">
      <alignment horizontal="center" vertical="top"/>
      <protection hidden="1"/>
    </xf>
    <xf numFmtId="0" fontId="1" fillId="0" borderId="12" xfId="41" applyBorder="1" applyAlignment="1" applyProtection="1">
      <alignment horizontal="center" vertical="center"/>
      <protection hidden="1"/>
    </xf>
    <xf numFmtId="0" fontId="1" fillId="0" borderId="9" xfId="41" applyBorder="1" applyAlignment="1" applyProtection="1">
      <alignment horizontal="center" vertical="center"/>
      <protection hidden="1"/>
    </xf>
    <xf numFmtId="0" fontId="1" fillId="0" borderId="12" xfId="41" applyBorder="1" applyAlignment="1" applyProtection="1">
      <alignment horizontal="center" vertical="top" wrapText="1"/>
      <protection hidden="1"/>
    </xf>
    <xf numFmtId="0" fontId="1" fillId="0" borderId="9" xfId="41" applyBorder="1" applyAlignment="1" applyProtection="1">
      <alignment horizontal="center" vertical="top" wrapText="1"/>
      <protection hidden="1"/>
    </xf>
    <xf numFmtId="0" fontId="1" fillId="0" borderId="8" xfId="41" applyBorder="1" applyAlignment="1" applyProtection="1">
      <alignment horizontal="left" vertical="center" wrapText="1"/>
      <protection hidden="1"/>
    </xf>
    <xf numFmtId="0" fontId="8" fillId="0" borderId="0" xfId="41" applyFont="1" applyAlignment="1">
      <alignment horizontal="left" vertical="center" wrapText="1"/>
    </xf>
    <xf numFmtId="0" fontId="1" fillId="0" borderId="34" xfId="41" applyBorder="1" applyAlignment="1" applyProtection="1">
      <alignment horizontal="center" vertical="center" wrapText="1"/>
      <protection hidden="1"/>
    </xf>
    <xf numFmtId="0" fontId="1" fillId="0" borderId="68" xfId="41" applyBorder="1" applyAlignment="1" applyProtection="1">
      <alignment horizontal="center" vertical="center" wrapText="1"/>
      <protection hidden="1"/>
    </xf>
    <xf numFmtId="0" fontId="1" fillId="0" borderId="35" xfId="41" applyBorder="1" applyAlignment="1" applyProtection="1">
      <alignment horizontal="center" vertical="top" wrapText="1"/>
      <protection hidden="1"/>
    </xf>
    <xf numFmtId="0" fontId="1" fillId="0" borderId="32" xfId="41" applyBorder="1" applyAlignment="1" applyProtection="1">
      <alignment horizontal="center" vertical="top"/>
      <protection hidden="1"/>
    </xf>
    <xf numFmtId="0" fontId="50" fillId="0" borderId="0" xfId="41" applyFont="1" applyAlignment="1">
      <alignment horizontal="left" vertical="center" wrapText="1"/>
    </xf>
    <xf numFmtId="0" fontId="50" fillId="0" borderId="0" xfId="41" applyFont="1" applyAlignment="1">
      <alignment horizontal="justify" vertical="center" wrapText="1"/>
    </xf>
    <xf numFmtId="0" fontId="50" fillId="0" borderId="0" xfId="41" applyFont="1" applyAlignment="1">
      <alignment horizontal="justify" vertical="top" wrapText="1"/>
    </xf>
    <xf numFmtId="0" fontId="4" fillId="0" borderId="0" xfId="41" applyFont="1" applyAlignment="1">
      <alignment horizontal="justify" vertical="top" wrapText="1"/>
    </xf>
    <xf numFmtId="0" fontId="4" fillId="0" borderId="4" xfId="41" applyFont="1" applyBorder="1" applyAlignment="1">
      <alignment horizontal="justify" vertical="top" wrapText="1"/>
    </xf>
    <xf numFmtId="0" fontId="50" fillId="6" borderId="33" xfId="41" applyFont="1" applyFill="1" applyBorder="1" applyAlignment="1" applyProtection="1">
      <alignment horizontal="left" vertical="center" wrapText="1"/>
      <protection locked="0"/>
    </xf>
    <xf numFmtId="0" fontId="50" fillId="6" borderId="5" xfId="41" applyFont="1" applyFill="1" applyBorder="1" applyAlignment="1" applyProtection="1">
      <alignment horizontal="left" vertical="center" wrapText="1"/>
      <protection locked="0"/>
    </xf>
    <xf numFmtId="0" fontId="50" fillId="6" borderId="48" xfId="41" applyFont="1" applyFill="1" applyBorder="1" applyAlignment="1" applyProtection="1">
      <alignment horizontal="left" vertical="center" wrapText="1"/>
      <protection locked="0"/>
    </xf>
    <xf numFmtId="0" fontId="78" fillId="0" borderId="0" xfId="41" applyFont="1" applyAlignment="1" applyProtection="1">
      <alignment horizontal="justify" vertical="top"/>
      <protection hidden="1"/>
    </xf>
    <xf numFmtId="0" fontId="78" fillId="0" borderId="0" xfId="41" applyFont="1" applyAlignment="1" applyProtection="1">
      <alignment horizontal="justify"/>
      <protection hidden="1"/>
    </xf>
    <xf numFmtId="0" fontId="50" fillId="0" borderId="0" xfId="41" applyFont="1" applyAlignment="1">
      <alignment horizontal="justify"/>
    </xf>
    <xf numFmtId="0" fontId="50" fillId="0" borderId="0" xfId="41" applyFont="1" applyAlignment="1">
      <alignment horizontal="justify" vertical="center"/>
    </xf>
    <xf numFmtId="0" fontId="4" fillId="0" borderId="72" xfId="41" applyFont="1" applyBorder="1" applyAlignment="1" applyProtection="1">
      <alignment horizontal="center" vertical="center"/>
      <protection hidden="1"/>
    </xf>
    <xf numFmtId="0" fontId="7" fillId="0" borderId="0" xfId="41" applyFont="1" applyProtection="1">
      <protection hidden="1"/>
    </xf>
    <xf numFmtId="0" fontId="1" fillId="0" borderId="17" xfId="41" applyBorder="1" applyAlignment="1" applyProtection="1">
      <alignment horizontal="left" vertical="center" wrapText="1"/>
      <protection hidden="1"/>
    </xf>
    <xf numFmtId="0" fontId="1" fillId="0" borderId="69" xfId="41" applyBorder="1" applyAlignment="1" applyProtection="1">
      <alignment horizontal="left" vertical="center" wrapText="1"/>
      <protection hidden="1"/>
    </xf>
    <xf numFmtId="0" fontId="1" fillId="0" borderId="36" xfId="41" applyBorder="1" applyAlignment="1" applyProtection="1">
      <alignment horizontal="left" vertical="center" wrapText="1"/>
      <protection hidden="1"/>
    </xf>
    <xf numFmtId="0" fontId="1" fillId="0" borderId="22" xfId="41" applyBorder="1" applyAlignment="1" applyProtection="1">
      <alignment horizontal="left" vertical="center" wrapText="1"/>
      <protection hidden="1"/>
    </xf>
    <xf numFmtId="0" fontId="1" fillId="0" borderId="23" xfId="41" applyBorder="1" applyAlignment="1" applyProtection="1">
      <alignment horizontal="left" vertical="center" wrapText="1"/>
      <protection hidden="1"/>
    </xf>
    <xf numFmtId="0" fontId="1" fillId="0" borderId="14" xfId="41" applyBorder="1" applyAlignment="1" applyProtection="1">
      <alignment horizontal="justify" vertical="center" wrapText="1"/>
      <protection hidden="1"/>
    </xf>
    <xf numFmtId="0" fontId="1" fillId="0" borderId="11" xfId="41" applyBorder="1" applyAlignment="1" applyProtection="1">
      <alignment horizontal="justify" vertical="center" wrapText="1"/>
      <protection hidden="1"/>
    </xf>
    <xf numFmtId="0" fontId="1" fillId="6" borderId="69" xfId="41" applyFill="1" applyBorder="1" applyAlignment="1" applyProtection="1">
      <alignment horizontal="left" vertical="center" wrapText="1"/>
      <protection locked="0"/>
    </xf>
    <xf numFmtId="0" fontId="1" fillId="6" borderId="36" xfId="41" applyFill="1" applyBorder="1" applyAlignment="1" applyProtection="1">
      <alignment horizontal="left" vertical="center" wrapText="1"/>
      <protection locked="0"/>
    </xf>
    <xf numFmtId="0" fontId="1" fillId="6" borderId="22" xfId="41" applyFill="1" applyBorder="1" applyAlignment="1" applyProtection="1">
      <alignment horizontal="left" vertical="center" wrapText="1"/>
      <protection locked="0"/>
    </xf>
    <xf numFmtId="0" fontId="1" fillId="6" borderId="23" xfId="41" applyFill="1" applyBorder="1" applyAlignment="1" applyProtection="1">
      <alignment horizontal="left" vertical="center" wrapText="1"/>
      <protection locked="0"/>
    </xf>
    <xf numFmtId="0" fontId="1" fillId="0" borderId="6" xfId="41" applyBorder="1" applyAlignment="1" applyProtection="1">
      <alignment horizontal="left" vertical="center" wrapText="1"/>
      <protection hidden="1"/>
    </xf>
    <xf numFmtId="0" fontId="1" fillId="0" borderId="69" xfId="41" applyBorder="1" applyAlignment="1" applyProtection="1">
      <alignment horizontal="center" vertical="center" wrapText="1"/>
      <protection hidden="1"/>
    </xf>
    <xf numFmtId="0" fontId="1" fillId="0" borderId="36" xfId="41" applyBorder="1" applyAlignment="1" applyProtection="1">
      <alignment horizontal="center" vertical="center" wrapText="1"/>
      <protection hidden="1"/>
    </xf>
    <xf numFmtId="0" fontId="1" fillId="0" borderId="21" xfId="41" applyBorder="1" applyAlignment="1" applyProtection="1">
      <alignment horizontal="center" vertical="center" wrapText="1"/>
      <protection hidden="1"/>
    </xf>
    <xf numFmtId="0" fontId="1" fillId="0" borderId="18" xfId="41" applyBorder="1" applyAlignment="1" applyProtection="1">
      <alignment horizontal="center" vertical="center" wrapText="1"/>
      <protection hidden="1"/>
    </xf>
    <xf numFmtId="0" fontId="1" fillId="0" borderId="35" xfId="41" applyBorder="1" applyAlignment="1" applyProtection="1">
      <alignment horizontal="justify" vertical="center" wrapText="1"/>
      <protection hidden="1"/>
    </xf>
    <xf numFmtId="0" fontId="1" fillId="0" borderId="32" xfId="41" applyBorder="1" applyAlignment="1" applyProtection="1">
      <alignment horizontal="justify" vertical="center" wrapText="1"/>
      <protection hidden="1"/>
    </xf>
    <xf numFmtId="0" fontId="1" fillId="0" borderId="44" xfId="41" applyBorder="1" applyAlignment="1" applyProtection="1">
      <alignment horizontal="justify" vertical="top" wrapText="1"/>
      <protection hidden="1"/>
    </xf>
    <xf numFmtId="0" fontId="1" fillId="0" borderId="45" xfId="41" applyBorder="1" applyAlignment="1" applyProtection="1">
      <alignment horizontal="justify" vertical="top" wrapText="1"/>
      <protection hidden="1"/>
    </xf>
    <xf numFmtId="0" fontId="1" fillId="6" borderId="75" xfId="41" applyFill="1" applyBorder="1" applyAlignment="1" applyProtection="1">
      <alignment horizontal="left" vertical="center" wrapText="1"/>
      <protection locked="0"/>
    </xf>
    <xf numFmtId="0" fontId="1" fillId="6" borderId="38" xfId="41" applyFill="1" applyBorder="1" applyAlignment="1" applyProtection="1">
      <alignment horizontal="left" vertical="center" wrapText="1"/>
      <protection locked="0"/>
    </xf>
    <xf numFmtId="0" fontId="1" fillId="6" borderId="44" xfId="41" applyFill="1" applyBorder="1" applyAlignment="1" applyProtection="1">
      <alignment horizontal="left" vertical="center" wrapText="1"/>
      <protection locked="0"/>
    </xf>
    <xf numFmtId="0" fontId="1" fillId="6" borderId="45" xfId="41" applyFill="1" applyBorder="1" applyAlignment="1" applyProtection="1">
      <alignment horizontal="left" vertical="center" wrapText="1"/>
      <protection locked="0"/>
    </xf>
    <xf numFmtId="0" fontId="1" fillId="0" borderId="19" xfId="41" applyBorder="1" applyAlignment="1" applyProtection="1">
      <alignment horizontal="left" vertical="center" wrapText="1"/>
      <protection hidden="1"/>
    </xf>
    <xf numFmtId="0" fontId="1" fillId="0" borderId="12" xfId="41" applyBorder="1" applyAlignment="1" applyProtection="1">
      <alignment horizontal="center" vertical="center" wrapText="1"/>
      <protection hidden="1"/>
    </xf>
    <xf numFmtId="0" fontId="1" fillId="0" borderId="3" xfId="41" applyBorder="1" applyAlignment="1" applyProtection="1">
      <alignment horizontal="center" vertical="center" wrapText="1"/>
      <protection hidden="1"/>
    </xf>
    <xf numFmtId="0" fontId="1" fillId="0" borderId="21" xfId="41" applyBorder="1" applyAlignment="1" applyProtection="1">
      <alignment horizontal="left" vertical="center" wrapText="1"/>
      <protection hidden="1"/>
    </xf>
    <xf numFmtId="0" fontId="1" fillId="0" borderId="18" xfId="41" applyBorder="1" applyAlignment="1" applyProtection="1">
      <alignment horizontal="left" vertical="center" wrapText="1"/>
      <protection hidden="1"/>
    </xf>
    <xf numFmtId="0" fontId="1" fillId="6" borderId="21" xfId="41" applyFill="1" applyBorder="1" applyAlignment="1" applyProtection="1">
      <alignment horizontal="left" vertical="center" wrapText="1"/>
      <protection locked="0" hidden="1"/>
    </xf>
    <xf numFmtId="0" fontId="1" fillId="6" borderId="18" xfId="41" applyFill="1" applyBorder="1" applyAlignment="1" applyProtection="1">
      <alignment horizontal="left" vertical="center" wrapText="1"/>
      <protection locked="0" hidden="1"/>
    </xf>
    <xf numFmtId="0" fontId="1" fillId="0" borderId="12" xfId="41" applyBorder="1" applyAlignment="1" applyProtection="1">
      <alignment horizontal="justify" vertical="center" wrapText="1"/>
      <protection hidden="1"/>
    </xf>
    <xf numFmtId="0" fontId="1" fillId="0" borderId="9" xfId="41" applyBorder="1" applyAlignment="1" applyProtection="1">
      <alignment horizontal="justify" vertical="center" wrapText="1"/>
      <protection hidden="1"/>
    </xf>
    <xf numFmtId="0" fontId="1" fillId="0" borderId="21" xfId="41" applyBorder="1" applyAlignment="1" applyProtection="1">
      <alignment horizontal="center" vertical="top" wrapText="1"/>
      <protection hidden="1"/>
    </xf>
    <xf numFmtId="0" fontId="1" fillId="0" borderId="18" xfId="41" applyBorder="1" applyAlignment="1" applyProtection="1">
      <alignment horizontal="center" vertical="top" wrapText="1"/>
      <protection hidden="1"/>
    </xf>
    <xf numFmtId="0" fontId="1" fillId="6" borderId="78" xfId="41" applyFill="1" applyBorder="1" applyAlignment="1" applyProtection="1">
      <alignment horizontal="left" vertical="center" wrapText="1"/>
      <protection locked="0"/>
    </xf>
    <xf numFmtId="0" fontId="1" fillId="6" borderId="79" xfId="41" applyFill="1" applyBorder="1" applyAlignment="1" applyProtection="1">
      <alignment horizontal="left" vertical="center" wrapText="1"/>
      <protection locked="0"/>
    </xf>
    <xf numFmtId="0" fontId="1" fillId="0" borderId="35" xfId="41" applyBorder="1" applyAlignment="1" applyProtection="1">
      <alignment horizontal="center" vertical="top"/>
      <protection hidden="1"/>
    </xf>
    <xf numFmtId="0" fontId="1" fillId="0" borderId="44" xfId="41" applyBorder="1" applyAlignment="1" applyProtection="1">
      <alignment horizontal="center" vertical="center" wrapText="1"/>
      <protection hidden="1"/>
    </xf>
    <xf numFmtId="0" fontId="1" fillId="0" borderId="45" xfId="41" applyBorder="1" applyAlignment="1" applyProtection="1">
      <alignment horizontal="center" vertical="center" wrapText="1"/>
      <protection hidden="1"/>
    </xf>
    <xf numFmtId="0" fontId="1" fillId="0" borderId="12" xfId="41" applyBorder="1" applyAlignment="1" applyProtection="1">
      <alignment horizontal="center" vertical="top"/>
      <protection hidden="1"/>
    </xf>
    <xf numFmtId="0" fontId="1" fillId="0" borderId="9" xfId="41" applyBorder="1" applyAlignment="1" applyProtection="1">
      <alignment horizontal="center" vertical="top"/>
      <protection hidden="1"/>
    </xf>
    <xf numFmtId="0" fontId="1" fillId="0" borderId="44" xfId="41" applyBorder="1" applyAlignment="1" applyProtection="1">
      <alignment horizontal="left" vertical="center" wrapText="1"/>
      <protection hidden="1"/>
    </xf>
    <xf numFmtId="0" fontId="1" fillId="0" borderId="45" xfId="41" applyBorder="1" applyAlignment="1" applyProtection="1">
      <alignment horizontal="left" vertical="center" wrapText="1"/>
      <protection hidden="1"/>
    </xf>
    <xf numFmtId="0" fontId="50" fillId="0" borderId="0" xfId="41" applyFont="1" applyAlignment="1">
      <alignment horizontal="justify" vertical="top"/>
    </xf>
    <xf numFmtId="0" fontId="73" fillId="0" borderId="0" xfId="41" applyFont="1" applyAlignment="1">
      <alignment horizontal="justify" vertical="center" wrapText="1"/>
    </xf>
    <xf numFmtId="0" fontId="4" fillId="0" borderId="4" xfId="41" applyFont="1" applyBorder="1" applyAlignment="1" applyProtection="1">
      <alignment horizontal="justify" vertical="top" wrapText="1"/>
      <protection hidden="1"/>
    </xf>
    <xf numFmtId="0" fontId="80" fillId="0" borderId="0" xfId="0" applyFont="1" applyAlignment="1">
      <alignment horizontal="justify" vertical="center" wrapText="1"/>
    </xf>
    <xf numFmtId="0" fontId="73" fillId="0" borderId="0" xfId="41" applyFont="1" applyAlignment="1">
      <alignment horizontal="justify" vertical="center"/>
    </xf>
    <xf numFmtId="0" fontId="73" fillId="0" borderId="0" xfId="41" applyFont="1" applyAlignment="1">
      <alignment horizontal="left" vertical="center" wrapText="1"/>
    </xf>
    <xf numFmtId="0" fontId="73" fillId="0" borderId="0" xfId="41" applyFont="1" applyAlignment="1">
      <alignment horizontal="center" vertical="center"/>
    </xf>
    <xf numFmtId="0" fontId="73" fillId="9" borderId="0" xfId="41" applyFont="1" applyFill="1" applyAlignment="1">
      <alignment horizontal="justify" vertical="center" wrapText="1"/>
    </xf>
    <xf numFmtId="0" fontId="1" fillId="0" borderId="44" xfId="41" applyBorder="1" applyAlignment="1" applyProtection="1">
      <alignment vertical="top" wrapText="1"/>
      <protection hidden="1"/>
    </xf>
    <xf numFmtId="0" fontId="1" fillId="0" borderId="45" xfId="41" applyBorder="1" applyAlignment="1" applyProtection="1">
      <alignment vertical="top" wrapText="1"/>
      <protection hidden="1"/>
    </xf>
    <xf numFmtId="0" fontId="4" fillId="0" borderId="0" xfId="41" applyFont="1" applyProtection="1">
      <protection hidden="1"/>
    </xf>
    <xf numFmtId="0" fontId="1" fillId="0" borderId="22" xfId="41" applyBorder="1" applyAlignment="1" applyProtection="1">
      <alignment vertical="center"/>
      <protection hidden="1"/>
    </xf>
    <xf numFmtId="0" fontId="1" fillId="0" borderId="23" xfId="41" applyBorder="1" applyAlignment="1" applyProtection="1">
      <alignment vertical="center"/>
      <protection hidden="1"/>
    </xf>
    <xf numFmtId="0" fontId="1" fillId="6" borderId="22" xfId="41" applyFill="1" applyBorder="1" applyAlignment="1" applyProtection="1">
      <alignment horizontal="left" vertical="center"/>
      <protection locked="0"/>
    </xf>
    <xf numFmtId="0" fontId="1" fillId="6" borderId="23" xfId="41" applyFill="1" applyBorder="1" applyAlignment="1" applyProtection="1">
      <alignment horizontal="left" vertical="center"/>
      <protection locked="0"/>
    </xf>
    <xf numFmtId="0" fontId="73" fillId="0" borderId="0" xfId="41" applyFont="1" applyAlignment="1" applyProtection="1">
      <alignment horizontal="left" vertical="center" wrapText="1"/>
      <protection hidden="1"/>
    </xf>
    <xf numFmtId="0" fontId="1" fillId="0" borderId="21" xfId="41" applyBorder="1" applyAlignment="1" applyProtection="1">
      <alignment vertical="center"/>
      <protection hidden="1"/>
    </xf>
    <xf numFmtId="0" fontId="1" fillId="0" borderId="18" xfId="41" applyBorder="1" applyAlignment="1" applyProtection="1">
      <alignment vertical="center"/>
      <protection hidden="1"/>
    </xf>
    <xf numFmtId="0" fontId="1" fillId="6" borderId="21" xfId="41" applyFill="1" applyBorder="1" applyAlignment="1" applyProtection="1">
      <alignment horizontal="left" vertical="center" wrapText="1"/>
      <protection locked="0"/>
    </xf>
    <xf numFmtId="0" fontId="1" fillId="6" borderId="18" xfId="41" applyFill="1" applyBorder="1" applyAlignment="1" applyProtection="1">
      <alignment horizontal="left" vertical="center" wrapText="1"/>
      <protection locked="0"/>
    </xf>
    <xf numFmtId="0" fontId="1" fillId="0" borderId="71" xfId="41" applyBorder="1" applyAlignment="1" applyProtection="1">
      <alignment vertical="center"/>
      <protection hidden="1"/>
    </xf>
    <xf numFmtId="0" fontId="1" fillId="0" borderId="77" xfId="41" applyBorder="1" applyAlignment="1" applyProtection="1">
      <alignment vertical="center"/>
      <protection hidden="1"/>
    </xf>
    <xf numFmtId="0" fontId="73" fillId="0" borderId="69" xfId="41" applyFont="1" applyBorder="1" applyAlignment="1" applyProtection="1">
      <alignment horizontal="left" vertical="center" wrapText="1"/>
      <protection hidden="1"/>
    </xf>
    <xf numFmtId="0" fontId="73" fillId="0" borderId="29" xfId="41" applyFont="1" applyBorder="1" applyAlignment="1" applyProtection="1">
      <alignment horizontal="left" vertical="center" wrapText="1"/>
      <protection hidden="1"/>
    </xf>
    <xf numFmtId="0" fontId="74" fillId="6" borderId="33" xfId="41" applyFont="1" applyFill="1" applyBorder="1" applyAlignment="1" applyProtection="1">
      <alignment horizontal="left" vertical="center"/>
      <protection locked="0"/>
    </xf>
    <xf numFmtId="0" fontId="74" fillId="6" borderId="5" xfId="41" applyFont="1" applyFill="1" applyBorder="1" applyAlignment="1" applyProtection="1">
      <alignment horizontal="left" vertical="center"/>
      <protection locked="0"/>
    </xf>
    <xf numFmtId="0" fontId="74" fillId="6" borderId="23" xfId="41" applyFont="1" applyFill="1" applyBorder="1" applyAlignment="1" applyProtection="1">
      <alignment horizontal="left" vertical="center"/>
      <protection locked="0"/>
    </xf>
    <xf numFmtId="0" fontId="73" fillId="0" borderId="75" xfId="41" applyFont="1" applyBorder="1" applyAlignment="1" applyProtection="1">
      <alignment horizontal="left" vertical="center" wrapText="1"/>
      <protection hidden="1"/>
    </xf>
    <xf numFmtId="0" fontId="73" fillId="0" borderId="30" xfId="41" applyFont="1" applyBorder="1" applyAlignment="1" applyProtection="1">
      <alignment horizontal="left" vertical="center" wrapText="1"/>
      <protection hidden="1"/>
    </xf>
    <xf numFmtId="0" fontId="74" fillId="6" borderId="39" xfId="41" applyFont="1" applyFill="1" applyBorder="1" applyAlignment="1" applyProtection="1">
      <alignment horizontal="left" vertical="center"/>
      <protection locked="0"/>
    </xf>
    <xf numFmtId="0" fontId="74" fillId="6" borderId="83" xfId="41" applyFont="1" applyFill="1" applyBorder="1" applyAlignment="1" applyProtection="1">
      <alignment horizontal="left" vertical="center"/>
      <protection locked="0"/>
    </xf>
    <xf numFmtId="0" fontId="74" fillId="6" borderId="45" xfId="41" applyFont="1" applyFill="1" applyBorder="1" applyAlignment="1" applyProtection="1">
      <alignment horizontal="left" vertical="center"/>
      <protection locked="0"/>
    </xf>
    <xf numFmtId="0" fontId="73" fillId="0" borderId="21" xfId="41" applyFont="1" applyBorder="1" applyAlignment="1" applyProtection="1">
      <alignment horizontal="left" vertical="center" wrapText="1"/>
      <protection hidden="1"/>
    </xf>
    <xf numFmtId="0" fontId="73" fillId="0" borderId="70" xfId="41" applyFont="1" applyBorder="1" applyAlignment="1" applyProtection="1">
      <alignment horizontal="left" vertical="center" wrapText="1"/>
      <protection hidden="1"/>
    </xf>
    <xf numFmtId="0" fontId="73" fillId="0" borderId="18" xfId="41" applyFont="1" applyBorder="1" applyAlignment="1" applyProtection="1">
      <alignment horizontal="left" vertical="center" wrapText="1"/>
      <protection hidden="1"/>
    </xf>
    <xf numFmtId="0" fontId="83" fillId="0" borderId="0" xfId="41" applyFont="1" applyAlignment="1">
      <alignment horizontal="left" vertical="center" wrapText="1"/>
    </xf>
    <xf numFmtId="0" fontId="74" fillId="0" borderId="0" xfId="41" applyFont="1" applyAlignment="1" applyProtection="1">
      <alignment horizontal="left" vertical="center" wrapText="1"/>
      <protection hidden="1"/>
    </xf>
    <xf numFmtId="0" fontId="4" fillId="0" borderId="33" xfId="41" applyFont="1" applyBorder="1" applyAlignment="1">
      <alignment vertical="center" wrapText="1"/>
    </xf>
    <xf numFmtId="0" fontId="4" fillId="0" borderId="86" xfId="41" applyFont="1" applyBorder="1" applyAlignment="1">
      <alignment vertical="center" wrapText="1"/>
    </xf>
    <xf numFmtId="0" fontId="4" fillId="0" borderId="33" xfId="41" applyFont="1" applyBorder="1" applyAlignment="1">
      <alignment horizontal="justify" vertical="center" wrapText="1"/>
    </xf>
    <xf numFmtId="0" fontId="4" fillId="0" borderId="5" xfId="41" applyFont="1" applyBorder="1" applyAlignment="1">
      <alignment horizontal="justify" vertical="center" wrapText="1"/>
    </xf>
    <xf numFmtId="0" fontId="4" fillId="0" borderId="42" xfId="41" applyFont="1" applyBorder="1" applyAlignment="1">
      <alignment horizontal="justify" vertical="center" wrapText="1"/>
    </xf>
    <xf numFmtId="0" fontId="4" fillId="0" borderId="26" xfId="41" applyFont="1" applyBorder="1" applyAlignment="1">
      <alignment horizontal="justify" vertical="center" wrapText="1"/>
    </xf>
    <xf numFmtId="0" fontId="4" fillId="0" borderId="43" xfId="41" applyFont="1" applyBorder="1" applyAlignment="1">
      <alignment horizontal="justify" vertical="center" wrapText="1"/>
    </xf>
    <xf numFmtId="0" fontId="4" fillId="0" borderId="40" xfId="41" applyFont="1" applyBorder="1" applyAlignment="1">
      <alignment horizontal="left" vertical="center" wrapText="1"/>
    </xf>
    <xf numFmtId="0" fontId="4" fillId="0" borderId="0" xfId="41" applyFont="1" applyAlignment="1">
      <alignment horizontal="left" vertical="center" wrapText="1"/>
    </xf>
    <xf numFmtId="0" fontId="4" fillId="0" borderId="81" xfId="41" applyFont="1" applyBorder="1" applyAlignment="1">
      <alignment horizontal="left" vertical="center" wrapText="1"/>
    </xf>
    <xf numFmtId="0" fontId="4" fillId="6" borderId="84" xfId="41" applyFont="1" applyFill="1" applyBorder="1" applyAlignment="1" applyProtection="1">
      <alignment vertical="top" wrapText="1"/>
      <protection locked="0"/>
    </xf>
    <xf numFmtId="0" fontId="4" fillId="6" borderId="70" xfId="41" applyFont="1" applyFill="1" applyBorder="1" applyAlignment="1" applyProtection="1">
      <alignment vertical="top" wrapText="1"/>
      <protection locked="0"/>
    </xf>
    <xf numFmtId="0" fontId="4" fillId="6" borderId="18" xfId="41" applyFont="1" applyFill="1" applyBorder="1" applyAlignment="1" applyProtection="1">
      <alignment vertical="top" wrapText="1"/>
      <protection locked="0"/>
    </xf>
    <xf numFmtId="0" fontId="4" fillId="0" borderId="3" xfId="41" applyFont="1" applyBorder="1" applyAlignment="1" applyProtection="1">
      <alignment horizontal="left" vertical="top" wrapText="1"/>
      <protection hidden="1"/>
    </xf>
    <xf numFmtId="0" fontId="4" fillId="6" borderId="73" xfId="41" applyFont="1" applyFill="1" applyBorder="1" applyAlignment="1" applyProtection="1">
      <alignment horizontal="left" vertical="center"/>
      <protection locked="0"/>
    </xf>
    <xf numFmtId="0" fontId="4" fillId="6" borderId="3" xfId="41" applyFont="1" applyFill="1" applyBorder="1" applyAlignment="1" applyProtection="1">
      <alignment horizontal="left" vertical="center"/>
      <protection locked="0"/>
    </xf>
    <xf numFmtId="0" fontId="4" fillId="6" borderId="9" xfId="41" applyFont="1" applyFill="1" applyBorder="1" applyAlignment="1" applyProtection="1">
      <alignment horizontal="left" vertical="center"/>
      <protection locked="0"/>
    </xf>
    <xf numFmtId="0" fontId="4" fillId="0" borderId="35" xfId="41" applyFont="1" applyBorder="1" applyAlignment="1" applyProtection="1">
      <alignment horizontal="right" vertical="top"/>
      <protection hidden="1"/>
    </xf>
    <xf numFmtId="0" fontId="4" fillId="0" borderId="14" xfId="41" applyFont="1" applyBorder="1" applyAlignment="1" applyProtection="1">
      <alignment horizontal="right" vertical="top"/>
      <protection hidden="1"/>
    </xf>
    <xf numFmtId="0" fontId="4" fillId="0" borderId="15" xfId="41" applyFont="1" applyBorder="1" applyAlignment="1" applyProtection="1">
      <alignment horizontal="left" vertical="top" wrapText="1"/>
      <protection hidden="1"/>
    </xf>
    <xf numFmtId="0" fontId="1" fillId="0" borderId="4" xfId="41" applyBorder="1" applyAlignment="1">
      <alignment vertical="top" wrapText="1"/>
    </xf>
    <xf numFmtId="0" fontId="4" fillId="0" borderId="13" xfId="41" applyFont="1" applyBorder="1" applyAlignment="1" applyProtection="1">
      <alignment horizontal="right" vertical="top"/>
      <protection hidden="1"/>
    </xf>
    <xf numFmtId="0" fontId="4" fillId="0" borderId="37" xfId="41" applyFont="1" applyBorder="1" applyAlignment="1" applyProtection="1">
      <alignment horizontal="justify" vertical="top" wrapText="1"/>
      <protection hidden="1"/>
    </xf>
    <xf numFmtId="0" fontId="1" fillId="0" borderId="85" xfId="41" applyBorder="1" applyAlignment="1">
      <alignment horizontal="justify" vertical="top" wrapText="1"/>
    </xf>
    <xf numFmtId="0" fontId="1" fillId="0" borderId="72" xfId="41" applyBorder="1" applyAlignment="1">
      <alignment horizontal="justify" vertical="top" wrapText="1"/>
    </xf>
    <xf numFmtId="0" fontId="1" fillId="0" borderId="49" xfId="41" applyBorder="1" applyAlignment="1">
      <alignment horizontal="justify" vertical="top" wrapText="1"/>
    </xf>
    <xf numFmtId="0" fontId="4" fillId="0" borderId="3" xfId="41" applyFont="1" applyBorder="1" applyAlignment="1" applyProtection="1">
      <alignment horizontal="justify" vertical="top" wrapText="1"/>
      <protection hidden="1"/>
    </xf>
    <xf numFmtId="0" fontId="4" fillId="0" borderId="74" xfId="41" applyFont="1" applyBorder="1" applyAlignment="1" applyProtection="1">
      <alignment horizontal="justify" vertical="top" wrapText="1"/>
      <protection hidden="1"/>
    </xf>
    <xf numFmtId="0" fontId="1" fillId="0" borderId="0" xfId="41" applyAlignment="1">
      <alignment vertical="top" wrapText="1"/>
    </xf>
    <xf numFmtId="0" fontId="4" fillId="6" borderId="37" xfId="41" applyFont="1" applyFill="1" applyBorder="1" applyAlignment="1" applyProtection="1">
      <alignment horizontal="left" vertical="center"/>
      <protection locked="0"/>
    </xf>
    <xf numFmtId="0" fontId="4" fillId="6" borderId="15" xfId="41" applyFont="1" applyFill="1" applyBorder="1" applyAlignment="1" applyProtection="1">
      <alignment horizontal="left" vertical="center"/>
      <protection locked="0"/>
    </xf>
    <xf numFmtId="0" fontId="4" fillId="6" borderId="32" xfId="41" applyFont="1" applyFill="1" applyBorder="1" applyAlignment="1" applyProtection="1">
      <alignment horizontal="left" vertical="center"/>
      <protection locked="0"/>
    </xf>
    <xf numFmtId="0" fontId="4" fillId="6" borderId="42" xfId="41" applyFont="1" applyFill="1" applyBorder="1" applyAlignment="1" applyProtection="1">
      <alignment horizontal="left" vertical="center"/>
      <protection locked="0"/>
    </xf>
    <xf numFmtId="0" fontId="4" fillId="6" borderId="26" xfId="41" applyFont="1" applyFill="1" applyBorder="1" applyAlignment="1" applyProtection="1">
      <alignment horizontal="left" vertical="center"/>
      <protection locked="0"/>
    </xf>
    <xf numFmtId="0" fontId="4" fillId="6" borderId="25" xfId="41" applyFont="1" applyFill="1" applyBorder="1" applyAlignment="1" applyProtection="1">
      <alignment horizontal="left" vertical="center"/>
      <protection locked="0"/>
    </xf>
    <xf numFmtId="0" fontId="4" fillId="6" borderId="39" xfId="41" applyFont="1" applyFill="1" applyBorder="1" applyAlignment="1" applyProtection="1">
      <alignment horizontal="left" vertical="center"/>
      <protection locked="0"/>
    </xf>
    <xf numFmtId="0" fontId="4" fillId="6" borderId="83" xfId="41" applyFont="1" applyFill="1" applyBorder="1" applyAlignment="1" applyProtection="1">
      <alignment horizontal="left" vertical="center"/>
      <protection locked="0"/>
    </xf>
    <xf numFmtId="0" fontId="4" fillId="6" borderId="45" xfId="41" applyFont="1" applyFill="1" applyBorder="1" applyAlignment="1" applyProtection="1">
      <alignment horizontal="left" vertical="center"/>
      <protection locked="0"/>
    </xf>
    <xf numFmtId="0" fontId="4" fillId="0" borderId="85" xfId="41" applyFont="1" applyBorder="1" applyAlignment="1">
      <alignment horizontal="justify" vertical="center" wrapText="1"/>
    </xf>
    <xf numFmtId="0" fontId="4" fillId="0" borderId="72" xfId="41" applyFont="1" applyBorder="1" applyAlignment="1">
      <alignment horizontal="justify" vertical="center" wrapText="1"/>
    </xf>
    <xf numFmtId="0" fontId="4" fillId="0" borderId="49" xfId="41" applyFont="1" applyBorder="1" applyAlignment="1">
      <alignment horizontal="justify" vertical="center" wrapText="1"/>
    </xf>
    <xf numFmtId="0" fontId="4" fillId="0" borderId="0" xfId="41" applyFont="1" applyAlignment="1" applyProtection="1">
      <alignment horizontal="justify" vertical="top" wrapText="1"/>
      <protection hidden="1"/>
    </xf>
    <xf numFmtId="0" fontId="4" fillId="6" borderId="85" xfId="41" applyFont="1" applyFill="1" applyBorder="1" applyAlignment="1" applyProtection="1">
      <alignment vertical="top" wrapText="1"/>
      <protection locked="0"/>
    </xf>
    <xf numFmtId="0" fontId="4" fillId="6" borderId="72" xfId="41" applyFont="1" applyFill="1" applyBorder="1" applyAlignment="1" applyProtection="1">
      <alignment vertical="top" wrapText="1"/>
      <protection locked="0"/>
    </xf>
    <xf numFmtId="0" fontId="4" fillId="6" borderId="77" xfId="41" applyFont="1" applyFill="1" applyBorder="1" applyAlignment="1" applyProtection="1">
      <alignment vertical="top" wrapText="1"/>
      <protection locked="0"/>
    </xf>
    <xf numFmtId="0" fontId="4" fillId="0" borderId="32" xfId="41" applyFont="1" applyBorder="1" applyAlignment="1" applyProtection="1">
      <alignment horizontal="left" vertical="top" wrapText="1"/>
      <protection hidden="1"/>
    </xf>
    <xf numFmtId="0" fontId="4" fillId="0" borderId="35" xfId="41" applyFont="1" applyBorder="1" applyAlignment="1" applyProtection="1">
      <alignment horizontal="right" vertical="top" indent="2"/>
      <protection hidden="1"/>
    </xf>
    <xf numFmtId="0" fontId="4" fillId="0" borderId="14" xfId="41" applyFont="1" applyBorder="1" applyAlignment="1" applyProtection="1">
      <alignment horizontal="right" vertical="top" indent="2"/>
      <protection hidden="1"/>
    </xf>
    <xf numFmtId="0" fontId="4" fillId="0" borderId="13" xfId="41" applyFont="1" applyBorder="1" applyAlignment="1" applyProtection="1">
      <alignment horizontal="right" vertical="top" indent="2"/>
      <protection hidden="1"/>
    </xf>
    <xf numFmtId="0" fontId="1" fillId="0" borderId="60" xfId="41" applyBorder="1" applyAlignment="1" applyProtection="1">
      <alignment horizontal="center"/>
      <protection hidden="1"/>
    </xf>
    <xf numFmtId="0" fontId="4" fillId="0" borderId="73" xfId="41" applyFont="1" applyBorder="1" applyAlignment="1" applyProtection="1">
      <alignment horizontal="justify" vertical="top" wrapText="1"/>
      <protection hidden="1"/>
    </xf>
    <xf numFmtId="0" fontId="1" fillId="6" borderId="27" xfId="41" applyFill="1" applyBorder="1" applyAlignment="1" applyProtection="1">
      <alignment horizontal="center" vertical="center"/>
      <protection locked="0"/>
    </xf>
    <xf numFmtId="0" fontId="1" fillId="6" borderId="68" xfId="41" applyFill="1" applyBorder="1" applyAlignment="1" applyProtection="1">
      <alignment horizontal="center" vertical="center"/>
      <protection locked="0"/>
    </xf>
    <xf numFmtId="0" fontId="50" fillId="0" borderId="15" xfId="41" applyFont="1" applyBorder="1" applyAlignment="1" applyProtection="1">
      <alignment horizontal="justify" vertical="center" wrapText="1"/>
      <protection hidden="1"/>
    </xf>
    <xf numFmtId="0" fontId="4" fillId="0" borderId="32" xfId="41" applyFont="1" applyBorder="1" applyAlignment="1" applyProtection="1">
      <alignment horizontal="justify" vertical="top" wrapText="1"/>
      <protection hidden="1"/>
    </xf>
    <xf numFmtId="0" fontId="4" fillId="0" borderId="87" xfId="41" applyFont="1" applyBorder="1" applyAlignment="1" applyProtection="1">
      <alignment horizontal="left" vertical="top"/>
      <protection hidden="1"/>
    </xf>
    <xf numFmtId="0" fontId="4" fillId="0" borderId="88" xfId="41" applyFont="1" applyBorder="1" applyAlignment="1" applyProtection="1">
      <alignment horizontal="left" vertical="top"/>
      <protection hidden="1"/>
    </xf>
    <xf numFmtId="0" fontId="4" fillId="0" borderId="37" xfId="41" applyFont="1" applyBorder="1" applyAlignment="1" applyProtection="1">
      <alignment horizontal="left" vertical="top" wrapText="1"/>
      <protection hidden="1"/>
    </xf>
    <xf numFmtId="0" fontId="4" fillId="0" borderId="80" xfId="41" applyFont="1" applyBorder="1" applyAlignment="1" applyProtection="1">
      <alignment horizontal="left" vertical="top" wrapText="1"/>
      <protection hidden="1"/>
    </xf>
    <xf numFmtId="0" fontId="4" fillId="0" borderId="41" xfId="41" applyFont="1" applyBorder="1" applyAlignment="1" applyProtection="1">
      <alignment horizontal="left" vertical="top" wrapText="1"/>
      <protection hidden="1"/>
    </xf>
    <xf numFmtId="0" fontId="4" fillId="0" borderId="4" xfId="41" applyFont="1" applyBorder="1" applyAlignment="1" applyProtection="1">
      <alignment horizontal="left" vertical="top" wrapText="1"/>
      <protection hidden="1"/>
    </xf>
    <xf numFmtId="0" fontId="4" fillId="0" borderId="82" xfId="41" applyFont="1" applyBorder="1" applyAlignment="1" applyProtection="1">
      <alignment horizontal="left" vertical="top" wrapText="1"/>
      <protection hidden="1"/>
    </xf>
    <xf numFmtId="0" fontId="4" fillId="6" borderId="28" xfId="41" applyFont="1" applyFill="1" applyBorder="1" applyAlignment="1" applyProtection="1">
      <alignment horizontal="left" vertical="top" wrapText="1"/>
      <protection locked="0"/>
    </xf>
    <xf numFmtId="0" fontId="4" fillId="6" borderId="76" xfId="41" applyFont="1" applyFill="1" applyBorder="1" applyAlignment="1" applyProtection="1">
      <alignment horizontal="left" vertical="top" wrapText="1"/>
      <protection locked="0"/>
    </xf>
    <xf numFmtId="0" fontId="4" fillId="6" borderId="30" xfId="41" applyFont="1" applyFill="1" applyBorder="1" applyAlignment="1" applyProtection="1">
      <alignment horizontal="left" vertical="top" wrapText="1"/>
      <protection locked="0"/>
    </xf>
    <xf numFmtId="0" fontId="4" fillId="6" borderId="38" xfId="41" applyFont="1" applyFill="1" applyBorder="1" applyAlignment="1" applyProtection="1">
      <alignment horizontal="left" vertical="top" wrapText="1"/>
      <protection locked="0"/>
    </xf>
    <xf numFmtId="0" fontId="73" fillId="0" borderId="0" xfId="41" applyFont="1" applyAlignment="1">
      <alignment horizontal="justify" vertical="top" wrapText="1"/>
    </xf>
    <xf numFmtId="0" fontId="73" fillId="0" borderId="0" xfId="41" applyFont="1" applyAlignment="1">
      <alignment horizontal="justify" vertical="top"/>
    </xf>
    <xf numFmtId="0" fontId="58" fillId="0" borderId="0" xfId="41" applyFont="1" applyAlignment="1" applyProtection="1">
      <alignment vertical="top" wrapText="1"/>
      <protection hidden="1"/>
    </xf>
    <xf numFmtId="0" fontId="73" fillId="0" borderId="0" xfId="41" applyFont="1" applyAlignment="1">
      <alignment horizontal="left" vertical="center"/>
    </xf>
    <xf numFmtId="0" fontId="67" fillId="0" borderId="0" xfId="41" applyFont="1" applyAlignment="1" applyProtection="1">
      <alignment horizontal="center" vertical="center" wrapText="1"/>
      <protection hidden="1"/>
    </xf>
    <xf numFmtId="0" fontId="81" fillId="0" borderId="0" xfId="41" applyFont="1" applyAlignment="1" applyProtection="1">
      <alignment horizontal="center" vertical="center" wrapText="1"/>
      <protection hidden="1"/>
    </xf>
    <xf numFmtId="0" fontId="73" fillId="0" borderId="0" xfId="41" applyFont="1" applyAlignment="1" applyProtection="1">
      <alignment horizontal="center" vertical="center" wrapText="1"/>
      <protection hidden="1"/>
    </xf>
    <xf numFmtId="0" fontId="4" fillId="0" borderId="74" xfId="41" applyFont="1" applyBorder="1" applyAlignment="1" applyProtection="1">
      <alignment vertical="top" wrapText="1"/>
      <protection hidden="1"/>
    </xf>
    <xf numFmtId="0" fontId="58" fillId="0" borderId="0" xfId="41" applyFont="1" applyProtection="1">
      <protection hidden="1"/>
    </xf>
    <xf numFmtId="0" fontId="61" fillId="6" borderId="73" xfId="41" applyFont="1" applyFill="1" applyBorder="1" applyAlignment="1" applyProtection="1">
      <alignment horizontal="center" vertical="top" wrapText="1"/>
      <protection locked="0"/>
    </xf>
    <xf numFmtId="0" fontId="61" fillId="6" borderId="3" xfId="41" applyFont="1" applyFill="1" applyBorder="1" applyAlignment="1" applyProtection="1">
      <alignment horizontal="center" vertical="top" wrapText="1"/>
      <protection locked="0"/>
    </xf>
    <xf numFmtId="0" fontId="61" fillId="6" borderId="9" xfId="41" applyFont="1" applyFill="1" applyBorder="1" applyAlignment="1" applyProtection="1">
      <alignment horizontal="center" vertical="top" wrapText="1"/>
      <protection locked="0"/>
    </xf>
    <xf numFmtId="0" fontId="4" fillId="0" borderId="24" xfId="41" applyFont="1" applyBorder="1" applyAlignment="1" applyProtection="1">
      <alignment vertical="center" wrapText="1"/>
      <protection hidden="1"/>
    </xf>
    <xf numFmtId="0" fontId="4" fillId="0" borderId="26" xfId="41" applyFont="1" applyBorder="1" applyAlignment="1" applyProtection="1">
      <alignment vertical="center" wrapText="1"/>
      <protection hidden="1"/>
    </xf>
    <xf numFmtId="0" fontId="86" fillId="0" borderId="4" xfId="41" applyFont="1" applyBorder="1" applyAlignment="1" applyProtection="1">
      <alignment horizontal="left" vertical="top" wrapText="1"/>
      <protection hidden="1"/>
    </xf>
    <xf numFmtId="0" fontId="4" fillId="0" borderId="21" xfId="41" applyFont="1" applyBorder="1" applyAlignment="1" applyProtection="1">
      <alignment vertical="center" wrapText="1"/>
      <protection hidden="1"/>
    </xf>
    <xf numFmtId="0" fontId="4" fillId="0" borderId="70" xfId="41" applyFont="1" applyBorder="1" applyAlignment="1" applyProtection="1">
      <alignment vertical="center" wrapText="1"/>
      <protection hidden="1"/>
    </xf>
    <xf numFmtId="0" fontId="61" fillId="6" borderId="73" xfId="41" applyFont="1" applyFill="1" applyBorder="1" applyAlignment="1" applyProtection="1">
      <alignment horizontal="center" vertical="center" wrapText="1"/>
      <protection locked="0"/>
    </xf>
    <xf numFmtId="0" fontId="61" fillId="6" borderId="3" xfId="41" applyFont="1" applyFill="1" applyBorder="1" applyAlignment="1" applyProtection="1">
      <alignment horizontal="center" vertical="center" wrapText="1"/>
      <protection locked="0"/>
    </xf>
    <xf numFmtId="0" fontId="61" fillId="6" borderId="9" xfId="41" applyFont="1" applyFill="1" applyBorder="1" applyAlignment="1" applyProtection="1">
      <alignment horizontal="center" vertical="center" wrapText="1"/>
      <protection locked="0"/>
    </xf>
    <xf numFmtId="0" fontId="61" fillId="6" borderId="37" xfId="41" applyFont="1" applyFill="1" applyBorder="1" applyAlignment="1" applyProtection="1">
      <alignment horizontal="center" vertical="center" wrapText="1"/>
      <protection locked="0"/>
    </xf>
    <xf numFmtId="0" fontId="61" fillId="6" borderId="15" xfId="41" applyFont="1" applyFill="1" applyBorder="1" applyAlignment="1" applyProtection="1">
      <alignment horizontal="center" vertical="center" wrapText="1"/>
      <protection locked="0"/>
    </xf>
    <xf numFmtId="0" fontId="61" fillId="6" borderId="32" xfId="41" applyFont="1" applyFill="1" applyBorder="1" applyAlignment="1" applyProtection="1">
      <alignment horizontal="center" vertical="center" wrapText="1"/>
      <protection locked="0"/>
    </xf>
    <xf numFmtId="0" fontId="4" fillId="0" borderId="6" xfId="41" applyFont="1" applyBorder="1" applyAlignment="1" applyProtection="1">
      <alignment horizontal="justify" vertical="top" wrapText="1"/>
      <protection hidden="1"/>
    </xf>
    <xf numFmtId="0" fontId="4" fillId="0" borderId="6" xfId="41" applyFont="1" applyBorder="1" applyAlignment="1">
      <alignment horizontal="justify" vertical="center" wrapText="1"/>
    </xf>
    <xf numFmtId="0" fontId="61" fillId="6" borderId="33" xfId="41" applyFont="1" applyFill="1" applyBorder="1" applyAlignment="1" applyProtection="1">
      <alignment vertical="center" wrapText="1"/>
      <protection locked="0"/>
    </xf>
    <xf numFmtId="0" fontId="61" fillId="6" borderId="23" xfId="41" applyFont="1" applyFill="1" applyBorder="1" applyAlignment="1" applyProtection="1">
      <alignment vertical="center" wrapText="1"/>
      <protection locked="0"/>
    </xf>
    <xf numFmtId="0" fontId="61" fillId="6" borderId="39" xfId="41" applyFont="1" applyFill="1" applyBorder="1" applyAlignment="1" applyProtection="1">
      <alignment vertical="center" wrapText="1"/>
      <protection locked="0"/>
    </xf>
    <xf numFmtId="0" fontId="61" fillId="6" borderId="45" xfId="41" applyFont="1" applyFill="1" applyBorder="1" applyAlignment="1" applyProtection="1">
      <alignment vertical="center" wrapText="1"/>
      <protection locked="0"/>
    </xf>
    <xf numFmtId="0" fontId="4" fillId="0" borderId="35" xfId="41" applyFont="1" applyBorder="1" applyAlignment="1" applyProtection="1">
      <alignment horizontal="left" vertical="top" wrapText="1"/>
      <protection hidden="1"/>
    </xf>
    <xf numFmtId="0" fontId="4" fillId="0" borderId="13" xfId="41" applyFont="1" applyBorder="1" applyAlignment="1" applyProtection="1">
      <alignment horizontal="left" vertical="top" wrapText="1"/>
      <protection hidden="1"/>
    </xf>
    <xf numFmtId="0" fontId="4" fillId="0" borderId="0" xfId="41" applyFont="1" applyAlignment="1" applyProtection="1">
      <alignment horizontal="left" vertical="top" wrapText="1"/>
      <protection hidden="1"/>
    </xf>
    <xf numFmtId="0" fontId="61" fillId="6" borderId="84" xfId="41" applyFont="1" applyFill="1" applyBorder="1" applyAlignment="1" applyProtection="1">
      <alignment horizontal="left" vertical="center" wrapText="1"/>
      <protection locked="0"/>
    </xf>
    <xf numFmtId="0" fontId="61" fillId="6" borderId="18" xfId="41" applyFont="1" applyFill="1" applyBorder="1" applyAlignment="1" applyProtection="1">
      <alignment horizontal="left" vertical="center" wrapText="1"/>
      <protection locked="0"/>
    </xf>
    <xf numFmtId="0" fontId="61" fillId="6" borderId="33" xfId="41" applyFont="1" applyFill="1" applyBorder="1" applyAlignment="1" applyProtection="1">
      <alignment horizontal="left" vertical="center" wrapText="1"/>
      <protection locked="0"/>
    </xf>
    <xf numFmtId="0" fontId="61" fillId="6" borderId="23" xfId="41" applyFont="1" applyFill="1" applyBorder="1" applyAlignment="1" applyProtection="1">
      <alignment horizontal="left" vertical="center" wrapText="1"/>
      <protection locked="0"/>
    </xf>
    <xf numFmtId="0" fontId="4" fillId="0" borderId="12" xfId="41" applyFont="1" applyBorder="1" applyAlignment="1" applyProtection="1">
      <alignment horizontal="left" vertical="center" wrapText="1"/>
      <protection hidden="1"/>
    </xf>
    <xf numFmtId="0" fontId="4" fillId="0" borderId="3" xfId="41" applyFont="1" applyBorder="1" applyAlignment="1" applyProtection="1">
      <alignment horizontal="left" vertical="center" wrapText="1"/>
      <protection hidden="1"/>
    </xf>
    <xf numFmtId="0" fontId="4" fillId="0" borderId="74" xfId="41" applyFont="1" applyBorder="1" applyAlignment="1" applyProtection="1">
      <alignment horizontal="left" vertical="center" wrapText="1"/>
      <protection hidden="1"/>
    </xf>
    <xf numFmtId="0" fontId="61" fillId="6" borderId="73" xfId="41" applyFont="1" applyFill="1" applyBorder="1" applyAlignment="1" applyProtection="1">
      <alignment vertical="center" wrapText="1"/>
      <protection locked="0"/>
    </xf>
    <xf numFmtId="0" fontId="61" fillId="6" borderId="9" xfId="41" applyFont="1" applyFill="1" applyBorder="1" applyAlignment="1" applyProtection="1">
      <alignment vertical="center" wrapText="1"/>
      <protection locked="0"/>
    </xf>
    <xf numFmtId="0" fontId="4" fillId="0" borderId="12" xfId="41" applyFont="1" applyBorder="1" applyAlignment="1" applyProtection="1">
      <alignment horizontal="left" vertical="top" wrapText="1"/>
      <protection hidden="1"/>
    </xf>
    <xf numFmtId="0" fontId="1" fillId="0" borderId="0" xfId="41" applyAlignment="1" applyProtection="1">
      <alignment horizontal="left" vertical="top"/>
      <protection hidden="1"/>
    </xf>
    <xf numFmtId="0" fontId="86" fillId="0" borderId="4" xfId="41" applyFont="1" applyBorder="1" applyAlignment="1" applyProtection="1">
      <alignment horizontal="left" vertical="center"/>
      <protection hidden="1"/>
    </xf>
    <xf numFmtId="0" fontId="73" fillId="0" borderId="0" xfId="41" applyFont="1" applyAlignment="1" applyProtection="1">
      <alignment horizontal="justify" vertical="top" wrapText="1"/>
      <protection hidden="1"/>
    </xf>
    <xf numFmtId="0" fontId="7" fillId="0" borderId="0" xfId="41" applyFont="1" applyAlignment="1" applyProtection="1">
      <alignment vertical="top"/>
      <protection hidden="1"/>
    </xf>
    <xf numFmtId="0" fontId="58" fillId="0" borderId="0" xfId="41" applyFont="1" applyAlignment="1" applyProtection="1">
      <alignment vertical="center" wrapText="1"/>
      <protection hidden="1"/>
    </xf>
    <xf numFmtId="0" fontId="73" fillId="9" borderId="0" xfId="41" applyFont="1" applyFill="1" applyAlignment="1" applyProtection="1">
      <alignment horizontal="justify" vertical="top" wrapText="1"/>
      <protection hidden="1"/>
    </xf>
    <xf numFmtId="0" fontId="73" fillId="0" borderId="0" xfId="41" applyFont="1" applyAlignment="1" applyProtection="1">
      <alignment horizontal="left" vertical="top" wrapText="1"/>
      <protection hidden="1"/>
    </xf>
    <xf numFmtId="0" fontId="50" fillId="0" borderId="0" xfId="41" applyFont="1" applyAlignment="1" applyProtection="1">
      <alignment horizontal="left" vertical="top" wrapText="1"/>
      <protection hidden="1"/>
    </xf>
    <xf numFmtId="0" fontId="1" fillId="6" borderId="30" xfId="41" applyFill="1" applyBorder="1" applyAlignment="1" applyProtection="1">
      <alignment horizontal="left" vertical="center" wrapText="1"/>
      <protection locked="0"/>
    </xf>
    <xf numFmtId="0" fontId="60" fillId="0" borderId="0" xfId="41" applyFont="1" applyAlignment="1" applyProtection="1">
      <alignment vertical="center" wrapText="1"/>
      <protection hidden="1"/>
    </xf>
    <xf numFmtId="0" fontId="1" fillId="6" borderId="48" xfId="41" applyFill="1" applyBorder="1" applyAlignment="1" applyProtection="1">
      <alignment horizontal="left" vertical="center" wrapText="1"/>
      <protection locked="0"/>
    </xf>
    <xf numFmtId="0" fontId="1" fillId="6" borderId="29" xfId="41" applyFill="1" applyBorder="1" applyAlignment="1" applyProtection="1">
      <alignment horizontal="left" vertical="center" wrapText="1"/>
      <protection locked="0"/>
    </xf>
    <xf numFmtId="0" fontId="4" fillId="0" borderId="6" xfId="41" applyFont="1" applyBorder="1" applyAlignment="1" applyProtection="1">
      <alignment horizontal="left" vertical="center" wrapText="1"/>
      <protection hidden="1"/>
    </xf>
    <xf numFmtId="0" fontId="1" fillId="6" borderId="49" xfId="41" applyFill="1" applyBorder="1" applyAlignment="1" applyProtection="1">
      <alignment horizontal="left" vertical="center" wrapText="1"/>
      <protection locked="0"/>
    </xf>
    <xf numFmtId="0" fontId="1" fillId="6" borderId="47" xfId="41" applyFill="1" applyBorder="1" applyAlignment="1" applyProtection="1">
      <alignment horizontal="left" vertical="center" wrapText="1"/>
      <protection locked="0"/>
    </xf>
    <xf numFmtId="0" fontId="4" fillId="0" borderId="8" xfId="41" applyFont="1" applyBorder="1" applyAlignment="1" applyProtection="1">
      <alignment horizontal="center" vertical="center"/>
      <protection hidden="1"/>
    </xf>
    <xf numFmtId="0" fontId="4" fillId="0" borderId="17" xfId="41" applyFont="1" applyBorder="1" applyAlignment="1" applyProtection="1">
      <alignment horizontal="center" vertical="center"/>
      <protection hidden="1"/>
    </xf>
    <xf numFmtId="0" fontId="4" fillId="0" borderId="16" xfId="41" applyFont="1" applyBorder="1" applyAlignment="1" applyProtection="1">
      <alignment horizontal="center" vertical="center"/>
      <protection hidden="1"/>
    </xf>
    <xf numFmtId="0" fontId="4" fillId="0" borderId="35" xfId="41" applyFont="1" applyBorder="1" applyAlignment="1" applyProtection="1">
      <alignment horizontal="left" vertical="center" wrapText="1"/>
      <protection hidden="1"/>
    </xf>
    <xf numFmtId="0" fontId="4" fillId="0" borderId="32" xfId="41" applyFont="1" applyBorder="1" applyAlignment="1" applyProtection="1">
      <alignment horizontal="left" vertical="center" wrapText="1"/>
      <protection hidden="1"/>
    </xf>
    <xf numFmtId="0" fontId="4" fillId="0" borderId="14" xfId="41" applyFont="1" applyBorder="1" applyAlignment="1" applyProtection="1">
      <alignment horizontal="left" vertical="center" wrapText="1"/>
      <protection hidden="1"/>
    </xf>
    <xf numFmtId="0" fontId="4" fillId="0" borderId="11" xfId="41" applyFont="1" applyBorder="1" applyAlignment="1" applyProtection="1">
      <alignment horizontal="left" vertical="center" wrapText="1"/>
      <protection hidden="1"/>
    </xf>
    <xf numFmtId="0" fontId="1" fillId="0" borderId="6" xfId="41" applyBorder="1" applyAlignment="1" applyProtection="1">
      <alignment horizontal="left" vertical="top"/>
      <protection hidden="1"/>
    </xf>
    <xf numFmtId="0" fontId="1" fillId="0" borderId="0" xfId="41" applyAlignment="1" applyProtection="1">
      <alignment horizontal="center" vertical="top"/>
      <protection hidden="1"/>
    </xf>
    <xf numFmtId="0" fontId="1" fillId="0" borderId="0" xfId="41" applyAlignment="1" applyProtection="1">
      <alignment horizontal="center" vertical="top" wrapText="1"/>
      <protection hidden="1"/>
    </xf>
    <xf numFmtId="0" fontId="4" fillId="0" borderId="0" xfId="41" applyFont="1" applyAlignment="1" applyProtection="1">
      <alignment horizontal="justify" vertical="center" wrapText="1"/>
      <protection hidden="1"/>
    </xf>
    <xf numFmtId="0" fontId="4" fillId="0" borderId="0" xfId="41" applyFont="1" applyAlignment="1" applyProtection="1">
      <alignment vertical="top" wrapText="1"/>
      <protection hidden="1"/>
    </xf>
    <xf numFmtId="0" fontId="4" fillId="0" borderId="0" xfId="41" applyFont="1" applyAlignment="1" applyProtection="1">
      <alignment vertical="top"/>
      <protection hidden="1"/>
    </xf>
    <xf numFmtId="0" fontId="9" fillId="0" borderId="0" xfId="41" applyFont="1" applyAlignment="1" applyProtection="1">
      <alignment horizontal="left" vertical="center" wrapText="1"/>
      <protection hidden="1"/>
    </xf>
    <xf numFmtId="0" fontId="4" fillId="0" borderId="0" xfId="41" applyFont="1" applyAlignment="1" applyProtection="1">
      <alignment horizontal="left"/>
      <protection hidden="1"/>
    </xf>
    <xf numFmtId="0" fontId="9" fillId="0" borderId="4" xfId="41" applyFont="1" applyBorder="1" applyAlignment="1" applyProtection="1">
      <alignment horizontal="left" vertical="center" wrapText="1"/>
      <protection hidden="1"/>
    </xf>
    <xf numFmtId="0" fontId="9" fillId="0" borderId="4" xfId="41" applyFont="1" applyBorder="1" applyAlignment="1" applyProtection="1">
      <alignment horizontal="right" vertical="top" wrapText="1"/>
      <protection hidden="1"/>
    </xf>
    <xf numFmtId="0" fontId="10" fillId="0" borderId="0" xfId="41" applyFont="1" applyAlignment="1" applyProtection="1">
      <alignment horizontal="center" vertical="center" wrapText="1"/>
      <protection hidden="1"/>
    </xf>
    <xf numFmtId="0" fontId="9" fillId="0" borderId="0" xfId="41" applyFont="1" applyAlignment="1" applyProtection="1">
      <alignment horizontal="center" vertical="center"/>
      <protection hidden="1"/>
    </xf>
    <xf numFmtId="0" fontId="4" fillId="0" borderId="0" xfId="0" applyFont="1" applyAlignment="1" applyProtection="1">
      <alignment horizontal="justify" vertical="center" wrapText="1"/>
      <protection hidden="1"/>
    </xf>
    <xf numFmtId="0" fontId="4" fillId="0" borderId="0" xfId="0" applyFont="1" applyAlignment="1" applyProtection="1">
      <alignment horizontal="justify" vertical="top" wrapText="1"/>
      <protection hidden="1"/>
    </xf>
    <xf numFmtId="0" fontId="4" fillId="0" borderId="0" xfId="0" applyFont="1" applyAlignment="1" applyProtection="1">
      <alignment horizontal="justify" vertical="center"/>
      <protection hidden="1"/>
    </xf>
    <xf numFmtId="0" fontId="9" fillId="0" borderId="4" xfId="0" applyFont="1" applyBorder="1" applyAlignment="1" applyProtection="1">
      <alignment horizontal="left" vertical="top" wrapText="1"/>
      <protection hidden="1"/>
    </xf>
    <xf numFmtId="0" fontId="4" fillId="3" borderId="5" xfId="0" applyFont="1" applyFill="1" applyBorder="1" applyAlignment="1" applyProtection="1">
      <alignment horizontal="justify" vertical="center" wrapText="1"/>
      <protection locked="0"/>
    </xf>
    <xf numFmtId="0" fontId="9" fillId="0" borderId="4" xfId="0" applyFont="1" applyBorder="1" applyAlignment="1" applyProtection="1">
      <alignment horizontal="right" vertical="top" wrapText="1"/>
      <protection hidden="1"/>
    </xf>
    <xf numFmtId="0" fontId="9" fillId="0" borderId="0" xfId="0" applyFont="1" applyAlignment="1" applyProtection="1">
      <alignment horizontal="justify" vertical="top" wrapText="1"/>
      <protection hidden="1"/>
    </xf>
    <xf numFmtId="0" fontId="23" fillId="0" borderId="0" xfId="0" applyFont="1" applyAlignment="1">
      <alignment horizontal="justify" vertical="top" wrapText="1"/>
    </xf>
    <xf numFmtId="0" fontId="9" fillId="0" borderId="12" xfId="0" applyFont="1" applyBorder="1" applyAlignment="1" applyProtection="1">
      <alignment horizontal="center" vertical="center" wrapText="1"/>
      <protection hidden="1"/>
    </xf>
    <xf numFmtId="0" fontId="9" fillId="0" borderId="9" xfId="0" applyFont="1" applyBorder="1" applyAlignment="1" applyProtection="1">
      <alignment horizontal="center" vertical="center" wrapText="1"/>
      <protection hidden="1"/>
    </xf>
    <xf numFmtId="0" fontId="44" fillId="0" borderId="0" xfId="0" applyFont="1" applyAlignment="1" applyProtection="1">
      <alignment horizontal="center" vertical="center"/>
      <protection hidden="1"/>
    </xf>
    <xf numFmtId="0" fontId="9" fillId="0" borderId="8" xfId="0" applyFont="1" applyBorder="1" applyAlignment="1" applyProtection="1">
      <alignment horizontal="center" vertical="center"/>
      <protection hidden="1"/>
    </xf>
    <xf numFmtId="0" fontId="0" fillId="0" borderId="16" xfId="0" applyBorder="1" applyAlignment="1">
      <alignment horizontal="center" vertical="center"/>
    </xf>
    <xf numFmtId="0" fontId="9" fillId="0" borderId="8" xfId="0" applyFont="1" applyBorder="1" applyAlignment="1" applyProtection="1">
      <alignment horizontal="center" vertical="center" wrapText="1"/>
      <protection hidden="1"/>
    </xf>
    <xf numFmtId="0" fontId="9" fillId="0" borderId="16" xfId="0" applyFont="1" applyBorder="1" applyAlignment="1" applyProtection="1">
      <alignment horizontal="center" vertical="center" wrapText="1"/>
      <protection hidden="1"/>
    </xf>
    <xf numFmtId="0" fontId="0" fillId="0" borderId="16" xfId="0" applyBorder="1" applyAlignment="1">
      <alignment horizontal="center" vertical="center" wrapText="1"/>
    </xf>
    <xf numFmtId="0" fontId="8" fillId="0" borderId="12" xfId="0" applyFont="1" applyBorder="1" applyAlignment="1" applyProtection="1">
      <alignment horizontal="center" vertical="center" wrapText="1"/>
      <protection hidden="1"/>
    </xf>
    <xf numFmtId="0" fontId="8" fillId="0" borderId="9" xfId="0" applyFont="1" applyBorder="1" applyAlignment="1" applyProtection="1">
      <alignment horizontal="center" vertical="center" wrapText="1"/>
      <protection hidden="1"/>
    </xf>
    <xf numFmtId="0" fontId="8" fillId="0" borderId="8" xfId="0" applyFont="1" applyBorder="1" applyAlignment="1" applyProtection="1">
      <alignment horizontal="center" vertical="center" wrapText="1"/>
      <protection hidden="1"/>
    </xf>
    <xf numFmtId="0" fontId="8" fillId="0" borderId="16" xfId="0" applyFont="1" applyBorder="1" applyAlignment="1" applyProtection="1">
      <alignment horizontal="center" vertical="center" wrapText="1"/>
      <protection hidden="1"/>
    </xf>
    <xf numFmtId="0" fontId="8" fillId="0" borderId="4" xfId="0" applyFont="1" applyBorder="1" applyAlignment="1" applyProtection="1">
      <alignment horizontal="justify" vertical="center" wrapText="1"/>
      <protection hidden="1"/>
    </xf>
    <xf numFmtId="0" fontId="8" fillId="3" borderId="6" xfId="0" applyFont="1" applyFill="1" applyBorder="1" applyAlignment="1" applyProtection="1">
      <alignment horizontal="center" vertical="center" wrapText="1"/>
      <protection locked="0"/>
    </xf>
    <xf numFmtId="0" fontId="8" fillId="3" borderId="12" xfId="0" applyFont="1" applyFill="1" applyBorder="1" applyAlignment="1" applyProtection="1">
      <alignment horizontal="center" vertical="center" wrapText="1"/>
      <protection locked="0"/>
    </xf>
    <xf numFmtId="0" fontId="8" fillId="3" borderId="9" xfId="0" applyFont="1" applyFill="1" applyBorder="1" applyAlignment="1" applyProtection="1">
      <alignment horizontal="center" vertical="center" wrapText="1"/>
      <protection locked="0"/>
    </xf>
    <xf numFmtId="0" fontId="8" fillId="0" borderId="6" xfId="0" applyFont="1" applyBorder="1" applyAlignment="1" applyProtection="1">
      <alignment horizontal="center" vertical="center" wrapText="1"/>
      <protection hidden="1"/>
    </xf>
    <xf numFmtId="0" fontId="9" fillId="0" borderId="0" xfId="0" applyFont="1" applyAlignment="1" applyProtection="1">
      <alignment horizontal="center" vertical="center" wrapText="1"/>
      <protection hidden="1"/>
    </xf>
    <xf numFmtId="0" fontId="9" fillId="0" borderId="4" xfId="0" applyFont="1" applyBorder="1" applyAlignment="1" applyProtection="1">
      <alignment horizontal="center" vertical="center" wrapText="1"/>
      <protection hidden="1"/>
    </xf>
    <xf numFmtId="0" fontId="28" fillId="3" borderId="12" xfId="0" applyFont="1" applyFill="1" applyBorder="1" applyAlignment="1" applyProtection="1">
      <alignment horizontal="center" vertical="top" wrapText="1"/>
      <protection locked="0" hidden="1"/>
    </xf>
    <xf numFmtId="0" fontId="28" fillId="3" borderId="9" xfId="0" applyFont="1" applyFill="1" applyBorder="1" applyAlignment="1" applyProtection="1">
      <alignment horizontal="center" vertical="top" wrapText="1"/>
      <protection locked="0" hidden="1"/>
    </xf>
    <xf numFmtId="0" fontId="7" fillId="0" borderId="35" xfId="0" applyFont="1" applyBorder="1" applyAlignment="1" applyProtection="1">
      <alignment horizontal="center" vertical="center" wrapText="1"/>
      <protection hidden="1"/>
    </xf>
    <xf numFmtId="0" fontId="7" fillId="0" borderId="15" xfId="0" applyFont="1" applyBorder="1" applyAlignment="1" applyProtection="1">
      <alignment horizontal="center" vertical="center" wrapText="1"/>
      <protection hidden="1"/>
    </xf>
    <xf numFmtId="0" fontId="7" fillId="0" borderId="14" xfId="0" applyFont="1" applyBorder="1" applyAlignment="1" applyProtection="1">
      <alignment horizontal="center" vertical="center" wrapText="1"/>
      <protection hidden="1"/>
    </xf>
    <xf numFmtId="0" fontId="7" fillId="0" borderId="4" xfId="0" applyFont="1" applyBorder="1" applyAlignment="1" applyProtection="1">
      <alignment horizontal="center" vertical="center" wrapText="1"/>
      <protection hidden="1"/>
    </xf>
    <xf numFmtId="0" fontId="10" fillId="0" borderId="0" xfId="0" applyFont="1" applyAlignment="1" applyProtection="1">
      <alignment horizontal="center" vertical="justify" wrapText="1"/>
      <protection hidden="1"/>
    </xf>
    <xf numFmtId="0" fontId="8" fillId="0" borderId="0" xfId="27" applyAlignment="1" applyProtection="1">
      <alignment vertical="center"/>
      <protection hidden="1"/>
    </xf>
    <xf numFmtId="0" fontId="28" fillId="0" borderId="6" xfId="0" applyFont="1" applyBorder="1" applyAlignment="1" applyProtection="1">
      <alignment horizontal="left" vertical="top" wrapText="1"/>
      <protection hidden="1"/>
    </xf>
    <xf numFmtId="0" fontId="7" fillId="0" borderId="6" xfId="0" applyFont="1" applyBorder="1" applyAlignment="1" applyProtection="1">
      <alignment horizontal="center" vertical="center" wrapText="1"/>
      <protection hidden="1"/>
    </xf>
    <xf numFmtId="0" fontId="45" fillId="0" borderId="15" xfId="0" applyFont="1" applyBorder="1" applyAlignment="1" applyProtection="1">
      <alignment horizontal="left" vertical="center"/>
      <protection hidden="1"/>
    </xf>
    <xf numFmtId="0" fontId="28" fillId="0" borderId="20" xfId="0" applyFont="1" applyBorder="1" applyAlignment="1" applyProtection="1">
      <alignment horizontal="left" vertical="top" wrapText="1"/>
      <protection hidden="1"/>
    </xf>
    <xf numFmtId="0" fontId="45" fillId="0" borderId="0" xfId="0" applyFont="1" applyAlignment="1" applyProtection="1">
      <alignment horizontal="left" vertical="center"/>
      <protection hidden="1"/>
    </xf>
    <xf numFmtId="0" fontId="4" fillId="0" borderId="0" xfId="0" applyFont="1" applyAlignment="1" applyProtection="1">
      <alignment horizontal="left" vertical="top" wrapText="1"/>
      <protection hidden="1"/>
    </xf>
    <xf numFmtId="0" fontId="9" fillId="0" borderId="0" xfId="24" applyFont="1" applyAlignment="1" applyProtection="1">
      <alignment vertical="center"/>
      <protection hidden="1"/>
    </xf>
    <xf numFmtId="0" fontId="8" fillId="0" borderId="0" xfId="0" applyFont="1" applyAlignment="1" applyProtection="1">
      <alignment horizontal="justify" vertical="top" wrapText="1"/>
      <protection hidden="1"/>
    </xf>
    <xf numFmtId="0" fontId="7" fillId="0" borderId="32" xfId="0" applyFont="1" applyBorder="1" applyAlignment="1" applyProtection="1">
      <alignment horizontal="center" vertical="center" wrapText="1"/>
      <protection hidden="1"/>
    </xf>
    <xf numFmtId="0" fontId="7" fillId="0" borderId="11" xfId="0" applyFont="1" applyBorder="1" applyAlignment="1" applyProtection="1">
      <alignment horizontal="center" vertical="center" wrapText="1"/>
      <protection hidden="1"/>
    </xf>
    <xf numFmtId="0" fontId="7" fillId="0" borderId="8" xfId="0" applyFont="1" applyBorder="1" applyAlignment="1" applyProtection="1">
      <alignment horizontal="center" vertical="center" wrapText="1"/>
      <protection hidden="1"/>
    </xf>
    <xf numFmtId="0" fontId="7" fillId="0" borderId="16" xfId="0" applyFont="1" applyBorder="1" applyAlignment="1" applyProtection="1">
      <alignment horizontal="center" vertical="center" wrapText="1"/>
      <protection hidden="1"/>
    </xf>
    <xf numFmtId="0" fontId="10" fillId="0" borderId="0" xfId="0" applyFont="1" applyAlignment="1">
      <alignment horizontal="center" vertical="center" wrapText="1"/>
    </xf>
    <xf numFmtId="0" fontId="9" fillId="0" borderId="0" xfId="0" applyFont="1" applyAlignment="1">
      <alignment horizontal="center" vertical="center"/>
    </xf>
    <xf numFmtId="0" fontId="8" fillId="0" borderId="0" xfId="0" applyFont="1" applyAlignment="1">
      <alignment horizontal="justify" vertical="center"/>
    </xf>
    <xf numFmtId="0" fontId="9" fillId="0" borderId="0" xfId="0" applyFont="1" applyAlignment="1">
      <alignment horizontal="justify" vertical="center" wrapText="1"/>
    </xf>
    <xf numFmtId="0" fontId="8" fillId="3" borderId="6" xfId="0" applyFont="1" applyFill="1" applyBorder="1" applyAlignment="1" applyProtection="1">
      <alignment horizontal="left" vertical="top" wrapText="1"/>
      <protection locked="0"/>
    </xf>
    <xf numFmtId="0" fontId="8" fillId="3" borderId="6" xfId="0" applyFont="1" applyFill="1" applyBorder="1" applyAlignment="1" applyProtection="1">
      <alignment horizontal="left" vertical="top" wrapText="1"/>
      <protection locked="0" hidden="1"/>
    </xf>
    <xf numFmtId="0" fontId="8" fillId="0" borderId="0" xfId="0" applyFont="1" applyAlignment="1" applyProtection="1">
      <alignment horizontal="left" vertical="center" wrapText="1"/>
      <protection hidden="1"/>
    </xf>
    <xf numFmtId="0" fontId="8" fillId="9" borderId="12" xfId="0" applyFont="1" applyFill="1" applyBorder="1" applyAlignment="1">
      <alignment horizontal="left" vertical="center" wrapText="1" indent="1"/>
    </xf>
    <xf numFmtId="0" fontId="8" fillId="9" borderId="9" xfId="0" applyFont="1" applyFill="1" applyBorder="1" applyAlignment="1">
      <alignment horizontal="left" vertical="center" wrapText="1" indent="1"/>
    </xf>
    <xf numFmtId="0" fontId="0" fillId="0" borderId="17" xfId="0" applyBorder="1" applyAlignment="1">
      <alignment horizontal="center" vertical="center" wrapText="1"/>
    </xf>
    <xf numFmtId="0" fontId="8" fillId="0" borderId="0" xfId="41" applyFont="1" applyAlignment="1" applyProtection="1">
      <alignment horizontal="justify" vertical="center"/>
      <protection hidden="1"/>
    </xf>
    <xf numFmtId="0" fontId="23" fillId="0" borderId="4" xfId="41" applyFont="1" applyBorder="1" applyAlignment="1" applyProtection="1">
      <alignment horizontal="center" vertical="center" wrapText="1"/>
      <protection hidden="1"/>
    </xf>
    <xf numFmtId="0" fontId="9" fillId="0" borderId="4" xfId="41" applyFont="1" applyBorder="1" applyAlignment="1" applyProtection="1">
      <alignment horizontal="right" vertical="top"/>
      <protection hidden="1"/>
    </xf>
    <xf numFmtId="0" fontId="10" fillId="0" borderId="6" xfId="41" applyFont="1" applyBorder="1" applyAlignment="1" applyProtection="1">
      <alignment horizontal="center" vertical="center" wrapText="1"/>
      <protection hidden="1"/>
    </xf>
    <xf numFmtId="0" fontId="9" fillId="0" borderId="6" xfId="41" applyFont="1" applyBorder="1" applyAlignment="1" applyProtection="1">
      <alignment horizontal="center" vertical="center"/>
      <protection hidden="1"/>
    </xf>
    <xf numFmtId="0" fontId="9" fillId="0" borderId="0" xfId="41" applyFont="1" applyAlignment="1" applyProtection="1">
      <alignment horizontal="justify" vertical="center" wrapText="1"/>
      <protection hidden="1"/>
    </xf>
    <xf numFmtId="0" fontId="8" fillId="0" borderId="0" xfId="0" applyFont="1" applyAlignment="1" applyProtection="1">
      <alignment horizontal="center" vertical="center"/>
      <protection hidden="1"/>
    </xf>
    <xf numFmtId="0" fontId="4" fillId="0" borderId="0" xfId="0" applyFont="1" applyAlignment="1" applyProtection="1">
      <alignment horizontal="justify" vertical="top"/>
      <protection hidden="1"/>
    </xf>
    <xf numFmtId="0" fontId="4" fillId="0" borderId="0" xfId="0" applyFont="1" applyAlignment="1" applyProtection="1">
      <alignment horizontal="justify"/>
      <protection hidden="1"/>
    </xf>
    <xf numFmtId="0" fontId="4" fillId="0" borderId="0" xfId="0" applyFont="1" applyAlignment="1" applyProtection="1">
      <alignment horizontal="left" vertical="top" wrapText="1" indent="5"/>
      <protection hidden="1"/>
    </xf>
    <xf numFmtId="0" fontId="4" fillId="0" borderId="4" xfId="0" applyFont="1" applyBorder="1" applyAlignment="1" applyProtection="1">
      <alignment horizontal="justify" vertical="top" wrapText="1"/>
      <protection hidden="1"/>
    </xf>
    <xf numFmtId="0" fontId="4" fillId="0" borderId="4" xfId="0" applyFont="1" applyBorder="1" applyAlignment="1" applyProtection="1">
      <alignment horizontal="left" vertical="top" wrapText="1" indent="5"/>
      <protection hidden="1"/>
    </xf>
    <xf numFmtId="0" fontId="4" fillId="0" borderId="0" xfId="0" applyFont="1" applyAlignment="1" applyProtection="1">
      <alignment horizontal="center" vertical="top"/>
      <protection hidden="1"/>
    </xf>
    <xf numFmtId="0" fontId="3" fillId="0" borderId="0" xfId="0" applyFont="1" applyAlignment="1" applyProtection="1">
      <alignment horizontal="center" vertical="top"/>
      <protection hidden="1"/>
    </xf>
    <xf numFmtId="0" fontId="4" fillId="0" borderId="0" xfId="0" applyFont="1" applyAlignment="1" applyProtection="1">
      <alignment horizontal="center" vertical="center" wrapText="1"/>
      <protection hidden="1"/>
    </xf>
    <xf numFmtId="0" fontId="7" fillId="0" borderId="0" xfId="0" applyFont="1" applyAlignment="1" applyProtection="1">
      <alignment horizontal="justify"/>
      <protection hidden="1"/>
    </xf>
    <xf numFmtId="0" fontId="82" fillId="0" borderId="21" xfId="21" applyFont="1" applyBorder="1" applyAlignment="1" applyProtection="1">
      <alignment horizontal="center" vertical="center"/>
      <protection hidden="1"/>
    </xf>
    <xf numFmtId="0" fontId="82" fillId="0" borderId="70" xfId="21" applyFont="1" applyBorder="1" applyAlignment="1" applyProtection="1">
      <alignment horizontal="center" vertical="center"/>
      <protection hidden="1"/>
    </xf>
    <xf numFmtId="0" fontId="82" fillId="0" borderId="18" xfId="21" applyFont="1" applyBorder="1" applyAlignment="1" applyProtection="1">
      <alignment horizontal="center" vertical="center"/>
      <protection hidden="1"/>
    </xf>
    <xf numFmtId="0" fontId="4" fillId="0" borderId="5" xfId="21" applyFont="1" applyBorder="1" applyAlignment="1" applyProtection="1">
      <alignment horizontal="justify" vertical="top" wrapText="1"/>
      <protection hidden="1"/>
    </xf>
    <xf numFmtId="0" fontId="4" fillId="0" borderId="23" xfId="21" applyFont="1" applyBorder="1" applyAlignment="1" applyProtection="1">
      <alignment horizontal="justify" vertical="top" wrapText="1"/>
      <protection hidden="1"/>
    </xf>
    <xf numFmtId="0" fontId="4" fillId="0" borderId="83" xfId="21" applyFont="1" applyBorder="1" applyAlignment="1" applyProtection="1">
      <alignment horizontal="justify" vertical="top" wrapText="1"/>
      <protection hidden="1"/>
    </xf>
    <xf numFmtId="0" fontId="4" fillId="0" borderId="45" xfId="21" applyFont="1" applyBorder="1" applyAlignment="1" applyProtection="1">
      <alignment horizontal="justify" vertical="top" wrapText="1"/>
      <protection hidden="1"/>
    </xf>
    <xf numFmtId="0" fontId="3" fillId="2" borderId="0" xfId="0" applyFont="1" applyFill="1" applyAlignment="1" applyProtection="1">
      <alignment horizontal="center" vertical="top"/>
      <protection hidden="1"/>
    </xf>
    <xf numFmtId="0" fontId="4" fillId="0" borderId="0" xfId="0" applyFont="1" applyAlignment="1" applyProtection="1">
      <alignment horizontal="center" vertical="top" wrapText="1"/>
      <protection hidden="1"/>
    </xf>
    <xf numFmtId="0" fontId="88" fillId="0" borderId="0" xfId="0" applyFont="1" applyAlignment="1" applyProtection="1">
      <alignment horizontal="center" vertical="center" wrapText="1"/>
      <protection hidden="1"/>
    </xf>
    <xf numFmtId="0" fontId="7" fillId="0" borderId="0" xfId="0" applyFont="1" applyAlignment="1" applyProtection="1">
      <alignment horizontal="justify" vertical="top" wrapText="1"/>
      <protection hidden="1"/>
    </xf>
    <xf numFmtId="0" fontId="4" fillId="0" borderId="0" xfId="0" applyFont="1" applyAlignment="1" applyProtection="1">
      <alignment vertical="top" wrapText="1"/>
      <protection hidden="1"/>
    </xf>
    <xf numFmtId="0" fontId="0" fillId="0" borderId="0" xfId="0" applyAlignment="1">
      <alignment vertical="top" wrapText="1"/>
    </xf>
    <xf numFmtId="0" fontId="8" fillId="0" borderId="44" xfId="0" applyFont="1" applyBorder="1" applyAlignment="1" applyProtection="1">
      <alignment horizontal="left" vertical="center" wrapText="1"/>
      <protection hidden="1"/>
    </xf>
    <xf numFmtId="0" fontId="8" fillId="0" borderId="83" xfId="0" applyFont="1" applyBorder="1" applyAlignment="1" applyProtection="1">
      <alignment horizontal="left" vertical="center" wrapText="1"/>
      <protection hidden="1"/>
    </xf>
    <xf numFmtId="0" fontId="8" fillId="0" borderId="45" xfId="0" applyFont="1" applyBorder="1" applyAlignment="1" applyProtection="1">
      <alignment horizontal="left" vertical="center" wrapText="1"/>
      <protection hidden="1"/>
    </xf>
    <xf numFmtId="0" fontId="8" fillId="0" borderId="1" xfId="0" applyFont="1" applyBorder="1" applyAlignment="1" applyProtection="1">
      <alignment horizontal="left" vertical="center" wrapText="1"/>
      <protection hidden="1"/>
    </xf>
    <xf numFmtId="0" fontId="8" fillId="0" borderId="19" xfId="0" applyFont="1" applyBorder="1" applyAlignment="1" applyProtection="1">
      <alignment horizontal="left" vertical="center" wrapText="1"/>
      <protection hidden="1"/>
    </xf>
    <xf numFmtId="0" fontId="8" fillId="0" borderId="21" xfId="0" applyFont="1" applyBorder="1" applyAlignment="1" applyProtection="1">
      <alignment horizontal="left" vertical="center" wrapText="1"/>
      <protection hidden="1"/>
    </xf>
    <xf numFmtId="0" fontId="8" fillId="0" borderId="70" xfId="0" applyFont="1" applyBorder="1" applyAlignment="1" applyProtection="1">
      <alignment horizontal="left" vertical="center" wrapText="1"/>
      <protection hidden="1"/>
    </xf>
    <xf numFmtId="0" fontId="8" fillId="0" borderId="18" xfId="0" applyFont="1" applyBorder="1" applyAlignment="1" applyProtection="1">
      <alignment horizontal="left" vertical="center" wrapText="1"/>
      <protection hidden="1"/>
    </xf>
    <xf numFmtId="0" fontId="8" fillId="0" borderId="6" xfId="0" applyFont="1" applyBorder="1" applyAlignment="1" applyProtection="1">
      <alignment horizontal="left" vertical="center" wrapText="1"/>
      <protection hidden="1"/>
    </xf>
    <xf numFmtId="0" fontId="8" fillId="0" borderId="21" xfId="0" applyFont="1" applyBorder="1" applyAlignment="1" applyProtection="1">
      <alignment horizontal="left" vertical="center"/>
      <protection hidden="1"/>
    </xf>
    <xf numFmtId="0" fontId="8" fillId="0" borderId="70" xfId="0" applyFont="1" applyBorder="1" applyAlignment="1" applyProtection="1">
      <alignment horizontal="left" vertical="center"/>
      <protection hidden="1"/>
    </xf>
    <xf numFmtId="0" fontId="8" fillId="0" borderId="18" xfId="0" applyFont="1" applyBorder="1" applyAlignment="1" applyProtection="1">
      <alignment horizontal="left" vertical="center"/>
      <protection hidden="1"/>
    </xf>
    <xf numFmtId="0" fontId="8" fillId="0" borderId="20" xfId="0" applyFont="1" applyBorder="1" applyAlignment="1" applyProtection="1">
      <alignment horizontal="left" vertical="center" wrapText="1"/>
      <protection hidden="1"/>
    </xf>
    <xf numFmtId="0" fontId="8" fillId="0" borderId="7" xfId="0" applyFont="1" applyBorder="1" applyAlignment="1" applyProtection="1">
      <alignment horizontal="left" vertical="center" wrapText="1"/>
      <protection hidden="1"/>
    </xf>
    <xf numFmtId="0" fontId="8" fillId="0" borderId="6" xfId="0" applyFont="1" applyBorder="1" applyAlignment="1" applyProtection="1">
      <alignment horizontal="left" vertical="top" wrapText="1"/>
      <protection hidden="1"/>
    </xf>
    <xf numFmtId="0" fontId="8" fillId="0" borderId="0" xfId="27" applyAlignment="1" applyProtection="1">
      <alignment horizontal="left" vertical="center"/>
      <protection hidden="1"/>
    </xf>
    <xf numFmtId="0" fontId="8" fillId="0" borderId="0" xfId="0" applyFont="1" applyAlignment="1" applyProtection="1">
      <alignment horizontal="left" vertical="top" wrapText="1"/>
      <protection hidden="1"/>
    </xf>
    <xf numFmtId="0" fontId="44" fillId="0" borderId="0" xfId="0" applyFont="1" applyAlignment="1" applyProtection="1">
      <alignment horizontal="left" vertical="top" wrapText="1"/>
      <protection hidden="1"/>
    </xf>
    <xf numFmtId="0" fontId="50" fillId="0" borderId="0" xfId="0" applyFont="1" applyAlignment="1">
      <alignment horizontal="left"/>
    </xf>
    <xf numFmtId="0" fontId="50" fillId="0" borderId="15" xfId="0" applyFont="1" applyBorder="1" applyAlignment="1">
      <alignment horizontal="left"/>
    </xf>
    <xf numFmtId="0" fontId="8" fillId="0" borderId="0" xfId="0" applyFont="1" applyAlignment="1" applyProtection="1">
      <alignment vertical="top" wrapText="1"/>
      <protection hidden="1"/>
    </xf>
    <xf numFmtId="0" fontId="8" fillId="3" borderId="6" xfId="0" applyFont="1" applyFill="1" applyBorder="1" applyAlignment="1" applyProtection="1">
      <alignment horizontal="center" vertical="top" wrapText="1"/>
      <protection locked="0"/>
    </xf>
    <xf numFmtId="0" fontId="8" fillId="3" borderId="6" xfId="0" applyFont="1" applyFill="1" applyBorder="1" applyAlignment="1" applyProtection="1">
      <alignment horizontal="right" vertical="top" wrapText="1"/>
      <protection locked="0"/>
    </xf>
    <xf numFmtId="0" fontId="8" fillId="0" borderId="3" xfId="0" applyFont="1" applyBorder="1" applyAlignment="1" applyProtection="1">
      <alignment horizontal="center" vertical="center" wrapText="1"/>
      <protection hidden="1"/>
    </xf>
    <xf numFmtId="173" fontId="9" fillId="0" borderId="0" xfId="0" applyNumberFormat="1" applyFont="1" applyAlignment="1" applyProtection="1">
      <alignment horizontal="left" vertical="center"/>
      <protection hidden="1"/>
    </xf>
    <xf numFmtId="0" fontId="9" fillId="0" borderId="0" xfId="0" applyFont="1" applyAlignment="1" applyProtection="1">
      <alignment horizontal="left" vertical="center" wrapText="1"/>
      <protection hidden="1"/>
    </xf>
    <xf numFmtId="0" fontId="21" fillId="0" borderId="0" xfId="0" applyFont="1" applyAlignment="1" applyProtection="1">
      <alignment horizontal="justify" vertical="center" wrapText="1"/>
      <protection hidden="1"/>
    </xf>
    <xf numFmtId="0" fontId="9" fillId="0" borderId="0" xfId="0" applyFont="1" applyAlignment="1" applyProtection="1">
      <alignment vertical="center" wrapText="1"/>
      <protection hidden="1"/>
    </xf>
    <xf numFmtId="0" fontId="0" fillId="0" borderId="0" xfId="0" applyAlignment="1">
      <alignment wrapText="1"/>
    </xf>
    <xf numFmtId="0" fontId="9" fillId="0" borderId="6" xfId="0" applyFont="1" applyBorder="1" applyAlignment="1" applyProtection="1">
      <alignment horizontal="justify" vertical="center" wrapText="1"/>
      <protection hidden="1"/>
    </xf>
    <xf numFmtId="0" fontId="8" fillId="3" borderId="6" xfId="0" applyFont="1" applyFill="1" applyBorder="1" applyAlignment="1" applyProtection="1">
      <alignment horizontal="left" vertical="center" wrapText="1"/>
      <protection locked="0"/>
    </xf>
    <xf numFmtId="0" fontId="34" fillId="3" borderId="6" xfId="0" applyFont="1" applyFill="1" applyBorder="1" applyAlignment="1" applyProtection="1">
      <alignment horizontal="left" vertical="center" wrapText="1"/>
      <protection locked="0"/>
    </xf>
    <xf numFmtId="0" fontId="8" fillId="0" borderId="0" xfId="0" applyFont="1" applyAlignment="1" applyProtection="1">
      <alignment horizontal="left"/>
      <protection hidden="1"/>
    </xf>
    <xf numFmtId="0" fontId="8" fillId="0" borderId="6" xfId="0" applyFont="1" applyBorder="1" applyAlignment="1" applyProtection="1">
      <alignment horizontal="center" vertical="top" wrapText="1"/>
      <protection hidden="1"/>
    </xf>
    <xf numFmtId="0" fontId="9" fillId="0" borderId="0" xfId="0" applyFont="1" applyAlignment="1" applyProtection="1">
      <alignment horizontal="left" vertical="top" wrapText="1"/>
      <protection hidden="1"/>
    </xf>
    <xf numFmtId="0" fontId="8" fillId="0" borderId="35" xfId="0" applyFont="1" applyBorder="1" applyAlignment="1" applyProtection="1">
      <alignment horizontal="left" vertical="center" wrapText="1"/>
      <protection hidden="1"/>
    </xf>
    <xf numFmtId="0" fontId="8" fillId="0" borderId="32" xfId="0" applyFont="1" applyBorder="1" applyAlignment="1" applyProtection="1">
      <alignment horizontal="left" vertical="center" wrapText="1"/>
      <protection hidden="1"/>
    </xf>
    <xf numFmtId="0" fontId="8" fillId="3" borderId="19" xfId="0" applyFont="1" applyFill="1" applyBorder="1" applyAlignment="1" applyProtection="1">
      <alignment horizontal="left" vertical="top" wrapText="1"/>
      <protection locked="0"/>
    </xf>
    <xf numFmtId="0" fontId="8" fillId="3" borderId="7" xfId="0" applyFont="1" applyFill="1" applyBorder="1" applyAlignment="1" applyProtection="1">
      <alignment horizontal="left" vertical="top" wrapText="1"/>
      <protection locked="0"/>
    </xf>
    <xf numFmtId="0" fontId="8" fillId="3" borderId="20" xfId="0" applyFont="1" applyFill="1" applyBorder="1" applyAlignment="1" applyProtection="1">
      <alignment horizontal="left" vertical="top" wrapText="1"/>
      <protection locked="0"/>
    </xf>
    <xf numFmtId="0" fontId="21" fillId="0" borderId="0" xfId="0" applyFont="1" applyAlignment="1" applyProtection="1">
      <alignment horizontal="justify" vertical="top" wrapText="1"/>
      <protection hidden="1"/>
    </xf>
    <xf numFmtId="0" fontId="34" fillId="0" borderId="6" xfId="0" applyFont="1" applyBorder="1" applyAlignment="1" applyProtection="1">
      <alignment horizontal="left" vertical="center" wrapText="1"/>
      <protection hidden="1"/>
    </xf>
    <xf numFmtId="0" fontId="10" fillId="0" borderId="6" xfId="0" applyFont="1" applyBorder="1" applyAlignment="1" applyProtection="1">
      <alignment horizontal="center" vertical="center" wrapText="1"/>
      <protection hidden="1"/>
    </xf>
    <xf numFmtId="0" fontId="21" fillId="0" borderId="4" xfId="0" applyFont="1" applyBorder="1" applyAlignment="1" applyProtection="1">
      <alignment horizontal="justify" vertical="top" wrapText="1"/>
      <protection hidden="1"/>
    </xf>
    <xf numFmtId="0" fontId="9" fillId="0" borderId="6" xfId="0" applyFont="1" applyBorder="1" applyAlignment="1" applyProtection="1">
      <alignment horizontal="center" vertical="center"/>
      <protection hidden="1"/>
    </xf>
    <xf numFmtId="0" fontId="8" fillId="3" borderId="12" xfId="0" applyFont="1" applyFill="1" applyBorder="1" applyAlignment="1" applyProtection="1">
      <alignment horizontal="center" vertical="top" wrapText="1"/>
      <protection locked="0"/>
    </xf>
    <xf numFmtId="0" fontId="8" fillId="3" borderId="3" xfId="0" applyFont="1" applyFill="1" applyBorder="1" applyAlignment="1" applyProtection="1">
      <alignment horizontal="center" vertical="top" wrapText="1"/>
      <protection locked="0"/>
    </xf>
    <xf numFmtId="0" fontId="8" fillId="3" borderId="9" xfId="0" applyFont="1" applyFill="1" applyBorder="1" applyAlignment="1" applyProtection="1">
      <alignment horizontal="center" vertical="top" wrapText="1"/>
      <protection locked="0"/>
    </xf>
    <xf numFmtId="0" fontId="8" fillId="0" borderId="12" xfId="0" applyFont="1" applyBorder="1" applyAlignment="1" applyProtection="1">
      <alignment horizontal="center" vertical="top" wrapText="1"/>
      <protection hidden="1"/>
    </xf>
    <xf numFmtId="0" fontId="8" fillId="0" borderId="3" xfId="0" applyFont="1" applyBorder="1" applyAlignment="1" applyProtection="1">
      <alignment horizontal="center" vertical="top" wrapText="1"/>
      <protection hidden="1"/>
    </xf>
    <xf numFmtId="0" fontId="8" fillId="0" borderId="9" xfId="0" applyFont="1" applyBorder="1" applyAlignment="1" applyProtection="1">
      <alignment horizontal="center" vertical="top" wrapText="1"/>
      <protection hidden="1"/>
    </xf>
    <xf numFmtId="0" fontId="9" fillId="0" borderId="4" xfId="22" applyFont="1" applyBorder="1" applyAlignment="1" applyProtection="1">
      <alignment horizontal="right" vertical="top" wrapText="1"/>
      <protection hidden="1"/>
    </xf>
    <xf numFmtId="0" fontId="9" fillId="0" borderId="4" xfId="22" applyFont="1" applyBorder="1" applyAlignment="1" applyProtection="1">
      <alignment horizontal="center" vertical="center" wrapText="1"/>
      <protection hidden="1"/>
    </xf>
    <xf numFmtId="0" fontId="10" fillId="0" borderId="0" xfId="22" applyFont="1" applyAlignment="1" applyProtection="1">
      <alignment horizontal="center" vertical="center" wrapText="1"/>
      <protection hidden="1"/>
    </xf>
    <xf numFmtId="0" fontId="9" fillId="0" borderId="0" xfId="22" applyFont="1" applyAlignment="1" applyProtection="1">
      <alignment horizontal="center" vertical="center"/>
      <protection hidden="1"/>
    </xf>
    <xf numFmtId="0" fontId="9" fillId="0" borderId="0" xfId="22" applyFont="1" applyAlignment="1" applyProtection="1">
      <alignment horizontal="justify" vertical="center" wrapText="1"/>
      <protection hidden="1"/>
    </xf>
    <xf numFmtId="0" fontId="8" fillId="0" borderId="6" xfId="22" applyFont="1" applyBorder="1" applyAlignment="1" applyProtection="1">
      <alignment horizontal="center" vertical="center" wrapText="1"/>
      <protection hidden="1"/>
    </xf>
    <xf numFmtId="0" fontId="8" fillId="0" borderId="0" xfId="22" applyFont="1" applyAlignment="1" applyProtection="1">
      <alignment horizontal="justify" vertical="top"/>
      <protection hidden="1"/>
    </xf>
    <xf numFmtId="0" fontId="21" fillId="0" borderId="0" xfId="22" applyFont="1" applyAlignment="1" applyProtection="1">
      <alignment horizontal="left" vertical="center" wrapText="1"/>
      <protection hidden="1"/>
    </xf>
    <xf numFmtId="0" fontId="8" fillId="0" borderId="0" xfId="22" applyFont="1" applyAlignment="1" applyProtection="1">
      <alignment horizontal="justify" vertical="center"/>
      <protection hidden="1"/>
    </xf>
    <xf numFmtId="0" fontId="8" fillId="3" borderId="6" xfId="22" applyFont="1" applyFill="1" applyBorder="1" applyAlignment="1" applyProtection="1">
      <alignment horizontal="left" vertical="top" wrapText="1"/>
      <protection hidden="1"/>
    </xf>
    <xf numFmtId="0" fontId="8" fillId="0" borderId="0" xfId="0" applyFont="1" applyAlignment="1" applyProtection="1">
      <alignment horizontal="center" vertical="center" wrapText="1"/>
      <protection hidden="1"/>
    </xf>
    <xf numFmtId="0" fontId="9" fillId="0" borderId="0" xfId="27" applyFont="1" applyAlignment="1" applyProtection="1">
      <alignment horizontal="left" vertical="center" wrapText="1"/>
      <protection hidden="1"/>
    </xf>
    <xf numFmtId="0" fontId="8" fillId="0" borderId="0" xfId="22" applyFont="1" applyAlignment="1" applyProtection="1">
      <alignment horizontal="left" vertical="center" wrapText="1"/>
      <protection hidden="1"/>
    </xf>
    <xf numFmtId="0" fontId="9" fillId="0" borderId="0" xfId="22" applyFont="1" applyAlignment="1" applyProtection="1">
      <alignment horizontal="left" vertical="center" wrapText="1"/>
      <protection hidden="1"/>
    </xf>
    <xf numFmtId="0" fontId="21" fillId="0" borderId="0" xfId="22" applyFont="1" applyAlignment="1" applyProtection="1">
      <alignment horizontal="justify" vertical="top" wrapText="1"/>
      <protection hidden="1"/>
    </xf>
    <xf numFmtId="0" fontId="8" fillId="0" borderId="10" xfId="22" applyFont="1" applyBorder="1" applyAlignment="1" applyProtection="1">
      <alignment horizontal="left" vertical="center" wrapText="1"/>
      <protection hidden="1"/>
    </xf>
    <xf numFmtId="0" fontId="9" fillId="0" borderId="0" xfId="22" applyFont="1" applyAlignment="1" applyProtection="1">
      <alignment vertical="center" wrapText="1"/>
      <protection hidden="1"/>
    </xf>
    <xf numFmtId="0" fontId="8" fillId="0" borderId="0" xfId="41" applyFont="1" applyAlignment="1" applyProtection="1">
      <alignment horizontal="justify" vertical="top" wrapText="1"/>
      <protection hidden="1"/>
    </xf>
    <xf numFmtId="0" fontId="9" fillId="0" borderId="0" xfId="41" applyFont="1" applyAlignment="1" applyProtection="1">
      <alignment horizontal="center" vertical="center" wrapText="1"/>
      <protection hidden="1"/>
    </xf>
    <xf numFmtId="0" fontId="9" fillId="0" borderId="0" xfId="41" applyFont="1" applyAlignment="1" applyProtection="1">
      <alignment vertical="center" wrapText="1"/>
      <protection hidden="1"/>
    </xf>
    <xf numFmtId="0" fontId="8" fillId="0" borderId="6" xfId="0" applyFont="1" applyBorder="1" applyAlignment="1" applyProtection="1">
      <alignment horizontal="center" vertical="center"/>
      <protection hidden="1"/>
    </xf>
    <xf numFmtId="172" fontId="64" fillId="0" borderId="0" xfId="0" applyNumberFormat="1" applyFont="1" applyAlignment="1" applyProtection="1">
      <alignment horizontal="justify" vertical="top" wrapText="1"/>
      <protection hidden="1"/>
    </xf>
    <xf numFmtId="0" fontId="64" fillId="0" borderId="0" xfId="0" applyFont="1" applyAlignment="1" applyProtection="1">
      <alignment horizontal="justify" vertical="top"/>
      <protection hidden="1"/>
    </xf>
    <xf numFmtId="0" fontId="56" fillId="7" borderId="15" xfId="0" applyFont="1" applyFill="1" applyBorder="1" applyAlignment="1" applyProtection="1">
      <alignment horizontal="left" vertical="top" wrapText="1" indent="1"/>
      <protection hidden="1"/>
    </xf>
    <xf numFmtId="0" fontId="64" fillId="0" borderId="0" xfId="0" applyFont="1" applyAlignment="1" applyProtection="1">
      <alignment horizontal="left" vertical="top" wrapText="1"/>
      <protection hidden="1"/>
    </xf>
    <xf numFmtId="0" fontId="64" fillId="0" borderId="0" xfId="0" applyFont="1" applyAlignment="1" applyProtection="1">
      <alignment horizontal="center" vertical="center" wrapText="1"/>
      <protection hidden="1"/>
    </xf>
    <xf numFmtId="0" fontId="64" fillId="0" borderId="10" xfId="0" applyFont="1" applyBorder="1" applyAlignment="1" applyProtection="1">
      <alignment horizontal="left" vertical="top" wrapText="1"/>
      <protection hidden="1"/>
    </xf>
    <xf numFmtId="0" fontId="64" fillId="0" borderId="4" xfId="0" applyFont="1" applyBorder="1" applyAlignment="1" applyProtection="1">
      <alignment horizontal="left" vertical="center" wrapText="1"/>
      <protection hidden="1"/>
    </xf>
    <xf numFmtId="0" fontId="89" fillId="0" borderId="0" xfId="0" applyFont="1" applyAlignment="1" applyProtection="1">
      <alignment horizontal="center" vertical="center"/>
      <protection hidden="1"/>
    </xf>
    <xf numFmtId="0" fontId="64" fillId="3" borderId="0" xfId="0" applyFont="1" applyFill="1" applyAlignment="1" applyProtection="1">
      <alignment horizontal="left" vertical="center" wrapText="1"/>
      <protection locked="0"/>
    </xf>
    <xf numFmtId="173" fontId="64" fillId="0" borderId="0" xfId="0" applyNumberFormat="1" applyFont="1" applyAlignment="1" applyProtection="1">
      <alignment horizontal="left" vertical="center"/>
      <protection hidden="1"/>
    </xf>
    <xf numFmtId="0" fontId="89" fillId="0" borderId="0" xfId="0" applyFont="1" applyAlignment="1" applyProtection="1">
      <alignment horizontal="left" vertical="top" wrapText="1"/>
      <protection hidden="1"/>
    </xf>
    <xf numFmtId="0" fontId="64" fillId="0" borderId="0" xfId="0" applyFont="1" applyAlignment="1" applyProtection="1">
      <alignment horizontal="justify" vertical="center"/>
      <protection hidden="1"/>
    </xf>
    <xf numFmtId="0" fontId="64" fillId="9" borderId="0" xfId="0" applyFont="1" applyFill="1" applyAlignment="1" applyProtection="1">
      <alignment horizontal="justify" vertical="top" wrapText="1"/>
      <protection hidden="1"/>
    </xf>
    <xf numFmtId="172" fontId="64" fillId="0" borderId="0" xfId="0" applyNumberFormat="1" applyFont="1" applyAlignment="1" applyProtection="1">
      <alignment horizontal="left" vertical="center" wrapText="1"/>
      <protection hidden="1"/>
    </xf>
    <xf numFmtId="172" fontId="64" fillId="0" borderId="0" xfId="0" applyNumberFormat="1" applyFont="1" applyAlignment="1" applyProtection="1">
      <alignment horizontal="center" vertical="top" wrapText="1"/>
      <protection hidden="1"/>
    </xf>
    <xf numFmtId="0" fontId="64" fillId="0" borderId="0" xfId="0" applyFont="1" applyAlignment="1" applyProtection="1">
      <alignment horizontal="left" vertical="top"/>
      <protection hidden="1"/>
    </xf>
    <xf numFmtId="172" fontId="89" fillId="0" borderId="0" xfId="0" applyNumberFormat="1" applyFont="1" applyAlignment="1" applyProtection="1">
      <alignment horizontal="justify" vertical="top" wrapText="1"/>
      <protection hidden="1"/>
    </xf>
    <xf numFmtId="0" fontId="89" fillId="0" borderId="0" xfId="0" applyFont="1" applyAlignment="1" applyProtection="1">
      <alignment horizontal="left" vertical="center"/>
      <protection hidden="1"/>
    </xf>
    <xf numFmtId="172" fontId="64" fillId="9" borderId="0" xfId="0" applyNumberFormat="1" applyFont="1" applyFill="1" applyAlignment="1" applyProtection="1">
      <alignment horizontal="justify" vertical="top" wrapText="1"/>
      <protection hidden="1"/>
    </xf>
    <xf numFmtId="0" fontId="64" fillId="0" borderId="0" xfId="0" applyFont="1" applyAlignment="1" applyProtection="1">
      <alignment horizontal="left" vertical="center" wrapText="1" indent="2"/>
      <protection hidden="1"/>
    </xf>
    <xf numFmtId="0" fontId="89" fillId="0" borderId="0" xfId="0" applyFont="1" applyAlignment="1" applyProtection="1">
      <alignment horizontal="left" vertical="center" wrapText="1"/>
      <protection hidden="1"/>
    </xf>
    <xf numFmtId="0" fontId="64" fillId="0" borderId="15" xfId="0" applyFont="1" applyBorder="1" applyAlignment="1" applyProtection="1">
      <alignment horizontal="left" vertical="center" wrapText="1"/>
      <protection hidden="1"/>
    </xf>
    <xf numFmtId="172" fontId="91" fillId="0" borderId="0" xfId="0" applyNumberFormat="1" applyFont="1" applyAlignment="1" applyProtection="1">
      <alignment horizontal="justify" vertical="top" wrapText="1"/>
      <protection hidden="1"/>
    </xf>
    <xf numFmtId="0" fontId="64" fillId="0" borderId="72" xfId="0" applyFont="1" applyBorder="1" applyAlignment="1" applyProtection="1">
      <alignment horizontal="left" vertical="center" indent="2"/>
      <protection hidden="1"/>
    </xf>
    <xf numFmtId="0" fontId="64" fillId="0" borderId="5" xfId="0" applyFont="1" applyBorder="1" applyAlignment="1" applyProtection="1">
      <alignment horizontal="left" vertical="center" indent="2"/>
      <protection hidden="1"/>
    </xf>
    <xf numFmtId="0" fontId="64" fillId="3" borderId="5" xfId="0" applyFont="1" applyFill="1" applyBorder="1" applyAlignment="1" applyProtection="1">
      <alignment horizontal="left" vertical="center" wrapText="1"/>
      <protection locked="0"/>
    </xf>
    <xf numFmtId="0" fontId="64" fillId="3" borderId="0" xfId="0" applyFont="1" applyFill="1" applyAlignment="1" applyProtection="1">
      <alignment horizontal="center" vertical="center" wrapText="1"/>
      <protection locked="0"/>
    </xf>
    <xf numFmtId="0" fontId="64" fillId="0" borderId="26" xfId="0" applyFont="1" applyBorder="1" applyAlignment="1" applyProtection="1">
      <alignment horizontal="left" vertical="center" indent="2"/>
      <protection hidden="1"/>
    </xf>
    <xf numFmtId="0" fontId="64" fillId="0" borderId="0" xfId="0" applyFont="1" applyAlignment="1" applyProtection="1">
      <alignment horizontal="left" vertical="center" indent="2"/>
      <protection hidden="1"/>
    </xf>
    <xf numFmtId="0" fontId="64" fillId="0" borderId="0" xfId="0" applyFont="1" applyAlignment="1" applyProtection="1">
      <alignment horizontal="justify" vertical="center" wrapText="1"/>
      <protection hidden="1"/>
    </xf>
    <xf numFmtId="2" fontId="28" fillId="0" borderId="0" xfId="25" applyNumberFormat="1" applyFont="1" applyAlignment="1" applyProtection="1">
      <alignment horizontal="left" vertical="center"/>
      <protection hidden="1"/>
    </xf>
  </cellXfs>
  <cellStyles count="49">
    <cellStyle name="75" xfId="1" xr:uid="{00000000-0005-0000-0000-000000000000}"/>
    <cellStyle name="ÅëÈ­ [0]_±âÅ¸" xfId="2" xr:uid="{00000000-0005-0000-0000-000001000000}"/>
    <cellStyle name="ÅëÈ­_±âÅ¸" xfId="3" xr:uid="{00000000-0005-0000-0000-000002000000}"/>
    <cellStyle name="ÄÞ¸¶ [0]_±âÅ¸" xfId="4" xr:uid="{00000000-0005-0000-0000-000003000000}"/>
    <cellStyle name="ÄÞ¸¶_±âÅ¸" xfId="5" xr:uid="{00000000-0005-0000-0000-000004000000}"/>
    <cellStyle name="Ç¥ÁØ_¿¬°£´©°è¿¹»ó" xfId="6" xr:uid="{00000000-0005-0000-0000-000005000000}"/>
    <cellStyle name="Comma  - Style1" xfId="7" xr:uid="{00000000-0005-0000-0000-000006000000}"/>
    <cellStyle name="Comma  - Style2" xfId="8" xr:uid="{00000000-0005-0000-0000-000007000000}"/>
    <cellStyle name="Comma  - Style3" xfId="9" xr:uid="{00000000-0005-0000-0000-000008000000}"/>
    <cellStyle name="Comma  - Style4" xfId="10" xr:uid="{00000000-0005-0000-0000-000009000000}"/>
    <cellStyle name="Comma  - Style5" xfId="11" xr:uid="{00000000-0005-0000-0000-00000A000000}"/>
    <cellStyle name="Comma  - Style6" xfId="12" xr:uid="{00000000-0005-0000-0000-00000B000000}"/>
    <cellStyle name="Comma  - Style7" xfId="13" xr:uid="{00000000-0005-0000-0000-00000C000000}"/>
    <cellStyle name="Comma  - Style8" xfId="14" xr:uid="{00000000-0005-0000-0000-00000D000000}"/>
    <cellStyle name="Comma 2" xfId="32" xr:uid="{00000000-0005-0000-0000-00000E000000}"/>
    <cellStyle name="Comma 2 2" xfId="36" xr:uid="{00000000-0005-0000-0000-00000F000000}"/>
    <cellStyle name="Comma 3" xfId="37" xr:uid="{00000000-0005-0000-0000-000010000000}"/>
    <cellStyle name="Comma 4" xfId="35" xr:uid="{00000000-0005-0000-0000-000011000000}"/>
    <cellStyle name="Comma 5" xfId="38" xr:uid="{00000000-0005-0000-0000-000012000000}"/>
    <cellStyle name="Formula" xfId="15" xr:uid="{00000000-0005-0000-0000-000013000000}"/>
    <cellStyle name="Header1" xfId="16" xr:uid="{00000000-0005-0000-0000-000014000000}"/>
    <cellStyle name="Header2" xfId="17" xr:uid="{00000000-0005-0000-0000-000015000000}"/>
    <cellStyle name="Hypertextový odkaz" xfId="18" xr:uid="{00000000-0005-0000-0000-000016000000}"/>
    <cellStyle name="no dec" xfId="19" xr:uid="{00000000-0005-0000-0000-000017000000}"/>
    <cellStyle name="Normal" xfId="0" builtinId="0"/>
    <cellStyle name="Normal - Style1" xfId="20" xr:uid="{00000000-0005-0000-0000-000019000000}"/>
    <cellStyle name="Normal 2" xfId="21" xr:uid="{00000000-0005-0000-0000-00001A000000}"/>
    <cellStyle name="Normal 2 2" xfId="40" xr:uid="{00000000-0005-0000-0000-00001B000000}"/>
    <cellStyle name="Normal 2 3" xfId="41" xr:uid="{00000000-0005-0000-0000-00001C000000}"/>
    <cellStyle name="Normal 2 4" xfId="39" xr:uid="{00000000-0005-0000-0000-00001D000000}"/>
    <cellStyle name="Normal 2_20 Price Schedule VOL III Rev-2" xfId="42" xr:uid="{00000000-0005-0000-0000-00001E000000}"/>
    <cellStyle name="Normal 3" xfId="22" xr:uid="{00000000-0005-0000-0000-00001F000000}"/>
    <cellStyle name="Normal 3 2" xfId="44" xr:uid="{00000000-0005-0000-0000-000020000000}"/>
    <cellStyle name="Normal 3 3" xfId="45" xr:uid="{00000000-0005-0000-0000-000021000000}"/>
    <cellStyle name="Normal 3 4" xfId="43" xr:uid="{00000000-0005-0000-0000-000022000000}"/>
    <cellStyle name="Normal 3_Attach 12" xfId="48" xr:uid="{00000000-0005-0000-0000-000023000000}"/>
    <cellStyle name="Normal 4" xfId="46" xr:uid="{00000000-0005-0000-0000-000024000000}"/>
    <cellStyle name="Normal 5" xfId="33" xr:uid="{00000000-0005-0000-0000-000025000000}"/>
    <cellStyle name="Normal 6" xfId="34" xr:uid="{00000000-0005-0000-0000-000026000000}"/>
    <cellStyle name="Normal 7" xfId="47" xr:uid="{00000000-0005-0000-0000-000027000000}"/>
    <cellStyle name="Normal_Annexures TW 04 2" xfId="23" xr:uid="{00000000-0005-0000-0000-000028000000}"/>
    <cellStyle name="Normal_Attach 3(JV)" xfId="24" xr:uid="{00000000-0005-0000-0000-000029000000}"/>
    <cellStyle name="Normal_Entertainment Form" xfId="25" xr:uid="{00000000-0005-0000-0000-00002A000000}"/>
    <cellStyle name="Normal_Price_Schedules for Insulator Package Rev-01" xfId="26" xr:uid="{00000000-0005-0000-0000-00002B000000}"/>
    <cellStyle name="Normal_PRICE-SCHE Bihar-Rev-2-corrections" xfId="27" xr:uid="{00000000-0005-0000-0000-00002C000000}"/>
    <cellStyle name="Normal_Sheet1" xfId="28" xr:uid="{00000000-0005-0000-0000-00002D000000}"/>
    <cellStyle name="Popis" xfId="29" xr:uid="{00000000-0005-0000-0000-00002E000000}"/>
    <cellStyle name="Sledovaný hypertextový odkaz" xfId="30" xr:uid="{00000000-0005-0000-0000-00002F000000}"/>
    <cellStyle name="Standard_BS14" xfId="31" xr:uid="{00000000-0005-0000-0000-000030000000}"/>
  </cellStyles>
  <dxfs count="49">
    <dxf>
      <font>
        <condense val="0"/>
        <extend val="0"/>
        <u/>
        <color indexed="10"/>
      </font>
    </dxf>
    <dxf>
      <font>
        <strike/>
      </font>
    </dxf>
    <dxf>
      <font>
        <strike/>
        <condense val="0"/>
        <extend val="0"/>
        <color auto="1"/>
      </font>
    </dxf>
    <dxf>
      <fill>
        <patternFill patternType="none">
          <bgColor indexed="65"/>
        </patternFill>
      </fill>
    </dxf>
    <dxf>
      <font>
        <strike/>
        <condense val="0"/>
        <extend val="0"/>
      </font>
    </dxf>
    <dxf>
      <font>
        <strike/>
        <condense val="0"/>
        <extend val="0"/>
      </font>
    </dxf>
    <dxf>
      <font>
        <strike/>
      </font>
    </dxf>
    <dxf>
      <fill>
        <patternFill patternType="none">
          <bgColor indexed="65"/>
        </patternFill>
      </fill>
    </dxf>
    <dxf>
      <fill>
        <patternFill patternType="none">
          <bgColor indexed="65"/>
        </patternFill>
      </fill>
    </dxf>
    <dxf>
      <font>
        <color theme="0"/>
      </font>
      <fill>
        <patternFill patternType="none">
          <bgColor indexed="65"/>
        </patternFill>
      </fill>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fill>
        <patternFill>
          <bgColor theme="0"/>
        </patternFill>
      </fill>
    </dxf>
    <dxf>
      <font>
        <condense val="0"/>
        <extend val="0"/>
        <color indexed="9"/>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color theme="0"/>
      </font>
      <border>
        <left/>
        <right/>
        <top/>
        <bottom/>
      </border>
    </dxf>
    <dxf>
      <font>
        <strike val="0"/>
        <color theme="0"/>
        <name val="Cambria"/>
        <scheme val="none"/>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fill>
        <patternFill>
          <fgColor theme="0"/>
          <bgColor theme="0"/>
        </patternFill>
      </fill>
    </dxf>
    <dxf>
      <font>
        <color theme="0"/>
      </font>
      <fill>
        <patternFill>
          <fgColor theme="0"/>
          <bgColor theme="0"/>
        </patternFill>
      </fill>
    </dxf>
    <dxf>
      <font>
        <color theme="0"/>
      </font>
      <fill>
        <patternFill>
          <fgColor theme="0"/>
          <bgColor theme="0"/>
        </patternFill>
      </fill>
    </dxf>
    <dxf>
      <font>
        <color theme="0"/>
      </font>
      <fill>
        <patternFill patternType="none">
          <bgColor indexed="65"/>
        </patternFill>
      </fill>
      <border>
        <left/>
        <right/>
        <top/>
        <bottom/>
      </border>
    </dxf>
    <dxf>
      <fill>
        <patternFill patternType="none">
          <bgColor indexed="65"/>
        </patternFill>
      </fill>
    </dxf>
    <dxf>
      <font>
        <color theme="0"/>
      </font>
      <fill>
        <patternFill patternType="none">
          <bgColor indexed="65"/>
        </patternFill>
      </fill>
    </dxf>
    <dxf>
      <font>
        <color theme="0"/>
      </font>
      <fill>
        <patternFill patternType="none">
          <bgColor indexed="65"/>
        </patternFill>
      </fill>
    </dxf>
    <dxf>
      <font>
        <color theme="0"/>
      </font>
      <fill>
        <patternFill patternType="none">
          <bgColor indexed="65"/>
        </patternFill>
      </fill>
    </dxf>
    <dxf>
      <font>
        <color indexed="9"/>
      </font>
      <fill>
        <patternFill patternType="none">
          <bgColor indexed="65"/>
        </patternFill>
      </fill>
    </dxf>
    <dxf>
      <font>
        <color theme="0"/>
      </font>
      <fill>
        <patternFill patternType="none">
          <bgColor indexed="65"/>
        </patternFill>
      </fill>
      <border>
        <left/>
        <right/>
        <top/>
        <bottom/>
      </border>
    </dxf>
    <dxf>
      <font>
        <strike/>
      </font>
    </dxf>
    <dxf>
      <font>
        <strike/>
      </font>
    </dxf>
    <dxf>
      <font>
        <strike/>
      </font>
    </dxf>
    <dxf>
      <font>
        <color theme="0"/>
      </font>
      <fill>
        <patternFill patternType="none">
          <bgColor indexed="65"/>
        </patternFill>
      </fill>
    </dxf>
    <dxf>
      <font>
        <color rgb="FFFFFF00"/>
      </font>
    </dxf>
    <dxf>
      <font>
        <color theme="0"/>
      </font>
    </dxf>
    <dxf>
      <font>
        <strike/>
      </font>
    </dxf>
    <dxf>
      <font>
        <strike/>
        <condense val="0"/>
        <extend val="0"/>
      </font>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bgColor theme="0"/>
        </patternFill>
      </fill>
    </dxf>
    <dxf>
      <font>
        <color theme="0"/>
      </font>
      <fill>
        <patternFill patternType="none">
          <bgColor indexed="65"/>
        </patternFill>
      </fill>
      <border>
        <left/>
        <right/>
        <top/>
        <bottom/>
      </border>
    </dxf>
    <dxf>
      <font>
        <color theme="0"/>
      </font>
      <fill>
        <patternFill>
          <bgColor theme="0"/>
        </patternFill>
      </fill>
    </dxf>
    <dxf>
      <font>
        <condense val="0"/>
        <extend val="0"/>
        <color indexed="9"/>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externalLink" Target="externalLinks/externalLink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usernames" Target="revisions/userNam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styles" Target="styles.xml"/><Relationship Id="rId40" Type="http://schemas.openxmlformats.org/officeDocument/2006/relationships/revisionHeaders" Target="revisions/revisionHeader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fmlaLink="$H$20" lockText="1" noThreeD="1"/>
</file>

<file path=xl/ctrlProps/ctrlProp32.xml><?xml version="1.0" encoding="utf-8"?>
<formControlPr xmlns="http://schemas.microsoft.com/office/spreadsheetml/2009/9/main" objectType="CheckBox" fmlaLink="$H$20" lockText="1" noThreeD="1"/>
</file>

<file path=xl/ctrlProps/ctrlProp33.xml><?xml version="1.0" encoding="utf-8"?>
<formControlPr xmlns="http://schemas.microsoft.com/office/spreadsheetml/2009/9/main" objectType="Radio" checked="Checked" firstButton="1" fmlaLink="$H$51" lockText="1" noThreeD="1"/>
</file>

<file path=xl/ctrlProps/ctrlProp34.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hyperlink" Target="#'Names of Bidder'!A1"/><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Attach 7'!A1"/></Relationships>
</file>

<file path=xl/drawings/_rels/drawing11.xml.rels><?xml version="1.0" encoding="UTF-8" standalone="yes"?>
<Relationships xmlns="http://schemas.openxmlformats.org/package/2006/relationships"><Relationship Id="rId1" Type="http://schemas.openxmlformats.org/officeDocument/2006/relationships/hyperlink" Target="#'Attach 9'!A1"/></Relationships>
</file>

<file path=xl/drawings/_rels/drawing13.xml.rels><?xml version="1.0" encoding="UTF-8" standalone="yes"?>
<Relationships xmlns="http://schemas.openxmlformats.org/package/2006/relationships"><Relationship Id="rId1" Type="http://schemas.openxmlformats.org/officeDocument/2006/relationships/hyperlink" Target="#'Attach 11'!A1"/></Relationships>
</file>

<file path=xl/drawings/_rels/drawing14.xml.rels><?xml version="1.0" encoding="UTF-8" standalone="yes"?>
<Relationships xmlns="http://schemas.openxmlformats.org/package/2006/relationships"><Relationship Id="rId1" Type="http://schemas.openxmlformats.org/officeDocument/2006/relationships/hyperlink" Target="#'Attach 12'!A1"/></Relationships>
</file>

<file path=xl/drawings/_rels/drawing15.xml.rels><?xml version="1.0" encoding="UTF-8" standalone="yes"?>
<Relationships xmlns="http://schemas.openxmlformats.org/package/2006/relationships"><Relationship Id="rId1" Type="http://schemas.openxmlformats.org/officeDocument/2006/relationships/hyperlink" Target="#'Attach 13'!A1"/></Relationships>
</file>

<file path=xl/drawings/_rels/drawing16.xml.rels><?xml version="1.0" encoding="UTF-8" standalone="yes"?>
<Relationships xmlns="http://schemas.openxmlformats.org/package/2006/relationships"><Relationship Id="rId1" Type="http://schemas.openxmlformats.org/officeDocument/2006/relationships/hyperlink" Target="#'Attach 14'!A1"/></Relationships>
</file>

<file path=xl/drawings/_rels/drawing17.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18.xml.rels><?xml version="1.0" encoding="UTF-8" standalone="yes"?>
<Relationships xmlns="http://schemas.openxmlformats.org/package/2006/relationships"><Relationship Id="rId1" Type="http://schemas.openxmlformats.org/officeDocument/2006/relationships/hyperlink" Target="#'Attach 15'!A1"/></Relationships>
</file>

<file path=xl/drawings/_rels/drawing19.xml.rels><?xml version="1.0" encoding="UTF-8" standalone="yes"?>
<Relationships xmlns="http://schemas.openxmlformats.org/package/2006/relationships"><Relationship Id="rId1" Type="http://schemas.openxmlformats.org/officeDocument/2006/relationships/hyperlink" Target="#'Attach 16'!A1"/></Relationships>
</file>

<file path=xl/drawings/_rels/drawing2.xml.rels><?xml version="1.0" encoding="UTF-8" standalone="yes"?>
<Relationships xmlns="http://schemas.openxmlformats.org/package/2006/relationships"><Relationship Id="rId1" Type="http://schemas.openxmlformats.org/officeDocument/2006/relationships/hyperlink" Target="#'Attach 3(JV)'!A1"/></Relationships>
</file>

<file path=xl/drawings/_rels/drawing20.xml.rels><?xml version="1.0" encoding="UTF-8" standalone="yes"?>
<Relationships xmlns="http://schemas.openxmlformats.org/package/2006/relationships"><Relationship Id="rId1" Type="http://schemas.openxmlformats.org/officeDocument/2006/relationships/hyperlink" Target="#'Attach 17'!A1"/></Relationships>
</file>

<file path=xl/drawings/_rels/drawing21.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Attach 12'!A1"/></Relationships>
</file>

<file path=xl/drawings/_rels/drawing22.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23.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Bid Form 1st Envelope'!A1"/></Relationships>
</file>

<file path=xl/drawings/_rels/drawing24.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Bid Form 1st Envelope'!A1"/></Relationships>
</file>

<file path=xl/drawings/_rels/drawing25.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Bid Form 1st Envelope'!A1"/></Relationships>
</file>

<file path=xl/drawings/_rels/drawing26.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1" Type="http://schemas.openxmlformats.org/officeDocument/2006/relationships/hyperlink" Target="#'Attach 3(QR)'!A1"/></Relationships>
</file>

<file path=xl/drawings/_rels/drawing4.xml.rels><?xml version="1.0" encoding="UTF-8" standalone="yes"?>
<Relationships xmlns="http://schemas.openxmlformats.org/package/2006/relationships"><Relationship Id="rId1" Type="http://schemas.openxmlformats.org/officeDocument/2006/relationships/hyperlink" Target="#'Attach QR'!A1"/></Relationships>
</file>

<file path=xl/drawings/_rels/drawing5.xml.rels><?xml version="1.0" encoding="UTF-8" standalone="yes"?>
<Relationships xmlns="http://schemas.openxmlformats.org/package/2006/relationships"><Relationship Id="rId1" Type="http://schemas.openxmlformats.org/officeDocument/2006/relationships/hyperlink" Target="#'Attach 4'!A1"/></Relationships>
</file>

<file path=xl/drawings/_rels/drawing6.xml.rels><?xml version="1.0" encoding="UTF-8" standalone="yes"?>
<Relationships xmlns="http://schemas.openxmlformats.org/package/2006/relationships"><Relationship Id="rId1" Type="http://schemas.openxmlformats.org/officeDocument/2006/relationships/hyperlink" Target="#'Attach 4 (A)'!A1"/></Relationships>
</file>

<file path=xl/drawings/_rels/drawing7.xml.rels><?xml version="1.0" encoding="UTF-8" standalone="yes"?>
<Relationships xmlns="http://schemas.openxmlformats.org/package/2006/relationships"><Relationship Id="rId1" Type="http://schemas.openxmlformats.org/officeDocument/2006/relationships/hyperlink" Target="#'Attach 4 (B)'!A1"/></Relationships>
</file>

<file path=xl/drawings/_rels/drawing8.xml.rels><?xml version="1.0" encoding="UTF-8" standalone="yes"?>
<Relationships xmlns="http://schemas.openxmlformats.org/package/2006/relationships"><Relationship Id="rId1" Type="http://schemas.openxmlformats.org/officeDocument/2006/relationships/hyperlink" Target="#'Attach 5'!A1"/></Relationships>
</file>

<file path=xl/drawings/_rels/drawing9.xml.rels><?xml version="1.0" encoding="UTF-8" standalone="yes"?>
<Relationships xmlns="http://schemas.openxmlformats.org/package/2006/relationships"><Relationship Id="rId1" Type="http://schemas.openxmlformats.org/officeDocument/2006/relationships/hyperlink" Target="#'Attach 6'!A1"/></Relationships>
</file>

<file path=xl/drawings/_rels/vmlDrawing1.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4</xdr:col>
      <xdr:colOff>133350</xdr:colOff>
      <xdr:row>20</xdr:row>
      <xdr:rowOff>123825</xdr:rowOff>
    </xdr:from>
    <xdr:to>
      <xdr:col>4</xdr:col>
      <xdr:colOff>752475</xdr:colOff>
      <xdr:row>23</xdr:row>
      <xdr:rowOff>47625</xdr:rowOff>
    </xdr:to>
    <xdr:pic>
      <xdr:nvPicPr>
        <xdr:cNvPr id="35457" name="Picture 1">
          <a:extLst>
            <a:ext uri="{FF2B5EF4-FFF2-40B4-BE49-F238E27FC236}">
              <a16:creationId xmlns:a16="http://schemas.microsoft.com/office/drawing/2014/main" id="{00000000-0008-0000-0100-0000818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24750" y="5705475"/>
          <a:ext cx="6191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18</xdr:row>
      <xdr:rowOff>11430</xdr:rowOff>
    </xdr:from>
    <xdr:to>
      <xdr:col>5</xdr:col>
      <xdr:colOff>0</xdr:colOff>
      <xdr:row>19</xdr:row>
      <xdr:rowOff>19050</xdr:rowOff>
    </xdr:to>
    <xdr:sp macro="" textlink="">
      <xdr:nvSpPr>
        <xdr:cNvPr id="2050" name="Text Box 2">
          <a:hlinkClick xmlns:r="http://schemas.openxmlformats.org/officeDocument/2006/relationships" r:id="rId2" tooltip="Click Here to Proceed"/>
          <a:extLst>
            <a:ext uri="{FF2B5EF4-FFF2-40B4-BE49-F238E27FC236}">
              <a16:creationId xmlns:a16="http://schemas.microsoft.com/office/drawing/2014/main" id="{00000000-0008-0000-0100-000002080000}"/>
            </a:ext>
          </a:extLst>
        </xdr:cNvPr>
        <xdr:cNvSpPr txBox="1">
          <a:spLocks noChangeArrowheads="1"/>
        </xdr:cNvSpPr>
      </xdr:nvSpPr>
      <xdr:spPr bwMode="auto">
        <a:xfrm>
          <a:off x="666750" y="3609975"/>
          <a:ext cx="7581900" cy="295275"/>
        </a:xfrm>
        <a:prstGeom prst="rect">
          <a:avLst/>
        </a:prstGeom>
        <a:solidFill>
          <a:srgbClr val="FFCC99"/>
        </a:solidFill>
        <a:ln w="6350">
          <a:solidFill>
            <a:srgbClr val="000000"/>
          </a:solidFill>
          <a:miter lim="800000"/>
          <a:headEnd/>
          <a:tailEnd/>
        </a:ln>
      </xdr:spPr>
      <xdr:txBody>
        <a:bodyPr vertOverflow="clip" wrap="square" lIns="27432" tIns="32004" rIns="27432" bIns="32004" anchor="ctr" upright="1"/>
        <a:lstStyle/>
        <a:p>
          <a:pPr algn="ctr" rtl="1">
            <a:defRPr sz="1000"/>
          </a:pPr>
          <a:r>
            <a:rPr lang="en-US" sz="1200" b="1" i="0" strike="noStrike">
              <a:solidFill>
                <a:srgbClr val="000000"/>
              </a:solidFill>
              <a:latin typeface="Book Antiqua"/>
            </a:rPr>
            <a:t>Click to Proceed</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5</xdr:col>
      <xdr:colOff>104775</xdr:colOff>
      <xdr:row>0</xdr:row>
      <xdr:rowOff>47625</xdr:rowOff>
    </xdr:from>
    <xdr:to>
      <xdr:col>6</xdr:col>
      <xdr:colOff>600075</xdr:colOff>
      <xdr:row>2</xdr:row>
      <xdr:rowOff>600075</xdr:rowOff>
    </xdr:to>
    <xdr:grpSp>
      <xdr:nvGrpSpPr>
        <xdr:cNvPr id="77976" name="Group 1">
          <a:hlinkClick xmlns:r="http://schemas.openxmlformats.org/officeDocument/2006/relationships" r:id="rId1" tooltip="Click for Next Attachment"/>
          <a:extLst>
            <a:ext uri="{FF2B5EF4-FFF2-40B4-BE49-F238E27FC236}">
              <a16:creationId xmlns:a16="http://schemas.microsoft.com/office/drawing/2014/main" id="{00000000-0008-0000-0A00-000098300100}"/>
            </a:ext>
          </a:extLst>
        </xdr:cNvPr>
        <xdr:cNvGrpSpPr>
          <a:grpSpLocks/>
        </xdr:cNvGrpSpPr>
      </xdr:nvGrpSpPr>
      <xdr:grpSpPr bwMode="auto">
        <a:xfrm>
          <a:off x="6696075" y="47625"/>
          <a:ext cx="1104900" cy="895350"/>
          <a:chOff x="738" y="5"/>
          <a:chExt cx="116" cy="73"/>
        </a:xfrm>
      </xdr:grpSpPr>
      <xdr:sp macro="" textlink="">
        <xdr:nvSpPr>
          <xdr:cNvPr id="77978" name="AutoShape 2">
            <a:extLst>
              <a:ext uri="{FF2B5EF4-FFF2-40B4-BE49-F238E27FC236}">
                <a16:creationId xmlns:a16="http://schemas.microsoft.com/office/drawing/2014/main" id="{00000000-0008-0000-0A00-00009A30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A00-0000032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4</xdr:col>
      <xdr:colOff>9525</xdr:colOff>
      <xdr:row>21</xdr:row>
      <xdr:rowOff>9525</xdr:rowOff>
    </xdr:from>
    <xdr:to>
      <xdr:col>4</xdr:col>
      <xdr:colOff>2251564</xdr:colOff>
      <xdr:row>21</xdr:row>
      <xdr:rowOff>183168</xdr:rowOff>
    </xdr:to>
    <xdr:sp macro="" textlink="">
      <xdr:nvSpPr>
        <xdr:cNvPr id="2" name="Text Box 15">
          <a:extLst>
            <a:ext uri="{FF2B5EF4-FFF2-40B4-BE49-F238E27FC236}">
              <a16:creationId xmlns:a16="http://schemas.microsoft.com/office/drawing/2014/main" id="{00000000-0008-0000-0A00-000002000000}"/>
            </a:ext>
          </a:extLst>
        </xdr:cNvPr>
        <xdr:cNvSpPr txBox="1">
          <a:spLocks noChangeArrowheads="1"/>
        </xdr:cNvSpPr>
      </xdr:nvSpPr>
      <xdr:spPr bwMode="auto">
        <a:xfrm>
          <a:off x="3981450" y="6000750"/>
          <a:ext cx="2238375" cy="17145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1962150</xdr:colOff>
          <xdr:row>20</xdr:row>
          <xdr:rowOff>9525</xdr:rowOff>
        </xdr:from>
        <xdr:to>
          <xdr:col>4</xdr:col>
          <xdr:colOff>2247900</xdr:colOff>
          <xdr:row>20</xdr:row>
          <xdr:rowOff>209550</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A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5</xdr:col>
      <xdr:colOff>409575</xdr:colOff>
      <xdr:row>0</xdr:row>
      <xdr:rowOff>47625</xdr:rowOff>
    </xdr:from>
    <xdr:to>
      <xdr:col>7</xdr:col>
      <xdr:colOff>295275</xdr:colOff>
      <xdr:row>2</xdr:row>
      <xdr:rowOff>304800</xdr:rowOff>
    </xdr:to>
    <xdr:grpSp>
      <xdr:nvGrpSpPr>
        <xdr:cNvPr id="42945" name="Group 1">
          <a:hlinkClick xmlns:r="http://schemas.openxmlformats.org/officeDocument/2006/relationships" r:id="rId1" tooltip="Click for Next Attachment"/>
          <a:extLst>
            <a:ext uri="{FF2B5EF4-FFF2-40B4-BE49-F238E27FC236}">
              <a16:creationId xmlns:a16="http://schemas.microsoft.com/office/drawing/2014/main" id="{00000000-0008-0000-0B00-0000C1A70000}"/>
            </a:ext>
          </a:extLst>
        </xdr:cNvPr>
        <xdr:cNvGrpSpPr>
          <a:grpSpLocks/>
        </xdr:cNvGrpSpPr>
      </xdr:nvGrpSpPr>
      <xdr:grpSpPr bwMode="auto">
        <a:xfrm>
          <a:off x="7153275" y="47625"/>
          <a:ext cx="1104900" cy="742950"/>
          <a:chOff x="738" y="5"/>
          <a:chExt cx="116" cy="73"/>
        </a:xfrm>
      </xdr:grpSpPr>
      <xdr:sp macro="" textlink="">
        <xdr:nvSpPr>
          <xdr:cNvPr id="42946" name="AutoShape 2">
            <a:extLst>
              <a:ext uri="{FF2B5EF4-FFF2-40B4-BE49-F238E27FC236}">
                <a16:creationId xmlns:a16="http://schemas.microsoft.com/office/drawing/2014/main" id="{00000000-0008-0000-0B00-0000C2A7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0B00-000007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7</xdr:col>
      <xdr:colOff>1057275</xdr:colOff>
      <xdr:row>0</xdr:row>
      <xdr:rowOff>47625</xdr:rowOff>
    </xdr:from>
    <xdr:to>
      <xdr:col>10</xdr:col>
      <xdr:colOff>333375</xdr:colOff>
      <xdr:row>2</xdr:row>
      <xdr:rowOff>533400</xdr:rowOff>
    </xdr:to>
    <xdr:grpSp>
      <xdr:nvGrpSpPr>
        <xdr:cNvPr id="43969" name="Group 4">
          <a:extLst>
            <a:ext uri="{FF2B5EF4-FFF2-40B4-BE49-F238E27FC236}">
              <a16:creationId xmlns:a16="http://schemas.microsoft.com/office/drawing/2014/main" id="{00000000-0008-0000-0C00-0000C1AB0000}"/>
            </a:ext>
          </a:extLst>
        </xdr:cNvPr>
        <xdr:cNvGrpSpPr>
          <a:grpSpLocks/>
        </xdr:cNvGrpSpPr>
      </xdr:nvGrpSpPr>
      <xdr:grpSpPr bwMode="auto">
        <a:xfrm>
          <a:off x="10001250" y="47625"/>
          <a:ext cx="1561042" cy="1110192"/>
          <a:chOff x="6962775" y="47625"/>
          <a:chExt cx="2139950" cy="887942"/>
        </a:xfrm>
      </xdr:grpSpPr>
      <xdr:sp macro="" textlink="">
        <xdr:nvSpPr>
          <xdr:cNvPr id="43970" name="AutoShape 2">
            <a:extLst>
              <a:ext uri="{FF2B5EF4-FFF2-40B4-BE49-F238E27FC236}">
                <a16:creationId xmlns:a16="http://schemas.microsoft.com/office/drawing/2014/main" id="{00000000-0008-0000-0C00-0000C2AB0000}"/>
              </a:ext>
            </a:extLst>
          </xdr:cNvPr>
          <xdr:cNvSpPr>
            <a:spLocks noChangeArrowheads="1"/>
          </xdr:cNvSpPr>
        </xdr:nvSpPr>
        <xdr:spPr bwMode="auto">
          <a:xfrm>
            <a:off x="6962775" y="47625"/>
            <a:ext cx="2139950" cy="887942"/>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2291" name="Text Box 3">
            <a:extLst>
              <a:ext uri="{FF2B5EF4-FFF2-40B4-BE49-F238E27FC236}">
                <a16:creationId xmlns:a16="http://schemas.microsoft.com/office/drawing/2014/main" id="{00000000-0008-0000-0C00-000003300000}"/>
              </a:ext>
            </a:extLst>
          </xdr:cNvPr>
          <xdr:cNvSpPr txBox="1">
            <a:spLocks noChangeArrowheads="1"/>
          </xdr:cNvSpPr>
        </xdr:nvSpPr>
        <xdr:spPr bwMode="auto">
          <a:xfrm>
            <a:off x="7159703" y="277265"/>
            <a:ext cx="1811737" cy="466935"/>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5</xdr:col>
      <xdr:colOff>123825</xdr:colOff>
      <xdr:row>0</xdr:row>
      <xdr:rowOff>38100</xdr:rowOff>
    </xdr:from>
    <xdr:to>
      <xdr:col>7</xdr:col>
      <xdr:colOff>9525</xdr:colOff>
      <xdr:row>2</xdr:row>
      <xdr:rowOff>314325</xdr:rowOff>
    </xdr:to>
    <xdr:grpSp>
      <xdr:nvGrpSpPr>
        <xdr:cNvPr id="44993" name="Group 1">
          <a:hlinkClick xmlns:r="http://schemas.openxmlformats.org/officeDocument/2006/relationships" r:id="rId1" tooltip="Click for Next Attachment"/>
          <a:extLst>
            <a:ext uri="{FF2B5EF4-FFF2-40B4-BE49-F238E27FC236}">
              <a16:creationId xmlns:a16="http://schemas.microsoft.com/office/drawing/2014/main" id="{00000000-0008-0000-0D00-0000C1AF0000}"/>
            </a:ext>
          </a:extLst>
        </xdr:cNvPr>
        <xdr:cNvGrpSpPr>
          <a:grpSpLocks/>
        </xdr:cNvGrpSpPr>
      </xdr:nvGrpSpPr>
      <xdr:grpSpPr bwMode="auto">
        <a:xfrm>
          <a:off x="6715125" y="38100"/>
          <a:ext cx="1104900" cy="828675"/>
          <a:chOff x="738" y="5"/>
          <a:chExt cx="116" cy="73"/>
        </a:xfrm>
      </xdr:grpSpPr>
      <xdr:sp macro="" textlink="">
        <xdr:nvSpPr>
          <xdr:cNvPr id="44994" name="AutoShape 2">
            <a:extLst>
              <a:ext uri="{FF2B5EF4-FFF2-40B4-BE49-F238E27FC236}">
                <a16:creationId xmlns:a16="http://schemas.microsoft.com/office/drawing/2014/main" id="{00000000-0008-0000-0D00-0000C2AF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D00-000003340000}"/>
              </a:ext>
            </a:extLst>
          </xdr:cNvPr>
          <xdr:cNvSpPr txBox="1">
            <a:spLocks noChangeArrowheads="1"/>
          </xdr:cNvSpPr>
        </xdr:nvSpPr>
        <xdr:spPr bwMode="auto">
          <a:xfrm>
            <a:off x="753" y="23"/>
            <a:ext cx="98" cy="4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333375</xdr:rowOff>
    </xdr:to>
    <xdr:grpSp>
      <xdr:nvGrpSpPr>
        <xdr:cNvPr id="46017" name="Group 1">
          <a:hlinkClick xmlns:r="http://schemas.openxmlformats.org/officeDocument/2006/relationships" r:id="rId1" tooltip="Click for Next Attachment"/>
          <a:extLst>
            <a:ext uri="{FF2B5EF4-FFF2-40B4-BE49-F238E27FC236}">
              <a16:creationId xmlns:a16="http://schemas.microsoft.com/office/drawing/2014/main" id="{00000000-0008-0000-0E00-0000C1B30000}"/>
            </a:ext>
          </a:extLst>
        </xdr:cNvPr>
        <xdr:cNvGrpSpPr>
          <a:grpSpLocks/>
        </xdr:cNvGrpSpPr>
      </xdr:nvGrpSpPr>
      <xdr:grpSpPr bwMode="auto">
        <a:xfrm>
          <a:off x="6919291" y="57150"/>
          <a:ext cx="1111526" cy="822877"/>
          <a:chOff x="738" y="5"/>
          <a:chExt cx="116" cy="73"/>
        </a:xfrm>
      </xdr:grpSpPr>
      <xdr:sp macro="" textlink="">
        <xdr:nvSpPr>
          <xdr:cNvPr id="46018" name="AutoShape 2">
            <a:extLst>
              <a:ext uri="{FF2B5EF4-FFF2-40B4-BE49-F238E27FC236}">
                <a16:creationId xmlns:a16="http://schemas.microsoft.com/office/drawing/2014/main" id="{00000000-0008-0000-0E00-0000C2B3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4339" name="Text Box 3">
            <a:extLst>
              <a:ext uri="{FF2B5EF4-FFF2-40B4-BE49-F238E27FC236}">
                <a16:creationId xmlns:a16="http://schemas.microsoft.com/office/drawing/2014/main" id="{00000000-0008-0000-0E00-0000033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5</xdr:col>
      <xdr:colOff>133350</xdr:colOff>
      <xdr:row>0</xdr:row>
      <xdr:rowOff>47625</xdr:rowOff>
    </xdr:from>
    <xdr:to>
      <xdr:col>7</xdr:col>
      <xdr:colOff>19050</xdr:colOff>
      <xdr:row>2</xdr:row>
      <xdr:rowOff>323850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0F00-000002000000}"/>
            </a:ext>
          </a:extLst>
        </xdr:cNvPr>
        <xdr:cNvGrpSpPr>
          <a:grpSpLocks/>
        </xdr:cNvGrpSpPr>
      </xdr:nvGrpSpPr>
      <xdr:grpSpPr bwMode="auto">
        <a:xfrm>
          <a:off x="7419975" y="47625"/>
          <a:ext cx="476250" cy="695325"/>
          <a:chOff x="738" y="5"/>
          <a:chExt cx="116" cy="73"/>
        </a:xfrm>
      </xdr:grpSpPr>
      <xdr:sp macro="" textlink="">
        <xdr:nvSpPr>
          <xdr:cNvPr id="3" name="AutoShape 2">
            <a:extLst>
              <a:ext uri="{FF2B5EF4-FFF2-40B4-BE49-F238E27FC236}">
                <a16:creationId xmlns:a16="http://schemas.microsoft.com/office/drawing/2014/main" id="{00000000-0008-0000-0F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F00-000004000000}"/>
              </a:ext>
            </a:extLst>
          </xdr:cNvPr>
          <xdr:cNvSpPr txBox="1">
            <a:spLocks noChangeArrowheads="1"/>
          </xdr:cNvSpPr>
        </xdr:nvSpPr>
        <xdr:spPr bwMode="auto">
          <a:xfrm>
            <a:off x="6924676" y="4"/>
            <a:ext cx="0" cy="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48065" name="Group 1">
          <a:hlinkClick xmlns:r="http://schemas.openxmlformats.org/officeDocument/2006/relationships" r:id="rId1" tooltip="Click for Next Attachment"/>
          <a:extLst>
            <a:ext uri="{FF2B5EF4-FFF2-40B4-BE49-F238E27FC236}">
              <a16:creationId xmlns:a16="http://schemas.microsoft.com/office/drawing/2014/main" id="{00000000-0008-0000-1000-0000C1BB0000}"/>
            </a:ext>
          </a:extLst>
        </xdr:cNvPr>
        <xdr:cNvGrpSpPr>
          <a:grpSpLocks/>
        </xdr:cNvGrpSpPr>
      </xdr:nvGrpSpPr>
      <xdr:grpSpPr bwMode="auto">
        <a:xfrm>
          <a:off x="6743700" y="47625"/>
          <a:ext cx="1104900" cy="1009650"/>
          <a:chOff x="738" y="5"/>
          <a:chExt cx="116" cy="73"/>
        </a:xfrm>
      </xdr:grpSpPr>
      <xdr:sp macro="" textlink="">
        <xdr:nvSpPr>
          <xdr:cNvPr id="48066" name="AutoShape 2">
            <a:extLst>
              <a:ext uri="{FF2B5EF4-FFF2-40B4-BE49-F238E27FC236}">
                <a16:creationId xmlns:a16="http://schemas.microsoft.com/office/drawing/2014/main" id="{00000000-0008-0000-1000-0000C2BB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6387" name="Text Box 3">
            <a:extLst>
              <a:ext uri="{FF2B5EF4-FFF2-40B4-BE49-F238E27FC236}">
                <a16:creationId xmlns:a16="http://schemas.microsoft.com/office/drawing/2014/main" id="{00000000-0008-0000-1000-0000034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49089" name="Group 1">
          <a:hlinkClick xmlns:r="http://schemas.openxmlformats.org/officeDocument/2006/relationships" r:id="rId1" tooltip="Click for Next Attachment"/>
          <a:extLst>
            <a:ext uri="{FF2B5EF4-FFF2-40B4-BE49-F238E27FC236}">
              <a16:creationId xmlns:a16="http://schemas.microsoft.com/office/drawing/2014/main" id="{00000000-0008-0000-1100-0000C1BF0000}"/>
            </a:ext>
          </a:extLst>
        </xdr:cNvPr>
        <xdr:cNvGrpSpPr>
          <a:grpSpLocks/>
        </xdr:cNvGrpSpPr>
      </xdr:nvGrpSpPr>
      <xdr:grpSpPr bwMode="auto">
        <a:xfrm>
          <a:off x="6743700" y="47625"/>
          <a:ext cx="1104900" cy="819150"/>
          <a:chOff x="738" y="5"/>
          <a:chExt cx="116" cy="73"/>
        </a:xfrm>
      </xdr:grpSpPr>
      <xdr:sp macro="" textlink="">
        <xdr:nvSpPr>
          <xdr:cNvPr id="49090" name="AutoShape 2">
            <a:extLst>
              <a:ext uri="{FF2B5EF4-FFF2-40B4-BE49-F238E27FC236}">
                <a16:creationId xmlns:a16="http://schemas.microsoft.com/office/drawing/2014/main" id="{00000000-0008-0000-1100-0000C2BF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1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9</xdr:col>
      <xdr:colOff>438150</xdr:colOff>
      <xdr:row>1</xdr:row>
      <xdr:rowOff>47625</xdr:rowOff>
    </xdr:from>
    <xdr:to>
      <xdr:col>11</xdr:col>
      <xdr:colOff>323850</xdr:colOff>
      <xdr:row>2</xdr:row>
      <xdr:rowOff>342900</xdr:rowOff>
    </xdr:to>
    <xdr:grpSp>
      <xdr:nvGrpSpPr>
        <xdr:cNvPr id="50113" name="Group 1">
          <a:hlinkClick xmlns:r="http://schemas.openxmlformats.org/officeDocument/2006/relationships" r:id="rId1" tooltip="Click for Next Attachment"/>
          <a:extLst>
            <a:ext uri="{FF2B5EF4-FFF2-40B4-BE49-F238E27FC236}">
              <a16:creationId xmlns:a16="http://schemas.microsoft.com/office/drawing/2014/main" id="{00000000-0008-0000-1200-0000C1C30000}"/>
            </a:ext>
          </a:extLst>
        </xdr:cNvPr>
        <xdr:cNvGrpSpPr>
          <a:grpSpLocks/>
        </xdr:cNvGrpSpPr>
      </xdr:nvGrpSpPr>
      <xdr:grpSpPr bwMode="auto">
        <a:xfrm>
          <a:off x="6829425" y="447675"/>
          <a:ext cx="495300" cy="695325"/>
          <a:chOff x="738" y="5"/>
          <a:chExt cx="116" cy="73"/>
        </a:xfrm>
      </xdr:grpSpPr>
      <xdr:sp macro="" textlink="">
        <xdr:nvSpPr>
          <xdr:cNvPr id="50114" name="AutoShape 2">
            <a:extLst>
              <a:ext uri="{FF2B5EF4-FFF2-40B4-BE49-F238E27FC236}">
                <a16:creationId xmlns:a16="http://schemas.microsoft.com/office/drawing/2014/main" id="{00000000-0008-0000-1200-0000C2C3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2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5</xdr:col>
      <xdr:colOff>276225</xdr:colOff>
      <xdr:row>0</xdr:row>
      <xdr:rowOff>57150</xdr:rowOff>
    </xdr:from>
    <xdr:to>
      <xdr:col>8</xdr:col>
      <xdr:colOff>257175</xdr:colOff>
      <xdr:row>2</xdr:row>
      <xdr:rowOff>533400</xdr:rowOff>
    </xdr:to>
    <xdr:grpSp>
      <xdr:nvGrpSpPr>
        <xdr:cNvPr id="25543" name="Group 2">
          <a:hlinkClick xmlns:r="http://schemas.openxmlformats.org/officeDocument/2006/relationships" r:id="rId1" tooltip="Click for Next Attachment"/>
          <a:extLst>
            <a:ext uri="{FF2B5EF4-FFF2-40B4-BE49-F238E27FC236}">
              <a16:creationId xmlns:a16="http://schemas.microsoft.com/office/drawing/2014/main" id="{00000000-0008-0000-1300-0000C7630000}"/>
            </a:ext>
          </a:extLst>
        </xdr:cNvPr>
        <xdr:cNvGrpSpPr>
          <a:grpSpLocks/>
        </xdr:cNvGrpSpPr>
      </xdr:nvGrpSpPr>
      <xdr:grpSpPr bwMode="auto">
        <a:xfrm>
          <a:off x="6869182" y="57150"/>
          <a:ext cx="1206776" cy="1114011"/>
          <a:chOff x="738" y="5"/>
          <a:chExt cx="116" cy="73"/>
        </a:xfrm>
      </xdr:grpSpPr>
      <xdr:sp macro="" textlink="">
        <xdr:nvSpPr>
          <xdr:cNvPr id="25544" name="AutoShape 3">
            <a:extLst>
              <a:ext uri="{FF2B5EF4-FFF2-40B4-BE49-F238E27FC236}">
                <a16:creationId xmlns:a16="http://schemas.microsoft.com/office/drawing/2014/main" id="{00000000-0008-0000-1300-0000C863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4">
            <a:hlinkClick xmlns:r="http://schemas.openxmlformats.org/officeDocument/2006/relationships" r:id="rId1"/>
            <a:extLst>
              <a:ext uri="{FF2B5EF4-FFF2-40B4-BE49-F238E27FC236}">
                <a16:creationId xmlns:a16="http://schemas.microsoft.com/office/drawing/2014/main" id="{00000000-0008-0000-1300-000004000000}"/>
              </a:ext>
            </a:extLst>
          </xdr:cNvPr>
          <xdr:cNvSpPr txBox="1">
            <a:spLocks noChangeArrowheads="1"/>
          </xdr:cNvSpPr>
        </xdr:nvSpPr>
        <xdr:spPr bwMode="auto">
          <a:xfrm>
            <a:off x="753" y="24"/>
            <a:ext cx="99"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editAs="oneCell">
        <xdr:from>
          <xdr:col>1</xdr:col>
          <xdr:colOff>1047750</xdr:colOff>
          <xdr:row>49</xdr:row>
          <xdr:rowOff>57150</xdr:rowOff>
        </xdr:from>
        <xdr:to>
          <xdr:col>2</xdr:col>
          <xdr:colOff>638175</xdr:colOff>
          <xdr:row>50</xdr:row>
          <xdr:rowOff>38100</xdr:rowOff>
        </xdr:to>
        <xdr:sp macro="" textlink="">
          <xdr:nvSpPr>
            <xdr:cNvPr id="24577" name="Option Button 1" hidden="1">
              <a:extLst>
                <a:ext uri="{63B3BB69-23CF-44E3-9099-C40C66FF867C}">
                  <a14:compatExt spid="_x0000_s24577"/>
                </a:ext>
                <a:ext uri="{FF2B5EF4-FFF2-40B4-BE49-F238E27FC236}">
                  <a16:creationId xmlns:a16="http://schemas.microsoft.com/office/drawing/2014/main" id="{00000000-0008-0000-13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Saving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571500</xdr:colOff>
          <xdr:row>49</xdr:row>
          <xdr:rowOff>57150</xdr:rowOff>
        </xdr:from>
        <xdr:to>
          <xdr:col>3</xdr:col>
          <xdr:colOff>771525</xdr:colOff>
          <xdr:row>50</xdr:row>
          <xdr:rowOff>38100</xdr:rowOff>
        </xdr:to>
        <xdr:sp macro="" textlink="">
          <xdr:nvSpPr>
            <xdr:cNvPr id="24578" name="Option Button 2" hidden="1">
              <a:extLst>
                <a:ext uri="{63B3BB69-23CF-44E3-9099-C40C66FF867C}">
                  <a14:compatExt spid="_x0000_s24578"/>
                </a:ext>
                <a:ext uri="{FF2B5EF4-FFF2-40B4-BE49-F238E27FC236}">
                  <a16:creationId xmlns:a16="http://schemas.microsoft.com/office/drawing/2014/main" id="{00000000-0008-0000-13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Current Account</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4</xdr:col>
      <xdr:colOff>542925</xdr:colOff>
      <xdr:row>0</xdr:row>
      <xdr:rowOff>47625</xdr:rowOff>
    </xdr:from>
    <xdr:to>
      <xdr:col>6</xdr:col>
      <xdr:colOff>66675</xdr:colOff>
      <xdr:row>1</xdr:row>
      <xdr:rowOff>238125</xdr:rowOff>
    </xdr:to>
    <xdr:grpSp>
      <xdr:nvGrpSpPr>
        <xdr:cNvPr id="36810" name="Group 12">
          <a:hlinkClick xmlns:r="http://schemas.openxmlformats.org/officeDocument/2006/relationships" r:id="rId1" tooltip="Click for Next Attachment"/>
          <a:extLst>
            <a:ext uri="{FF2B5EF4-FFF2-40B4-BE49-F238E27FC236}">
              <a16:creationId xmlns:a16="http://schemas.microsoft.com/office/drawing/2014/main" id="{00000000-0008-0000-0200-0000CA8F0000}"/>
            </a:ext>
          </a:extLst>
        </xdr:cNvPr>
        <xdr:cNvGrpSpPr>
          <a:grpSpLocks/>
        </xdr:cNvGrpSpPr>
      </xdr:nvGrpSpPr>
      <xdr:grpSpPr bwMode="auto">
        <a:xfrm>
          <a:off x="8067675" y="47625"/>
          <a:ext cx="1104900" cy="1209675"/>
          <a:chOff x="738" y="5"/>
          <a:chExt cx="116" cy="73"/>
        </a:xfrm>
      </xdr:grpSpPr>
      <xdr:sp macro="" textlink="">
        <xdr:nvSpPr>
          <xdr:cNvPr id="36811" name="AutoShape 13">
            <a:extLst>
              <a:ext uri="{FF2B5EF4-FFF2-40B4-BE49-F238E27FC236}">
                <a16:creationId xmlns:a16="http://schemas.microsoft.com/office/drawing/2014/main" id="{00000000-0008-0000-0200-0000CB8F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9470" name="Text Box 14">
            <a:extLst>
              <a:ext uri="{FF2B5EF4-FFF2-40B4-BE49-F238E27FC236}">
                <a16:creationId xmlns:a16="http://schemas.microsoft.com/office/drawing/2014/main" id="{00000000-0008-0000-0200-00000E4C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12</xdr:col>
      <xdr:colOff>161925</xdr:colOff>
      <xdr:row>2</xdr:row>
      <xdr:rowOff>28575</xdr:rowOff>
    </xdr:from>
    <xdr:to>
      <xdr:col>14</xdr:col>
      <xdr:colOff>47625</xdr:colOff>
      <xdr:row>4</xdr:row>
      <xdr:rowOff>0</xdr:rowOff>
    </xdr:to>
    <xdr:grpSp>
      <xdr:nvGrpSpPr>
        <xdr:cNvPr id="51137" name="Group 1">
          <a:hlinkClick xmlns:r="http://schemas.openxmlformats.org/officeDocument/2006/relationships" r:id="rId1" tooltip="Click for Next Attachment"/>
          <a:extLst>
            <a:ext uri="{FF2B5EF4-FFF2-40B4-BE49-F238E27FC236}">
              <a16:creationId xmlns:a16="http://schemas.microsoft.com/office/drawing/2014/main" id="{00000000-0008-0000-1400-0000C1C70000}"/>
            </a:ext>
          </a:extLst>
        </xdr:cNvPr>
        <xdr:cNvGrpSpPr>
          <a:grpSpLocks/>
        </xdr:cNvGrpSpPr>
      </xdr:nvGrpSpPr>
      <xdr:grpSpPr bwMode="auto">
        <a:xfrm>
          <a:off x="7134225" y="533400"/>
          <a:ext cx="1104900" cy="1181100"/>
          <a:chOff x="738" y="5"/>
          <a:chExt cx="116" cy="73"/>
        </a:xfrm>
      </xdr:grpSpPr>
      <xdr:sp macro="" textlink="">
        <xdr:nvSpPr>
          <xdr:cNvPr id="51138" name="AutoShape 2">
            <a:extLst>
              <a:ext uri="{FF2B5EF4-FFF2-40B4-BE49-F238E27FC236}">
                <a16:creationId xmlns:a16="http://schemas.microsoft.com/office/drawing/2014/main" id="{00000000-0008-0000-1400-0000C2C7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7411" name="Text Box 3">
            <a:extLst>
              <a:ext uri="{FF2B5EF4-FFF2-40B4-BE49-F238E27FC236}">
                <a16:creationId xmlns:a16="http://schemas.microsoft.com/office/drawing/2014/main" id="{00000000-0008-0000-1400-00000344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533400</xdr:rowOff>
    </xdr:to>
    <xdr:grpSp>
      <xdr:nvGrpSpPr>
        <xdr:cNvPr id="52161" name="Group 1">
          <a:hlinkClick xmlns:r="http://schemas.openxmlformats.org/officeDocument/2006/relationships" r:id="rId1" tooltip="Click for Next Attachment"/>
          <a:extLst>
            <a:ext uri="{FF2B5EF4-FFF2-40B4-BE49-F238E27FC236}">
              <a16:creationId xmlns:a16="http://schemas.microsoft.com/office/drawing/2014/main" id="{00000000-0008-0000-1500-0000C1CB0000}"/>
            </a:ext>
          </a:extLst>
        </xdr:cNvPr>
        <xdr:cNvGrpSpPr>
          <a:grpSpLocks/>
        </xdr:cNvGrpSpPr>
      </xdr:nvGrpSpPr>
      <xdr:grpSpPr bwMode="auto">
        <a:xfrm>
          <a:off x="6724650" y="57150"/>
          <a:ext cx="1104900" cy="1009650"/>
          <a:chOff x="738" y="5"/>
          <a:chExt cx="116" cy="73"/>
        </a:xfrm>
      </xdr:grpSpPr>
      <xdr:sp macro="" textlink="">
        <xdr:nvSpPr>
          <xdr:cNvPr id="52162" name="AutoShape 2">
            <a:extLst>
              <a:ext uri="{FF2B5EF4-FFF2-40B4-BE49-F238E27FC236}">
                <a16:creationId xmlns:a16="http://schemas.microsoft.com/office/drawing/2014/main" id="{00000000-0008-0000-1500-0000C2CB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500-000004000000}"/>
              </a:ext>
            </a:extLst>
          </xdr:cNvPr>
          <xdr:cNvSpPr txBox="1">
            <a:spLocks noChangeArrowheads="1"/>
          </xdr:cNvSpPr>
        </xdr:nvSpPr>
        <xdr:spPr bwMode="auto">
          <a:xfrm>
            <a:off x="753" y="23"/>
            <a:ext cx="98" cy="42"/>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55125" name="Group 1">
          <a:hlinkClick xmlns:r="http://schemas.openxmlformats.org/officeDocument/2006/relationships" r:id="rId1" tooltip="Click for Next Attachment"/>
          <a:extLst>
            <a:ext uri="{FF2B5EF4-FFF2-40B4-BE49-F238E27FC236}">
              <a16:creationId xmlns:a16="http://schemas.microsoft.com/office/drawing/2014/main" id="{00000000-0008-0000-1600-000055D70000}"/>
            </a:ext>
          </a:extLst>
        </xdr:cNvPr>
        <xdr:cNvGrpSpPr>
          <a:grpSpLocks/>
        </xdr:cNvGrpSpPr>
      </xdr:nvGrpSpPr>
      <xdr:grpSpPr bwMode="auto">
        <a:xfrm>
          <a:off x="6743700" y="47625"/>
          <a:ext cx="1104900" cy="838200"/>
          <a:chOff x="738" y="5"/>
          <a:chExt cx="116" cy="73"/>
        </a:xfrm>
      </xdr:grpSpPr>
      <xdr:sp macro="" textlink="">
        <xdr:nvSpPr>
          <xdr:cNvPr id="55126" name="AutoShape 2">
            <a:extLst>
              <a:ext uri="{FF2B5EF4-FFF2-40B4-BE49-F238E27FC236}">
                <a16:creationId xmlns:a16="http://schemas.microsoft.com/office/drawing/2014/main" id="{00000000-0008-0000-1600-000056D7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6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5</xdr:col>
      <xdr:colOff>180975</xdr:colOff>
      <xdr:row>0</xdr:row>
      <xdr:rowOff>57150</xdr:rowOff>
    </xdr:from>
    <xdr:to>
      <xdr:col>7</xdr:col>
      <xdr:colOff>66675</xdr:colOff>
      <xdr:row>2</xdr:row>
      <xdr:rowOff>333375</xdr:rowOff>
    </xdr:to>
    <xdr:grpSp>
      <xdr:nvGrpSpPr>
        <xdr:cNvPr id="53185" name="Group 1">
          <a:hlinkClick xmlns:r="http://schemas.openxmlformats.org/officeDocument/2006/relationships" r:id="rId1" tooltip="Click for Next Attachment"/>
          <a:extLst>
            <a:ext uri="{FF2B5EF4-FFF2-40B4-BE49-F238E27FC236}">
              <a16:creationId xmlns:a16="http://schemas.microsoft.com/office/drawing/2014/main" id="{00000000-0008-0000-1700-0000C1CF0000}"/>
            </a:ext>
          </a:extLst>
        </xdr:cNvPr>
        <xdr:cNvGrpSpPr>
          <a:grpSpLocks/>
        </xdr:cNvGrpSpPr>
      </xdr:nvGrpSpPr>
      <xdr:grpSpPr bwMode="auto">
        <a:xfrm>
          <a:off x="6772275" y="57150"/>
          <a:ext cx="1104900" cy="771525"/>
          <a:chOff x="738" y="5"/>
          <a:chExt cx="116" cy="73"/>
        </a:xfrm>
      </xdr:grpSpPr>
      <xdr:sp macro="" textlink="">
        <xdr:nvSpPr>
          <xdr:cNvPr id="53186" name="AutoShape 2">
            <a:extLst>
              <a:ext uri="{FF2B5EF4-FFF2-40B4-BE49-F238E27FC236}">
                <a16:creationId xmlns:a16="http://schemas.microsoft.com/office/drawing/2014/main" id="{00000000-0008-0000-1700-0000C2CF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8435" name="Text Box 3">
            <a:hlinkClick xmlns:r="http://schemas.openxmlformats.org/officeDocument/2006/relationships" r:id="rId2"/>
            <a:extLst>
              <a:ext uri="{FF2B5EF4-FFF2-40B4-BE49-F238E27FC236}">
                <a16:creationId xmlns:a16="http://schemas.microsoft.com/office/drawing/2014/main" id="{00000000-0008-0000-1700-0000034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5</xdr:col>
      <xdr:colOff>180975</xdr:colOff>
      <xdr:row>0</xdr:row>
      <xdr:rowOff>57150</xdr:rowOff>
    </xdr:from>
    <xdr:to>
      <xdr:col>7</xdr:col>
      <xdr:colOff>66675</xdr:colOff>
      <xdr:row>3</xdr:row>
      <xdr:rowOff>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800-000002000000}"/>
            </a:ext>
          </a:extLst>
        </xdr:cNvPr>
        <xdr:cNvGrpSpPr>
          <a:grpSpLocks/>
        </xdr:cNvGrpSpPr>
      </xdr:nvGrpSpPr>
      <xdr:grpSpPr bwMode="auto">
        <a:xfrm>
          <a:off x="6753225" y="57150"/>
          <a:ext cx="1097973" cy="938645"/>
          <a:chOff x="738" y="5"/>
          <a:chExt cx="116" cy="73"/>
        </a:xfrm>
      </xdr:grpSpPr>
      <xdr:sp macro="" textlink="">
        <xdr:nvSpPr>
          <xdr:cNvPr id="3" name="AutoShape 2">
            <a:extLst>
              <a:ext uri="{FF2B5EF4-FFF2-40B4-BE49-F238E27FC236}">
                <a16:creationId xmlns:a16="http://schemas.microsoft.com/office/drawing/2014/main" id="{00000000-0008-0000-18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8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5</xdr:col>
      <xdr:colOff>180975</xdr:colOff>
      <xdr:row>0</xdr:row>
      <xdr:rowOff>57150</xdr:rowOff>
    </xdr:from>
    <xdr:to>
      <xdr:col>7</xdr:col>
      <xdr:colOff>66675</xdr:colOff>
      <xdr:row>2</xdr:row>
      <xdr:rowOff>333375</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900-000002000000}"/>
            </a:ext>
          </a:extLst>
        </xdr:cNvPr>
        <xdr:cNvGrpSpPr>
          <a:grpSpLocks/>
        </xdr:cNvGrpSpPr>
      </xdr:nvGrpSpPr>
      <xdr:grpSpPr bwMode="auto">
        <a:xfrm>
          <a:off x="6772275" y="57150"/>
          <a:ext cx="1104900" cy="695325"/>
          <a:chOff x="738" y="5"/>
          <a:chExt cx="116" cy="73"/>
        </a:xfrm>
      </xdr:grpSpPr>
      <xdr:sp macro="" textlink="">
        <xdr:nvSpPr>
          <xdr:cNvPr id="3" name="AutoShape 2">
            <a:extLst>
              <a:ext uri="{FF2B5EF4-FFF2-40B4-BE49-F238E27FC236}">
                <a16:creationId xmlns:a16="http://schemas.microsoft.com/office/drawing/2014/main" id="{00000000-0008-0000-19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close/>
              </a:path>
              <a:path w="21600" h="21600">
                <a:moveTo>
                  <a:pt x="1350" y="5400"/>
                </a:moveTo>
                <a:lnTo>
                  <a:pt x="1350" y="16200"/>
                </a:lnTo>
                <a:lnTo>
                  <a:pt x="2700" y="16200"/>
                </a:lnTo>
                <a:lnTo>
                  <a:pt x="2700" y="5400"/>
                </a:lnTo>
                <a:close/>
              </a:path>
              <a:path w="21600" h="21600">
                <a:moveTo>
                  <a:pt x="0" y="5400"/>
                </a:moveTo>
                <a:lnTo>
                  <a:pt x="0" y="16200"/>
                </a:lnTo>
                <a:lnTo>
                  <a:pt x="675" y="16200"/>
                </a:lnTo>
                <a:lnTo>
                  <a:pt x="675"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9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6</xdr:col>
      <xdr:colOff>228600</xdr:colOff>
      <xdr:row>0</xdr:row>
      <xdr:rowOff>57150</xdr:rowOff>
    </xdr:from>
    <xdr:to>
      <xdr:col>7</xdr:col>
      <xdr:colOff>581025</xdr:colOff>
      <xdr:row>3</xdr:row>
      <xdr:rowOff>85725</xdr:rowOff>
    </xdr:to>
    <xdr:grpSp>
      <xdr:nvGrpSpPr>
        <xdr:cNvPr id="80139" name="Group 14">
          <a:hlinkClick xmlns:r="http://schemas.openxmlformats.org/officeDocument/2006/relationships" r:id="rId1" tooltip="Back to Cover"/>
          <a:extLst>
            <a:ext uri="{FF2B5EF4-FFF2-40B4-BE49-F238E27FC236}">
              <a16:creationId xmlns:a16="http://schemas.microsoft.com/office/drawing/2014/main" id="{00000000-0008-0000-1A00-00000B390100}"/>
            </a:ext>
          </a:extLst>
        </xdr:cNvPr>
        <xdr:cNvGrpSpPr>
          <a:grpSpLocks/>
        </xdr:cNvGrpSpPr>
      </xdr:nvGrpSpPr>
      <xdr:grpSpPr bwMode="auto">
        <a:xfrm>
          <a:off x="7781925" y="57150"/>
          <a:ext cx="723900" cy="942975"/>
          <a:chOff x="711" y="6"/>
          <a:chExt cx="125" cy="73"/>
        </a:xfrm>
      </xdr:grpSpPr>
      <xdr:sp macro="" textlink="">
        <xdr:nvSpPr>
          <xdr:cNvPr id="80144" name="AutoShape 8">
            <a:extLst>
              <a:ext uri="{FF2B5EF4-FFF2-40B4-BE49-F238E27FC236}">
                <a16:creationId xmlns:a16="http://schemas.microsoft.com/office/drawing/2014/main" id="{00000000-0008-0000-1A00-000010390100}"/>
              </a:ext>
            </a:extLst>
          </xdr:cNvPr>
          <xdr:cNvSpPr>
            <a:spLocks noChangeArrowheads="1"/>
          </xdr:cNvSpPr>
        </xdr:nvSpPr>
        <xdr:spPr bwMode="auto">
          <a:xfrm flipH="1">
            <a:off x="711" y="6"/>
            <a:ext cx="125"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56 w 21600"/>
              <a:gd name="T13" fmla="*/ 5326 h 21600"/>
              <a:gd name="T14" fmla="*/ 18835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9">
            <a:hlinkClick xmlns:r="http://schemas.openxmlformats.org/officeDocument/2006/relationships" r:id="rId1"/>
            <a:extLst>
              <a:ext uri="{FF2B5EF4-FFF2-40B4-BE49-F238E27FC236}">
                <a16:creationId xmlns:a16="http://schemas.microsoft.com/office/drawing/2014/main" id="{00000000-0008-0000-1A00-000004000000}"/>
              </a:ext>
            </a:extLst>
          </xdr:cNvPr>
          <xdr:cNvSpPr txBox="1">
            <a:spLocks noChangeArrowheads="1"/>
          </xdr:cNvSpPr>
        </xdr:nvSpPr>
        <xdr:spPr bwMode="auto">
          <a:xfrm>
            <a:off x="716" y="24"/>
            <a:ext cx="106"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Back to Cover</a:t>
            </a:r>
          </a:p>
        </xdr:txBody>
      </xdr:sp>
    </xdr:grpSp>
    <xdr:clientData/>
  </xdr:twoCellAnchor>
  <xdr:twoCellAnchor editAs="absolute">
    <xdr:from>
      <xdr:col>8</xdr:col>
      <xdr:colOff>20956</xdr:colOff>
      <xdr:row>20</xdr:row>
      <xdr:rowOff>228600</xdr:rowOff>
    </xdr:from>
    <xdr:to>
      <xdr:col>9</xdr:col>
      <xdr:colOff>32651</xdr:colOff>
      <xdr:row>20</xdr:row>
      <xdr:rowOff>424815</xdr:rowOff>
    </xdr:to>
    <xdr:sp macro="" textlink="">
      <xdr:nvSpPr>
        <xdr:cNvPr id="5" name="TextBox 4">
          <a:extLst>
            <a:ext uri="{FF2B5EF4-FFF2-40B4-BE49-F238E27FC236}">
              <a16:creationId xmlns:a16="http://schemas.microsoft.com/office/drawing/2014/main" id="{00000000-0008-0000-1A00-000005000000}"/>
            </a:ext>
          </a:extLst>
        </xdr:cNvPr>
        <xdr:cNvSpPr txBox="1"/>
      </xdr:nvSpPr>
      <xdr:spPr>
        <a:xfrm>
          <a:off x="8526781" y="8391525"/>
          <a:ext cx="811795" cy="1962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IN" sz="1100" u="sng"/>
            <a:t>Amount</a:t>
          </a:r>
        </a:p>
      </xdr:txBody>
    </xdr:sp>
    <xdr:clientData/>
  </xdr:twoCellAnchor>
  <xdr:twoCellAnchor editAs="absolute">
    <xdr:from>
      <xdr:col>9</xdr:col>
      <xdr:colOff>57152</xdr:colOff>
      <xdr:row>20</xdr:row>
      <xdr:rowOff>142875</xdr:rowOff>
    </xdr:from>
    <xdr:to>
      <xdr:col>9</xdr:col>
      <xdr:colOff>855348</xdr:colOff>
      <xdr:row>20</xdr:row>
      <xdr:rowOff>426769</xdr:rowOff>
    </xdr:to>
    <xdr:sp macro="" textlink="">
      <xdr:nvSpPr>
        <xdr:cNvPr id="6" name="TextBox 5">
          <a:extLst>
            <a:ext uri="{FF2B5EF4-FFF2-40B4-BE49-F238E27FC236}">
              <a16:creationId xmlns:a16="http://schemas.microsoft.com/office/drawing/2014/main" id="{00000000-0008-0000-1A00-000006000000}"/>
            </a:ext>
          </a:extLst>
        </xdr:cNvPr>
        <xdr:cNvSpPr txBox="1"/>
      </xdr:nvSpPr>
      <xdr:spPr>
        <a:xfrm>
          <a:off x="9363077" y="8305800"/>
          <a:ext cx="798196" cy="2838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lnSpc>
              <a:spcPts val="1100"/>
            </a:lnSpc>
          </a:pPr>
          <a:r>
            <a:rPr lang="en-IN" sz="1100" u="sng"/>
            <a:t>Valid </a:t>
          </a:r>
          <a:r>
            <a:rPr lang="en-IN" sz="1100" u="sng" baseline="0"/>
            <a:t> upto</a:t>
          </a:r>
          <a:endParaRPr lang="en-IN" sz="1100" u="sng"/>
        </a:p>
      </xdr:txBody>
    </xdr:sp>
    <xdr:clientData/>
  </xdr:twoCellAnchor>
  <xdr:twoCellAnchor editAs="absolute">
    <xdr:from>
      <xdr:col>5</xdr:col>
      <xdr:colOff>2226945</xdr:colOff>
      <xdr:row>20</xdr:row>
      <xdr:rowOff>220980</xdr:rowOff>
    </xdr:from>
    <xdr:to>
      <xdr:col>6</xdr:col>
      <xdr:colOff>883920</xdr:colOff>
      <xdr:row>20</xdr:row>
      <xdr:rowOff>434481</xdr:rowOff>
    </xdr:to>
    <xdr:sp macro="" textlink="">
      <xdr:nvSpPr>
        <xdr:cNvPr id="7" name="TextBox 6">
          <a:extLst>
            <a:ext uri="{FF2B5EF4-FFF2-40B4-BE49-F238E27FC236}">
              <a16:creationId xmlns:a16="http://schemas.microsoft.com/office/drawing/2014/main" id="{00000000-0008-0000-1A00-000007000000}"/>
            </a:ext>
          </a:extLst>
        </xdr:cNvPr>
        <xdr:cNvSpPr txBox="1"/>
      </xdr:nvSpPr>
      <xdr:spPr>
        <a:xfrm>
          <a:off x="7532370" y="8383905"/>
          <a:ext cx="904875" cy="213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IN" sz="1100" u="sng"/>
            <a:t>Bid Security</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180975</xdr:colOff>
      <xdr:row>0</xdr:row>
      <xdr:rowOff>47625</xdr:rowOff>
    </xdr:from>
    <xdr:to>
      <xdr:col>6</xdr:col>
      <xdr:colOff>428625</xdr:colOff>
      <xdr:row>2</xdr:row>
      <xdr:rowOff>333375</xdr:rowOff>
    </xdr:to>
    <xdr:grpSp>
      <xdr:nvGrpSpPr>
        <xdr:cNvPr id="37825" name="Group 3">
          <a:hlinkClick xmlns:r="http://schemas.openxmlformats.org/officeDocument/2006/relationships" r:id="rId1" tooltip="Click for Next Attachment"/>
          <a:extLst>
            <a:ext uri="{FF2B5EF4-FFF2-40B4-BE49-F238E27FC236}">
              <a16:creationId xmlns:a16="http://schemas.microsoft.com/office/drawing/2014/main" id="{00000000-0008-0000-0300-0000C1930000}"/>
            </a:ext>
          </a:extLst>
        </xdr:cNvPr>
        <xdr:cNvGrpSpPr>
          <a:grpSpLocks/>
        </xdr:cNvGrpSpPr>
      </xdr:nvGrpSpPr>
      <xdr:grpSpPr bwMode="auto">
        <a:xfrm>
          <a:off x="6886575" y="47625"/>
          <a:ext cx="1104900" cy="762000"/>
          <a:chOff x="738" y="5"/>
          <a:chExt cx="116" cy="73"/>
        </a:xfrm>
      </xdr:grpSpPr>
      <xdr:sp macro="" textlink="">
        <xdr:nvSpPr>
          <xdr:cNvPr id="37826" name="AutoShape 1">
            <a:extLst>
              <a:ext uri="{FF2B5EF4-FFF2-40B4-BE49-F238E27FC236}">
                <a16:creationId xmlns:a16="http://schemas.microsoft.com/office/drawing/2014/main" id="{00000000-0008-0000-0300-0000C293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098" name="Text Box 2">
            <a:extLst>
              <a:ext uri="{FF2B5EF4-FFF2-40B4-BE49-F238E27FC236}">
                <a16:creationId xmlns:a16="http://schemas.microsoft.com/office/drawing/2014/main" id="{00000000-0008-0000-0300-00000210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123825</xdr:colOff>
      <xdr:row>0</xdr:row>
      <xdr:rowOff>28575</xdr:rowOff>
    </xdr:from>
    <xdr:to>
      <xdr:col>7</xdr:col>
      <xdr:colOff>9525</xdr:colOff>
      <xdr:row>2</xdr:row>
      <xdr:rowOff>304800</xdr:rowOff>
    </xdr:to>
    <xdr:grpSp>
      <xdr:nvGrpSpPr>
        <xdr:cNvPr id="38849" name="Group 1">
          <a:hlinkClick xmlns:r="http://schemas.openxmlformats.org/officeDocument/2006/relationships" r:id="rId1" tooltip="Click for Next Attachment"/>
          <a:extLst>
            <a:ext uri="{FF2B5EF4-FFF2-40B4-BE49-F238E27FC236}">
              <a16:creationId xmlns:a16="http://schemas.microsoft.com/office/drawing/2014/main" id="{00000000-0008-0000-0400-0000C1970000}"/>
            </a:ext>
          </a:extLst>
        </xdr:cNvPr>
        <xdr:cNvGrpSpPr>
          <a:grpSpLocks/>
        </xdr:cNvGrpSpPr>
      </xdr:nvGrpSpPr>
      <xdr:grpSpPr bwMode="auto">
        <a:xfrm>
          <a:off x="7048500" y="28575"/>
          <a:ext cx="1104900" cy="742950"/>
          <a:chOff x="738" y="5"/>
          <a:chExt cx="116" cy="73"/>
        </a:xfrm>
      </xdr:grpSpPr>
      <xdr:sp macro="" textlink="">
        <xdr:nvSpPr>
          <xdr:cNvPr id="38850" name="AutoShape 2">
            <a:extLst>
              <a:ext uri="{FF2B5EF4-FFF2-40B4-BE49-F238E27FC236}">
                <a16:creationId xmlns:a16="http://schemas.microsoft.com/office/drawing/2014/main" id="{00000000-0008-0000-0400-0000C297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5123" name="Text Box 3">
            <a:extLst>
              <a:ext uri="{FF2B5EF4-FFF2-40B4-BE49-F238E27FC236}">
                <a16:creationId xmlns:a16="http://schemas.microsoft.com/office/drawing/2014/main" id="{00000000-0008-0000-0400-00000314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0</xdr:colOff>
      <xdr:row>0</xdr:row>
      <xdr:rowOff>200025</xdr:rowOff>
    </xdr:from>
    <xdr:to>
      <xdr:col>9</xdr:col>
      <xdr:colOff>0</xdr:colOff>
      <xdr:row>3</xdr:row>
      <xdr:rowOff>9525</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0500-000002000000}"/>
            </a:ext>
          </a:extLst>
        </xdr:cNvPr>
        <xdr:cNvGrpSpPr>
          <a:grpSpLocks/>
        </xdr:cNvGrpSpPr>
      </xdr:nvGrpSpPr>
      <xdr:grpSpPr bwMode="auto">
        <a:xfrm>
          <a:off x="7629525" y="200025"/>
          <a:ext cx="0" cy="781050"/>
          <a:chOff x="738" y="5"/>
          <a:chExt cx="116" cy="73"/>
        </a:xfrm>
      </xdr:grpSpPr>
      <xdr:sp macro="" textlink="">
        <xdr:nvSpPr>
          <xdr:cNvPr id="3" name="AutoShape 2">
            <a:extLst>
              <a:ext uri="{FF2B5EF4-FFF2-40B4-BE49-F238E27FC236}">
                <a16:creationId xmlns:a16="http://schemas.microsoft.com/office/drawing/2014/main" id="{00000000-0008-0000-05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500-000004000000}"/>
              </a:ext>
            </a:extLst>
          </xdr:cNvPr>
          <xdr:cNvSpPr txBox="1">
            <a:spLocks noChangeArrowheads="1"/>
          </xdr:cNvSpPr>
        </xdr:nvSpPr>
        <xdr:spPr bwMode="auto">
          <a:xfrm>
            <a:off x="7629525" y="-19119330941475"/>
            <a:ext cx="0" cy="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5</xdr:col>
      <xdr:colOff>0</xdr:colOff>
      <xdr:row>266</xdr:row>
      <xdr:rowOff>0</xdr:rowOff>
    </xdr:from>
    <xdr:to>
      <xdr:col>6</xdr:col>
      <xdr:colOff>0</xdr:colOff>
      <xdr:row>266</xdr:row>
      <xdr:rowOff>238125</xdr:rowOff>
    </xdr:to>
    <xdr:sp macro="" textlink="">
      <xdr:nvSpPr>
        <xdr:cNvPr id="5" name="TextBox 4">
          <a:extLst>
            <a:ext uri="{FF2B5EF4-FFF2-40B4-BE49-F238E27FC236}">
              <a16:creationId xmlns:a16="http://schemas.microsoft.com/office/drawing/2014/main" id="{00000000-0008-0000-0500-000005000000}"/>
            </a:ext>
          </a:extLst>
        </xdr:cNvPr>
        <xdr:cNvSpPr txBox="1"/>
      </xdr:nvSpPr>
      <xdr:spPr>
        <a:xfrm>
          <a:off x="3970020" y="66911220"/>
          <a:ext cx="929640" cy="23812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n-IN" sz="800" u="sng"/>
            <a:t>Date in mmm-yy</a:t>
          </a:r>
        </a:p>
      </xdr:txBody>
    </xdr:sp>
    <xdr:clientData/>
  </xdr:twoCellAnchor>
  <xdr:twoCellAnchor>
    <xdr:from>
      <xdr:col>5</xdr:col>
      <xdr:colOff>0</xdr:colOff>
      <xdr:row>335</xdr:row>
      <xdr:rowOff>0</xdr:rowOff>
    </xdr:from>
    <xdr:to>
      <xdr:col>6</xdr:col>
      <xdr:colOff>0</xdr:colOff>
      <xdr:row>335</xdr:row>
      <xdr:rowOff>238125</xdr:rowOff>
    </xdr:to>
    <xdr:sp macro="" textlink="">
      <xdr:nvSpPr>
        <xdr:cNvPr id="6" name="TextBox 5">
          <a:extLst>
            <a:ext uri="{FF2B5EF4-FFF2-40B4-BE49-F238E27FC236}">
              <a16:creationId xmlns:a16="http://schemas.microsoft.com/office/drawing/2014/main" id="{00000000-0008-0000-0500-000006000000}"/>
            </a:ext>
          </a:extLst>
        </xdr:cNvPr>
        <xdr:cNvSpPr txBox="1"/>
      </xdr:nvSpPr>
      <xdr:spPr>
        <a:xfrm>
          <a:off x="3970020" y="77807820"/>
          <a:ext cx="929640" cy="23812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n-IN" sz="800" u="sng"/>
            <a:t>Date in mmm-yy</a:t>
          </a:r>
        </a:p>
      </xdr:txBody>
    </xdr:sp>
    <xdr:clientData/>
  </xdr:twoCellAnchor>
  <xdr:twoCellAnchor>
    <xdr:from>
      <xdr:col>0</xdr:col>
      <xdr:colOff>142875</xdr:colOff>
      <xdr:row>61</xdr:row>
      <xdr:rowOff>0</xdr:rowOff>
    </xdr:from>
    <xdr:to>
      <xdr:col>8</xdr:col>
      <xdr:colOff>934867</xdr:colOff>
      <xdr:row>61</xdr:row>
      <xdr:rowOff>0</xdr:rowOff>
    </xdr:to>
    <xdr:sp macro="" textlink="">
      <xdr:nvSpPr>
        <xdr:cNvPr id="7" name="Rectangle 6">
          <a:extLst>
            <a:ext uri="{FF2B5EF4-FFF2-40B4-BE49-F238E27FC236}">
              <a16:creationId xmlns:a16="http://schemas.microsoft.com/office/drawing/2014/main" id="{00000000-0008-0000-0500-000007000000}"/>
            </a:ext>
          </a:extLst>
        </xdr:cNvPr>
        <xdr:cNvSpPr/>
      </xdr:nvSpPr>
      <xdr:spPr>
        <a:xfrm>
          <a:off x="142875" y="15918180"/>
          <a:ext cx="7535692" cy="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0</xdr:col>
      <xdr:colOff>178594</xdr:colOff>
      <xdr:row>196</xdr:row>
      <xdr:rowOff>0</xdr:rowOff>
    </xdr:from>
    <xdr:to>
      <xdr:col>8</xdr:col>
      <xdr:colOff>934901</xdr:colOff>
      <xdr:row>196</xdr:row>
      <xdr:rowOff>0</xdr:rowOff>
    </xdr:to>
    <xdr:sp macro="" textlink="">
      <xdr:nvSpPr>
        <xdr:cNvPr id="8" name="Rectangle 7">
          <a:extLst>
            <a:ext uri="{FF2B5EF4-FFF2-40B4-BE49-F238E27FC236}">
              <a16:creationId xmlns:a16="http://schemas.microsoft.com/office/drawing/2014/main" id="{00000000-0008-0000-0500-000008000000}"/>
            </a:ext>
          </a:extLst>
        </xdr:cNvPr>
        <xdr:cNvSpPr/>
      </xdr:nvSpPr>
      <xdr:spPr>
        <a:xfrm>
          <a:off x="178594" y="50162460"/>
          <a:ext cx="7500007" cy="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0</xdr:col>
      <xdr:colOff>108857</xdr:colOff>
      <xdr:row>389</xdr:row>
      <xdr:rowOff>0</xdr:rowOff>
    </xdr:from>
    <xdr:to>
      <xdr:col>8</xdr:col>
      <xdr:colOff>929096</xdr:colOff>
      <xdr:row>389</xdr:row>
      <xdr:rowOff>0</xdr:rowOff>
    </xdr:to>
    <xdr:sp macro="" textlink="">
      <xdr:nvSpPr>
        <xdr:cNvPr id="9" name="Rectangle 8">
          <a:extLst>
            <a:ext uri="{FF2B5EF4-FFF2-40B4-BE49-F238E27FC236}">
              <a16:creationId xmlns:a16="http://schemas.microsoft.com/office/drawing/2014/main" id="{00000000-0008-0000-0500-000009000000}"/>
            </a:ext>
          </a:extLst>
        </xdr:cNvPr>
        <xdr:cNvSpPr/>
      </xdr:nvSpPr>
      <xdr:spPr>
        <a:xfrm>
          <a:off x="108857" y="93230700"/>
          <a:ext cx="7563939" cy="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0</xdr:col>
      <xdr:colOff>270238</xdr:colOff>
      <xdr:row>438</xdr:row>
      <xdr:rowOff>0</xdr:rowOff>
    </xdr:from>
    <xdr:to>
      <xdr:col>8</xdr:col>
      <xdr:colOff>888269</xdr:colOff>
      <xdr:row>438</xdr:row>
      <xdr:rowOff>0</xdr:rowOff>
    </xdr:to>
    <xdr:sp macro="" textlink="">
      <xdr:nvSpPr>
        <xdr:cNvPr id="10" name="Rectangle 9">
          <a:extLst>
            <a:ext uri="{FF2B5EF4-FFF2-40B4-BE49-F238E27FC236}">
              <a16:creationId xmlns:a16="http://schemas.microsoft.com/office/drawing/2014/main" id="{00000000-0008-0000-0500-00000A000000}"/>
            </a:ext>
          </a:extLst>
        </xdr:cNvPr>
        <xdr:cNvSpPr/>
      </xdr:nvSpPr>
      <xdr:spPr>
        <a:xfrm>
          <a:off x="270238" y="108295440"/>
          <a:ext cx="7361731" cy="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0</xdr:col>
      <xdr:colOff>311059</xdr:colOff>
      <xdr:row>581</xdr:row>
      <xdr:rowOff>0</xdr:rowOff>
    </xdr:from>
    <xdr:to>
      <xdr:col>8</xdr:col>
      <xdr:colOff>915476</xdr:colOff>
      <xdr:row>581</xdr:row>
      <xdr:rowOff>0</xdr:rowOff>
    </xdr:to>
    <xdr:sp macro="" textlink="">
      <xdr:nvSpPr>
        <xdr:cNvPr id="11" name="Rectangle 10">
          <a:extLst>
            <a:ext uri="{FF2B5EF4-FFF2-40B4-BE49-F238E27FC236}">
              <a16:creationId xmlns:a16="http://schemas.microsoft.com/office/drawing/2014/main" id="{00000000-0008-0000-0500-00000B000000}"/>
            </a:ext>
          </a:extLst>
        </xdr:cNvPr>
        <xdr:cNvSpPr/>
      </xdr:nvSpPr>
      <xdr:spPr>
        <a:xfrm>
          <a:off x="311059" y="128374140"/>
          <a:ext cx="7348117" cy="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9</xdr:col>
      <xdr:colOff>0</xdr:colOff>
      <xdr:row>2</xdr:row>
      <xdr:rowOff>104775</xdr:rowOff>
    </xdr:from>
    <xdr:to>
      <xdr:col>9</xdr:col>
      <xdr:colOff>0</xdr:colOff>
      <xdr:row>3</xdr:row>
      <xdr:rowOff>57150</xdr:rowOff>
    </xdr:to>
    <xdr:grpSp>
      <xdr:nvGrpSpPr>
        <xdr:cNvPr id="12" name="Group 1">
          <a:hlinkClick xmlns:r="http://schemas.openxmlformats.org/officeDocument/2006/relationships" r:id="rId1" tooltip="Click for Next Attachment"/>
          <a:extLst>
            <a:ext uri="{FF2B5EF4-FFF2-40B4-BE49-F238E27FC236}">
              <a16:creationId xmlns:a16="http://schemas.microsoft.com/office/drawing/2014/main" id="{00000000-0008-0000-0500-00000C000000}"/>
            </a:ext>
          </a:extLst>
        </xdr:cNvPr>
        <xdr:cNvGrpSpPr>
          <a:grpSpLocks/>
        </xdr:cNvGrpSpPr>
      </xdr:nvGrpSpPr>
      <xdr:grpSpPr bwMode="auto">
        <a:xfrm>
          <a:off x="7629525" y="542925"/>
          <a:ext cx="0" cy="485775"/>
          <a:chOff x="738" y="5"/>
          <a:chExt cx="116" cy="73"/>
        </a:xfrm>
      </xdr:grpSpPr>
      <xdr:sp macro="" textlink="">
        <xdr:nvSpPr>
          <xdr:cNvPr id="13" name="AutoShape 2">
            <a:extLst>
              <a:ext uri="{FF2B5EF4-FFF2-40B4-BE49-F238E27FC236}">
                <a16:creationId xmlns:a16="http://schemas.microsoft.com/office/drawing/2014/main" id="{00000000-0008-0000-0500-00000D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4" name="Text Box 3">
            <a:extLst>
              <a:ext uri="{FF2B5EF4-FFF2-40B4-BE49-F238E27FC236}">
                <a16:creationId xmlns:a16="http://schemas.microsoft.com/office/drawing/2014/main" id="{00000000-0008-0000-0500-00000E000000}"/>
              </a:ext>
            </a:extLst>
          </xdr:cNvPr>
          <xdr:cNvSpPr txBox="1">
            <a:spLocks noChangeArrowheads="1"/>
          </xdr:cNvSpPr>
        </xdr:nvSpPr>
        <xdr:spPr bwMode="auto">
          <a:xfrm>
            <a:off x="7629525" y="6612264525"/>
            <a:ext cx="0" cy="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editAs="oneCell">
        <xdr:from>
          <xdr:col>5</xdr:col>
          <xdr:colOff>85725</xdr:colOff>
          <xdr:row>152</xdr:row>
          <xdr:rowOff>38100</xdr:rowOff>
        </xdr:from>
        <xdr:to>
          <xdr:col>5</xdr:col>
          <xdr:colOff>695325</xdr:colOff>
          <xdr:row>152</xdr:row>
          <xdr:rowOff>238125</xdr:rowOff>
        </xdr:to>
        <xdr:sp macro="" textlink="">
          <xdr:nvSpPr>
            <xdr:cNvPr id="116737" name="Check Box 1" hidden="1">
              <a:extLst>
                <a:ext uri="{63B3BB69-23CF-44E3-9099-C40C66FF867C}">
                  <a14:compatExt spid="_x0000_s116737"/>
                </a:ext>
                <a:ext uri="{FF2B5EF4-FFF2-40B4-BE49-F238E27FC236}">
                  <a16:creationId xmlns:a16="http://schemas.microsoft.com/office/drawing/2014/main" id="{00000000-0008-0000-0500-000001C8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ACSR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361950</xdr:colOff>
          <xdr:row>154</xdr:row>
          <xdr:rowOff>0</xdr:rowOff>
        </xdr:from>
        <xdr:to>
          <xdr:col>6</xdr:col>
          <xdr:colOff>800100</xdr:colOff>
          <xdr:row>154</xdr:row>
          <xdr:rowOff>190500</xdr:rowOff>
        </xdr:to>
        <xdr:sp macro="" textlink="">
          <xdr:nvSpPr>
            <xdr:cNvPr id="116738" name="Check Box 2" hidden="1">
              <a:extLst>
                <a:ext uri="{63B3BB69-23CF-44E3-9099-C40C66FF867C}">
                  <a14:compatExt spid="_x0000_s116738"/>
                </a:ext>
                <a:ext uri="{FF2B5EF4-FFF2-40B4-BE49-F238E27FC236}">
                  <a16:creationId xmlns:a16="http://schemas.microsoft.com/office/drawing/2014/main" id="{00000000-0008-0000-0500-000002C8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361950</xdr:colOff>
          <xdr:row>154</xdr:row>
          <xdr:rowOff>219075</xdr:rowOff>
        </xdr:from>
        <xdr:to>
          <xdr:col>6</xdr:col>
          <xdr:colOff>800100</xdr:colOff>
          <xdr:row>155</xdr:row>
          <xdr:rowOff>47625</xdr:rowOff>
        </xdr:to>
        <xdr:sp macro="" textlink="">
          <xdr:nvSpPr>
            <xdr:cNvPr id="116739" name="Check Box 3" hidden="1">
              <a:extLst>
                <a:ext uri="{63B3BB69-23CF-44E3-9099-C40C66FF867C}">
                  <a14:compatExt spid="_x0000_s116739"/>
                </a:ext>
                <a:ext uri="{FF2B5EF4-FFF2-40B4-BE49-F238E27FC236}">
                  <a16:creationId xmlns:a16="http://schemas.microsoft.com/office/drawing/2014/main" id="{00000000-0008-0000-0500-000003C8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819150</xdr:colOff>
          <xdr:row>408</xdr:row>
          <xdr:rowOff>219075</xdr:rowOff>
        </xdr:from>
        <xdr:to>
          <xdr:col>19</xdr:col>
          <xdr:colOff>400050</xdr:colOff>
          <xdr:row>408</xdr:row>
          <xdr:rowOff>514350</xdr:rowOff>
        </xdr:to>
        <xdr:sp macro="" textlink="">
          <xdr:nvSpPr>
            <xdr:cNvPr id="116740" name="CommandButton11" hidden="1">
              <a:extLst>
                <a:ext uri="{63B3BB69-23CF-44E3-9099-C40C66FF867C}">
                  <a14:compatExt spid="_x0000_s116740"/>
                </a:ext>
                <a:ext uri="{FF2B5EF4-FFF2-40B4-BE49-F238E27FC236}">
                  <a16:creationId xmlns:a16="http://schemas.microsoft.com/office/drawing/2014/main" id="{00000000-0008-0000-0500-000004C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819150</xdr:colOff>
          <xdr:row>408</xdr:row>
          <xdr:rowOff>219075</xdr:rowOff>
        </xdr:from>
        <xdr:to>
          <xdr:col>19</xdr:col>
          <xdr:colOff>409575</xdr:colOff>
          <xdr:row>408</xdr:row>
          <xdr:rowOff>514350</xdr:rowOff>
        </xdr:to>
        <xdr:sp macro="" textlink="">
          <xdr:nvSpPr>
            <xdr:cNvPr id="116741" name="CommandButton12" hidden="1">
              <a:extLst>
                <a:ext uri="{63B3BB69-23CF-44E3-9099-C40C66FF867C}">
                  <a14:compatExt spid="_x0000_s116741"/>
                </a:ext>
                <a:ext uri="{FF2B5EF4-FFF2-40B4-BE49-F238E27FC236}">
                  <a16:creationId xmlns:a16="http://schemas.microsoft.com/office/drawing/2014/main" id="{00000000-0008-0000-0500-000005C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228600</xdr:colOff>
          <xdr:row>152</xdr:row>
          <xdr:rowOff>28575</xdr:rowOff>
        </xdr:from>
        <xdr:to>
          <xdr:col>6</xdr:col>
          <xdr:colOff>838200</xdr:colOff>
          <xdr:row>152</xdr:row>
          <xdr:rowOff>228600</xdr:rowOff>
        </xdr:to>
        <xdr:sp macro="" textlink="">
          <xdr:nvSpPr>
            <xdr:cNvPr id="116752" name="Check Box 16" hidden="1">
              <a:extLst>
                <a:ext uri="{63B3BB69-23CF-44E3-9099-C40C66FF867C}">
                  <a14:compatExt spid="_x0000_s116752"/>
                </a:ext>
                <a:ext uri="{FF2B5EF4-FFF2-40B4-BE49-F238E27FC236}">
                  <a16:creationId xmlns:a16="http://schemas.microsoft.com/office/drawing/2014/main" id="{00000000-0008-0000-0500-000010C8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AAAC</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361950</xdr:colOff>
          <xdr:row>155</xdr:row>
          <xdr:rowOff>66675</xdr:rowOff>
        </xdr:from>
        <xdr:to>
          <xdr:col>6</xdr:col>
          <xdr:colOff>800100</xdr:colOff>
          <xdr:row>155</xdr:row>
          <xdr:rowOff>295275</xdr:rowOff>
        </xdr:to>
        <xdr:sp macro="" textlink="">
          <xdr:nvSpPr>
            <xdr:cNvPr id="116753" name="Check Box 17" hidden="1">
              <a:extLst>
                <a:ext uri="{63B3BB69-23CF-44E3-9099-C40C66FF867C}">
                  <a14:compatExt spid="_x0000_s116753"/>
                </a:ext>
                <a:ext uri="{FF2B5EF4-FFF2-40B4-BE49-F238E27FC236}">
                  <a16:creationId xmlns:a16="http://schemas.microsoft.com/office/drawing/2014/main" id="{00000000-0008-0000-0500-000011C8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152</xdr:row>
          <xdr:rowOff>19050</xdr:rowOff>
        </xdr:from>
        <xdr:to>
          <xdr:col>7</xdr:col>
          <xdr:colOff>742950</xdr:colOff>
          <xdr:row>152</xdr:row>
          <xdr:rowOff>219075</xdr:rowOff>
        </xdr:to>
        <xdr:sp macro="" textlink="">
          <xdr:nvSpPr>
            <xdr:cNvPr id="116754" name="Check Box 18" hidden="1">
              <a:extLst>
                <a:ext uri="{63B3BB69-23CF-44E3-9099-C40C66FF867C}">
                  <a14:compatExt spid="_x0000_s116754"/>
                </a:ext>
                <a:ext uri="{FF2B5EF4-FFF2-40B4-BE49-F238E27FC236}">
                  <a16:creationId xmlns:a16="http://schemas.microsoft.com/office/drawing/2014/main" id="{00000000-0008-0000-0500-000012C8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ACSR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152</xdr:row>
          <xdr:rowOff>9525</xdr:rowOff>
        </xdr:from>
        <xdr:to>
          <xdr:col>8</xdr:col>
          <xdr:colOff>647700</xdr:colOff>
          <xdr:row>152</xdr:row>
          <xdr:rowOff>209550</xdr:rowOff>
        </xdr:to>
        <xdr:sp macro="" textlink="">
          <xdr:nvSpPr>
            <xdr:cNvPr id="116755" name="Check Box 19" hidden="1">
              <a:extLst>
                <a:ext uri="{63B3BB69-23CF-44E3-9099-C40C66FF867C}">
                  <a14:compatExt spid="_x0000_s116755"/>
                </a:ext>
                <a:ext uri="{FF2B5EF4-FFF2-40B4-BE49-F238E27FC236}">
                  <a16:creationId xmlns:a16="http://schemas.microsoft.com/office/drawing/2014/main" id="{00000000-0008-0000-0500-000013C8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AAAC</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154</xdr:row>
          <xdr:rowOff>0</xdr:rowOff>
        </xdr:from>
        <xdr:to>
          <xdr:col>8</xdr:col>
          <xdr:colOff>609600</xdr:colOff>
          <xdr:row>154</xdr:row>
          <xdr:rowOff>190500</xdr:rowOff>
        </xdr:to>
        <xdr:sp macro="" textlink="">
          <xdr:nvSpPr>
            <xdr:cNvPr id="116756" name="Check Box 20" hidden="1">
              <a:extLst>
                <a:ext uri="{63B3BB69-23CF-44E3-9099-C40C66FF867C}">
                  <a14:compatExt spid="_x0000_s116756"/>
                </a:ext>
                <a:ext uri="{FF2B5EF4-FFF2-40B4-BE49-F238E27FC236}">
                  <a16:creationId xmlns:a16="http://schemas.microsoft.com/office/drawing/2014/main" id="{00000000-0008-0000-0500-000014C8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154</xdr:row>
          <xdr:rowOff>219075</xdr:rowOff>
        </xdr:from>
        <xdr:to>
          <xdr:col>8</xdr:col>
          <xdr:colOff>600075</xdr:colOff>
          <xdr:row>155</xdr:row>
          <xdr:rowOff>47625</xdr:rowOff>
        </xdr:to>
        <xdr:sp macro="" textlink="">
          <xdr:nvSpPr>
            <xdr:cNvPr id="116757" name="Check Box 21" hidden="1">
              <a:extLst>
                <a:ext uri="{63B3BB69-23CF-44E3-9099-C40C66FF867C}">
                  <a14:compatExt spid="_x0000_s116757"/>
                </a:ext>
                <a:ext uri="{FF2B5EF4-FFF2-40B4-BE49-F238E27FC236}">
                  <a16:creationId xmlns:a16="http://schemas.microsoft.com/office/drawing/2014/main" id="{00000000-0008-0000-0500-000015C8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155</xdr:row>
          <xdr:rowOff>95250</xdr:rowOff>
        </xdr:from>
        <xdr:to>
          <xdr:col>8</xdr:col>
          <xdr:colOff>590550</xdr:colOff>
          <xdr:row>155</xdr:row>
          <xdr:rowOff>323850</xdr:rowOff>
        </xdr:to>
        <xdr:sp macro="" textlink="">
          <xdr:nvSpPr>
            <xdr:cNvPr id="116758" name="Check Box 22" hidden="1">
              <a:extLst>
                <a:ext uri="{63B3BB69-23CF-44E3-9099-C40C66FF867C}">
                  <a14:compatExt spid="_x0000_s116758"/>
                </a:ext>
                <a:ext uri="{FF2B5EF4-FFF2-40B4-BE49-F238E27FC236}">
                  <a16:creationId xmlns:a16="http://schemas.microsoft.com/office/drawing/2014/main" id="{00000000-0008-0000-0500-000016C8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179</xdr:row>
          <xdr:rowOff>333375</xdr:rowOff>
        </xdr:from>
        <xdr:to>
          <xdr:col>5</xdr:col>
          <xdr:colOff>695325</xdr:colOff>
          <xdr:row>179</xdr:row>
          <xdr:rowOff>533400</xdr:rowOff>
        </xdr:to>
        <xdr:sp macro="" textlink="">
          <xdr:nvSpPr>
            <xdr:cNvPr id="116760" name="Check Box 24" hidden="1">
              <a:extLst>
                <a:ext uri="{63B3BB69-23CF-44E3-9099-C40C66FF867C}">
                  <a14:compatExt spid="_x0000_s116760"/>
                </a:ext>
                <a:ext uri="{FF2B5EF4-FFF2-40B4-BE49-F238E27FC236}">
                  <a16:creationId xmlns:a16="http://schemas.microsoft.com/office/drawing/2014/main" id="{00000000-0008-0000-0500-000018C8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179</xdr:row>
          <xdr:rowOff>323850</xdr:rowOff>
        </xdr:from>
        <xdr:to>
          <xdr:col>6</xdr:col>
          <xdr:colOff>800100</xdr:colOff>
          <xdr:row>179</xdr:row>
          <xdr:rowOff>523875</xdr:rowOff>
        </xdr:to>
        <xdr:sp macro="" textlink="">
          <xdr:nvSpPr>
            <xdr:cNvPr id="116761" name="Check Box 25" hidden="1">
              <a:extLst>
                <a:ext uri="{63B3BB69-23CF-44E3-9099-C40C66FF867C}">
                  <a14:compatExt spid="_x0000_s116761"/>
                </a:ext>
                <a:ext uri="{FF2B5EF4-FFF2-40B4-BE49-F238E27FC236}">
                  <a16:creationId xmlns:a16="http://schemas.microsoft.com/office/drawing/2014/main" id="{00000000-0008-0000-0500-000019C8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180</xdr:row>
          <xdr:rowOff>333375</xdr:rowOff>
        </xdr:from>
        <xdr:to>
          <xdr:col>5</xdr:col>
          <xdr:colOff>695325</xdr:colOff>
          <xdr:row>180</xdr:row>
          <xdr:rowOff>533400</xdr:rowOff>
        </xdr:to>
        <xdr:sp macro="" textlink="">
          <xdr:nvSpPr>
            <xdr:cNvPr id="116762" name="Check Box 26" hidden="1">
              <a:extLst>
                <a:ext uri="{63B3BB69-23CF-44E3-9099-C40C66FF867C}">
                  <a14:compatExt spid="_x0000_s116762"/>
                </a:ext>
                <a:ext uri="{FF2B5EF4-FFF2-40B4-BE49-F238E27FC236}">
                  <a16:creationId xmlns:a16="http://schemas.microsoft.com/office/drawing/2014/main" id="{00000000-0008-0000-0500-00001AC8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180</xdr:row>
          <xdr:rowOff>342900</xdr:rowOff>
        </xdr:from>
        <xdr:to>
          <xdr:col>6</xdr:col>
          <xdr:colOff>762000</xdr:colOff>
          <xdr:row>180</xdr:row>
          <xdr:rowOff>542925</xdr:rowOff>
        </xdr:to>
        <xdr:sp macro="" textlink="">
          <xdr:nvSpPr>
            <xdr:cNvPr id="116763" name="Check Box 27" hidden="1">
              <a:extLst>
                <a:ext uri="{63B3BB69-23CF-44E3-9099-C40C66FF867C}">
                  <a14:compatExt spid="_x0000_s116763"/>
                </a:ext>
                <a:ext uri="{FF2B5EF4-FFF2-40B4-BE49-F238E27FC236}">
                  <a16:creationId xmlns:a16="http://schemas.microsoft.com/office/drawing/2014/main" id="{00000000-0008-0000-0500-00001BC8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182</xdr:row>
          <xdr:rowOff>180975</xdr:rowOff>
        </xdr:from>
        <xdr:to>
          <xdr:col>5</xdr:col>
          <xdr:colOff>723900</xdr:colOff>
          <xdr:row>182</xdr:row>
          <xdr:rowOff>381000</xdr:rowOff>
        </xdr:to>
        <xdr:sp macro="" textlink="">
          <xdr:nvSpPr>
            <xdr:cNvPr id="116764" name="Check Box 28" hidden="1">
              <a:extLst>
                <a:ext uri="{63B3BB69-23CF-44E3-9099-C40C66FF867C}">
                  <a14:compatExt spid="_x0000_s116764"/>
                </a:ext>
                <a:ext uri="{FF2B5EF4-FFF2-40B4-BE49-F238E27FC236}">
                  <a16:creationId xmlns:a16="http://schemas.microsoft.com/office/drawing/2014/main" id="{00000000-0008-0000-0500-00001CC8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183</xdr:row>
          <xdr:rowOff>390525</xdr:rowOff>
        </xdr:from>
        <xdr:to>
          <xdr:col>5</xdr:col>
          <xdr:colOff>742950</xdr:colOff>
          <xdr:row>183</xdr:row>
          <xdr:rowOff>590550</xdr:rowOff>
        </xdr:to>
        <xdr:sp macro="" textlink="">
          <xdr:nvSpPr>
            <xdr:cNvPr id="116765" name="Check Box 29" hidden="1">
              <a:extLst>
                <a:ext uri="{63B3BB69-23CF-44E3-9099-C40C66FF867C}">
                  <a14:compatExt spid="_x0000_s116765"/>
                </a:ext>
                <a:ext uri="{FF2B5EF4-FFF2-40B4-BE49-F238E27FC236}">
                  <a16:creationId xmlns:a16="http://schemas.microsoft.com/office/drawing/2014/main" id="{00000000-0008-0000-0500-00001DC8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184</xdr:row>
          <xdr:rowOff>333375</xdr:rowOff>
        </xdr:from>
        <xdr:to>
          <xdr:col>5</xdr:col>
          <xdr:colOff>695325</xdr:colOff>
          <xdr:row>184</xdr:row>
          <xdr:rowOff>533400</xdr:rowOff>
        </xdr:to>
        <xdr:sp macro="" textlink="">
          <xdr:nvSpPr>
            <xdr:cNvPr id="116766" name="Check Box 30" hidden="1">
              <a:extLst>
                <a:ext uri="{63B3BB69-23CF-44E3-9099-C40C66FF867C}">
                  <a14:compatExt spid="_x0000_s116766"/>
                </a:ext>
                <a:ext uri="{FF2B5EF4-FFF2-40B4-BE49-F238E27FC236}">
                  <a16:creationId xmlns:a16="http://schemas.microsoft.com/office/drawing/2014/main" id="{00000000-0008-0000-0500-00001EC8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185</xdr:row>
          <xdr:rowOff>476250</xdr:rowOff>
        </xdr:from>
        <xdr:to>
          <xdr:col>5</xdr:col>
          <xdr:colOff>742950</xdr:colOff>
          <xdr:row>185</xdr:row>
          <xdr:rowOff>676275</xdr:rowOff>
        </xdr:to>
        <xdr:sp macro="" textlink="">
          <xdr:nvSpPr>
            <xdr:cNvPr id="116767" name="Check Box 31" hidden="1">
              <a:extLst>
                <a:ext uri="{63B3BB69-23CF-44E3-9099-C40C66FF867C}">
                  <a14:compatExt spid="_x0000_s116767"/>
                </a:ext>
                <a:ext uri="{FF2B5EF4-FFF2-40B4-BE49-F238E27FC236}">
                  <a16:creationId xmlns:a16="http://schemas.microsoft.com/office/drawing/2014/main" id="{00000000-0008-0000-0500-00001FC8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186</xdr:row>
          <xdr:rowOff>257175</xdr:rowOff>
        </xdr:from>
        <xdr:to>
          <xdr:col>5</xdr:col>
          <xdr:colOff>752475</xdr:colOff>
          <xdr:row>186</xdr:row>
          <xdr:rowOff>457200</xdr:rowOff>
        </xdr:to>
        <xdr:sp macro="" textlink="">
          <xdr:nvSpPr>
            <xdr:cNvPr id="116768" name="Check Box 32" hidden="1">
              <a:extLst>
                <a:ext uri="{63B3BB69-23CF-44E3-9099-C40C66FF867C}">
                  <a14:compatExt spid="_x0000_s116768"/>
                </a:ext>
                <a:ext uri="{FF2B5EF4-FFF2-40B4-BE49-F238E27FC236}">
                  <a16:creationId xmlns:a16="http://schemas.microsoft.com/office/drawing/2014/main" id="{00000000-0008-0000-0500-000020C8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188</xdr:row>
          <xdr:rowOff>285750</xdr:rowOff>
        </xdr:from>
        <xdr:to>
          <xdr:col>5</xdr:col>
          <xdr:colOff>762000</xdr:colOff>
          <xdr:row>188</xdr:row>
          <xdr:rowOff>485775</xdr:rowOff>
        </xdr:to>
        <xdr:sp macro="" textlink="">
          <xdr:nvSpPr>
            <xdr:cNvPr id="116769" name="Check Box 33" hidden="1">
              <a:extLst>
                <a:ext uri="{63B3BB69-23CF-44E3-9099-C40C66FF867C}">
                  <a14:compatExt spid="_x0000_s116769"/>
                </a:ext>
                <a:ext uri="{FF2B5EF4-FFF2-40B4-BE49-F238E27FC236}">
                  <a16:creationId xmlns:a16="http://schemas.microsoft.com/office/drawing/2014/main" id="{00000000-0008-0000-0500-000021C8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182</xdr:row>
          <xdr:rowOff>171450</xdr:rowOff>
        </xdr:from>
        <xdr:to>
          <xdr:col>6</xdr:col>
          <xdr:colOff>752475</xdr:colOff>
          <xdr:row>182</xdr:row>
          <xdr:rowOff>371475</xdr:rowOff>
        </xdr:to>
        <xdr:sp macro="" textlink="">
          <xdr:nvSpPr>
            <xdr:cNvPr id="116770" name="Check Box 34" hidden="1">
              <a:extLst>
                <a:ext uri="{63B3BB69-23CF-44E3-9099-C40C66FF867C}">
                  <a14:compatExt spid="_x0000_s116770"/>
                </a:ext>
                <a:ext uri="{FF2B5EF4-FFF2-40B4-BE49-F238E27FC236}">
                  <a16:creationId xmlns:a16="http://schemas.microsoft.com/office/drawing/2014/main" id="{00000000-0008-0000-0500-000022C8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183</xdr:row>
          <xdr:rowOff>390525</xdr:rowOff>
        </xdr:from>
        <xdr:to>
          <xdr:col>6</xdr:col>
          <xdr:colOff>704850</xdr:colOff>
          <xdr:row>183</xdr:row>
          <xdr:rowOff>590550</xdr:rowOff>
        </xdr:to>
        <xdr:sp macro="" textlink="">
          <xdr:nvSpPr>
            <xdr:cNvPr id="116771" name="Check Box 35" hidden="1">
              <a:extLst>
                <a:ext uri="{63B3BB69-23CF-44E3-9099-C40C66FF867C}">
                  <a14:compatExt spid="_x0000_s116771"/>
                </a:ext>
                <a:ext uri="{FF2B5EF4-FFF2-40B4-BE49-F238E27FC236}">
                  <a16:creationId xmlns:a16="http://schemas.microsoft.com/office/drawing/2014/main" id="{00000000-0008-0000-0500-000023C8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184</xdr:row>
          <xdr:rowOff>314325</xdr:rowOff>
        </xdr:from>
        <xdr:to>
          <xdr:col>6</xdr:col>
          <xdr:colOff>685800</xdr:colOff>
          <xdr:row>184</xdr:row>
          <xdr:rowOff>514350</xdr:rowOff>
        </xdr:to>
        <xdr:sp macro="" textlink="">
          <xdr:nvSpPr>
            <xdr:cNvPr id="116772" name="Check Box 36" hidden="1">
              <a:extLst>
                <a:ext uri="{63B3BB69-23CF-44E3-9099-C40C66FF867C}">
                  <a14:compatExt spid="_x0000_s116772"/>
                </a:ext>
                <a:ext uri="{FF2B5EF4-FFF2-40B4-BE49-F238E27FC236}">
                  <a16:creationId xmlns:a16="http://schemas.microsoft.com/office/drawing/2014/main" id="{00000000-0008-0000-0500-000024C8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185</xdr:row>
          <xdr:rowOff>485775</xdr:rowOff>
        </xdr:from>
        <xdr:to>
          <xdr:col>6</xdr:col>
          <xdr:colOff>676275</xdr:colOff>
          <xdr:row>185</xdr:row>
          <xdr:rowOff>685800</xdr:rowOff>
        </xdr:to>
        <xdr:sp macro="" textlink="">
          <xdr:nvSpPr>
            <xdr:cNvPr id="116773" name="Check Box 37" hidden="1">
              <a:extLst>
                <a:ext uri="{63B3BB69-23CF-44E3-9099-C40C66FF867C}">
                  <a14:compatExt spid="_x0000_s116773"/>
                </a:ext>
                <a:ext uri="{FF2B5EF4-FFF2-40B4-BE49-F238E27FC236}">
                  <a16:creationId xmlns:a16="http://schemas.microsoft.com/office/drawing/2014/main" id="{00000000-0008-0000-0500-000025C8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186</xdr:row>
          <xdr:rowOff>276225</xdr:rowOff>
        </xdr:from>
        <xdr:to>
          <xdr:col>6</xdr:col>
          <xdr:colOff>657225</xdr:colOff>
          <xdr:row>186</xdr:row>
          <xdr:rowOff>476250</xdr:rowOff>
        </xdr:to>
        <xdr:sp macro="" textlink="">
          <xdr:nvSpPr>
            <xdr:cNvPr id="116774" name="Check Box 38" hidden="1">
              <a:extLst>
                <a:ext uri="{63B3BB69-23CF-44E3-9099-C40C66FF867C}">
                  <a14:compatExt spid="_x0000_s116774"/>
                </a:ext>
                <a:ext uri="{FF2B5EF4-FFF2-40B4-BE49-F238E27FC236}">
                  <a16:creationId xmlns:a16="http://schemas.microsoft.com/office/drawing/2014/main" id="{00000000-0008-0000-0500-000026C8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188</xdr:row>
          <xdr:rowOff>295275</xdr:rowOff>
        </xdr:from>
        <xdr:to>
          <xdr:col>6</xdr:col>
          <xdr:colOff>685800</xdr:colOff>
          <xdr:row>188</xdr:row>
          <xdr:rowOff>495300</xdr:rowOff>
        </xdr:to>
        <xdr:sp macro="" textlink="">
          <xdr:nvSpPr>
            <xdr:cNvPr id="116775" name="Check Box 39" hidden="1">
              <a:extLst>
                <a:ext uri="{63B3BB69-23CF-44E3-9099-C40C66FF867C}">
                  <a14:compatExt spid="_x0000_s116775"/>
                </a:ext>
                <a:ext uri="{FF2B5EF4-FFF2-40B4-BE49-F238E27FC236}">
                  <a16:creationId xmlns:a16="http://schemas.microsoft.com/office/drawing/2014/main" id="{00000000-0008-0000-0500-000027C8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153</xdr:row>
          <xdr:rowOff>38100</xdr:rowOff>
        </xdr:from>
        <xdr:to>
          <xdr:col>5</xdr:col>
          <xdr:colOff>695325</xdr:colOff>
          <xdr:row>153</xdr:row>
          <xdr:rowOff>238125</xdr:rowOff>
        </xdr:to>
        <xdr:sp macro="" textlink="">
          <xdr:nvSpPr>
            <xdr:cNvPr id="116776" name="Check Box 40" hidden="1">
              <a:extLst>
                <a:ext uri="{63B3BB69-23CF-44E3-9099-C40C66FF867C}">
                  <a14:compatExt spid="_x0000_s116776"/>
                </a:ext>
                <a:ext uri="{FF2B5EF4-FFF2-40B4-BE49-F238E27FC236}">
                  <a16:creationId xmlns:a16="http://schemas.microsoft.com/office/drawing/2014/main" id="{00000000-0008-0000-0500-000028C8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AL59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228600</xdr:colOff>
          <xdr:row>153</xdr:row>
          <xdr:rowOff>28575</xdr:rowOff>
        </xdr:from>
        <xdr:to>
          <xdr:col>6</xdr:col>
          <xdr:colOff>838200</xdr:colOff>
          <xdr:row>153</xdr:row>
          <xdr:rowOff>228600</xdr:rowOff>
        </xdr:to>
        <xdr:sp macro="" textlink="">
          <xdr:nvSpPr>
            <xdr:cNvPr id="116777" name="Check Box 41" hidden="1">
              <a:extLst>
                <a:ext uri="{63B3BB69-23CF-44E3-9099-C40C66FF867C}">
                  <a14:compatExt spid="_x0000_s116777"/>
                </a:ext>
                <a:ext uri="{FF2B5EF4-FFF2-40B4-BE49-F238E27FC236}">
                  <a16:creationId xmlns:a16="http://schemas.microsoft.com/office/drawing/2014/main" id="{00000000-0008-0000-0500-000029C8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AACSR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153</xdr:row>
          <xdr:rowOff>38100</xdr:rowOff>
        </xdr:from>
        <xdr:to>
          <xdr:col>7</xdr:col>
          <xdr:colOff>695325</xdr:colOff>
          <xdr:row>153</xdr:row>
          <xdr:rowOff>238125</xdr:rowOff>
        </xdr:to>
        <xdr:sp macro="" textlink="">
          <xdr:nvSpPr>
            <xdr:cNvPr id="116779" name="Check Box 43" hidden="1">
              <a:extLst>
                <a:ext uri="{63B3BB69-23CF-44E3-9099-C40C66FF867C}">
                  <a14:compatExt spid="_x0000_s116779"/>
                </a:ext>
                <a:ext uri="{FF2B5EF4-FFF2-40B4-BE49-F238E27FC236}">
                  <a16:creationId xmlns:a16="http://schemas.microsoft.com/office/drawing/2014/main" id="{00000000-0008-0000-0500-00002BC8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AL59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228600</xdr:colOff>
          <xdr:row>153</xdr:row>
          <xdr:rowOff>28575</xdr:rowOff>
        </xdr:from>
        <xdr:to>
          <xdr:col>8</xdr:col>
          <xdr:colOff>838200</xdr:colOff>
          <xdr:row>153</xdr:row>
          <xdr:rowOff>228600</xdr:rowOff>
        </xdr:to>
        <xdr:sp macro="" textlink="">
          <xdr:nvSpPr>
            <xdr:cNvPr id="116780" name="Check Box 44" hidden="1">
              <a:extLst>
                <a:ext uri="{63B3BB69-23CF-44E3-9099-C40C66FF867C}">
                  <a14:compatExt spid="_x0000_s116780"/>
                </a:ext>
                <a:ext uri="{FF2B5EF4-FFF2-40B4-BE49-F238E27FC236}">
                  <a16:creationId xmlns:a16="http://schemas.microsoft.com/office/drawing/2014/main" id="{00000000-0008-0000-0500-00002CC8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AACSR</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15</xdr:col>
      <xdr:colOff>104775</xdr:colOff>
      <xdr:row>0</xdr:row>
      <xdr:rowOff>85725</xdr:rowOff>
    </xdr:from>
    <xdr:to>
      <xdr:col>16</xdr:col>
      <xdr:colOff>600075</xdr:colOff>
      <xdr:row>2</xdr:row>
      <xdr:rowOff>371475</xdr:rowOff>
    </xdr:to>
    <xdr:grpSp>
      <xdr:nvGrpSpPr>
        <xdr:cNvPr id="39873" name="Group 1">
          <a:hlinkClick xmlns:r="http://schemas.openxmlformats.org/officeDocument/2006/relationships" r:id="rId1" tooltip="Click for Next Attachment"/>
          <a:extLst>
            <a:ext uri="{FF2B5EF4-FFF2-40B4-BE49-F238E27FC236}">
              <a16:creationId xmlns:a16="http://schemas.microsoft.com/office/drawing/2014/main" id="{00000000-0008-0000-0600-0000C19B0000}"/>
            </a:ext>
          </a:extLst>
        </xdr:cNvPr>
        <xdr:cNvGrpSpPr>
          <a:grpSpLocks/>
        </xdr:cNvGrpSpPr>
      </xdr:nvGrpSpPr>
      <xdr:grpSpPr bwMode="auto">
        <a:xfrm>
          <a:off x="9934575" y="85725"/>
          <a:ext cx="1104900" cy="885825"/>
          <a:chOff x="738" y="5"/>
          <a:chExt cx="116" cy="73"/>
        </a:xfrm>
      </xdr:grpSpPr>
      <xdr:sp macro="" textlink="">
        <xdr:nvSpPr>
          <xdr:cNvPr id="39874" name="AutoShape 2">
            <a:extLst>
              <a:ext uri="{FF2B5EF4-FFF2-40B4-BE49-F238E27FC236}">
                <a16:creationId xmlns:a16="http://schemas.microsoft.com/office/drawing/2014/main" id="{00000000-0008-0000-0600-0000C29B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6147" name="Text Box 3">
            <a:extLst>
              <a:ext uri="{FF2B5EF4-FFF2-40B4-BE49-F238E27FC236}">
                <a16:creationId xmlns:a16="http://schemas.microsoft.com/office/drawing/2014/main" id="{00000000-0008-0000-0600-000003180000}"/>
              </a:ext>
            </a:extLst>
          </xdr:cNvPr>
          <xdr:cNvSpPr txBox="1">
            <a:spLocks noChangeArrowheads="1"/>
          </xdr:cNvSpPr>
        </xdr:nvSpPr>
        <xdr:spPr bwMode="auto">
          <a:xfrm>
            <a:off x="753" y="23"/>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123825</xdr:colOff>
      <xdr:row>0</xdr:row>
      <xdr:rowOff>57150</xdr:rowOff>
    </xdr:from>
    <xdr:to>
      <xdr:col>7</xdr:col>
      <xdr:colOff>9525</xdr:colOff>
      <xdr:row>2</xdr:row>
      <xdr:rowOff>342900</xdr:rowOff>
    </xdr:to>
    <xdr:grpSp>
      <xdr:nvGrpSpPr>
        <xdr:cNvPr id="40897" name="Group 1">
          <a:hlinkClick xmlns:r="http://schemas.openxmlformats.org/officeDocument/2006/relationships" r:id="rId1" tooltip="Click for Next Attachment"/>
          <a:extLst>
            <a:ext uri="{FF2B5EF4-FFF2-40B4-BE49-F238E27FC236}">
              <a16:creationId xmlns:a16="http://schemas.microsoft.com/office/drawing/2014/main" id="{00000000-0008-0000-0700-0000C19F0000}"/>
            </a:ext>
          </a:extLst>
        </xdr:cNvPr>
        <xdr:cNvGrpSpPr>
          <a:grpSpLocks/>
        </xdr:cNvGrpSpPr>
      </xdr:nvGrpSpPr>
      <xdr:grpSpPr bwMode="auto">
        <a:xfrm>
          <a:off x="6877050" y="57150"/>
          <a:ext cx="1104900" cy="723900"/>
          <a:chOff x="738" y="5"/>
          <a:chExt cx="116" cy="73"/>
        </a:xfrm>
      </xdr:grpSpPr>
      <xdr:sp macro="" textlink="">
        <xdr:nvSpPr>
          <xdr:cNvPr id="40898" name="AutoShape 2">
            <a:extLst>
              <a:ext uri="{FF2B5EF4-FFF2-40B4-BE49-F238E27FC236}">
                <a16:creationId xmlns:a16="http://schemas.microsoft.com/office/drawing/2014/main" id="{00000000-0008-0000-0700-0000C29F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171" name="Text Box 3">
            <a:extLst>
              <a:ext uri="{FF2B5EF4-FFF2-40B4-BE49-F238E27FC236}">
                <a16:creationId xmlns:a16="http://schemas.microsoft.com/office/drawing/2014/main" id="{00000000-0008-0000-0700-0000031C0000}"/>
              </a:ext>
            </a:extLst>
          </xdr:cNvPr>
          <xdr:cNvSpPr txBox="1">
            <a:spLocks noChangeArrowheads="1"/>
          </xdr:cNvSpPr>
        </xdr:nvSpPr>
        <xdr:spPr bwMode="auto">
          <a:xfrm>
            <a:off x="753" y="23"/>
            <a:ext cx="98" cy="4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95250</xdr:colOff>
      <xdr:row>0</xdr:row>
      <xdr:rowOff>47625</xdr:rowOff>
    </xdr:from>
    <xdr:to>
      <xdr:col>6</xdr:col>
      <xdr:colOff>590550</xdr:colOff>
      <xdr:row>2</xdr:row>
      <xdr:rowOff>323850</xdr:rowOff>
    </xdr:to>
    <xdr:grpSp>
      <xdr:nvGrpSpPr>
        <xdr:cNvPr id="41921" name="Group 1">
          <a:hlinkClick xmlns:r="http://schemas.openxmlformats.org/officeDocument/2006/relationships" r:id="rId1" tooltip="Click for Next Attachment"/>
          <a:extLst>
            <a:ext uri="{FF2B5EF4-FFF2-40B4-BE49-F238E27FC236}">
              <a16:creationId xmlns:a16="http://schemas.microsoft.com/office/drawing/2014/main" id="{00000000-0008-0000-0800-0000C1A30000}"/>
            </a:ext>
          </a:extLst>
        </xdr:cNvPr>
        <xdr:cNvGrpSpPr>
          <a:grpSpLocks/>
        </xdr:cNvGrpSpPr>
      </xdr:nvGrpSpPr>
      <xdr:grpSpPr bwMode="auto">
        <a:xfrm>
          <a:off x="6686550" y="47625"/>
          <a:ext cx="1104900" cy="885825"/>
          <a:chOff x="738" y="5"/>
          <a:chExt cx="116" cy="73"/>
        </a:xfrm>
      </xdr:grpSpPr>
      <xdr:sp macro="" textlink="">
        <xdr:nvSpPr>
          <xdr:cNvPr id="41922" name="AutoShape 2">
            <a:extLst>
              <a:ext uri="{FF2B5EF4-FFF2-40B4-BE49-F238E27FC236}">
                <a16:creationId xmlns:a16="http://schemas.microsoft.com/office/drawing/2014/main" id="{00000000-0008-0000-0800-0000C2A3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8195" name="Text Box 3">
            <a:extLst>
              <a:ext uri="{FF2B5EF4-FFF2-40B4-BE49-F238E27FC236}">
                <a16:creationId xmlns:a16="http://schemas.microsoft.com/office/drawing/2014/main" id="{00000000-0008-0000-0800-0000032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523875</xdr:rowOff>
    </xdr:to>
    <xdr:grpSp>
      <xdr:nvGrpSpPr>
        <xdr:cNvPr id="76952" name="Group 1">
          <a:hlinkClick xmlns:r="http://schemas.openxmlformats.org/officeDocument/2006/relationships" r:id="rId1" tooltip="Click for Next Attachment"/>
          <a:extLst>
            <a:ext uri="{FF2B5EF4-FFF2-40B4-BE49-F238E27FC236}">
              <a16:creationId xmlns:a16="http://schemas.microsoft.com/office/drawing/2014/main" id="{00000000-0008-0000-0900-0000982C0100}"/>
            </a:ext>
          </a:extLst>
        </xdr:cNvPr>
        <xdr:cNvGrpSpPr>
          <a:grpSpLocks/>
        </xdr:cNvGrpSpPr>
      </xdr:nvGrpSpPr>
      <xdr:grpSpPr bwMode="auto">
        <a:xfrm>
          <a:off x="6896100" y="47625"/>
          <a:ext cx="1104900" cy="1000125"/>
          <a:chOff x="738" y="5"/>
          <a:chExt cx="116" cy="73"/>
        </a:xfrm>
      </xdr:grpSpPr>
      <xdr:sp macro="" textlink="">
        <xdr:nvSpPr>
          <xdr:cNvPr id="76954" name="AutoShape 2">
            <a:extLst>
              <a:ext uri="{FF2B5EF4-FFF2-40B4-BE49-F238E27FC236}">
                <a16:creationId xmlns:a16="http://schemas.microsoft.com/office/drawing/2014/main" id="{00000000-0008-0000-0900-00009A2C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900-00000324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21</xdr:row>
      <xdr:rowOff>1</xdr:rowOff>
    </xdr:from>
    <xdr:to>
      <xdr:col>4</xdr:col>
      <xdr:colOff>899218</xdr:colOff>
      <xdr:row>22</xdr:row>
      <xdr:rowOff>87720</xdr:rowOff>
    </xdr:to>
    <xdr:sp macro="" textlink="">
      <xdr:nvSpPr>
        <xdr:cNvPr id="2" name="Text Box 20">
          <a:extLst>
            <a:ext uri="{FF2B5EF4-FFF2-40B4-BE49-F238E27FC236}">
              <a16:creationId xmlns:a16="http://schemas.microsoft.com/office/drawing/2014/main" id="{00000000-0008-0000-0900-000002000000}"/>
            </a:ext>
          </a:extLst>
        </xdr:cNvPr>
        <xdr:cNvSpPr txBox="1">
          <a:spLocks noChangeArrowheads="1"/>
        </xdr:cNvSpPr>
      </xdr:nvSpPr>
      <xdr:spPr bwMode="auto">
        <a:xfrm>
          <a:off x="4295775" y="5876926"/>
          <a:ext cx="2085975" cy="32385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514350</xdr:colOff>
          <xdr:row>19</xdr:row>
          <xdr:rowOff>142875</xdr:rowOff>
        </xdr:from>
        <xdr:to>
          <xdr:col>4</xdr:col>
          <xdr:colOff>809625</xdr:colOff>
          <xdr:row>20</xdr:row>
          <xdr:rowOff>190500</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900-00001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powergrid1989-my.sharepoint.com/d/Packages/Ongoing%20Projects/G10/Arun-3/Bidding%20Documents/Sent%20to%20SAPDC_new/Vol-III/Vol-III/TW01/1._First%20Envelope%20Bid%20form%20and%20Attachments_TW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powergrid1989-my.sharepoint.com/My%20Documents/Office%20work/Current/NRSS%20XXVIII/Tower/Retender/Amendment%20No.%20I/vii)%20Attacments%20Vol-III-Rev.1.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powergrid1989-my.sharepoint.com/PRASHANTH/Group-G10/16%20Substation_SS-29,30&amp;31/3%20Bidding%20Document/2.%20Bidding%20Document/Volume-III_SS29/01_First%20Envelope%20Attachments%20and%20Bid%20Form_SS2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powergrid1989-my.sharepoint.com/Users/60003303/Desktop/44444444444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powergrid1989-my.sharepoint.com/RAJASTHAN%20SEZ-RTM/TW03/Amendments%20and%20Clarifications/Clarification%20No.%201%20and%20Amendment%20No.%203/Amendment%20No%203/1st%20Envelope%20Bid%20Form%20and%20Attachments%20(TW03)_re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 3(QR)"/>
      <sheetName val="Attach 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9"/>
      <sheetName val="Attachment-22"/>
      <sheetName val="Bid Form 1st Envelope "/>
      <sheetName val="N to W"/>
      <sheetName val="Sheet1"/>
    </sheetNames>
    <sheetDataSet>
      <sheetData sheetId="0" refreshError="1"/>
      <sheetData sheetId="1" refreshError="1"/>
      <sheetData sheetId="2" refreshError="1">
        <row r="6">
          <cell r="D6" t="str">
            <v>JV (Joint Venture)</v>
          </cell>
        </row>
        <row r="9">
          <cell r="D9" t="str">
            <v>ooooooo</v>
          </cell>
        </row>
        <row r="14">
          <cell r="D14" t="str">
            <v>kkkkkkkkkk</v>
          </cell>
        </row>
        <row r="19">
          <cell r="D19" t="str">
            <v>ggggggg</v>
          </cell>
        </row>
      </sheetData>
      <sheetData sheetId="3" refreshError="1">
        <row r="1">
          <cell r="AT1" t="str">
            <v>(TW01)</v>
          </cell>
        </row>
        <row r="7">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4" refreshError="1"/>
      <sheetData sheetId="5" refreshError="1">
        <row r="60">
          <cell r="E60" t="str">
            <v>KRA.pdf</v>
          </cell>
          <cell r="G60" t="str">
            <v>Case_Studies.pdf</v>
          </cell>
          <cell r="I60" t="str">
            <v>new.pdf</v>
          </cell>
        </row>
        <row r="229">
          <cell r="G229" t="str">
            <v>Case_Studies.pdf</v>
          </cell>
          <cell r="I229" t="str">
            <v>KRA.pdf</v>
          </cell>
        </row>
        <row r="323">
          <cell r="H323" t="str">
            <v>KRA.pdf</v>
          </cell>
        </row>
        <row r="392">
          <cell r="H392" t="str">
            <v>new.pdf</v>
          </cell>
        </row>
        <row r="473">
          <cell r="D473" t="str">
            <v>KRA.pdf</v>
          </cell>
          <cell r="G473" t="str">
            <v>new.pdf</v>
          </cell>
          <cell r="I473" t="str">
            <v>Case_Studies.pdf</v>
          </cell>
        </row>
        <row r="577">
          <cell r="AO577" t="str">
            <v>KRA.pdf</v>
          </cell>
        </row>
        <row r="606">
          <cell r="J606" t="str">
            <v>Case_Studies.pdf</v>
          </cell>
          <cell r="K606" t="str">
            <v>KRA.pdf</v>
          </cell>
          <cell r="L606" t="str">
            <v>office order.pdf</v>
          </cell>
        </row>
        <row r="609">
          <cell r="J609" t="str">
            <v>KRA.pdf</v>
          </cell>
          <cell r="K609" t="str">
            <v>new.pdf</v>
          </cell>
          <cell r="L609" t="str">
            <v>Case_Studies.pdf</v>
          </cell>
        </row>
        <row r="612">
          <cell r="J612" t="str">
            <v>Case_Studies.pdf</v>
          </cell>
          <cell r="K612" t="str">
            <v>KRA.pdf</v>
          </cell>
          <cell r="L612" t="str">
            <v>new.pdf</v>
          </cell>
        </row>
        <row r="615">
          <cell r="J615" t="str">
            <v>Case_Studies.pdf</v>
          </cell>
          <cell r="K615" t="str">
            <v>KRA.pdf</v>
          </cell>
          <cell r="L615" t="str">
            <v>new.pdf</v>
          </cell>
        </row>
        <row r="618">
          <cell r="J618" t="str">
            <v>Case_Studies.pdf</v>
          </cell>
          <cell r="K618" t="str">
            <v>KRA.pdf</v>
          </cell>
          <cell r="L618" t="str">
            <v>new.pdf</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 3(QR)"/>
      <sheetName val="Attach QR"/>
      <sheetName val="Attach 4"/>
      <sheetName val="Attach 4 (A)"/>
      <sheetName val="Attach 4 (B)"/>
      <sheetName val="Attach 5"/>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Bid Form 1st Envelope "/>
      <sheetName val="N to W"/>
    </sheetNames>
    <sheetDataSet>
      <sheetData sheetId="0" refreshError="1"/>
      <sheetData sheetId="1" refreshError="1"/>
      <sheetData sheetId="2" refreshError="1"/>
      <sheetData sheetId="3">
        <row r="2">
          <cell r="Z2">
            <v>0</v>
          </cell>
        </row>
        <row r="7">
          <cell r="E7" t="str">
            <v>To:</v>
          </cell>
        </row>
        <row r="8">
          <cell r="A8" t="str">
            <v/>
          </cell>
          <cell r="E8" t="str">
            <v>Contract Services</v>
          </cell>
        </row>
        <row r="9">
          <cell r="E9" t="str">
            <v>Power Grid Corporation of India Ltd.,</v>
          </cell>
        </row>
        <row r="10">
          <cell r="E10" t="str">
            <v>"Saudamini", Plot No. 2, Sector 29</v>
          </cell>
        </row>
        <row r="11">
          <cell r="E11" t="str">
            <v>Gurgaon (Haryana) - 122001</v>
          </cell>
        </row>
        <row r="15">
          <cell r="A15" t="str">
            <v>Name(s) and Addresse(s) of other partner(s)</v>
          </cell>
        </row>
        <row r="16">
          <cell r="B16" t="str">
            <v/>
          </cell>
          <cell r="E16" t="str">
            <v/>
          </cell>
        </row>
        <row r="17">
          <cell r="B17" t="str">
            <v xml:space="preserve">…… ……. …….. …… ……. …….. </v>
          </cell>
          <cell r="E17" t="str">
            <v/>
          </cell>
        </row>
        <row r="18">
          <cell r="B18" t="str">
            <v xml:space="preserve">…… ……. …….. …… ……. …….. </v>
          </cell>
          <cell r="E18" t="str">
            <v/>
          </cell>
        </row>
        <row r="19">
          <cell r="B19" t="str">
            <v xml:space="preserve">…… ……. …….. …… ……. …….. </v>
          </cell>
          <cell r="E19" t="str">
            <v/>
          </cell>
        </row>
        <row r="20">
          <cell r="B20" t="str">
            <v xml:space="preserve">…… ……. …….. …… ……. …….. </v>
          </cell>
          <cell r="E20" t="str">
            <v/>
          </cell>
        </row>
      </sheetData>
      <sheetData sheetId="4"/>
      <sheetData sheetId="5">
        <row r="350">
          <cell r="H350" t="str">
            <v>KRA.pdf</v>
          </cell>
        </row>
        <row r="419">
          <cell r="H419" t="str">
            <v>new.pdf</v>
          </cell>
        </row>
        <row r="505">
          <cell r="D505" t="str">
            <v>F:\HVDC-Champa-Kurukshetra\Rev Bidding Doc\TW04\KRA.pdf</v>
          </cell>
          <cell r="F505" t="str">
            <v>F:\HVDC-Champa-Kurukshetra\Rev Bidding Doc\TW04\Case_Studies.pdf</v>
          </cell>
          <cell r="I505" t="str">
            <v>F:\HVDC-Champa-Kurukshetra\Rev Bidding Doc\TW04\new.pdf</v>
          </cell>
        </row>
        <row r="560">
          <cell r="E560" t="str">
            <v>F:\HVDC-Champa-Kurukshetra\Rev Bidding Doc\TW04\new.pdf</v>
          </cell>
          <cell r="G560" t="str">
            <v>F:\HVDC-Champa-Kurukshetra\Rev Bidding Doc\TW04\Case_Studies.pdf</v>
          </cell>
          <cell r="I560" t="str">
            <v>F:\HVDC-Champa-Kurukshetra\Rev Bidding Doc\TW04\KRA.pdf</v>
          </cell>
        </row>
        <row r="651">
          <cell r="D651" t="str">
            <v>F:\HVDC-Champa-Kurukshetra\Rev Bidding Doc\TW04\KRA.pdf</v>
          </cell>
          <cell r="G651" t="str">
            <v>F:\HVDC-Champa-Kurukshetra\Rev Bidding Doc\TW04\new.pdf</v>
          </cell>
          <cell r="I651" t="str">
            <v>F:\HVDC-Champa-Kurukshetra\Rev Bidding Doc\TW04\Case_Studies.pdf</v>
          </cell>
        </row>
        <row r="782">
          <cell r="J782" t="str">
            <v>F:\Orissa C\Rev\Case_Studies.pdf</v>
          </cell>
          <cell r="K782" t="str">
            <v>F:\Orissa C\Rev\KRA.pdf</v>
          </cell>
          <cell r="L782" t="str">
            <v>F:\Orissa C\Rev\office order.pdf</v>
          </cell>
        </row>
        <row r="785">
          <cell r="J785" t="str">
            <v>F:\HVDC-Champa-Kurukshetra\Rev Bidding Doc\TW04\KRA.pdf</v>
          </cell>
          <cell r="K785" t="str">
            <v>F:\HVDC-Champa-Kurukshetra\Rev Bidding Doc\TW04\new.pdf</v>
          </cell>
          <cell r="L785" t="str">
            <v>F:\HVDC-Champa-Kurukshetra\Rev Bidding Doc\TW04\Case_Studies.pdf</v>
          </cell>
        </row>
        <row r="788">
          <cell r="J788" t="str">
            <v>F:\HVDC-Champa-Kurukshetra\Rev Bidding Doc\TW04\Case_Studies.pdf</v>
          </cell>
          <cell r="K788" t="str">
            <v>F:\HVDC-Champa-Kurukshetra\Rev Bidding Doc\TW04\KRA.pdf</v>
          </cell>
          <cell r="L788" t="str">
            <v>F:\Orissa C\Rev\Case_Studies.pdf</v>
          </cell>
        </row>
        <row r="791">
          <cell r="J791" t="str">
            <v>F:\HVDC-Champa-Kurukshetra\Rev Bidding Doc\TW04\Case_Studies.pdf</v>
          </cell>
          <cell r="K791" t="str">
            <v>F:\HVDC-Champa-Kurukshetra\Rev Bidding Doc\TW04\KRA.pdf</v>
          </cell>
          <cell r="L791" t="str">
            <v>F:\HVDC-Champa-Kurukshetra\Rev Bidding Doc\TW04\new.pdf</v>
          </cell>
        </row>
        <row r="794">
          <cell r="J794" t="str">
            <v>F:\HVDC-Champa-Kurukshetra\Rev Bidding Doc\TW04\Case_Studies.pdf</v>
          </cell>
          <cell r="K794" t="str">
            <v>F:\HVDC-Champa-Kurukshetra\Rev Bidding Doc\TW04\KRA.pdf</v>
          </cell>
          <cell r="L794" t="str">
            <v>F:\HVDC-Champa-Kurukshetra\Rev Bidding Doc\TW04\new.pdf</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sheetData sheetId="1"/>
      <sheetData sheetId="2">
        <row r="6">
          <cell r="D6" t="str">
            <v>JV (Joint Venture)</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 3(QR)"/>
      <sheetName val="Attach 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9"/>
      <sheetName val="Attachment-20"/>
      <sheetName val="Bid Form 1st Envelope "/>
      <sheetName val="N to W"/>
      <sheetName val="Sheet1"/>
    </sheetNames>
    <sheetDataSet>
      <sheetData sheetId="0">
        <row r="3">
          <cell r="B3" t="str">
            <v>CC-CS/843-WR1/CON-3807/3/G8</v>
          </cell>
        </row>
      </sheetData>
      <sheetData sheetId="1" refreshError="1"/>
      <sheetData sheetId="2" refreshError="1"/>
      <sheetData sheetId="3">
        <row r="1">
          <cell r="AT1" t="str">
            <v>TW01</v>
          </cell>
        </row>
        <row r="7">
          <cell r="A7" t="str">
            <v>Bidder’s Name and Address (Sole Bidder)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9"/>
      <sheetName val="Attach-20"/>
      <sheetName val="Attach 25"/>
      <sheetName val="Bid Form 1st Envelope "/>
      <sheetName val="N to W"/>
      <sheetName val="N to W (2)"/>
      <sheetName val="Sheet1"/>
    </sheetNames>
    <sheetDataSet>
      <sheetData sheetId="0"/>
      <sheetData sheetId="1"/>
      <sheetData sheetId="2"/>
      <sheetData sheetId="3">
        <row r="3">
          <cell r="A3" t="str">
            <v>Tower Package TW03 for: (i) LILO of both circuits of 765kV D/C Fatehgarh(TBCB) –Bhadla(PG) line at Fatehgarh-2 PS and (ii) 400kV D/C Bhadla-2 – Bhadla (PG) line (Twin HTLS) associated with Transmission Scheme for Solar Energy Zones in Rajasthan.</v>
          </cell>
        </row>
        <row r="7">
          <cell r="E7" t="str">
            <v>To:</v>
          </cell>
        </row>
        <row r="8">
          <cell r="A8" t="str">
            <v/>
          </cell>
          <cell r="E8" t="str">
            <v>Contract Services</v>
          </cell>
        </row>
        <row r="9">
          <cell r="E9" t="str">
            <v>Power Grid Corporation of India Ltd.,</v>
          </cell>
        </row>
        <row r="10">
          <cell r="E10" t="str">
            <v>"Saudamini", Plot No. 2, Sector 29</v>
          </cell>
        </row>
        <row r="11">
          <cell r="E11" t="str">
            <v>Gurgaon (Haryana) - 122001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
          <cell r="A1" t="str">
            <v xml:space="preserve">Specification No. :CC-CS/912-NR1/TW-3957/3/G3 </v>
          </cell>
        </row>
      </sheetData>
      <sheetData sheetId="23"/>
      <sheetData sheetId="24"/>
      <sheetData sheetId="25"/>
      <sheetData sheetId="26"/>
      <sheetData sheetId="27"/>
      <sheetData sheetId="28"/>
      <sheetData sheetId="29"/>
    </sheetDataSet>
  </externalBook>
</externalLink>
</file>

<file path=xl/revisions/_rels/revisionHeaders.xml.rels><?xml version="1.0" encoding="UTF-8" standalone="yes"?>
<Relationships xmlns="http://schemas.openxmlformats.org/package/2006/relationships"><Relationship Id="rId1" Type="http://schemas.openxmlformats.org/officeDocument/2006/relationships/revisionLog" Target="revisionLog1.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3FDF2CCD-D091-4543-9B7F-39BE8526C5D0}" protected="1">
  <header guid="{3FDF2CCD-D091-4543-9B7F-39BE8526C5D0}" dateTime="2025-01-27T10:15:10" maxSheetId="31" userName="Ankit Vaishnav " r:id="rId1">
    <sheetIdMap count="30">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1">
  <userInfo guid="{3FDF2CCD-D091-4543-9B7F-39BE8526C5D0}" name="Ankit Vaishnav " id="-1740867358" dateTime="2025-01-27T10:15:10"/>
</user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34" Type="http://schemas.openxmlformats.org/officeDocument/2006/relationships/printerSettings" Target="../printerSettings/printerSettings34.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33" Type="http://schemas.openxmlformats.org/officeDocument/2006/relationships/printerSettings" Target="../printerSettings/printerSettings33.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29" Type="http://schemas.openxmlformats.org/officeDocument/2006/relationships/printerSettings" Target="../printerSettings/printerSettings29.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32" Type="http://schemas.openxmlformats.org/officeDocument/2006/relationships/printerSettings" Target="../printerSettings/printerSettings32.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31" Type="http://schemas.openxmlformats.org/officeDocument/2006/relationships/printerSettings" Target="../printerSettings/printerSettings31.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 Id="rId30" Type="http://schemas.openxmlformats.org/officeDocument/2006/relationships/printerSettings" Target="../printerSettings/printerSettings30.bin"/><Relationship Id="rId8" Type="http://schemas.openxmlformats.org/officeDocument/2006/relationships/printerSettings" Target="../printerSettings/printerSettings8.bin"/></Relationships>
</file>

<file path=xl/worksheets/_rels/sheet10.xml.rels><?xml version="1.0" encoding="UTF-8" standalone="yes"?>
<Relationships xmlns="http://schemas.openxmlformats.org/package/2006/relationships"><Relationship Id="rId13" Type="http://schemas.openxmlformats.org/officeDocument/2006/relationships/printerSettings" Target="../printerSettings/printerSettings291.bin"/><Relationship Id="rId18" Type="http://schemas.openxmlformats.org/officeDocument/2006/relationships/printerSettings" Target="../printerSettings/printerSettings296.bin"/><Relationship Id="rId26" Type="http://schemas.openxmlformats.org/officeDocument/2006/relationships/printerSettings" Target="../printerSettings/printerSettings304.bin"/><Relationship Id="rId21" Type="http://schemas.openxmlformats.org/officeDocument/2006/relationships/printerSettings" Target="../printerSettings/printerSettings299.bin"/><Relationship Id="rId34" Type="http://schemas.openxmlformats.org/officeDocument/2006/relationships/printerSettings" Target="../printerSettings/printerSettings312.bin"/><Relationship Id="rId7" Type="http://schemas.openxmlformats.org/officeDocument/2006/relationships/printerSettings" Target="../printerSettings/printerSettings285.bin"/><Relationship Id="rId12" Type="http://schemas.openxmlformats.org/officeDocument/2006/relationships/printerSettings" Target="../printerSettings/printerSettings290.bin"/><Relationship Id="rId17" Type="http://schemas.openxmlformats.org/officeDocument/2006/relationships/printerSettings" Target="../printerSettings/printerSettings295.bin"/><Relationship Id="rId25" Type="http://schemas.openxmlformats.org/officeDocument/2006/relationships/printerSettings" Target="../printerSettings/printerSettings303.bin"/><Relationship Id="rId33" Type="http://schemas.openxmlformats.org/officeDocument/2006/relationships/printerSettings" Target="../printerSettings/printerSettings311.bin"/><Relationship Id="rId2" Type="http://schemas.openxmlformats.org/officeDocument/2006/relationships/printerSettings" Target="../printerSettings/printerSettings280.bin"/><Relationship Id="rId16" Type="http://schemas.openxmlformats.org/officeDocument/2006/relationships/printerSettings" Target="../printerSettings/printerSettings294.bin"/><Relationship Id="rId20" Type="http://schemas.openxmlformats.org/officeDocument/2006/relationships/printerSettings" Target="../printerSettings/printerSettings298.bin"/><Relationship Id="rId29" Type="http://schemas.openxmlformats.org/officeDocument/2006/relationships/printerSettings" Target="../printerSettings/printerSettings307.bin"/><Relationship Id="rId1" Type="http://schemas.openxmlformats.org/officeDocument/2006/relationships/printerSettings" Target="../printerSettings/printerSettings279.bin"/><Relationship Id="rId6" Type="http://schemas.openxmlformats.org/officeDocument/2006/relationships/printerSettings" Target="../printerSettings/printerSettings284.bin"/><Relationship Id="rId11" Type="http://schemas.openxmlformats.org/officeDocument/2006/relationships/printerSettings" Target="../printerSettings/printerSettings289.bin"/><Relationship Id="rId24" Type="http://schemas.openxmlformats.org/officeDocument/2006/relationships/printerSettings" Target="../printerSettings/printerSettings302.bin"/><Relationship Id="rId32" Type="http://schemas.openxmlformats.org/officeDocument/2006/relationships/printerSettings" Target="../printerSettings/printerSettings310.bin"/><Relationship Id="rId37" Type="http://schemas.openxmlformats.org/officeDocument/2006/relationships/ctrlProp" Target="../ctrlProps/ctrlProp31.xml"/><Relationship Id="rId5" Type="http://schemas.openxmlformats.org/officeDocument/2006/relationships/printerSettings" Target="../printerSettings/printerSettings283.bin"/><Relationship Id="rId15" Type="http://schemas.openxmlformats.org/officeDocument/2006/relationships/printerSettings" Target="../printerSettings/printerSettings293.bin"/><Relationship Id="rId23" Type="http://schemas.openxmlformats.org/officeDocument/2006/relationships/printerSettings" Target="../printerSettings/printerSettings301.bin"/><Relationship Id="rId28" Type="http://schemas.openxmlformats.org/officeDocument/2006/relationships/printerSettings" Target="../printerSettings/printerSettings306.bin"/><Relationship Id="rId36" Type="http://schemas.openxmlformats.org/officeDocument/2006/relationships/vmlDrawing" Target="../drawings/vmlDrawing2.vml"/><Relationship Id="rId10" Type="http://schemas.openxmlformats.org/officeDocument/2006/relationships/printerSettings" Target="../printerSettings/printerSettings288.bin"/><Relationship Id="rId19" Type="http://schemas.openxmlformats.org/officeDocument/2006/relationships/printerSettings" Target="../printerSettings/printerSettings297.bin"/><Relationship Id="rId31" Type="http://schemas.openxmlformats.org/officeDocument/2006/relationships/printerSettings" Target="../printerSettings/printerSettings309.bin"/><Relationship Id="rId4" Type="http://schemas.openxmlformats.org/officeDocument/2006/relationships/printerSettings" Target="../printerSettings/printerSettings282.bin"/><Relationship Id="rId9" Type="http://schemas.openxmlformats.org/officeDocument/2006/relationships/printerSettings" Target="../printerSettings/printerSettings287.bin"/><Relationship Id="rId14" Type="http://schemas.openxmlformats.org/officeDocument/2006/relationships/printerSettings" Target="../printerSettings/printerSettings292.bin"/><Relationship Id="rId22" Type="http://schemas.openxmlformats.org/officeDocument/2006/relationships/printerSettings" Target="../printerSettings/printerSettings300.bin"/><Relationship Id="rId27" Type="http://schemas.openxmlformats.org/officeDocument/2006/relationships/printerSettings" Target="../printerSettings/printerSettings305.bin"/><Relationship Id="rId30" Type="http://schemas.openxmlformats.org/officeDocument/2006/relationships/printerSettings" Target="../printerSettings/printerSettings308.bin"/><Relationship Id="rId35" Type="http://schemas.openxmlformats.org/officeDocument/2006/relationships/drawing" Target="../drawings/drawing9.xml"/><Relationship Id="rId8" Type="http://schemas.openxmlformats.org/officeDocument/2006/relationships/printerSettings" Target="../printerSettings/printerSettings286.bin"/><Relationship Id="rId3" Type="http://schemas.openxmlformats.org/officeDocument/2006/relationships/printerSettings" Target="../printerSettings/printerSettings281.bin"/></Relationships>
</file>

<file path=xl/worksheets/_rels/sheet11.xml.rels><?xml version="1.0" encoding="UTF-8" standalone="yes"?>
<Relationships xmlns="http://schemas.openxmlformats.org/package/2006/relationships"><Relationship Id="rId13" Type="http://schemas.openxmlformats.org/officeDocument/2006/relationships/printerSettings" Target="../printerSettings/printerSettings325.bin"/><Relationship Id="rId18" Type="http://schemas.openxmlformats.org/officeDocument/2006/relationships/printerSettings" Target="../printerSettings/printerSettings330.bin"/><Relationship Id="rId26" Type="http://schemas.openxmlformats.org/officeDocument/2006/relationships/printerSettings" Target="../printerSettings/printerSettings338.bin"/><Relationship Id="rId21" Type="http://schemas.openxmlformats.org/officeDocument/2006/relationships/printerSettings" Target="../printerSettings/printerSettings333.bin"/><Relationship Id="rId34" Type="http://schemas.openxmlformats.org/officeDocument/2006/relationships/printerSettings" Target="../printerSettings/printerSettings346.bin"/><Relationship Id="rId7" Type="http://schemas.openxmlformats.org/officeDocument/2006/relationships/printerSettings" Target="../printerSettings/printerSettings319.bin"/><Relationship Id="rId12" Type="http://schemas.openxmlformats.org/officeDocument/2006/relationships/printerSettings" Target="../printerSettings/printerSettings324.bin"/><Relationship Id="rId17" Type="http://schemas.openxmlformats.org/officeDocument/2006/relationships/printerSettings" Target="../printerSettings/printerSettings329.bin"/><Relationship Id="rId25" Type="http://schemas.openxmlformats.org/officeDocument/2006/relationships/printerSettings" Target="../printerSettings/printerSettings337.bin"/><Relationship Id="rId33" Type="http://schemas.openxmlformats.org/officeDocument/2006/relationships/printerSettings" Target="../printerSettings/printerSettings345.bin"/><Relationship Id="rId2" Type="http://schemas.openxmlformats.org/officeDocument/2006/relationships/printerSettings" Target="../printerSettings/printerSettings314.bin"/><Relationship Id="rId16" Type="http://schemas.openxmlformats.org/officeDocument/2006/relationships/printerSettings" Target="../printerSettings/printerSettings328.bin"/><Relationship Id="rId20" Type="http://schemas.openxmlformats.org/officeDocument/2006/relationships/printerSettings" Target="../printerSettings/printerSettings332.bin"/><Relationship Id="rId29" Type="http://schemas.openxmlformats.org/officeDocument/2006/relationships/printerSettings" Target="../printerSettings/printerSettings341.bin"/><Relationship Id="rId1" Type="http://schemas.openxmlformats.org/officeDocument/2006/relationships/printerSettings" Target="../printerSettings/printerSettings313.bin"/><Relationship Id="rId6" Type="http://schemas.openxmlformats.org/officeDocument/2006/relationships/printerSettings" Target="../printerSettings/printerSettings318.bin"/><Relationship Id="rId11" Type="http://schemas.openxmlformats.org/officeDocument/2006/relationships/printerSettings" Target="../printerSettings/printerSettings323.bin"/><Relationship Id="rId24" Type="http://schemas.openxmlformats.org/officeDocument/2006/relationships/printerSettings" Target="../printerSettings/printerSettings336.bin"/><Relationship Id="rId32" Type="http://schemas.openxmlformats.org/officeDocument/2006/relationships/printerSettings" Target="../printerSettings/printerSettings344.bin"/><Relationship Id="rId37" Type="http://schemas.openxmlformats.org/officeDocument/2006/relationships/ctrlProp" Target="../ctrlProps/ctrlProp32.xml"/><Relationship Id="rId5" Type="http://schemas.openxmlformats.org/officeDocument/2006/relationships/printerSettings" Target="../printerSettings/printerSettings317.bin"/><Relationship Id="rId15" Type="http://schemas.openxmlformats.org/officeDocument/2006/relationships/printerSettings" Target="../printerSettings/printerSettings327.bin"/><Relationship Id="rId23" Type="http://schemas.openxmlformats.org/officeDocument/2006/relationships/printerSettings" Target="../printerSettings/printerSettings335.bin"/><Relationship Id="rId28" Type="http://schemas.openxmlformats.org/officeDocument/2006/relationships/printerSettings" Target="../printerSettings/printerSettings340.bin"/><Relationship Id="rId36" Type="http://schemas.openxmlformats.org/officeDocument/2006/relationships/vmlDrawing" Target="../drawings/vmlDrawing3.vml"/><Relationship Id="rId10" Type="http://schemas.openxmlformats.org/officeDocument/2006/relationships/printerSettings" Target="../printerSettings/printerSettings322.bin"/><Relationship Id="rId19" Type="http://schemas.openxmlformats.org/officeDocument/2006/relationships/printerSettings" Target="../printerSettings/printerSettings331.bin"/><Relationship Id="rId31" Type="http://schemas.openxmlformats.org/officeDocument/2006/relationships/printerSettings" Target="../printerSettings/printerSettings343.bin"/><Relationship Id="rId4" Type="http://schemas.openxmlformats.org/officeDocument/2006/relationships/printerSettings" Target="../printerSettings/printerSettings316.bin"/><Relationship Id="rId9" Type="http://schemas.openxmlformats.org/officeDocument/2006/relationships/printerSettings" Target="../printerSettings/printerSettings321.bin"/><Relationship Id="rId14" Type="http://schemas.openxmlformats.org/officeDocument/2006/relationships/printerSettings" Target="../printerSettings/printerSettings326.bin"/><Relationship Id="rId22" Type="http://schemas.openxmlformats.org/officeDocument/2006/relationships/printerSettings" Target="../printerSettings/printerSettings334.bin"/><Relationship Id="rId27" Type="http://schemas.openxmlformats.org/officeDocument/2006/relationships/printerSettings" Target="../printerSettings/printerSettings339.bin"/><Relationship Id="rId30" Type="http://schemas.openxmlformats.org/officeDocument/2006/relationships/printerSettings" Target="../printerSettings/printerSettings342.bin"/><Relationship Id="rId35" Type="http://schemas.openxmlformats.org/officeDocument/2006/relationships/drawing" Target="../drawings/drawing10.xml"/><Relationship Id="rId8" Type="http://schemas.openxmlformats.org/officeDocument/2006/relationships/printerSettings" Target="../printerSettings/printerSettings320.bin"/><Relationship Id="rId3" Type="http://schemas.openxmlformats.org/officeDocument/2006/relationships/printerSettings" Target="../printerSettings/printerSettings315.bin"/></Relationships>
</file>

<file path=xl/worksheets/_rels/sheet12.xml.rels><?xml version="1.0" encoding="UTF-8" standalone="yes"?>
<Relationships xmlns="http://schemas.openxmlformats.org/package/2006/relationships"><Relationship Id="rId13" Type="http://schemas.openxmlformats.org/officeDocument/2006/relationships/printerSettings" Target="../printerSettings/printerSettings359.bin"/><Relationship Id="rId18" Type="http://schemas.openxmlformats.org/officeDocument/2006/relationships/printerSettings" Target="../printerSettings/printerSettings364.bin"/><Relationship Id="rId26" Type="http://schemas.openxmlformats.org/officeDocument/2006/relationships/printerSettings" Target="../printerSettings/printerSettings372.bin"/><Relationship Id="rId3" Type="http://schemas.openxmlformats.org/officeDocument/2006/relationships/printerSettings" Target="../printerSettings/printerSettings349.bin"/><Relationship Id="rId21" Type="http://schemas.openxmlformats.org/officeDocument/2006/relationships/printerSettings" Target="../printerSettings/printerSettings367.bin"/><Relationship Id="rId34" Type="http://schemas.openxmlformats.org/officeDocument/2006/relationships/drawing" Target="../drawings/drawing11.xml"/><Relationship Id="rId7" Type="http://schemas.openxmlformats.org/officeDocument/2006/relationships/printerSettings" Target="../printerSettings/printerSettings353.bin"/><Relationship Id="rId12" Type="http://schemas.openxmlformats.org/officeDocument/2006/relationships/printerSettings" Target="../printerSettings/printerSettings358.bin"/><Relationship Id="rId17" Type="http://schemas.openxmlformats.org/officeDocument/2006/relationships/printerSettings" Target="../printerSettings/printerSettings363.bin"/><Relationship Id="rId25" Type="http://schemas.openxmlformats.org/officeDocument/2006/relationships/printerSettings" Target="../printerSettings/printerSettings371.bin"/><Relationship Id="rId33" Type="http://schemas.openxmlformats.org/officeDocument/2006/relationships/printerSettings" Target="../printerSettings/printerSettings379.bin"/><Relationship Id="rId2" Type="http://schemas.openxmlformats.org/officeDocument/2006/relationships/printerSettings" Target="../printerSettings/printerSettings348.bin"/><Relationship Id="rId16" Type="http://schemas.openxmlformats.org/officeDocument/2006/relationships/printerSettings" Target="../printerSettings/printerSettings362.bin"/><Relationship Id="rId20" Type="http://schemas.openxmlformats.org/officeDocument/2006/relationships/printerSettings" Target="../printerSettings/printerSettings366.bin"/><Relationship Id="rId29" Type="http://schemas.openxmlformats.org/officeDocument/2006/relationships/printerSettings" Target="../printerSettings/printerSettings375.bin"/><Relationship Id="rId1" Type="http://schemas.openxmlformats.org/officeDocument/2006/relationships/printerSettings" Target="../printerSettings/printerSettings347.bin"/><Relationship Id="rId6" Type="http://schemas.openxmlformats.org/officeDocument/2006/relationships/printerSettings" Target="../printerSettings/printerSettings352.bin"/><Relationship Id="rId11" Type="http://schemas.openxmlformats.org/officeDocument/2006/relationships/printerSettings" Target="../printerSettings/printerSettings357.bin"/><Relationship Id="rId24" Type="http://schemas.openxmlformats.org/officeDocument/2006/relationships/printerSettings" Target="../printerSettings/printerSettings370.bin"/><Relationship Id="rId32" Type="http://schemas.openxmlformats.org/officeDocument/2006/relationships/printerSettings" Target="../printerSettings/printerSettings378.bin"/><Relationship Id="rId5" Type="http://schemas.openxmlformats.org/officeDocument/2006/relationships/printerSettings" Target="../printerSettings/printerSettings351.bin"/><Relationship Id="rId15" Type="http://schemas.openxmlformats.org/officeDocument/2006/relationships/printerSettings" Target="../printerSettings/printerSettings361.bin"/><Relationship Id="rId23" Type="http://schemas.openxmlformats.org/officeDocument/2006/relationships/printerSettings" Target="../printerSettings/printerSettings369.bin"/><Relationship Id="rId28" Type="http://schemas.openxmlformats.org/officeDocument/2006/relationships/printerSettings" Target="../printerSettings/printerSettings374.bin"/><Relationship Id="rId10" Type="http://schemas.openxmlformats.org/officeDocument/2006/relationships/printerSettings" Target="../printerSettings/printerSettings356.bin"/><Relationship Id="rId19" Type="http://schemas.openxmlformats.org/officeDocument/2006/relationships/printerSettings" Target="../printerSettings/printerSettings365.bin"/><Relationship Id="rId31" Type="http://schemas.openxmlformats.org/officeDocument/2006/relationships/printerSettings" Target="../printerSettings/printerSettings377.bin"/><Relationship Id="rId4" Type="http://schemas.openxmlformats.org/officeDocument/2006/relationships/printerSettings" Target="../printerSettings/printerSettings350.bin"/><Relationship Id="rId9" Type="http://schemas.openxmlformats.org/officeDocument/2006/relationships/printerSettings" Target="../printerSettings/printerSettings355.bin"/><Relationship Id="rId14" Type="http://schemas.openxmlformats.org/officeDocument/2006/relationships/printerSettings" Target="../printerSettings/printerSettings360.bin"/><Relationship Id="rId22" Type="http://schemas.openxmlformats.org/officeDocument/2006/relationships/printerSettings" Target="../printerSettings/printerSettings368.bin"/><Relationship Id="rId27" Type="http://schemas.openxmlformats.org/officeDocument/2006/relationships/printerSettings" Target="../printerSettings/printerSettings373.bin"/><Relationship Id="rId30" Type="http://schemas.openxmlformats.org/officeDocument/2006/relationships/printerSettings" Target="../printerSettings/printerSettings376.bin"/><Relationship Id="rId8" Type="http://schemas.openxmlformats.org/officeDocument/2006/relationships/printerSettings" Target="../printerSettings/printerSettings354.bin"/></Relationships>
</file>

<file path=xl/worksheets/_rels/sheet13.xml.rels><?xml version="1.0" encoding="UTF-8" standalone="yes"?>
<Relationships xmlns="http://schemas.openxmlformats.org/package/2006/relationships"><Relationship Id="rId13" Type="http://schemas.openxmlformats.org/officeDocument/2006/relationships/printerSettings" Target="../printerSettings/printerSettings392.bin"/><Relationship Id="rId18" Type="http://schemas.openxmlformats.org/officeDocument/2006/relationships/printerSettings" Target="../printerSettings/printerSettings397.bin"/><Relationship Id="rId26" Type="http://schemas.openxmlformats.org/officeDocument/2006/relationships/printerSettings" Target="../printerSettings/printerSettings405.bin"/><Relationship Id="rId3" Type="http://schemas.openxmlformats.org/officeDocument/2006/relationships/printerSettings" Target="../printerSettings/printerSettings382.bin"/><Relationship Id="rId21" Type="http://schemas.openxmlformats.org/officeDocument/2006/relationships/printerSettings" Target="../printerSettings/printerSettings400.bin"/><Relationship Id="rId34" Type="http://schemas.openxmlformats.org/officeDocument/2006/relationships/printerSettings" Target="../printerSettings/printerSettings413.bin"/><Relationship Id="rId7" Type="http://schemas.openxmlformats.org/officeDocument/2006/relationships/printerSettings" Target="../printerSettings/printerSettings386.bin"/><Relationship Id="rId12" Type="http://schemas.openxmlformats.org/officeDocument/2006/relationships/printerSettings" Target="../printerSettings/printerSettings391.bin"/><Relationship Id="rId17" Type="http://schemas.openxmlformats.org/officeDocument/2006/relationships/printerSettings" Target="../printerSettings/printerSettings396.bin"/><Relationship Id="rId25" Type="http://schemas.openxmlformats.org/officeDocument/2006/relationships/printerSettings" Target="../printerSettings/printerSettings404.bin"/><Relationship Id="rId33" Type="http://schemas.openxmlformats.org/officeDocument/2006/relationships/printerSettings" Target="../printerSettings/printerSettings412.bin"/><Relationship Id="rId2" Type="http://schemas.openxmlformats.org/officeDocument/2006/relationships/printerSettings" Target="../printerSettings/printerSettings381.bin"/><Relationship Id="rId16" Type="http://schemas.openxmlformats.org/officeDocument/2006/relationships/printerSettings" Target="../printerSettings/printerSettings395.bin"/><Relationship Id="rId20" Type="http://schemas.openxmlformats.org/officeDocument/2006/relationships/printerSettings" Target="../printerSettings/printerSettings399.bin"/><Relationship Id="rId29" Type="http://schemas.openxmlformats.org/officeDocument/2006/relationships/printerSettings" Target="../printerSettings/printerSettings408.bin"/><Relationship Id="rId1" Type="http://schemas.openxmlformats.org/officeDocument/2006/relationships/printerSettings" Target="../printerSettings/printerSettings380.bin"/><Relationship Id="rId6" Type="http://schemas.openxmlformats.org/officeDocument/2006/relationships/printerSettings" Target="../printerSettings/printerSettings385.bin"/><Relationship Id="rId11" Type="http://schemas.openxmlformats.org/officeDocument/2006/relationships/printerSettings" Target="../printerSettings/printerSettings390.bin"/><Relationship Id="rId24" Type="http://schemas.openxmlformats.org/officeDocument/2006/relationships/printerSettings" Target="../printerSettings/printerSettings403.bin"/><Relationship Id="rId32" Type="http://schemas.openxmlformats.org/officeDocument/2006/relationships/printerSettings" Target="../printerSettings/printerSettings411.bin"/><Relationship Id="rId5" Type="http://schemas.openxmlformats.org/officeDocument/2006/relationships/printerSettings" Target="../printerSettings/printerSettings384.bin"/><Relationship Id="rId15" Type="http://schemas.openxmlformats.org/officeDocument/2006/relationships/printerSettings" Target="../printerSettings/printerSettings394.bin"/><Relationship Id="rId23" Type="http://schemas.openxmlformats.org/officeDocument/2006/relationships/printerSettings" Target="../printerSettings/printerSettings402.bin"/><Relationship Id="rId28" Type="http://schemas.openxmlformats.org/officeDocument/2006/relationships/printerSettings" Target="../printerSettings/printerSettings407.bin"/><Relationship Id="rId10" Type="http://schemas.openxmlformats.org/officeDocument/2006/relationships/printerSettings" Target="../printerSettings/printerSettings389.bin"/><Relationship Id="rId19" Type="http://schemas.openxmlformats.org/officeDocument/2006/relationships/printerSettings" Target="../printerSettings/printerSettings398.bin"/><Relationship Id="rId31" Type="http://schemas.openxmlformats.org/officeDocument/2006/relationships/printerSettings" Target="../printerSettings/printerSettings410.bin"/><Relationship Id="rId4" Type="http://schemas.openxmlformats.org/officeDocument/2006/relationships/printerSettings" Target="../printerSettings/printerSettings383.bin"/><Relationship Id="rId9" Type="http://schemas.openxmlformats.org/officeDocument/2006/relationships/printerSettings" Target="../printerSettings/printerSettings388.bin"/><Relationship Id="rId14" Type="http://schemas.openxmlformats.org/officeDocument/2006/relationships/printerSettings" Target="../printerSettings/printerSettings393.bin"/><Relationship Id="rId22" Type="http://schemas.openxmlformats.org/officeDocument/2006/relationships/printerSettings" Target="../printerSettings/printerSettings401.bin"/><Relationship Id="rId27" Type="http://schemas.openxmlformats.org/officeDocument/2006/relationships/printerSettings" Target="../printerSettings/printerSettings406.bin"/><Relationship Id="rId30" Type="http://schemas.openxmlformats.org/officeDocument/2006/relationships/printerSettings" Target="../printerSettings/printerSettings409.bin"/><Relationship Id="rId35" Type="http://schemas.openxmlformats.org/officeDocument/2006/relationships/drawing" Target="../drawings/drawing12.xml"/><Relationship Id="rId8" Type="http://schemas.openxmlformats.org/officeDocument/2006/relationships/printerSettings" Target="../printerSettings/printerSettings387.bin"/></Relationships>
</file>

<file path=xl/worksheets/_rels/sheet14.xml.rels><?xml version="1.0" encoding="UTF-8" standalone="yes"?>
<Relationships xmlns="http://schemas.openxmlformats.org/package/2006/relationships"><Relationship Id="rId13" Type="http://schemas.openxmlformats.org/officeDocument/2006/relationships/printerSettings" Target="../printerSettings/printerSettings426.bin"/><Relationship Id="rId18" Type="http://schemas.openxmlformats.org/officeDocument/2006/relationships/printerSettings" Target="../printerSettings/printerSettings431.bin"/><Relationship Id="rId26" Type="http://schemas.openxmlformats.org/officeDocument/2006/relationships/printerSettings" Target="../printerSettings/printerSettings439.bin"/><Relationship Id="rId3" Type="http://schemas.openxmlformats.org/officeDocument/2006/relationships/printerSettings" Target="../printerSettings/printerSettings416.bin"/><Relationship Id="rId21" Type="http://schemas.openxmlformats.org/officeDocument/2006/relationships/printerSettings" Target="../printerSettings/printerSettings434.bin"/><Relationship Id="rId34" Type="http://schemas.openxmlformats.org/officeDocument/2006/relationships/printerSettings" Target="../printerSettings/printerSettings447.bin"/><Relationship Id="rId7" Type="http://schemas.openxmlformats.org/officeDocument/2006/relationships/printerSettings" Target="../printerSettings/printerSettings420.bin"/><Relationship Id="rId12" Type="http://schemas.openxmlformats.org/officeDocument/2006/relationships/printerSettings" Target="../printerSettings/printerSettings425.bin"/><Relationship Id="rId17" Type="http://schemas.openxmlformats.org/officeDocument/2006/relationships/printerSettings" Target="../printerSettings/printerSettings430.bin"/><Relationship Id="rId25" Type="http://schemas.openxmlformats.org/officeDocument/2006/relationships/printerSettings" Target="../printerSettings/printerSettings438.bin"/><Relationship Id="rId33" Type="http://schemas.openxmlformats.org/officeDocument/2006/relationships/printerSettings" Target="../printerSettings/printerSettings446.bin"/><Relationship Id="rId2" Type="http://schemas.openxmlformats.org/officeDocument/2006/relationships/printerSettings" Target="../printerSettings/printerSettings415.bin"/><Relationship Id="rId16" Type="http://schemas.openxmlformats.org/officeDocument/2006/relationships/printerSettings" Target="../printerSettings/printerSettings429.bin"/><Relationship Id="rId20" Type="http://schemas.openxmlformats.org/officeDocument/2006/relationships/printerSettings" Target="../printerSettings/printerSettings433.bin"/><Relationship Id="rId29" Type="http://schemas.openxmlformats.org/officeDocument/2006/relationships/printerSettings" Target="../printerSettings/printerSettings442.bin"/><Relationship Id="rId1" Type="http://schemas.openxmlformats.org/officeDocument/2006/relationships/printerSettings" Target="../printerSettings/printerSettings414.bin"/><Relationship Id="rId6" Type="http://schemas.openxmlformats.org/officeDocument/2006/relationships/printerSettings" Target="../printerSettings/printerSettings419.bin"/><Relationship Id="rId11" Type="http://schemas.openxmlformats.org/officeDocument/2006/relationships/printerSettings" Target="../printerSettings/printerSettings424.bin"/><Relationship Id="rId24" Type="http://schemas.openxmlformats.org/officeDocument/2006/relationships/printerSettings" Target="../printerSettings/printerSettings437.bin"/><Relationship Id="rId32" Type="http://schemas.openxmlformats.org/officeDocument/2006/relationships/printerSettings" Target="../printerSettings/printerSettings445.bin"/><Relationship Id="rId5" Type="http://schemas.openxmlformats.org/officeDocument/2006/relationships/printerSettings" Target="../printerSettings/printerSettings418.bin"/><Relationship Id="rId15" Type="http://schemas.openxmlformats.org/officeDocument/2006/relationships/printerSettings" Target="../printerSettings/printerSettings428.bin"/><Relationship Id="rId23" Type="http://schemas.openxmlformats.org/officeDocument/2006/relationships/printerSettings" Target="../printerSettings/printerSettings436.bin"/><Relationship Id="rId28" Type="http://schemas.openxmlformats.org/officeDocument/2006/relationships/printerSettings" Target="../printerSettings/printerSettings441.bin"/><Relationship Id="rId10" Type="http://schemas.openxmlformats.org/officeDocument/2006/relationships/printerSettings" Target="../printerSettings/printerSettings423.bin"/><Relationship Id="rId19" Type="http://schemas.openxmlformats.org/officeDocument/2006/relationships/printerSettings" Target="../printerSettings/printerSettings432.bin"/><Relationship Id="rId31" Type="http://schemas.openxmlformats.org/officeDocument/2006/relationships/printerSettings" Target="../printerSettings/printerSettings444.bin"/><Relationship Id="rId4" Type="http://schemas.openxmlformats.org/officeDocument/2006/relationships/printerSettings" Target="../printerSettings/printerSettings417.bin"/><Relationship Id="rId9" Type="http://schemas.openxmlformats.org/officeDocument/2006/relationships/printerSettings" Target="../printerSettings/printerSettings422.bin"/><Relationship Id="rId14" Type="http://schemas.openxmlformats.org/officeDocument/2006/relationships/printerSettings" Target="../printerSettings/printerSettings427.bin"/><Relationship Id="rId22" Type="http://schemas.openxmlformats.org/officeDocument/2006/relationships/printerSettings" Target="../printerSettings/printerSettings435.bin"/><Relationship Id="rId27" Type="http://schemas.openxmlformats.org/officeDocument/2006/relationships/printerSettings" Target="../printerSettings/printerSettings440.bin"/><Relationship Id="rId30" Type="http://schemas.openxmlformats.org/officeDocument/2006/relationships/printerSettings" Target="../printerSettings/printerSettings443.bin"/><Relationship Id="rId35" Type="http://schemas.openxmlformats.org/officeDocument/2006/relationships/drawing" Target="../drawings/drawing13.xml"/><Relationship Id="rId8" Type="http://schemas.openxmlformats.org/officeDocument/2006/relationships/printerSettings" Target="../printerSettings/printerSettings421.bin"/></Relationships>
</file>

<file path=xl/worksheets/_rels/sheet15.xml.rels><?xml version="1.0" encoding="UTF-8" standalone="yes"?>
<Relationships xmlns="http://schemas.openxmlformats.org/package/2006/relationships"><Relationship Id="rId13" Type="http://schemas.openxmlformats.org/officeDocument/2006/relationships/printerSettings" Target="../printerSettings/printerSettings460.bin"/><Relationship Id="rId18" Type="http://schemas.openxmlformats.org/officeDocument/2006/relationships/printerSettings" Target="../printerSettings/printerSettings465.bin"/><Relationship Id="rId26" Type="http://schemas.openxmlformats.org/officeDocument/2006/relationships/printerSettings" Target="../printerSettings/printerSettings473.bin"/><Relationship Id="rId3" Type="http://schemas.openxmlformats.org/officeDocument/2006/relationships/printerSettings" Target="../printerSettings/printerSettings450.bin"/><Relationship Id="rId21" Type="http://schemas.openxmlformats.org/officeDocument/2006/relationships/printerSettings" Target="../printerSettings/printerSettings468.bin"/><Relationship Id="rId34" Type="http://schemas.openxmlformats.org/officeDocument/2006/relationships/printerSettings" Target="../printerSettings/printerSettings481.bin"/><Relationship Id="rId7" Type="http://schemas.openxmlformats.org/officeDocument/2006/relationships/printerSettings" Target="../printerSettings/printerSettings454.bin"/><Relationship Id="rId12" Type="http://schemas.openxmlformats.org/officeDocument/2006/relationships/printerSettings" Target="../printerSettings/printerSettings459.bin"/><Relationship Id="rId17" Type="http://schemas.openxmlformats.org/officeDocument/2006/relationships/printerSettings" Target="../printerSettings/printerSettings464.bin"/><Relationship Id="rId25" Type="http://schemas.openxmlformats.org/officeDocument/2006/relationships/printerSettings" Target="../printerSettings/printerSettings472.bin"/><Relationship Id="rId33" Type="http://schemas.openxmlformats.org/officeDocument/2006/relationships/printerSettings" Target="../printerSettings/printerSettings480.bin"/><Relationship Id="rId2" Type="http://schemas.openxmlformats.org/officeDocument/2006/relationships/printerSettings" Target="../printerSettings/printerSettings449.bin"/><Relationship Id="rId16" Type="http://schemas.openxmlformats.org/officeDocument/2006/relationships/printerSettings" Target="../printerSettings/printerSettings463.bin"/><Relationship Id="rId20" Type="http://schemas.openxmlformats.org/officeDocument/2006/relationships/printerSettings" Target="../printerSettings/printerSettings467.bin"/><Relationship Id="rId29" Type="http://schemas.openxmlformats.org/officeDocument/2006/relationships/printerSettings" Target="../printerSettings/printerSettings476.bin"/><Relationship Id="rId1" Type="http://schemas.openxmlformats.org/officeDocument/2006/relationships/printerSettings" Target="../printerSettings/printerSettings448.bin"/><Relationship Id="rId6" Type="http://schemas.openxmlformats.org/officeDocument/2006/relationships/printerSettings" Target="../printerSettings/printerSettings453.bin"/><Relationship Id="rId11" Type="http://schemas.openxmlformats.org/officeDocument/2006/relationships/printerSettings" Target="../printerSettings/printerSettings458.bin"/><Relationship Id="rId24" Type="http://schemas.openxmlformats.org/officeDocument/2006/relationships/printerSettings" Target="../printerSettings/printerSettings471.bin"/><Relationship Id="rId32" Type="http://schemas.openxmlformats.org/officeDocument/2006/relationships/printerSettings" Target="../printerSettings/printerSettings479.bin"/><Relationship Id="rId5" Type="http://schemas.openxmlformats.org/officeDocument/2006/relationships/printerSettings" Target="../printerSettings/printerSettings452.bin"/><Relationship Id="rId15" Type="http://schemas.openxmlformats.org/officeDocument/2006/relationships/printerSettings" Target="../printerSettings/printerSettings462.bin"/><Relationship Id="rId23" Type="http://schemas.openxmlformats.org/officeDocument/2006/relationships/printerSettings" Target="../printerSettings/printerSettings470.bin"/><Relationship Id="rId28" Type="http://schemas.openxmlformats.org/officeDocument/2006/relationships/printerSettings" Target="../printerSettings/printerSettings475.bin"/><Relationship Id="rId10" Type="http://schemas.openxmlformats.org/officeDocument/2006/relationships/printerSettings" Target="../printerSettings/printerSettings457.bin"/><Relationship Id="rId19" Type="http://schemas.openxmlformats.org/officeDocument/2006/relationships/printerSettings" Target="../printerSettings/printerSettings466.bin"/><Relationship Id="rId31" Type="http://schemas.openxmlformats.org/officeDocument/2006/relationships/printerSettings" Target="../printerSettings/printerSettings478.bin"/><Relationship Id="rId4" Type="http://schemas.openxmlformats.org/officeDocument/2006/relationships/printerSettings" Target="../printerSettings/printerSettings451.bin"/><Relationship Id="rId9" Type="http://schemas.openxmlformats.org/officeDocument/2006/relationships/printerSettings" Target="../printerSettings/printerSettings456.bin"/><Relationship Id="rId14" Type="http://schemas.openxmlformats.org/officeDocument/2006/relationships/printerSettings" Target="../printerSettings/printerSettings461.bin"/><Relationship Id="rId22" Type="http://schemas.openxmlformats.org/officeDocument/2006/relationships/printerSettings" Target="../printerSettings/printerSettings469.bin"/><Relationship Id="rId27" Type="http://schemas.openxmlformats.org/officeDocument/2006/relationships/printerSettings" Target="../printerSettings/printerSettings474.bin"/><Relationship Id="rId30" Type="http://schemas.openxmlformats.org/officeDocument/2006/relationships/printerSettings" Target="../printerSettings/printerSettings477.bin"/><Relationship Id="rId35" Type="http://schemas.openxmlformats.org/officeDocument/2006/relationships/drawing" Target="../drawings/drawing14.xml"/><Relationship Id="rId8" Type="http://schemas.openxmlformats.org/officeDocument/2006/relationships/printerSettings" Target="../printerSettings/printerSettings455.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484.bin"/><Relationship Id="rId7" Type="http://schemas.openxmlformats.org/officeDocument/2006/relationships/drawing" Target="../drawings/drawing15.xml"/><Relationship Id="rId2" Type="http://schemas.openxmlformats.org/officeDocument/2006/relationships/printerSettings" Target="../printerSettings/printerSettings483.bin"/><Relationship Id="rId1" Type="http://schemas.openxmlformats.org/officeDocument/2006/relationships/printerSettings" Target="../printerSettings/printerSettings482.bin"/><Relationship Id="rId6" Type="http://schemas.openxmlformats.org/officeDocument/2006/relationships/printerSettings" Target="../printerSettings/printerSettings487.bin"/><Relationship Id="rId5" Type="http://schemas.openxmlformats.org/officeDocument/2006/relationships/printerSettings" Target="../printerSettings/printerSettings486.bin"/><Relationship Id="rId4" Type="http://schemas.openxmlformats.org/officeDocument/2006/relationships/printerSettings" Target="../printerSettings/printerSettings485.bin"/></Relationships>
</file>

<file path=xl/worksheets/_rels/sheet17.xml.rels><?xml version="1.0" encoding="UTF-8" standalone="yes"?>
<Relationships xmlns="http://schemas.openxmlformats.org/package/2006/relationships"><Relationship Id="rId13" Type="http://schemas.openxmlformats.org/officeDocument/2006/relationships/printerSettings" Target="../printerSettings/printerSettings500.bin"/><Relationship Id="rId18" Type="http://schemas.openxmlformats.org/officeDocument/2006/relationships/printerSettings" Target="../printerSettings/printerSettings505.bin"/><Relationship Id="rId26" Type="http://schemas.openxmlformats.org/officeDocument/2006/relationships/printerSettings" Target="../printerSettings/printerSettings513.bin"/><Relationship Id="rId3" Type="http://schemas.openxmlformats.org/officeDocument/2006/relationships/printerSettings" Target="../printerSettings/printerSettings490.bin"/><Relationship Id="rId21" Type="http://schemas.openxmlformats.org/officeDocument/2006/relationships/printerSettings" Target="../printerSettings/printerSettings508.bin"/><Relationship Id="rId34" Type="http://schemas.openxmlformats.org/officeDocument/2006/relationships/printerSettings" Target="../printerSettings/printerSettings521.bin"/><Relationship Id="rId7" Type="http://schemas.openxmlformats.org/officeDocument/2006/relationships/printerSettings" Target="../printerSettings/printerSettings494.bin"/><Relationship Id="rId12" Type="http://schemas.openxmlformats.org/officeDocument/2006/relationships/printerSettings" Target="../printerSettings/printerSettings499.bin"/><Relationship Id="rId17" Type="http://schemas.openxmlformats.org/officeDocument/2006/relationships/printerSettings" Target="../printerSettings/printerSettings504.bin"/><Relationship Id="rId25" Type="http://schemas.openxmlformats.org/officeDocument/2006/relationships/printerSettings" Target="../printerSettings/printerSettings512.bin"/><Relationship Id="rId33" Type="http://schemas.openxmlformats.org/officeDocument/2006/relationships/printerSettings" Target="../printerSettings/printerSettings520.bin"/><Relationship Id="rId2" Type="http://schemas.openxmlformats.org/officeDocument/2006/relationships/printerSettings" Target="../printerSettings/printerSettings489.bin"/><Relationship Id="rId16" Type="http://schemas.openxmlformats.org/officeDocument/2006/relationships/printerSettings" Target="../printerSettings/printerSettings503.bin"/><Relationship Id="rId20" Type="http://schemas.openxmlformats.org/officeDocument/2006/relationships/printerSettings" Target="../printerSettings/printerSettings507.bin"/><Relationship Id="rId29" Type="http://schemas.openxmlformats.org/officeDocument/2006/relationships/printerSettings" Target="../printerSettings/printerSettings516.bin"/><Relationship Id="rId1" Type="http://schemas.openxmlformats.org/officeDocument/2006/relationships/printerSettings" Target="../printerSettings/printerSettings488.bin"/><Relationship Id="rId6" Type="http://schemas.openxmlformats.org/officeDocument/2006/relationships/printerSettings" Target="../printerSettings/printerSettings493.bin"/><Relationship Id="rId11" Type="http://schemas.openxmlformats.org/officeDocument/2006/relationships/printerSettings" Target="../printerSettings/printerSettings498.bin"/><Relationship Id="rId24" Type="http://schemas.openxmlformats.org/officeDocument/2006/relationships/printerSettings" Target="../printerSettings/printerSettings511.bin"/><Relationship Id="rId32" Type="http://schemas.openxmlformats.org/officeDocument/2006/relationships/printerSettings" Target="../printerSettings/printerSettings519.bin"/><Relationship Id="rId5" Type="http://schemas.openxmlformats.org/officeDocument/2006/relationships/printerSettings" Target="../printerSettings/printerSettings492.bin"/><Relationship Id="rId15" Type="http://schemas.openxmlformats.org/officeDocument/2006/relationships/printerSettings" Target="../printerSettings/printerSettings502.bin"/><Relationship Id="rId23" Type="http://schemas.openxmlformats.org/officeDocument/2006/relationships/printerSettings" Target="../printerSettings/printerSettings510.bin"/><Relationship Id="rId28" Type="http://schemas.openxmlformats.org/officeDocument/2006/relationships/printerSettings" Target="../printerSettings/printerSettings515.bin"/><Relationship Id="rId10" Type="http://schemas.openxmlformats.org/officeDocument/2006/relationships/printerSettings" Target="../printerSettings/printerSettings497.bin"/><Relationship Id="rId19" Type="http://schemas.openxmlformats.org/officeDocument/2006/relationships/printerSettings" Target="../printerSettings/printerSettings506.bin"/><Relationship Id="rId31" Type="http://schemas.openxmlformats.org/officeDocument/2006/relationships/printerSettings" Target="../printerSettings/printerSettings518.bin"/><Relationship Id="rId4" Type="http://schemas.openxmlformats.org/officeDocument/2006/relationships/printerSettings" Target="../printerSettings/printerSettings491.bin"/><Relationship Id="rId9" Type="http://schemas.openxmlformats.org/officeDocument/2006/relationships/printerSettings" Target="../printerSettings/printerSettings496.bin"/><Relationship Id="rId14" Type="http://schemas.openxmlformats.org/officeDocument/2006/relationships/printerSettings" Target="../printerSettings/printerSettings501.bin"/><Relationship Id="rId22" Type="http://schemas.openxmlformats.org/officeDocument/2006/relationships/printerSettings" Target="../printerSettings/printerSettings509.bin"/><Relationship Id="rId27" Type="http://schemas.openxmlformats.org/officeDocument/2006/relationships/printerSettings" Target="../printerSettings/printerSettings514.bin"/><Relationship Id="rId30" Type="http://schemas.openxmlformats.org/officeDocument/2006/relationships/printerSettings" Target="../printerSettings/printerSettings517.bin"/><Relationship Id="rId35" Type="http://schemas.openxmlformats.org/officeDocument/2006/relationships/drawing" Target="../drawings/drawing16.xml"/><Relationship Id="rId8" Type="http://schemas.openxmlformats.org/officeDocument/2006/relationships/printerSettings" Target="../printerSettings/printerSettings495.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529.bin"/><Relationship Id="rId13" Type="http://schemas.openxmlformats.org/officeDocument/2006/relationships/printerSettings" Target="../printerSettings/printerSettings534.bin"/><Relationship Id="rId18" Type="http://schemas.openxmlformats.org/officeDocument/2006/relationships/printerSettings" Target="../printerSettings/printerSettings539.bin"/><Relationship Id="rId26" Type="http://schemas.openxmlformats.org/officeDocument/2006/relationships/printerSettings" Target="../printerSettings/printerSettings547.bin"/><Relationship Id="rId3" Type="http://schemas.openxmlformats.org/officeDocument/2006/relationships/printerSettings" Target="../printerSettings/printerSettings524.bin"/><Relationship Id="rId21" Type="http://schemas.openxmlformats.org/officeDocument/2006/relationships/printerSettings" Target="../printerSettings/printerSettings542.bin"/><Relationship Id="rId7" Type="http://schemas.openxmlformats.org/officeDocument/2006/relationships/printerSettings" Target="../printerSettings/printerSettings528.bin"/><Relationship Id="rId12" Type="http://schemas.openxmlformats.org/officeDocument/2006/relationships/printerSettings" Target="../printerSettings/printerSettings533.bin"/><Relationship Id="rId17" Type="http://schemas.openxmlformats.org/officeDocument/2006/relationships/printerSettings" Target="../printerSettings/printerSettings538.bin"/><Relationship Id="rId25" Type="http://schemas.openxmlformats.org/officeDocument/2006/relationships/printerSettings" Target="../printerSettings/printerSettings546.bin"/><Relationship Id="rId2" Type="http://schemas.openxmlformats.org/officeDocument/2006/relationships/printerSettings" Target="../printerSettings/printerSettings523.bin"/><Relationship Id="rId16" Type="http://schemas.openxmlformats.org/officeDocument/2006/relationships/printerSettings" Target="../printerSettings/printerSettings537.bin"/><Relationship Id="rId20" Type="http://schemas.openxmlformats.org/officeDocument/2006/relationships/printerSettings" Target="../printerSettings/printerSettings541.bin"/><Relationship Id="rId29" Type="http://schemas.openxmlformats.org/officeDocument/2006/relationships/printerSettings" Target="../printerSettings/printerSettings550.bin"/><Relationship Id="rId1" Type="http://schemas.openxmlformats.org/officeDocument/2006/relationships/printerSettings" Target="../printerSettings/printerSettings522.bin"/><Relationship Id="rId6" Type="http://schemas.openxmlformats.org/officeDocument/2006/relationships/printerSettings" Target="../printerSettings/printerSettings527.bin"/><Relationship Id="rId11" Type="http://schemas.openxmlformats.org/officeDocument/2006/relationships/printerSettings" Target="../printerSettings/printerSettings532.bin"/><Relationship Id="rId24" Type="http://schemas.openxmlformats.org/officeDocument/2006/relationships/printerSettings" Target="../printerSettings/printerSettings545.bin"/><Relationship Id="rId5" Type="http://schemas.openxmlformats.org/officeDocument/2006/relationships/printerSettings" Target="../printerSettings/printerSettings526.bin"/><Relationship Id="rId15" Type="http://schemas.openxmlformats.org/officeDocument/2006/relationships/printerSettings" Target="../printerSettings/printerSettings536.bin"/><Relationship Id="rId23" Type="http://schemas.openxmlformats.org/officeDocument/2006/relationships/printerSettings" Target="../printerSettings/printerSettings544.bin"/><Relationship Id="rId28" Type="http://schemas.openxmlformats.org/officeDocument/2006/relationships/printerSettings" Target="../printerSettings/printerSettings549.bin"/><Relationship Id="rId10" Type="http://schemas.openxmlformats.org/officeDocument/2006/relationships/printerSettings" Target="../printerSettings/printerSettings531.bin"/><Relationship Id="rId19" Type="http://schemas.openxmlformats.org/officeDocument/2006/relationships/printerSettings" Target="../printerSettings/printerSettings540.bin"/><Relationship Id="rId4" Type="http://schemas.openxmlformats.org/officeDocument/2006/relationships/printerSettings" Target="../printerSettings/printerSettings525.bin"/><Relationship Id="rId9" Type="http://schemas.openxmlformats.org/officeDocument/2006/relationships/printerSettings" Target="../printerSettings/printerSettings530.bin"/><Relationship Id="rId14" Type="http://schemas.openxmlformats.org/officeDocument/2006/relationships/printerSettings" Target="../printerSettings/printerSettings535.bin"/><Relationship Id="rId22" Type="http://schemas.openxmlformats.org/officeDocument/2006/relationships/printerSettings" Target="../printerSettings/printerSettings543.bin"/><Relationship Id="rId27" Type="http://schemas.openxmlformats.org/officeDocument/2006/relationships/printerSettings" Target="../printerSettings/printerSettings548.bin"/><Relationship Id="rId30"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558.bin"/><Relationship Id="rId13" Type="http://schemas.openxmlformats.org/officeDocument/2006/relationships/printerSettings" Target="../printerSettings/printerSettings563.bin"/><Relationship Id="rId18" Type="http://schemas.openxmlformats.org/officeDocument/2006/relationships/printerSettings" Target="../printerSettings/printerSettings568.bin"/><Relationship Id="rId26" Type="http://schemas.openxmlformats.org/officeDocument/2006/relationships/printerSettings" Target="../printerSettings/printerSettings576.bin"/><Relationship Id="rId3" Type="http://schemas.openxmlformats.org/officeDocument/2006/relationships/printerSettings" Target="../printerSettings/printerSettings553.bin"/><Relationship Id="rId21" Type="http://schemas.openxmlformats.org/officeDocument/2006/relationships/printerSettings" Target="../printerSettings/printerSettings571.bin"/><Relationship Id="rId7" Type="http://schemas.openxmlformats.org/officeDocument/2006/relationships/printerSettings" Target="../printerSettings/printerSettings557.bin"/><Relationship Id="rId12" Type="http://schemas.openxmlformats.org/officeDocument/2006/relationships/printerSettings" Target="../printerSettings/printerSettings562.bin"/><Relationship Id="rId17" Type="http://schemas.openxmlformats.org/officeDocument/2006/relationships/printerSettings" Target="../printerSettings/printerSettings567.bin"/><Relationship Id="rId25" Type="http://schemas.openxmlformats.org/officeDocument/2006/relationships/printerSettings" Target="../printerSettings/printerSettings575.bin"/><Relationship Id="rId2" Type="http://schemas.openxmlformats.org/officeDocument/2006/relationships/printerSettings" Target="../printerSettings/printerSettings552.bin"/><Relationship Id="rId16" Type="http://schemas.openxmlformats.org/officeDocument/2006/relationships/printerSettings" Target="../printerSettings/printerSettings566.bin"/><Relationship Id="rId20" Type="http://schemas.openxmlformats.org/officeDocument/2006/relationships/printerSettings" Target="../printerSettings/printerSettings570.bin"/><Relationship Id="rId29" Type="http://schemas.openxmlformats.org/officeDocument/2006/relationships/printerSettings" Target="../printerSettings/printerSettings579.bin"/><Relationship Id="rId1" Type="http://schemas.openxmlformats.org/officeDocument/2006/relationships/printerSettings" Target="../printerSettings/printerSettings551.bin"/><Relationship Id="rId6" Type="http://schemas.openxmlformats.org/officeDocument/2006/relationships/printerSettings" Target="../printerSettings/printerSettings556.bin"/><Relationship Id="rId11" Type="http://schemas.openxmlformats.org/officeDocument/2006/relationships/printerSettings" Target="../printerSettings/printerSettings561.bin"/><Relationship Id="rId24" Type="http://schemas.openxmlformats.org/officeDocument/2006/relationships/printerSettings" Target="../printerSettings/printerSettings574.bin"/><Relationship Id="rId5" Type="http://schemas.openxmlformats.org/officeDocument/2006/relationships/printerSettings" Target="../printerSettings/printerSettings555.bin"/><Relationship Id="rId15" Type="http://schemas.openxmlformats.org/officeDocument/2006/relationships/printerSettings" Target="../printerSettings/printerSettings565.bin"/><Relationship Id="rId23" Type="http://schemas.openxmlformats.org/officeDocument/2006/relationships/printerSettings" Target="../printerSettings/printerSettings573.bin"/><Relationship Id="rId28" Type="http://schemas.openxmlformats.org/officeDocument/2006/relationships/printerSettings" Target="../printerSettings/printerSettings578.bin"/><Relationship Id="rId10" Type="http://schemas.openxmlformats.org/officeDocument/2006/relationships/printerSettings" Target="../printerSettings/printerSettings560.bin"/><Relationship Id="rId19" Type="http://schemas.openxmlformats.org/officeDocument/2006/relationships/printerSettings" Target="../printerSettings/printerSettings569.bin"/><Relationship Id="rId4" Type="http://schemas.openxmlformats.org/officeDocument/2006/relationships/printerSettings" Target="../printerSettings/printerSettings554.bin"/><Relationship Id="rId9" Type="http://schemas.openxmlformats.org/officeDocument/2006/relationships/printerSettings" Target="../printerSettings/printerSettings559.bin"/><Relationship Id="rId14" Type="http://schemas.openxmlformats.org/officeDocument/2006/relationships/printerSettings" Target="../printerSettings/printerSettings564.bin"/><Relationship Id="rId22" Type="http://schemas.openxmlformats.org/officeDocument/2006/relationships/printerSettings" Target="../printerSettings/printerSettings572.bin"/><Relationship Id="rId27" Type="http://schemas.openxmlformats.org/officeDocument/2006/relationships/printerSettings" Target="../printerSettings/printerSettings577.bin"/><Relationship Id="rId30"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3" Type="http://schemas.openxmlformats.org/officeDocument/2006/relationships/printerSettings" Target="../printerSettings/printerSettings47.bin"/><Relationship Id="rId18" Type="http://schemas.openxmlformats.org/officeDocument/2006/relationships/printerSettings" Target="../printerSettings/printerSettings52.bin"/><Relationship Id="rId26" Type="http://schemas.openxmlformats.org/officeDocument/2006/relationships/printerSettings" Target="../printerSettings/printerSettings60.bin"/><Relationship Id="rId3" Type="http://schemas.openxmlformats.org/officeDocument/2006/relationships/printerSettings" Target="../printerSettings/printerSettings37.bin"/><Relationship Id="rId21" Type="http://schemas.openxmlformats.org/officeDocument/2006/relationships/printerSettings" Target="../printerSettings/printerSettings55.bin"/><Relationship Id="rId34" Type="http://schemas.openxmlformats.org/officeDocument/2006/relationships/printerSettings" Target="../printerSettings/printerSettings68.bin"/><Relationship Id="rId7" Type="http://schemas.openxmlformats.org/officeDocument/2006/relationships/printerSettings" Target="../printerSettings/printerSettings41.bin"/><Relationship Id="rId12" Type="http://schemas.openxmlformats.org/officeDocument/2006/relationships/printerSettings" Target="../printerSettings/printerSettings46.bin"/><Relationship Id="rId17" Type="http://schemas.openxmlformats.org/officeDocument/2006/relationships/printerSettings" Target="../printerSettings/printerSettings51.bin"/><Relationship Id="rId25" Type="http://schemas.openxmlformats.org/officeDocument/2006/relationships/printerSettings" Target="../printerSettings/printerSettings59.bin"/><Relationship Id="rId33" Type="http://schemas.openxmlformats.org/officeDocument/2006/relationships/printerSettings" Target="../printerSettings/printerSettings67.bin"/><Relationship Id="rId2" Type="http://schemas.openxmlformats.org/officeDocument/2006/relationships/printerSettings" Target="../printerSettings/printerSettings36.bin"/><Relationship Id="rId16" Type="http://schemas.openxmlformats.org/officeDocument/2006/relationships/printerSettings" Target="../printerSettings/printerSettings50.bin"/><Relationship Id="rId20" Type="http://schemas.openxmlformats.org/officeDocument/2006/relationships/printerSettings" Target="../printerSettings/printerSettings54.bin"/><Relationship Id="rId29" Type="http://schemas.openxmlformats.org/officeDocument/2006/relationships/printerSettings" Target="../printerSettings/printerSettings63.bin"/><Relationship Id="rId1" Type="http://schemas.openxmlformats.org/officeDocument/2006/relationships/printerSettings" Target="../printerSettings/printerSettings35.bin"/><Relationship Id="rId6" Type="http://schemas.openxmlformats.org/officeDocument/2006/relationships/printerSettings" Target="../printerSettings/printerSettings40.bin"/><Relationship Id="rId11" Type="http://schemas.openxmlformats.org/officeDocument/2006/relationships/printerSettings" Target="../printerSettings/printerSettings45.bin"/><Relationship Id="rId24" Type="http://schemas.openxmlformats.org/officeDocument/2006/relationships/printerSettings" Target="../printerSettings/printerSettings58.bin"/><Relationship Id="rId32" Type="http://schemas.openxmlformats.org/officeDocument/2006/relationships/printerSettings" Target="../printerSettings/printerSettings66.bin"/><Relationship Id="rId5" Type="http://schemas.openxmlformats.org/officeDocument/2006/relationships/printerSettings" Target="../printerSettings/printerSettings39.bin"/><Relationship Id="rId15" Type="http://schemas.openxmlformats.org/officeDocument/2006/relationships/printerSettings" Target="../printerSettings/printerSettings49.bin"/><Relationship Id="rId23" Type="http://schemas.openxmlformats.org/officeDocument/2006/relationships/printerSettings" Target="../printerSettings/printerSettings57.bin"/><Relationship Id="rId28" Type="http://schemas.openxmlformats.org/officeDocument/2006/relationships/printerSettings" Target="../printerSettings/printerSettings62.bin"/><Relationship Id="rId10" Type="http://schemas.openxmlformats.org/officeDocument/2006/relationships/printerSettings" Target="../printerSettings/printerSettings44.bin"/><Relationship Id="rId19" Type="http://schemas.openxmlformats.org/officeDocument/2006/relationships/printerSettings" Target="../printerSettings/printerSettings53.bin"/><Relationship Id="rId31" Type="http://schemas.openxmlformats.org/officeDocument/2006/relationships/printerSettings" Target="../printerSettings/printerSettings65.bin"/><Relationship Id="rId4" Type="http://schemas.openxmlformats.org/officeDocument/2006/relationships/printerSettings" Target="../printerSettings/printerSettings38.bin"/><Relationship Id="rId9" Type="http://schemas.openxmlformats.org/officeDocument/2006/relationships/printerSettings" Target="../printerSettings/printerSettings43.bin"/><Relationship Id="rId14" Type="http://schemas.openxmlformats.org/officeDocument/2006/relationships/printerSettings" Target="../printerSettings/printerSettings48.bin"/><Relationship Id="rId22" Type="http://schemas.openxmlformats.org/officeDocument/2006/relationships/printerSettings" Target="../printerSettings/printerSettings56.bin"/><Relationship Id="rId27" Type="http://schemas.openxmlformats.org/officeDocument/2006/relationships/printerSettings" Target="../printerSettings/printerSettings61.bin"/><Relationship Id="rId30" Type="http://schemas.openxmlformats.org/officeDocument/2006/relationships/printerSettings" Target="../printerSettings/printerSettings64.bin"/><Relationship Id="rId35" Type="http://schemas.openxmlformats.org/officeDocument/2006/relationships/drawing" Target="../drawings/drawing1.xml"/><Relationship Id="rId8" Type="http://schemas.openxmlformats.org/officeDocument/2006/relationships/printerSettings" Target="../printerSettings/printerSettings42.bin"/></Relationships>
</file>

<file path=xl/worksheets/_rels/sheet20.xml.rels><?xml version="1.0" encoding="UTF-8" standalone="yes"?>
<Relationships xmlns="http://schemas.openxmlformats.org/package/2006/relationships"><Relationship Id="rId13" Type="http://schemas.openxmlformats.org/officeDocument/2006/relationships/printerSettings" Target="../printerSettings/printerSettings592.bin"/><Relationship Id="rId18" Type="http://schemas.openxmlformats.org/officeDocument/2006/relationships/printerSettings" Target="../printerSettings/printerSettings597.bin"/><Relationship Id="rId26" Type="http://schemas.openxmlformats.org/officeDocument/2006/relationships/printerSettings" Target="../printerSettings/printerSettings605.bin"/><Relationship Id="rId3" Type="http://schemas.openxmlformats.org/officeDocument/2006/relationships/printerSettings" Target="../printerSettings/printerSettings582.bin"/><Relationship Id="rId21" Type="http://schemas.openxmlformats.org/officeDocument/2006/relationships/printerSettings" Target="../printerSettings/printerSettings600.bin"/><Relationship Id="rId34" Type="http://schemas.openxmlformats.org/officeDocument/2006/relationships/ctrlProp" Target="../ctrlProps/ctrlProp33.xml"/><Relationship Id="rId7" Type="http://schemas.openxmlformats.org/officeDocument/2006/relationships/printerSettings" Target="../printerSettings/printerSettings586.bin"/><Relationship Id="rId12" Type="http://schemas.openxmlformats.org/officeDocument/2006/relationships/printerSettings" Target="../printerSettings/printerSettings591.bin"/><Relationship Id="rId17" Type="http://schemas.openxmlformats.org/officeDocument/2006/relationships/printerSettings" Target="../printerSettings/printerSettings596.bin"/><Relationship Id="rId25" Type="http://schemas.openxmlformats.org/officeDocument/2006/relationships/printerSettings" Target="../printerSettings/printerSettings604.bin"/><Relationship Id="rId33" Type="http://schemas.openxmlformats.org/officeDocument/2006/relationships/vmlDrawing" Target="../drawings/vmlDrawing4.vml"/><Relationship Id="rId2" Type="http://schemas.openxmlformats.org/officeDocument/2006/relationships/printerSettings" Target="../printerSettings/printerSettings581.bin"/><Relationship Id="rId16" Type="http://schemas.openxmlformats.org/officeDocument/2006/relationships/printerSettings" Target="../printerSettings/printerSettings595.bin"/><Relationship Id="rId20" Type="http://schemas.openxmlformats.org/officeDocument/2006/relationships/printerSettings" Target="../printerSettings/printerSettings599.bin"/><Relationship Id="rId29" Type="http://schemas.openxmlformats.org/officeDocument/2006/relationships/printerSettings" Target="../printerSettings/printerSettings608.bin"/><Relationship Id="rId1" Type="http://schemas.openxmlformats.org/officeDocument/2006/relationships/printerSettings" Target="../printerSettings/printerSettings580.bin"/><Relationship Id="rId6" Type="http://schemas.openxmlformats.org/officeDocument/2006/relationships/printerSettings" Target="../printerSettings/printerSettings585.bin"/><Relationship Id="rId11" Type="http://schemas.openxmlformats.org/officeDocument/2006/relationships/printerSettings" Target="../printerSettings/printerSettings590.bin"/><Relationship Id="rId24" Type="http://schemas.openxmlformats.org/officeDocument/2006/relationships/printerSettings" Target="../printerSettings/printerSettings603.bin"/><Relationship Id="rId32" Type="http://schemas.openxmlformats.org/officeDocument/2006/relationships/drawing" Target="../drawings/drawing19.xml"/><Relationship Id="rId5" Type="http://schemas.openxmlformats.org/officeDocument/2006/relationships/printerSettings" Target="../printerSettings/printerSettings584.bin"/><Relationship Id="rId15" Type="http://schemas.openxmlformats.org/officeDocument/2006/relationships/printerSettings" Target="../printerSettings/printerSettings594.bin"/><Relationship Id="rId23" Type="http://schemas.openxmlformats.org/officeDocument/2006/relationships/printerSettings" Target="../printerSettings/printerSettings602.bin"/><Relationship Id="rId28" Type="http://schemas.openxmlformats.org/officeDocument/2006/relationships/printerSettings" Target="../printerSettings/printerSettings607.bin"/><Relationship Id="rId10" Type="http://schemas.openxmlformats.org/officeDocument/2006/relationships/printerSettings" Target="../printerSettings/printerSettings589.bin"/><Relationship Id="rId19" Type="http://schemas.openxmlformats.org/officeDocument/2006/relationships/printerSettings" Target="../printerSettings/printerSettings598.bin"/><Relationship Id="rId31" Type="http://schemas.openxmlformats.org/officeDocument/2006/relationships/printerSettings" Target="../printerSettings/printerSettings610.bin"/><Relationship Id="rId4" Type="http://schemas.openxmlformats.org/officeDocument/2006/relationships/printerSettings" Target="../printerSettings/printerSettings583.bin"/><Relationship Id="rId9" Type="http://schemas.openxmlformats.org/officeDocument/2006/relationships/printerSettings" Target="../printerSettings/printerSettings588.bin"/><Relationship Id="rId14" Type="http://schemas.openxmlformats.org/officeDocument/2006/relationships/printerSettings" Target="../printerSettings/printerSettings593.bin"/><Relationship Id="rId22" Type="http://schemas.openxmlformats.org/officeDocument/2006/relationships/printerSettings" Target="../printerSettings/printerSettings601.bin"/><Relationship Id="rId27" Type="http://schemas.openxmlformats.org/officeDocument/2006/relationships/printerSettings" Target="../printerSettings/printerSettings606.bin"/><Relationship Id="rId30" Type="http://schemas.openxmlformats.org/officeDocument/2006/relationships/printerSettings" Target="../printerSettings/printerSettings609.bin"/><Relationship Id="rId35" Type="http://schemas.openxmlformats.org/officeDocument/2006/relationships/ctrlProp" Target="../ctrlProps/ctrlProp34.xml"/><Relationship Id="rId8" Type="http://schemas.openxmlformats.org/officeDocument/2006/relationships/printerSettings" Target="../printerSettings/printerSettings587.bin"/></Relationships>
</file>

<file path=xl/worksheets/_rels/sheet21.xml.rels><?xml version="1.0" encoding="UTF-8" standalone="yes"?>
<Relationships xmlns="http://schemas.openxmlformats.org/package/2006/relationships"><Relationship Id="rId13" Type="http://schemas.openxmlformats.org/officeDocument/2006/relationships/printerSettings" Target="../printerSettings/printerSettings623.bin"/><Relationship Id="rId18" Type="http://schemas.openxmlformats.org/officeDocument/2006/relationships/printerSettings" Target="../printerSettings/printerSettings628.bin"/><Relationship Id="rId26" Type="http://schemas.openxmlformats.org/officeDocument/2006/relationships/printerSettings" Target="../printerSettings/printerSettings636.bin"/><Relationship Id="rId3" Type="http://schemas.openxmlformats.org/officeDocument/2006/relationships/printerSettings" Target="../printerSettings/printerSettings613.bin"/><Relationship Id="rId21" Type="http://schemas.openxmlformats.org/officeDocument/2006/relationships/printerSettings" Target="../printerSettings/printerSettings631.bin"/><Relationship Id="rId34" Type="http://schemas.openxmlformats.org/officeDocument/2006/relationships/printerSettings" Target="../printerSettings/printerSettings644.bin"/><Relationship Id="rId7" Type="http://schemas.openxmlformats.org/officeDocument/2006/relationships/printerSettings" Target="../printerSettings/printerSettings617.bin"/><Relationship Id="rId12" Type="http://schemas.openxmlformats.org/officeDocument/2006/relationships/printerSettings" Target="../printerSettings/printerSettings622.bin"/><Relationship Id="rId17" Type="http://schemas.openxmlformats.org/officeDocument/2006/relationships/printerSettings" Target="../printerSettings/printerSettings627.bin"/><Relationship Id="rId25" Type="http://schemas.openxmlformats.org/officeDocument/2006/relationships/printerSettings" Target="../printerSettings/printerSettings635.bin"/><Relationship Id="rId33" Type="http://schemas.openxmlformats.org/officeDocument/2006/relationships/printerSettings" Target="../printerSettings/printerSettings643.bin"/><Relationship Id="rId2" Type="http://schemas.openxmlformats.org/officeDocument/2006/relationships/printerSettings" Target="../printerSettings/printerSettings612.bin"/><Relationship Id="rId16" Type="http://schemas.openxmlformats.org/officeDocument/2006/relationships/printerSettings" Target="../printerSettings/printerSettings626.bin"/><Relationship Id="rId20" Type="http://schemas.openxmlformats.org/officeDocument/2006/relationships/printerSettings" Target="../printerSettings/printerSettings630.bin"/><Relationship Id="rId29" Type="http://schemas.openxmlformats.org/officeDocument/2006/relationships/printerSettings" Target="../printerSettings/printerSettings639.bin"/><Relationship Id="rId1" Type="http://schemas.openxmlformats.org/officeDocument/2006/relationships/printerSettings" Target="../printerSettings/printerSettings611.bin"/><Relationship Id="rId6" Type="http://schemas.openxmlformats.org/officeDocument/2006/relationships/printerSettings" Target="../printerSettings/printerSettings616.bin"/><Relationship Id="rId11" Type="http://schemas.openxmlformats.org/officeDocument/2006/relationships/printerSettings" Target="../printerSettings/printerSettings621.bin"/><Relationship Id="rId24" Type="http://schemas.openxmlformats.org/officeDocument/2006/relationships/printerSettings" Target="../printerSettings/printerSettings634.bin"/><Relationship Id="rId32" Type="http://schemas.openxmlformats.org/officeDocument/2006/relationships/printerSettings" Target="../printerSettings/printerSettings642.bin"/><Relationship Id="rId5" Type="http://schemas.openxmlformats.org/officeDocument/2006/relationships/printerSettings" Target="../printerSettings/printerSettings615.bin"/><Relationship Id="rId15" Type="http://schemas.openxmlformats.org/officeDocument/2006/relationships/printerSettings" Target="../printerSettings/printerSettings625.bin"/><Relationship Id="rId23" Type="http://schemas.openxmlformats.org/officeDocument/2006/relationships/printerSettings" Target="../printerSettings/printerSettings633.bin"/><Relationship Id="rId28" Type="http://schemas.openxmlformats.org/officeDocument/2006/relationships/printerSettings" Target="../printerSettings/printerSettings638.bin"/><Relationship Id="rId10" Type="http://schemas.openxmlformats.org/officeDocument/2006/relationships/printerSettings" Target="../printerSettings/printerSettings620.bin"/><Relationship Id="rId19" Type="http://schemas.openxmlformats.org/officeDocument/2006/relationships/printerSettings" Target="../printerSettings/printerSettings629.bin"/><Relationship Id="rId31" Type="http://schemas.openxmlformats.org/officeDocument/2006/relationships/printerSettings" Target="../printerSettings/printerSettings641.bin"/><Relationship Id="rId4" Type="http://schemas.openxmlformats.org/officeDocument/2006/relationships/printerSettings" Target="../printerSettings/printerSettings614.bin"/><Relationship Id="rId9" Type="http://schemas.openxmlformats.org/officeDocument/2006/relationships/printerSettings" Target="../printerSettings/printerSettings619.bin"/><Relationship Id="rId14" Type="http://schemas.openxmlformats.org/officeDocument/2006/relationships/printerSettings" Target="../printerSettings/printerSettings624.bin"/><Relationship Id="rId22" Type="http://schemas.openxmlformats.org/officeDocument/2006/relationships/printerSettings" Target="../printerSettings/printerSettings632.bin"/><Relationship Id="rId27" Type="http://schemas.openxmlformats.org/officeDocument/2006/relationships/printerSettings" Target="../printerSettings/printerSettings637.bin"/><Relationship Id="rId30" Type="http://schemas.openxmlformats.org/officeDocument/2006/relationships/printerSettings" Target="../printerSettings/printerSettings640.bin"/><Relationship Id="rId35" Type="http://schemas.openxmlformats.org/officeDocument/2006/relationships/drawing" Target="../drawings/drawing20.xml"/><Relationship Id="rId8" Type="http://schemas.openxmlformats.org/officeDocument/2006/relationships/printerSettings" Target="../printerSettings/printerSettings618.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652.bin"/><Relationship Id="rId13" Type="http://schemas.openxmlformats.org/officeDocument/2006/relationships/printerSettings" Target="../printerSettings/printerSettings657.bin"/><Relationship Id="rId18" Type="http://schemas.openxmlformats.org/officeDocument/2006/relationships/printerSettings" Target="../printerSettings/printerSettings662.bin"/><Relationship Id="rId26" Type="http://schemas.openxmlformats.org/officeDocument/2006/relationships/printerSettings" Target="../printerSettings/printerSettings670.bin"/><Relationship Id="rId3" Type="http://schemas.openxmlformats.org/officeDocument/2006/relationships/printerSettings" Target="../printerSettings/printerSettings647.bin"/><Relationship Id="rId21" Type="http://schemas.openxmlformats.org/officeDocument/2006/relationships/printerSettings" Target="../printerSettings/printerSettings665.bin"/><Relationship Id="rId7" Type="http://schemas.openxmlformats.org/officeDocument/2006/relationships/printerSettings" Target="../printerSettings/printerSettings651.bin"/><Relationship Id="rId12" Type="http://schemas.openxmlformats.org/officeDocument/2006/relationships/printerSettings" Target="../printerSettings/printerSettings656.bin"/><Relationship Id="rId17" Type="http://schemas.openxmlformats.org/officeDocument/2006/relationships/printerSettings" Target="../printerSettings/printerSettings661.bin"/><Relationship Id="rId25" Type="http://schemas.openxmlformats.org/officeDocument/2006/relationships/printerSettings" Target="../printerSettings/printerSettings669.bin"/><Relationship Id="rId2" Type="http://schemas.openxmlformats.org/officeDocument/2006/relationships/printerSettings" Target="../printerSettings/printerSettings646.bin"/><Relationship Id="rId16" Type="http://schemas.openxmlformats.org/officeDocument/2006/relationships/printerSettings" Target="../printerSettings/printerSettings660.bin"/><Relationship Id="rId20" Type="http://schemas.openxmlformats.org/officeDocument/2006/relationships/printerSettings" Target="../printerSettings/printerSettings664.bin"/><Relationship Id="rId29" Type="http://schemas.openxmlformats.org/officeDocument/2006/relationships/drawing" Target="../drawings/drawing21.xml"/><Relationship Id="rId1" Type="http://schemas.openxmlformats.org/officeDocument/2006/relationships/printerSettings" Target="../printerSettings/printerSettings645.bin"/><Relationship Id="rId6" Type="http://schemas.openxmlformats.org/officeDocument/2006/relationships/printerSettings" Target="../printerSettings/printerSettings650.bin"/><Relationship Id="rId11" Type="http://schemas.openxmlformats.org/officeDocument/2006/relationships/printerSettings" Target="../printerSettings/printerSettings655.bin"/><Relationship Id="rId24" Type="http://schemas.openxmlformats.org/officeDocument/2006/relationships/printerSettings" Target="../printerSettings/printerSettings668.bin"/><Relationship Id="rId5" Type="http://schemas.openxmlformats.org/officeDocument/2006/relationships/printerSettings" Target="../printerSettings/printerSettings649.bin"/><Relationship Id="rId15" Type="http://schemas.openxmlformats.org/officeDocument/2006/relationships/printerSettings" Target="../printerSettings/printerSettings659.bin"/><Relationship Id="rId23" Type="http://schemas.openxmlformats.org/officeDocument/2006/relationships/printerSettings" Target="../printerSettings/printerSettings667.bin"/><Relationship Id="rId28" Type="http://schemas.openxmlformats.org/officeDocument/2006/relationships/printerSettings" Target="../printerSettings/printerSettings672.bin"/><Relationship Id="rId10" Type="http://schemas.openxmlformats.org/officeDocument/2006/relationships/printerSettings" Target="../printerSettings/printerSettings654.bin"/><Relationship Id="rId19" Type="http://schemas.openxmlformats.org/officeDocument/2006/relationships/printerSettings" Target="../printerSettings/printerSettings663.bin"/><Relationship Id="rId4" Type="http://schemas.openxmlformats.org/officeDocument/2006/relationships/printerSettings" Target="../printerSettings/printerSettings648.bin"/><Relationship Id="rId9" Type="http://schemas.openxmlformats.org/officeDocument/2006/relationships/printerSettings" Target="../printerSettings/printerSettings653.bin"/><Relationship Id="rId14" Type="http://schemas.openxmlformats.org/officeDocument/2006/relationships/printerSettings" Target="../printerSettings/printerSettings658.bin"/><Relationship Id="rId22" Type="http://schemas.openxmlformats.org/officeDocument/2006/relationships/printerSettings" Target="../printerSettings/printerSettings666.bin"/><Relationship Id="rId27" Type="http://schemas.openxmlformats.org/officeDocument/2006/relationships/printerSettings" Target="../printerSettings/printerSettings671.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680.bin"/><Relationship Id="rId13" Type="http://schemas.openxmlformats.org/officeDocument/2006/relationships/printerSettings" Target="../printerSettings/printerSettings685.bin"/><Relationship Id="rId18" Type="http://schemas.openxmlformats.org/officeDocument/2006/relationships/printerSettings" Target="../printerSettings/printerSettings690.bin"/><Relationship Id="rId3" Type="http://schemas.openxmlformats.org/officeDocument/2006/relationships/printerSettings" Target="../printerSettings/printerSettings675.bin"/><Relationship Id="rId7" Type="http://schemas.openxmlformats.org/officeDocument/2006/relationships/printerSettings" Target="../printerSettings/printerSettings679.bin"/><Relationship Id="rId12" Type="http://schemas.openxmlformats.org/officeDocument/2006/relationships/printerSettings" Target="../printerSettings/printerSettings684.bin"/><Relationship Id="rId17" Type="http://schemas.openxmlformats.org/officeDocument/2006/relationships/printerSettings" Target="../printerSettings/printerSettings689.bin"/><Relationship Id="rId2" Type="http://schemas.openxmlformats.org/officeDocument/2006/relationships/printerSettings" Target="../printerSettings/printerSettings674.bin"/><Relationship Id="rId16" Type="http://schemas.openxmlformats.org/officeDocument/2006/relationships/printerSettings" Target="../printerSettings/printerSettings688.bin"/><Relationship Id="rId20" Type="http://schemas.openxmlformats.org/officeDocument/2006/relationships/drawing" Target="../drawings/drawing22.xml"/><Relationship Id="rId1" Type="http://schemas.openxmlformats.org/officeDocument/2006/relationships/printerSettings" Target="../printerSettings/printerSettings673.bin"/><Relationship Id="rId6" Type="http://schemas.openxmlformats.org/officeDocument/2006/relationships/printerSettings" Target="../printerSettings/printerSettings678.bin"/><Relationship Id="rId11" Type="http://schemas.openxmlformats.org/officeDocument/2006/relationships/printerSettings" Target="../printerSettings/printerSettings683.bin"/><Relationship Id="rId5" Type="http://schemas.openxmlformats.org/officeDocument/2006/relationships/printerSettings" Target="../printerSettings/printerSettings677.bin"/><Relationship Id="rId15" Type="http://schemas.openxmlformats.org/officeDocument/2006/relationships/printerSettings" Target="../printerSettings/printerSettings687.bin"/><Relationship Id="rId10" Type="http://schemas.openxmlformats.org/officeDocument/2006/relationships/printerSettings" Target="../printerSettings/printerSettings682.bin"/><Relationship Id="rId19" Type="http://schemas.openxmlformats.org/officeDocument/2006/relationships/printerSettings" Target="../printerSettings/printerSettings691.bin"/><Relationship Id="rId4" Type="http://schemas.openxmlformats.org/officeDocument/2006/relationships/printerSettings" Target="../printerSettings/printerSettings676.bin"/><Relationship Id="rId9" Type="http://schemas.openxmlformats.org/officeDocument/2006/relationships/printerSettings" Target="../printerSettings/printerSettings681.bin"/><Relationship Id="rId14" Type="http://schemas.openxmlformats.org/officeDocument/2006/relationships/printerSettings" Target="../printerSettings/printerSettings686.bin"/></Relationships>
</file>

<file path=xl/worksheets/_rels/sheet24.xml.rels><?xml version="1.0" encoding="UTF-8" standalone="yes"?>
<Relationships xmlns="http://schemas.openxmlformats.org/package/2006/relationships"><Relationship Id="rId13" Type="http://schemas.openxmlformats.org/officeDocument/2006/relationships/printerSettings" Target="../printerSettings/printerSettings704.bin"/><Relationship Id="rId18" Type="http://schemas.openxmlformats.org/officeDocument/2006/relationships/printerSettings" Target="../printerSettings/printerSettings709.bin"/><Relationship Id="rId26" Type="http://schemas.openxmlformats.org/officeDocument/2006/relationships/printerSettings" Target="../printerSettings/printerSettings717.bin"/><Relationship Id="rId3" Type="http://schemas.openxmlformats.org/officeDocument/2006/relationships/printerSettings" Target="../printerSettings/printerSettings694.bin"/><Relationship Id="rId21" Type="http://schemas.openxmlformats.org/officeDocument/2006/relationships/printerSettings" Target="../printerSettings/printerSettings712.bin"/><Relationship Id="rId34" Type="http://schemas.openxmlformats.org/officeDocument/2006/relationships/printerSettings" Target="../printerSettings/printerSettings725.bin"/><Relationship Id="rId7" Type="http://schemas.openxmlformats.org/officeDocument/2006/relationships/printerSettings" Target="../printerSettings/printerSettings698.bin"/><Relationship Id="rId12" Type="http://schemas.openxmlformats.org/officeDocument/2006/relationships/printerSettings" Target="../printerSettings/printerSettings703.bin"/><Relationship Id="rId17" Type="http://schemas.openxmlformats.org/officeDocument/2006/relationships/printerSettings" Target="../printerSettings/printerSettings708.bin"/><Relationship Id="rId25" Type="http://schemas.openxmlformats.org/officeDocument/2006/relationships/printerSettings" Target="../printerSettings/printerSettings716.bin"/><Relationship Id="rId33" Type="http://schemas.openxmlformats.org/officeDocument/2006/relationships/printerSettings" Target="../printerSettings/printerSettings724.bin"/><Relationship Id="rId2" Type="http://schemas.openxmlformats.org/officeDocument/2006/relationships/printerSettings" Target="../printerSettings/printerSettings693.bin"/><Relationship Id="rId16" Type="http://schemas.openxmlformats.org/officeDocument/2006/relationships/printerSettings" Target="../printerSettings/printerSettings707.bin"/><Relationship Id="rId20" Type="http://schemas.openxmlformats.org/officeDocument/2006/relationships/printerSettings" Target="../printerSettings/printerSettings711.bin"/><Relationship Id="rId29" Type="http://schemas.openxmlformats.org/officeDocument/2006/relationships/printerSettings" Target="../printerSettings/printerSettings720.bin"/><Relationship Id="rId1" Type="http://schemas.openxmlformats.org/officeDocument/2006/relationships/printerSettings" Target="../printerSettings/printerSettings692.bin"/><Relationship Id="rId6" Type="http://schemas.openxmlformats.org/officeDocument/2006/relationships/printerSettings" Target="../printerSettings/printerSettings697.bin"/><Relationship Id="rId11" Type="http://schemas.openxmlformats.org/officeDocument/2006/relationships/printerSettings" Target="../printerSettings/printerSettings702.bin"/><Relationship Id="rId24" Type="http://schemas.openxmlformats.org/officeDocument/2006/relationships/printerSettings" Target="../printerSettings/printerSettings715.bin"/><Relationship Id="rId32" Type="http://schemas.openxmlformats.org/officeDocument/2006/relationships/printerSettings" Target="../printerSettings/printerSettings723.bin"/><Relationship Id="rId5" Type="http://schemas.openxmlformats.org/officeDocument/2006/relationships/printerSettings" Target="../printerSettings/printerSettings696.bin"/><Relationship Id="rId15" Type="http://schemas.openxmlformats.org/officeDocument/2006/relationships/printerSettings" Target="../printerSettings/printerSettings706.bin"/><Relationship Id="rId23" Type="http://schemas.openxmlformats.org/officeDocument/2006/relationships/printerSettings" Target="../printerSettings/printerSettings714.bin"/><Relationship Id="rId28" Type="http://schemas.openxmlformats.org/officeDocument/2006/relationships/printerSettings" Target="../printerSettings/printerSettings719.bin"/><Relationship Id="rId10" Type="http://schemas.openxmlformats.org/officeDocument/2006/relationships/printerSettings" Target="../printerSettings/printerSettings701.bin"/><Relationship Id="rId19" Type="http://schemas.openxmlformats.org/officeDocument/2006/relationships/printerSettings" Target="../printerSettings/printerSettings710.bin"/><Relationship Id="rId31" Type="http://schemas.openxmlformats.org/officeDocument/2006/relationships/printerSettings" Target="../printerSettings/printerSettings722.bin"/><Relationship Id="rId4" Type="http://schemas.openxmlformats.org/officeDocument/2006/relationships/printerSettings" Target="../printerSettings/printerSettings695.bin"/><Relationship Id="rId9" Type="http://schemas.openxmlformats.org/officeDocument/2006/relationships/printerSettings" Target="../printerSettings/printerSettings700.bin"/><Relationship Id="rId14" Type="http://schemas.openxmlformats.org/officeDocument/2006/relationships/printerSettings" Target="../printerSettings/printerSettings705.bin"/><Relationship Id="rId22" Type="http://schemas.openxmlformats.org/officeDocument/2006/relationships/printerSettings" Target="../printerSettings/printerSettings713.bin"/><Relationship Id="rId27" Type="http://schemas.openxmlformats.org/officeDocument/2006/relationships/printerSettings" Target="../printerSettings/printerSettings718.bin"/><Relationship Id="rId30" Type="http://schemas.openxmlformats.org/officeDocument/2006/relationships/printerSettings" Target="../printerSettings/printerSettings721.bin"/><Relationship Id="rId35" Type="http://schemas.openxmlformats.org/officeDocument/2006/relationships/drawing" Target="../drawings/drawing23.xml"/><Relationship Id="rId8" Type="http://schemas.openxmlformats.org/officeDocument/2006/relationships/printerSettings" Target="../printerSettings/printerSettings699.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733.bin"/><Relationship Id="rId3" Type="http://schemas.openxmlformats.org/officeDocument/2006/relationships/printerSettings" Target="../printerSettings/printerSettings728.bin"/><Relationship Id="rId7" Type="http://schemas.openxmlformats.org/officeDocument/2006/relationships/printerSettings" Target="../printerSettings/printerSettings732.bin"/><Relationship Id="rId2" Type="http://schemas.openxmlformats.org/officeDocument/2006/relationships/printerSettings" Target="../printerSettings/printerSettings727.bin"/><Relationship Id="rId1" Type="http://schemas.openxmlformats.org/officeDocument/2006/relationships/printerSettings" Target="../printerSettings/printerSettings726.bin"/><Relationship Id="rId6" Type="http://schemas.openxmlformats.org/officeDocument/2006/relationships/printerSettings" Target="../printerSettings/printerSettings731.bin"/><Relationship Id="rId11" Type="http://schemas.openxmlformats.org/officeDocument/2006/relationships/drawing" Target="../drawings/drawing24.xml"/><Relationship Id="rId5" Type="http://schemas.openxmlformats.org/officeDocument/2006/relationships/printerSettings" Target="../printerSettings/printerSettings730.bin"/><Relationship Id="rId10" Type="http://schemas.openxmlformats.org/officeDocument/2006/relationships/printerSettings" Target="../printerSettings/printerSettings735.bin"/><Relationship Id="rId4" Type="http://schemas.openxmlformats.org/officeDocument/2006/relationships/printerSettings" Target="../printerSettings/printerSettings729.bin"/><Relationship Id="rId9" Type="http://schemas.openxmlformats.org/officeDocument/2006/relationships/printerSettings" Target="../printerSettings/printerSettings734.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738.bin"/><Relationship Id="rId2" Type="http://schemas.openxmlformats.org/officeDocument/2006/relationships/printerSettings" Target="../printerSettings/printerSettings737.bin"/><Relationship Id="rId1" Type="http://schemas.openxmlformats.org/officeDocument/2006/relationships/printerSettings" Target="../printerSettings/printerSettings736.bin"/><Relationship Id="rId5" Type="http://schemas.openxmlformats.org/officeDocument/2006/relationships/drawing" Target="../drawings/drawing25.xml"/><Relationship Id="rId4" Type="http://schemas.openxmlformats.org/officeDocument/2006/relationships/printerSettings" Target="../printerSettings/printerSettings739.bin"/></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747.bin"/><Relationship Id="rId13" Type="http://schemas.openxmlformats.org/officeDocument/2006/relationships/printerSettings" Target="../printerSettings/printerSettings752.bin"/><Relationship Id="rId18" Type="http://schemas.openxmlformats.org/officeDocument/2006/relationships/printerSettings" Target="../printerSettings/printerSettings757.bin"/><Relationship Id="rId26" Type="http://schemas.openxmlformats.org/officeDocument/2006/relationships/printerSettings" Target="../printerSettings/printerSettings765.bin"/><Relationship Id="rId3" Type="http://schemas.openxmlformats.org/officeDocument/2006/relationships/printerSettings" Target="../printerSettings/printerSettings742.bin"/><Relationship Id="rId21" Type="http://schemas.openxmlformats.org/officeDocument/2006/relationships/printerSettings" Target="../printerSettings/printerSettings760.bin"/><Relationship Id="rId7" Type="http://schemas.openxmlformats.org/officeDocument/2006/relationships/printerSettings" Target="../printerSettings/printerSettings746.bin"/><Relationship Id="rId12" Type="http://schemas.openxmlformats.org/officeDocument/2006/relationships/printerSettings" Target="../printerSettings/printerSettings751.bin"/><Relationship Id="rId17" Type="http://schemas.openxmlformats.org/officeDocument/2006/relationships/printerSettings" Target="../printerSettings/printerSettings756.bin"/><Relationship Id="rId25" Type="http://schemas.openxmlformats.org/officeDocument/2006/relationships/printerSettings" Target="../printerSettings/printerSettings764.bin"/><Relationship Id="rId2" Type="http://schemas.openxmlformats.org/officeDocument/2006/relationships/printerSettings" Target="../printerSettings/printerSettings741.bin"/><Relationship Id="rId16" Type="http://schemas.openxmlformats.org/officeDocument/2006/relationships/printerSettings" Target="../printerSettings/printerSettings755.bin"/><Relationship Id="rId20" Type="http://schemas.openxmlformats.org/officeDocument/2006/relationships/printerSettings" Target="../printerSettings/printerSettings759.bin"/><Relationship Id="rId29" Type="http://schemas.openxmlformats.org/officeDocument/2006/relationships/printerSettings" Target="../printerSettings/printerSettings768.bin"/><Relationship Id="rId1" Type="http://schemas.openxmlformats.org/officeDocument/2006/relationships/printerSettings" Target="../printerSettings/printerSettings740.bin"/><Relationship Id="rId6" Type="http://schemas.openxmlformats.org/officeDocument/2006/relationships/printerSettings" Target="../printerSettings/printerSettings745.bin"/><Relationship Id="rId11" Type="http://schemas.openxmlformats.org/officeDocument/2006/relationships/printerSettings" Target="../printerSettings/printerSettings750.bin"/><Relationship Id="rId24" Type="http://schemas.openxmlformats.org/officeDocument/2006/relationships/printerSettings" Target="../printerSettings/printerSettings763.bin"/><Relationship Id="rId5" Type="http://schemas.openxmlformats.org/officeDocument/2006/relationships/printerSettings" Target="../printerSettings/printerSettings744.bin"/><Relationship Id="rId15" Type="http://schemas.openxmlformats.org/officeDocument/2006/relationships/printerSettings" Target="../printerSettings/printerSettings754.bin"/><Relationship Id="rId23" Type="http://schemas.openxmlformats.org/officeDocument/2006/relationships/printerSettings" Target="../printerSettings/printerSettings762.bin"/><Relationship Id="rId28" Type="http://schemas.openxmlformats.org/officeDocument/2006/relationships/printerSettings" Target="../printerSettings/printerSettings767.bin"/><Relationship Id="rId10" Type="http://schemas.openxmlformats.org/officeDocument/2006/relationships/printerSettings" Target="../printerSettings/printerSettings749.bin"/><Relationship Id="rId19" Type="http://schemas.openxmlformats.org/officeDocument/2006/relationships/printerSettings" Target="../printerSettings/printerSettings758.bin"/><Relationship Id="rId31" Type="http://schemas.openxmlformats.org/officeDocument/2006/relationships/drawing" Target="../drawings/drawing26.xml"/><Relationship Id="rId4" Type="http://schemas.openxmlformats.org/officeDocument/2006/relationships/printerSettings" Target="../printerSettings/printerSettings743.bin"/><Relationship Id="rId9" Type="http://schemas.openxmlformats.org/officeDocument/2006/relationships/printerSettings" Target="../printerSettings/printerSettings748.bin"/><Relationship Id="rId14" Type="http://schemas.openxmlformats.org/officeDocument/2006/relationships/printerSettings" Target="../printerSettings/printerSettings753.bin"/><Relationship Id="rId22" Type="http://schemas.openxmlformats.org/officeDocument/2006/relationships/printerSettings" Target="../printerSettings/printerSettings761.bin"/><Relationship Id="rId27" Type="http://schemas.openxmlformats.org/officeDocument/2006/relationships/printerSettings" Target="../printerSettings/printerSettings766.bin"/><Relationship Id="rId30" Type="http://schemas.openxmlformats.org/officeDocument/2006/relationships/printerSettings" Target="../printerSettings/printerSettings769.bin"/></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777.bin"/><Relationship Id="rId13" Type="http://schemas.openxmlformats.org/officeDocument/2006/relationships/printerSettings" Target="../printerSettings/printerSettings782.bin"/><Relationship Id="rId18" Type="http://schemas.openxmlformats.org/officeDocument/2006/relationships/printerSettings" Target="../printerSettings/printerSettings787.bin"/><Relationship Id="rId26" Type="http://schemas.openxmlformats.org/officeDocument/2006/relationships/printerSettings" Target="../printerSettings/printerSettings795.bin"/><Relationship Id="rId3" Type="http://schemas.openxmlformats.org/officeDocument/2006/relationships/printerSettings" Target="../printerSettings/printerSettings772.bin"/><Relationship Id="rId21" Type="http://schemas.openxmlformats.org/officeDocument/2006/relationships/printerSettings" Target="../printerSettings/printerSettings790.bin"/><Relationship Id="rId7" Type="http://schemas.openxmlformats.org/officeDocument/2006/relationships/printerSettings" Target="../printerSettings/printerSettings776.bin"/><Relationship Id="rId12" Type="http://schemas.openxmlformats.org/officeDocument/2006/relationships/printerSettings" Target="../printerSettings/printerSettings781.bin"/><Relationship Id="rId17" Type="http://schemas.openxmlformats.org/officeDocument/2006/relationships/printerSettings" Target="../printerSettings/printerSettings786.bin"/><Relationship Id="rId25" Type="http://schemas.openxmlformats.org/officeDocument/2006/relationships/printerSettings" Target="../printerSettings/printerSettings794.bin"/><Relationship Id="rId2" Type="http://schemas.openxmlformats.org/officeDocument/2006/relationships/printerSettings" Target="../printerSettings/printerSettings771.bin"/><Relationship Id="rId16" Type="http://schemas.openxmlformats.org/officeDocument/2006/relationships/printerSettings" Target="../printerSettings/printerSettings785.bin"/><Relationship Id="rId20" Type="http://schemas.openxmlformats.org/officeDocument/2006/relationships/printerSettings" Target="../printerSettings/printerSettings789.bin"/><Relationship Id="rId29" Type="http://schemas.openxmlformats.org/officeDocument/2006/relationships/printerSettings" Target="../printerSettings/printerSettings798.bin"/><Relationship Id="rId1" Type="http://schemas.openxmlformats.org/officeDocument/2006/relationships/printerSettings" Target="../printerSettings/printerSettings770.bin"/><Relationship Id="rId6" Type="http://schemas.openxmlformats.org/officeDocument/2006/relationships/printerSettings" Target="../printerSettings/printerSettings775.bin"/><Relationship Id="rId11" Type="http://schemas.openxmlformats.org/officeDocument/2006/relationships/printerSettings" Target="../printerSettings/printerSettings780.bin"/><Relationship Id="rId24" Type="http://schemas.openxmlformats.org/officeDocument/2006/relationships/printerSettings" Target="../printerSettings/printerSettings793.bin"/><Relationship Id="rId5" Type="http://schemas.openxmlformats.org/officeDocument/2006/relationships/printerSettings" Target="../printerSettings/printerSettings774.bin"/><Relationship Id="rId15" Type="http://schemas.openxmlformats.org/officeDocument/2006/relationships/printerSettings" Target="../printerSettings/printerSettings784.bin"/><Relationship Id="rId23" Type="http://schemas.openxmlformats.org/officeDocument/2006/relationships/printerSettings" Target="../printerSettings/printerSettings792.bin"/><Relationship Id="rId28" Type="http://schemas.openxmlformats.org/officeDocument/2006/relationships/printerSettings" Target="../printerSettings/printerSettings797.bin"/><Relationship Id="rId10" Type="http://schemas.openxmlformats.org/officeDocument/2006/relationships/printerSettings" Target="../printerSettings/printerSettings779.bin"/><Relationship Id="rId19" Type="http://schemas.openxmlformats.org/officeDocument/2006/relationships/printerSettings" Target="../printerSettings/printerSettings788.bin"/><Relationship Id="rId4" Type="http://schemas.openxmlformats.org/officeDocument/2006/relationships/printerSettings" Target="../printerSettings/printerSettings773.bin"/><Relationship Id="rId9" Type="http://schemas.openxmlformats.org/officeDocument/2006/relationships/printerSettings" Target="../printerSettings/printerSettings778.bin"/><Relationship Id="rId14" Type="http://schemas.openxmlformats.org/officeDocument/2006/relationships/printerSettings" Target="../printerSettings/printerSettings783.bin"/><Relationship Id="rId22" Type="http://schemas.openxmlformats.org/officeDocument/2006/relationships/printerSettings" Target="../printerSettings/printerSettings791.bin"/><Relationship Id="rId27" Type="http://schemas.openxmlformats.org/officeDocument/2006/relationships/printerSettings" Target="../printerSettings/printerSettings796.bin"/><Relationship Id="rId30" Type="http://schemas.openxmlformats.org/officeDocument/2006/relationships/printerSettings" Target="../printerSettings/printerSettings799.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802.bin"/><Relationship Id="rId2" Type="http://schemas.openxmlformats.org/officeDocument/2006/relationships/printerSettings" Target="../printerSettings/printerSettings801.bin"/><Relationship Id="rId1" Type="http://schemas.openxmlformats.org/officeDocument/2006/relationships/printerSettings" Target="../printerSettings/printerSettings800.bin"/><Relationship Id="rId4" Type="http://schemas.openxmlformats.org/officeDocument/2006/relationships/printerSettings" Target="../printerSettings/printerSettings803.bin"/></Relationships>
</file>

<file path=xl/worksheets/_rels/sheet3.xml.rels><?xml version="1.0" encoding="UTF-8" standalone="yes"?>
<Relationships xmlns="http://schemas.openxmlformats.org/package/2006/relationships"><Relationship Id="rId13" Type="http://schemas.openxmlformats.org/officeDocument/2006/relationships/printerSettings" Target="../printerSettings/printerSettings81.bin"/><Relationship Id="rId18" Type="http://schemas.openxmlformats.org/officeDocument/2006/relationships/printerSettings" Target="../printerSettings/printerSettings86.bin"/><Relationship Id="rId26" Type="http://schemas.openxmlformats.org/officeDocument/2006/relationships/printerSettings" Target="../printerSettings/printerSettings94.bin"/><Relationship Id="rId3" Type="http://schemas.openxmlformats.org/officeDocument/2006/relationships/printerSettings" Target="../printerSettings/printerSettings71.bin"/><Relationship Id="rId21" Type="http://schemas.openxmlformats.org/officeDocument/2006/relationships/printerSettings" Target="../printerSettings/printerSettings89.bin"/><Relationship Id="rId34" Type="http://schemas.openxmlformats.org/officeDocument/2006/relationships/printerSettings" Target="../printerSettings/printerSettings102.bin"/><Relationship Id="rId7" Type="http://schemas.openxmlformats.org/officeDocument/2006/relationships/printerSettings" Target="../printerSettings/printerSettings75.bin"/><Relationship Id="rId12" Type="http://schemas.openxmlformats.org/officeDocument/2006/relationships/printerSettings" Target="../printerSettings/printerSettings80.bin"/><Relationship Id="rId17" Type="http://schemas.openxmlformats.org/officeDocument/2006/relationships/printerSettings" Target="../printerSettings/printerSettings85.bin"/><Relationship Id="rId25" Type="http://schemas.openxmlformats.org/officeDocument/2006/relationships/printerSettings" Target="../printerSettings/printerSettings93.bin"/><Relationship Id="rId33" Type="http://schemas.openxmlformats.org/officeDocument/2006/relationships/printerSettings" Target="../printerSettings/printerSettings101.bin"/><Relationship Id="rId2" Type="http://schemas.openxmlformats.org/officeDocument/2006/relationships/printerSettings" Target="../printerSettings/printerSettings70.bin"/><Relationship Id="rId16" Type="http://schemas.openxmlformats.org/officeDocument/2006/relationships/printerSettings" Target="../printerSettings/printerSettings84.bin"/><Relationship Id="rId20" Type="http://schemas.openxmlformats.org/officeDocument/2006/relationships/printerSettings" Target="../printerSettings/printerSettings88.bin"/><Relationship Id="rId29" Type="http://schemas.openxmlformats.org/officeDocument/2006/relationships/printerSettings" Target="../printerSettings/printerSettings97.bin"/><Relationship Id="rId1" Type="http://schemas.openxmlformats.org/officeDocument/2006/relationships/printerSettings" Target="../printerSettings/printerSettings69.bin"/><Relationship Id="rId6" Type="http://schemas.openxmlformats.org/officeDocument/2006/relationships/printerSettings" Target="../printerSettings/printerSettings74.bin"/><Relationship Id="rId11" Type="http://schemas.openxmlformats.org/officeDocument/2006/relationships/printerSettings" Target="../printerSettings/printerSettings79.bin"/><Relationship Id="rId24" Type="http://schemas.openxmlformats.org/officeDocument/2006/relationships/printerSettings" Target="../printerSettings/printerSettings92.bin"/><Relationship Id="rId32" Type="http://schemas.openxmlformats.org/officeDocument/2006/relationships/printerSettings" Target="../printerSettings/printerSettings100.bin"/><Relationship Id="rId5" Type="http://schemas.openxmlformats.org/officeDocument/2006/relationships/printerSettings" Target="../printerSettings/printerSettings73.bin"/><Relationship Id="rId15" Type="http://schemas.openxmlformats.org/officeDocument/2006/relationships/printerSettings" Target="../printerSettings/printerSettings83.bin"/><Relationship Id="rId23" Type="http://schemas.openxmlformats.org/officeDocument/2006/relationships/printerSettings" Target="../printerSettings/printerSettings91.bin"/><Relationship Id="rId28" Type="http://schemas.openxmlformats.org/officeDocument/2006/relationships/printerSettings" Target="../printerSettings/printerSettings96.bin"/><Relationship Id="rId10" Type="http://schemas.openxmlformats.org/officeDocument/2006/relationships/printerSettings" Target="../printerSettings/printerSettings78.bin"/><Relationship Id="rId19" Type="http://schemas.openxmlformats.org/officeDocument/2006/relationships/printerSettings" Target="../printerSettings/printerSettings87.bin"/><Relationship Id="rId31" Type="http://schemas.openxmlformats.org/officeDocument/2006/relationships/printerSettings" Target="../printerSettings/printerSettings99.bin"/><Relationship Id="rId4" Type="http://schemas.openxmlformats.org/officeDocument/2006/relationships/printerSettings" Target="../printerSettings/printerSettings72.bin"/><Relationship Id="rId9" Type="http://schemas.openxmlformats.org/officeDocument/2006/relationships/printerSettings" Target="../printerSettings/printerSettings77.bin"/><Relationship Id="rId14" Type="http://schemas.openxmlformats.org/officeDocument/2006/relationships/printerSettings" Target="../printerSettings/printerSettings82.bin"/><Relationship Id="rId22" Type="http://schemas.openxmlformats.org/officeDocument/2006/relationships/printerSettings" Target="../printerSettings/printerSettings90.bin"/><Relationship Id="rId27" Type="http://schemas.openxmlformats.org/officeDocument/2006/relationships/printerSettings" Target="../printerSettings/printerSettings95.bin"/><Relationship Id="rId30" Type="http://schemas.openxmlformats.org/officeDocument/2006/relationships/printerSettings" Target="../printerSettings/printerSettings98.bin"/><Relationship Id="rId35" Type="http://schemas.openxmlformats.org/officeDocument/2006/relationships/drawing" Target="../drawings/drawing2.xml"/><Relationship Id="rId8" Type="http://schemas.openxmlformats.org/officeDocument/2006/relationships/printerSettings" Target="../printerSettings/printerSettings76.bin"/></Relationships>
</file>

<file path=xl/worksheets/_rels/sheet4.xml.rels><?xml version="1.0" encoding="UTF-8" standalone="yes"?>
<Relationships xmlns="http://schemas.openxmlformats.org/package/2006/relationships"><Relationship Id="rId13" Type="http://schemas.openxmlformats.org/officeDocument/2006/relationships/printerSettings" Target="../printerSettings/printerSettings115.bin"/><Relationship Id="rId18" Type="http://schemas.openxmlformats.org/officeDocument/2006/relationships/printerSettings" Target="../printerSettings/printerSettings120.bin"/><Relationship Id="rId26" Type="http://schemas.openxmlformats.org/officeDocument/2006/relationships/printerSettings" Target="../printerSettings/printerSettings128.bin"/><Relationship Id="rId3" Type="http://schemas.openxmlformats.org/officeDocument/2006/relationships/printerSettings" Target="../printerSettings/printerSettings105.bin"/><Relationship Id="rId21" Type="http://schemas.openxmlformats.org/officeDocument/2006/relationships/printerSettings" Target="../printerSettings/printerSettings123.bin"/><Relationship Id="rId34" Type="http://schemas.openxmlformats.org/officeDocument/2006/relationships/printerSettings" Target="../printerSettings/printerSettings136.bin"/><Relationship Id="rId7" Type="http://schemas.openxmlformats.org/officeDocument/2006/relationships/printerSettings" Target="../printerSettings/printerSettings109.bin"/><Relationship Id="rId12" Type="http://schemas.openxmlformats.org/officeDocument/2006/relationships/printerSettings" Target="../printerSettings/printerSettings114.bin"/><Relationship Id="rId17" Type="http://schemas.openxmlformats.org/officeDocument/2006/relationships/printerSettings" Target="../printerSettings/printerSettings119.bin"/><Relationship Id="rId25" Type="http://schemas.openxmlformats.org/officeDocument/2006/relationships/printerSettings" Target="../printerSettings/printerSettings127.bin"/><Relationship Id="rId33" Type="http://schemas.openxmlformats.org/officeDocument/2006/relationships/printerSettings" Target="../printerSettings/printerSettings135.bin"/><Relationship Id="rId2" Type="http://schemas.openxmlformats.org/officeDocument/2006/relationships/printerSettings" Target="../printerSettings/printerSettings104.bin"/><Relationship Id="rId16" Type="http://schemas.openxmlformats.org/officeDocument/2006/relationships/printerSettings" Target="../printerSettings/printerSettings118.bin"/><Relationship Id="rId20" Type="http://schemas.openxmlformats.org/officeDocument/2006/relationships/printerSettings" Target="../printerSettings/printerSettings122.bin"/><Relationship Id="rId29" Type="http://schemas.openxmlformats.org/officeDocument/2006/relationships/printerSettings" Target="../printerSettings/printerSettings131.bin"/><Relationship Id="rId1" Type="http://schemas.openxmlformats.org/officeDocument/2006/relationships/printerSettings" Target="../printerSettings/printerSettings103.bin"/><Relationship Id="rId6" Type="http://schemas.openxmlformats.org/officeDocument/2006/relationships/printerSettings" Target="../printerSettings/printerSettings108.bin"/><Relationship Id="rId11" Type="http://schemas.openxmlformats.org/officeDocument/2006/relationships/printerSettings" Target="../printerSettings/printerSettings113.bin"/><Relationship Id="rId24" Type="http://schemas.openxmlformats.org/officeDocument/2006/relationships/printerSettings" Target="../printerSettings/printerSettings126.bin"/><Relationship Id="rId32" Type="http://schemas.openxmlformats.org/officeDocument/2006/relationships/printerSettings" Target="../printerSettings/printerSettings134.bin"/><Relationship Id="rId5" Type="http://schemas.openxmlformats.org/officeDocument/2006/relationships/printerSettings" Target="../printerSettings/printerSettings107.bin"/><Relationship Id="rId15" Type="http://schemas.openxmlformats.org/officeDocument/2006/relationships/printerSettings" Target="../printerSettings/printerSettings117.bin"/><Relationship Id="rId23" Type="http://schemas.openxmlformats.org/officeDocument/2006/relationships/printerSettings" Target="../printerSettings/printerSettings125.bin"/><Relationship Id="rId28" Type="http://schemas.openxmlformats.org/officeDocument/2006/relationships/printerSettings" Target="../printerSettings/printerSettings130.bin"/><Relationship Id="rId10" Type="http://schemas.openxmlformats.org/officeDocument/2006/relationships/printerSettings" Target="../printerSettings/printerSettings112.bin"/><Relationship Id="rId19" Type="http://schemas.openxmlformats.org/officeDocument/2006/relationships/printerSettings" Target="../printerSettings/printerSettings121.bin"/><Relationship Id="rId31" Type="http://schemas.openxmlformats.org/officeDocument/2006/relationships/printerSettings" Target="../printerSettings/printerSettings133.bin"/><Relationship Id="rId4" Type="http://schemas.openxmlformats.org/officeDocument/2006/relationships/printerSettings" Target="../printerSettings/printerSettings106.bin"/><Relationship Id="rId9" Type="http://schemas.openxmlformats.org/officeDocument/2006/relationships/printerSettings" Target="../printerSettings/printerSettings111.bin"/><Relationship Id="rId14" Type="http://schemas.openxmlformats.org/officeDocument/2006/relationships/printerSettings" Target="../printerSettings/printerSettings116.bin"/><Relationship Id="rId22" Type="http://schemas.openxmlformats.org/officeDocument/2006/relationships/printerSettings" Target="../printerSettings/printerSettings124.bin"/><Relationship Id="rId27" Type="http://schemas.openxmlformats.org/officeDocument/2006/relationships/printerSettings" Target="../printerSettings/printerSettings129.bin"/><Relationship Id="rId30" Type="http://schemas.openxmlformats.org/officeDocument/2006/relationships/printerSettings" Target="../printerSettings/printerSettings132.bin"/><Relationship Id="rId35" Type="http://schemas.openxmlformats.org/officeDocument/2006/relationships/drawing" Target="../drawings/drawing3.xml"/><Relationship Id="rId8" Type="http://schemas.openxmlformats.org/officeDocument/2006/relationships/printerSettings" Target="../printerSettings/printerSettings110.bin"/></Relationships>
</file>

<file path=xl/worksheets/_rels/sheet5.xml.rels><?xml version="1.0" encoding="UTF-8" standalone="yes"?>
<Relationships xmlns="http://schemas.openxmlformats.org/package/2006/relationships"><Relationship Id="rId13" Type="http://schemas.openxmlformats.org/officeDocument/2006/relationships/printerSettings" Target="../printerSettings/printerSettings149.bin"/><Relationship Id="rId18" Type="http://schemas.openxmlformats.org/officeDocument/2006/relationships/printerSettings" Target="../printerSettings/printerSettings154.bin"/><Relationship Id="rId26" Type="http://schemas.openxmlformats.org/officeDocument/2006/relationships/printerSettings" Target="../printerSettings/printerSettings162.bin"/><Relationship Id="rId3" Type="http://schemas.openxmlformats.org/officeDocument/2006/relationships/printerSettings" Target="../printerSettings/printerSettings139.bin"/><Relationship Id="rId21" Type="http://schemas.openxmlformats.org/officeDocument/2006/relationships/printerSettings" Target="../printerSettings/printerSettings157.bin"/><Relationship Id="rId34" Type="http://schemas.openxmlformats.org/officeDocument/2006/relationships/printerSettings" Target="../printerSettings/printerSettings170.bin"/><Relationship Id="rId7" Type="http://schemas.openxmlformats.org/officeDocument/2006/relationships/printerSettings" Target="../printerSettings/printerSettings143.bin"/><Relationship Id="rId12" Type="http://schemas.openxmlformats.org/officeDocument/2006/relationships/printerSettings" Target="../printerSettings/printerSettings148.bin"/><Relationship Id="rId17" Type="http://schemas.openxmlformats.org/officeDocument/2006/relationships/printerSettings" Target="../printerSettings/printerSettings153.bin"/><Relationship Id="rId25" Type="http://schemas.openxmlformats.org/officeDocument/2006/relationships/printerSettings" Target="../printerSettings/printerSettings161.bin"/><Relationship Id="rId33" Type="http://schemas.openxmlformats.org/officeDocument/2006/relationships/printerSettings" Target="../printerSettings/printerSettings169.bin"/><Relationship Id="rId2" Type="http://schemas.openxmlformats.org/officeDocument/2006/relationships/printerSettings" Target="../printerSettings/printerSettings138.bin"/><Relationship Id="rId16" Type="http://schemas.openxmlformats.org/officeDocument/2006/relationships/printerSettings" Target="../printerSettings/printerSettings152.bin"/><Relationship Id="rId20" Type="http://schemas.openxmlformats.org/officeDocument/2006/relationships/printerSettings" Target="../printerSettings/printerSettings156.bin"/><Relationship Id="rId29" Type="http://schemas.openxmlformats.org/officeDocument/2006/relationships/printerSettings" Target="../printerSettings/printerSettings165.bin"/><Relationship Id="rId1" Type="http://schemas.openxmlformats.org/officeDocument/2006/relationships/printerSettings" Target="../printerSettings/printerSettings137.bin"/><Relationship Id="rId6" Type="http://schemas.openxmlformats.org/officeDocument/2006/relationships/printerSettings" Target="../printerSettings/printerSettings142.bin"/><Relationship Id="rId11" Type="http://schemas.openxmlformats.org/officeDocument/2006/relationships/printerSettings" Target="../printerSettings/printerSettings147.bin"/><Relationship Id="rId24" Type="http://schemas.openxmlformats.org/officeDocument/2006/relationships/printerSettings" Target="../printerSettings/printerSettings160.bin"/><Relationship Id="rId32" Type="http://schemas.openxmlformats.org/officeDocument/2006/relationships/printerSettings" Target="../printerSettings/printerSettings168.bin"/><Relationship Id="rId5" Type="http://schemas.openxmlformats.org/officeDocument/2006/relationships/printerSettings" Target="../printerSettings/printerSettings141.bin"/><Relationship Id="rId15" Type="http://schemas.openxmlformats.org/officeDocument/2006/relationships/printerSettings" Target="../printerSettings/printerSettings151.bin"/><Relationship Id="rId23" Type="http://schemas.openxmlformats.org/officeDocument/2006/relationships/printerSettings" Target="../printerSettings/printerSettings159.bin"/><Relationship Id="rId28" Type="http://schemas.openxmlformats.org/officeDocument/2006/relationships/printerSettings" Target="../printerSettings/printerSettings164.bin"/><Relationship Id="rId10" Type="http://schemas.openxmlformats.org/officeDocument/2006/relationships/printerSettings" Target="../printerSettings/printerSettings146.bin"/><Relationship Id="rId19" Type="http://schemas.openxmlformats.org/officeDocument/2006/relationships/printerSettings" Target="../printerSettings/printerSettings155.bin"/><Relationship Id="rId31" Type="http://schemas.openxmlformats.org/officeDocument/2006/relationships/printerSettings" Target="../printerSettings/printerSettings167.bin"/><Relationship Id="rId4" Type="http://schemas.openxmlformats.org/officeDocument/2006/relationships/printerSettings" Target="../printerSettings/printerSettings140.bin"/><Relationship Id="rId9" Type="http://schemas.openxmlformats.org/officeDocument/2006/relationships/printerSettings" Target="../printerSettings/printerSettings145.bin"/><Relationship Id="rId14" Type="http://schemas.openxmlformats.org/officeDocument/2006/relationships/printerSettings" Target="../printerSettings/printerSettings150.bin"/><Relationship Id="rId22" Type="http://schemas.openxmlformats.org/officeDocument/2006/relationships/printerSettings" Target="../printerSettings/printerSettings158.bin"/><Relationship Id="rId27" Type="http://schemas.openxmlformats.org/officeDocument/2006/relationships/printerSettings" Target="../printerSettings/printerSettings163.bin"/><Relationship Id="rId30" Type="http://schemas.openxmlformats.org/officeDocument/2006/relationships/printerSettings" Target="../printerSettings/printerSettings166.bin"/><Relationship Id="rId35" Type="http://schemas.openxmlformats.org/officeDocument/2006/relationships/drawing" Target="../drawings/drawing4.xml"/><Relationship Id="rId8" Type="http://schemas.openxmlformats.org/officeDocument/2006/relationships/printerSettings" Target="../printerSettings/printerSettings144.bin"/></Relationships>
</file>

<file path=xl/worksheets/_rels/sheet6.xml.rels><?xml version="1.0" encoding="UTF-8" standalone="yes"?>
<Relationships xmlns="http://schemas.openxmlformats.org/package/2006/relationships"><Relationship Id="rId13" Type="http://schemas.openxmlformats.org/officeDocument/2006/relationships/ctrlProp" Target="../ctrlProps/ctrlProp1.xml"/><Relationship Id="rId18" Type="http://schemas.openxmlformats.org/officeDocument/2006/relationships/ctrlProp" Target="../ctrlProps/ctrlProp6.xml"/><Relationship Id="rId26" Type="http://schemas.openxmlformats.org/officeDocument/2006/relationships/ctrlProp" Target="../ctrlProps/ctrlProp14.xml"/><Relationship Id="rId39" Type="http://schemas.openxmlformats.org/officeDocument/2006/relationships/ctrlProp" Target="../ctrlProps/ctrlProp27.xml"/><Relationship Id="rId21" Type="http://schemas.openxmlformats.org/officeDocument/2006/relationships/ctrlProp" Target="../ctrlProps/ctrlProp9.xml"/><Relationship Id="rId34" Type="http://schemas.openxmlformats.org/officeDocument/2006/relationships/ctrlProp" Target="../ctrlProps/ctrlProp22.xml"/><Relationship Id="rId42" Type="http://schemas.openxmlformats.org/officeDocument/2006/relationships/ctrlProp" Target="../ctrlProps/ctrlProp30.xml"/><Relationship Id="rId7" Type="http://schemas.openxmlformats.org/officeDocument/2006/relationships/drawing" Target="../drawings/drawing5.xml"/><Relationship Id="rId2" Type="http://schemas.openxmlformats.org/officeDocument/2006/relationships/printerSettings" Target="../printerSettings/printerSettings172.bin"/><Relationship Id="rId16" Type="http://schemas.openxmlformats.org/officeDocument/2006/relationships/ctrlProp" Target="../ctrlProps/ctrlProp4.xml"/><Relationship Id="rId20" Type="http://schemas.openxmlformats.org/officeDocument/2006/relationships/ctrlProp" Target="../ctrlProps/ctrlProp8.xml"/><Relationship Id="rId29" Type="http://schemas.openxmlformats.org/officeDocument/2006/relationships/ctrlProp" Target="../ctrlProps/ctrlProp17.xml"/><Relationship Id="rId41" Type="http://schemas.openxmlformats.org/officeDocument/2006/relationships/ctrlProp" Target="../ctrlProps/ctrlProp29.xml"/><Relationship Id="rId1" Type="http://schemas.openxmlformats.org/officeDocument/2006/relationships/printerSettings" Target="../printerSettings/printerSettings171.bin"/><Relationship Id="rId6" Type="http://schemas.openxmlformats.org/officeDocument/2006/relationships/printerSettings" Target="../printerSettings/printerSettings176.bin"/><Relationship Id="rId11" Type="http://schemas.openxmlformats.org/officeDocument/2006/relationships/control" Target="../activeX/activeX2.xml"/><Relationship Id="rId24" Type="http://schemas.openxmlformats.org/officeDocument/2006/relationships/ctrlProp" Target="../ctrlProps/ctrlProp12.xml"/><Relationship Id="rId32" Type="http://schemas.openxmlformats.org/officeDocument/2006/relationships/ctrlProp" Target="../ctrlProps/ctrlProp20.xml"/><Relationship Id="rId37" Type="http://schemas.openxmlformats.org/officeDocument/2006/relationships/ctrlProp" Target="../ctrlProps/ctrlProp25.xml"/><Relationship Id="rId40" Type="http://schemas.openxmlformats.org/officeDocument/2006/relationships/ctrlProp" Target="../ctrlProps/ctrlProp28.xml"/><Relationship Id="rId5" Type="http://schemas.openxmlformats.org/officeDocument/2006/relationships/printerSettings" Target="../printerSettings/printerSettings175.bin"/><Relationship Id="rId15" Type="http://schemas.openxmlformats.org/officeDocument/2006/relationships/ctrlProp" Target="../ctrlProps/ctrlProp3.xml"/><Relationship Id="rId23" Type="http://schemas.openxmlformats.org/officeDocument/2006/relationships/ctrlProp" Target="../ctrlProps/ctrlProp11.xml"/><Relationship Id="rId28" Type="http://schemas.openxmlformats.org/officeDocument/2006/relationships/ctrlProp" Target="../ctrlProps/ctrlProp16.xml"/><Relationship Id="rId36" Type="http://schemas.openxmlformats.org/officeDocument/2006/relationships/ctrlProp" Target="../ctrlProps/ctrlProp24.xml"/><Relationship Id="rId10" Type="http://schemas.openxmlformats.org/officeDocument/2006/relationships/image" Target="../media/image2.emf"/><Relationship Id="rId19" Type="http://schemas.openxmlformats.org/officeDocument/2006/relationships/ctrlProp" Target="../ctrlProps/ctrlProp7.xml"/><Relationship Id="rId31" Type="http://schemas.openxmlformats.org/officeDocument/2006/relationships/ctrlProp" Target="../ctrlProps/ctrlProp19.xml"/><Relationship Id="rId4" Type="http://schemas.openxmlformats.org/officeDocument/2006/relationships/printerSettings" Target="../printerSettings/printerSettings174.bin"/><Relationship Id="rId9" Type="http://schemas.openxmlformats.org/officeDocument/2006/relationships/control" Target="../activeX/activeX1.xml"/><Relationship Id="rId14" Type="http://schemas.openxmlformats.org/officeDocument/2006/relationships/ctrlProp" Target="../ctrlProps/ctrlProp2.xml"/><Relationship Id="rId22" Type="http://schemas.openxmlformats.org/officeDocument/2006/relationships/ctrlProp" Target="../ctrlProps/ctrlProp10.xml"/><Relationship Id="rId27" Type="http://schemas.openxmlformats.org/officeDocument/2006/relationships/ctrlProp" Target="../ctrlProps/ctrlProp15.xml"/><Relationship Id="rId30" Type="http://schemas.openxmlformats.org/officeDocument/2006/relationships/ctrlProp" Target="../ctrlProps/ctrlProp18.xml"/><Relationship Id="rId35" Type="http://schemas.openxmlformats.org/officeDocument/2006/relationships/ctrlProp" Target="../ctrlProps/ctrlProp23.xml"/><Relationship Id="rId8" Type="http://schemas.openxmlformats.org/officeDocument/2006/relationships/vmlDrawing" Target="../drawings/vmlDrawing1.vml"/><Relationship Id="rId3" Type="http://schemas.openxmlformats.org/officeDocument/2006/relationships/printerSettings" Target="../printerSettings/printerSettings173.bin"/><Relationship Id="rId12" Type="http://schemas.openxmlformats.org/officeDocument/2006/relationships/image" Target="../media/image3.emf"/><Relationship Id="rId17" Type="http://schemas.openxmlformats.org/officeDocument/2006/relationships/ctrlProp" Target="../ctrlProps/ctrlProp5.xml"/><Relationship Id="rId25" Type="http://schemas.openxmlformats.org/officeDocument/2006/relationships/ctrlProp" Target="../ctrlProps/ctrlProp13.xml"/><Relationship Id="rId33" Type="http://schemas.openxmlformats.org/officeDocument/2006/relationships/ctrlProp" Target="../ctrlProps/ctrlProp21.xml"/><Relationship Id="rId38" Type="http://schemas.openxmlformats.org/officeDocument/2006/relationships/ctrlProp" Target="../ctrlProps/ctrlProp26.xml"/></Relationships>
</file>

<file path=xl/worksheets/_rels/sheet7.xml.rels><?xml version="1.0" encoding="UTF-8" standalone="yes"?>
<Relationships xmlns="http://schemas.openxmlformats.org/package/2006/relationships"><Relationship Id="rId13" Type="http://schemas.openxmlformats.org/officeDocument/2006/relationships/printerSettings" Target="../printerSettings/printerSettings189.bin"/><Relationship Id="rId18" Type="http://schemas.openxmlformats.org/officeDocument/2006/relationships/printerSettings" Target="../printerSettings/printerSettings194.bin"/><Relationship Id="rId26" Type="http://schemas.openxmlformats.org/officeDocument/2006/relationships/printerSettings" Target="../printerSettings/printerSettings202.bin"/><Relationship Id="rId3" Type="http://schemas.openxmlformats.org/officeDocument/2006/relationships/printerSettings" Target="../printerSettings/printerSettings179.bin"/><Relationship Id="rId21" Type="http://schemas.openxmlformats.org/officeDocument/2006/relationships/printerSettings" Target="../printerSettings/printerSettings197.bin"/><Relationship Id="rId34" Type="http://schemas.openxmlformats.org/officeDocument/2006/relationships/printerSettings" Target="../printerSettings/printerSettings210.bin"/><Relationship Id="rId7" Type="http://schemas.openxmlformats.org/officeDocument/2006/relationships/printerSettings" Target="../printerSettings/printerSettings183.bin"/><Relationship Id="rId12" Type="http://schemas.openxmlformats.org/officeDocument/2006/relationships/printerSettings" Target="../printerSettings/printerSettings188.bin"/><Relationship Id="rId17" Type="http://schemas.openxmlformats.org/officeDocument/2006/relationships/printerSettings" Target="../printerSettings/printerSettings193.bin"/><Relationship Id="rId25" Type="http://schemas.openxmlformats.org/officeDocument/2006/relationships/printerSettings" Target="../printerSettings/printerSettings201.bin"/><Relationship Id="rId33" Type="http://schemas.openxmlformats.org/officeDocument/2006/relationships/printerSettings" Target="../printerSettings/printerSettings209.bin"/><Relationship Id="rId2" Type="http://schemas.openxmlformats.org/officeDocument/2006/relationships/printerSettings" Target="../printerSettings/printerSettings178.bin"/><Relationship Id="rId16" Type="http://schemas.openxmlformats.org/officeDocument/2006/relationships/printerSettings" Target="../printerSettings/printerSettings192.bin"/><Relationship Id="rId20" Type="http://schemas.openxmlformats.org/officeDocument/2006/relationships/printerSettings" Target="../printerSettings/printerSettings196.bin"/><Relationship Id="rId29" Type="http://schemas.openxmlformats.org/officeDocument/2006/relationships/printerSettings" Target="../printerSettings/printerSettings205.bin"/><Relationship Id="rId1" Type="http://schemas.openxmlformats.org/officeDocument/2006/relationships/printerSettings" Target="../printerSettings/printerSettings177.bin"/><Relationship Id="rId6" Type="http://schemas.openxmlformats.org/officeDocument/2006/relationships/printerSettings" Target="../printerSettings/printerSettings182.bin"/><Relationship Id="rId11" Type="http://schemas.openxmlformats.org/officeDocument/2006/relationships/printerSettings" Target="../printerSettings/printerSettings187.bin"/><Relationship Id="rId24" Type="http://schemas.openxmlformats.org/officeDocument/2006/relationships/printerSettings" Target="../printerSettings/printerSettings200.bin"/><Relationship Id="rId32" Type="http://schemas.openxmlformats.org/officeDocument/2006/relationships/printerSettings" Target="../printerSettings/printerSettings208.bin"/><Relationship Id="rId5" Type="http://schemas.openxmlformats.org/officeDocument/2006/relationships/printerSettings" Target="../printerSettings/printerSettings181.bin"/><Relationship Id="rId15" Type="http://schemas.openxmlformats.org/officeDocument/2006/relationships/printerSettings" Target="../printerSettings/printerSettings191.bin"/><Relationship Id="rId23" Type="http://schemas.openxmlformats.org/officeDocument/2006/relationships/printerSettings" Target="../printerSettings/printerSettings199.bin"/><Relationship Id="rId28" Type="http://schemas.openxmlformats.org/officeDocument/2006/relationships/printerSettings" Target="../printerSettings/printerSettings204.bin"/><Relationship Id="rId10" Type="http://schemas.openxmlformats.org/officeDocument/2006/relationships/printerSettings" Target="../printerSettings/printerSettings186.bin"/><Relationship Id="rId19" Type="http://schemas.openxmlformats.org/officeDocument/2006/relationships/printerSettings" Target="../printerSettings/printerSettings195.bin"/><Relationship Id="rId31" Type="http://schemas.openxmlformats.org/officeDocument/2006/relationships/printerSettings" Target="../printerSettings/printerSettings207.bin"/><Relationship Id="rId4" Type="http://schemas.openxmlformats.org/officeDocument/2006/relationships/printerSettings" Target="../printerSettings/printerSettings180.bin"/><Relationship Id="rId9" Type="http://schemas.openxmlformats.org/officeDocument/2006/relationships/printerSettings" Target="../printerSettings/printerSettings185.bin"/><Relationship Id="rId14" Type="http://schemas.openxmlformats.org/officeDocument/2006/relationships/printerSettings" Target="../printerSettings/printerSettings190.bin"/><Relationship Id="rId22" Type="http://schemas.openxmlformats.org/officeDocument/2006/relationships/printerSettings" Target="../printerSettings/printerSettings198.bin"/><Relationship Id="rId27" Type="http://schemas.openxmlformats.org/officeDocument/2006/relationships/printerSettings" Target="../printerSettings/printerSettings203.bin"/><Relationship Id="rId30" Type="http://schemas.openxmlformats.org/officeDocument/2006/relationships/printerSettings" Target="../printerSettings/printerSettings206.bin"/><Relationship Id="rId35" Type="http://schemas.openxmlformats.org/officeDocument/2006/relationships/drawing" Target="../drawings/drawing6.xml"/><Relationship Id="rId8" Type="http://schemas.openxmlformats.org/officeDocument/2006/relationships/printerSettings" Target="../printerSettings/printerSettings184.bin"/></Relationships>
</file>

<file path=xl/worksheets/_rels/sheet8.xml.rels><?xml version="1.0" encoding="UTF-8" standalone="yes"?>
<Relationships xmlns="http://schemas.openxmlformats.org/package/2006/relationships"><Relationship Id="rId13" Type="http://schemas.openxmlformats.org/officeDocument/2006/relationships/printerSettings" Target="../printerSettings/printerSettings223.bin"/><Relationship Id="rId18" Type="http://schemas.openxmlformats.org/officeDocument/2006/relationships/printerSettings" Target="../printerSettings/printerSettings228.bin"/><Relationship Id="rId26" Type="http://schemas.openxmlformats.org/officeDocument/2006/relationships/printerSettings" Target="../printerSettings/printerSettings236.bin"/><Relationship Id="rId3" Type="http://schemas.openxmlformats.org/officeDocument/2006/relationships/printerSettings" Target="../printerSettings/printerSettings213.bin"/><Relationship Id="rId21" Type="http://schemas.openxmlformats.org/officeDocument/2006/relationships/printerSettings" Target="../printerSettings/printerSettings231.bin"/><Relationship Id="rId34" Type="http://schemas.openxmlformats.org/officeDocument/2006/relationships/printerSettings" Target="../printerSettings/printerSettings244.bin"/><Relationship Id="rId7" Type="http://schemas.openxmlformats.org/officeDocument/2006/relationships/printerSettings" Target="../printerSettings/printerSettings217.bin"/><Relationship Id="rId12" Type="http://schemas.openxmlformats.org/officeDocument/2006/relationships/printerSettings" Target="../printerSettings/printerSettings222.bin"/><Relationship Id="rId17" Type="http://schemas.openxmlformats.org/officeDocument/2006/relationships/printerSettings" Target="../printerSettings/printerSettings227.bin"/><Relationship Id="rId25" Type="http://schemas.openxmlformats.org/officeDocument/2006/relationships/printerSettings" Target="../printerSettings/printerSettings235.bin"/><Relationship Id="rId33" Type="http://schemas.openxmlformats.org/officeDocument/2006/relationships/printerSettings" Target="../printerSettings/printerSettings243.bin"/><Relationship Id="rId2" Type="http://schemas.openxmlformats.org/officeDocument/2006/relationships/printerSettings" Target="../printerSettings/printerSettings212.bin"/><Relationship Id="rId16" Type="http://schemas.openxmlformats.org/officeDocument/2006/relationships/printerSettings" Target="../printerSettings/printerSettings226.bin"/><Relationship Id="rId20" Type="http://schemas.openxmlformats.org/officeDocument/2006/relationships/printerSettings" Target="../printerSettings/printerSettings230.bin"/><Relationship Id="rId29" Type="http://schemas.openxmlformats.org/officeDocument/2006/relationships/printerSettings" Target="../printerSettings/printerSettings239.bin"/><Relationship Id="rId1" Type="http://schemas.openxmlformats.org/officeDocument/2006/relationships/printerSettings" Target="../printerSettings/printerSettings211.bin"/><Relationship Id="rId6" Type="http://schemas.openxmlformats.org/officeDocument/2006/relationships/printerSettings" Target="../printerSettings/printerSettings216.bin"/><Relationship Id="rId11" Type="http://schemas.openxmlformats.org/officeDocument/2006/relationships/printerSettings" Target="../printerSettings/printerSettings221.bin"/><Relationship Id="rId24" Type="http://schemas.openxmlformats.org/officeDocument/2006/relationships/printerSettings" Target="../printerSettings/printerSettings234.bin"/><Relationship Id="rId32" Type="http://schemas.openxmlformats.org/officeDocument/2006/relationships/printerSettings" Target="../printerSettings/printerSettings242.bin"/><Relationship Id="rId5" Type="http://schemas.openxmlformats.org/officeDocument/2006/relationships/printerSettings" Target="../printerSettings/printerSettings215.bin"/><Relationship Id="rId15" Type="http://schemas.openxmlformats.org/officeDocument/2006/relationships/printerSettings" Target="../printerSettings/printerSettings225.bin"/><Relationship Id="rId23" Type="http://schemas.openxmlformats.org/officeDocument/2006/relationships/printerSettings" Target="../printerSettings/printerSettings233.bin"/><Relationship Id="rId28" Type="http://schemas.openxmlformats.org/officeDocument/2006/relationships/printerSettings" Target="../printerSettings/printerSettings238.bin"/><Relationship Id="rId10" Type="http://schemas.openxmlformats.org/officeDocument/2006/relationships/printerSettings" Target="../printerSettings/printerSettings220.bin"/><Relationship Id="rId19" Type="http://schemas.openxmlformats.org/officeDocument/2006/relationships/printerSettings" Target="../printerSettings/printerSettings229.bin"/><Relationship Id="rId31" Type="http://schemas.openxmlformats.org/officeDocument/2006/relationships/printerSettings" Target="../printerSettings/printerSettings241.bin"/><Relationship Id="rId4" Type="http://schemas.openxmlformats.org/officeDocument/2006/relationships/printerSettings" Target="../printerSettings/printerSettings214.bin"/><Relationship Id="rId9" Type="http://schemas.openxmlformats.org/officeDocument/2006/relationships/printerSettings" Target="../printerSettings/printerSettings219.bin"/><Relationship Id="rId14" Type="http://schemas.openxmlformats.org/officeDocument/2006/relationships/printerSettings" Target="../printerSettings/printerSettings224.bin"/><Relationship Id="rId22" Type="http://schemas.openxmlformats.org/officeDocument/2006/relationships/printerSettings" Target="../printerSettings/printerSettings232.bin"/><Relationship Id="rId27" Type="http://schemas.openxmlformats.org/officeDocument/2006/relationships/printerSettings" Target="../printerSettings/printerSettings237.bin"/><Relationship Id="rId30" Type="http://schemas.openxmlformats.org/officeDocument/2006/relationships/printerSettings" Target="../printerSettings/printerSettings240.bin"/><Relationship Id="rId35" Type="http://schemas.openxmlformats.org/officeDocument/2006/relationships/drawing" Target="../drawings/drawing7.xml"/><Relationship Id="rId8" Type="http://schemas.openxmlformats.org/officeDocument/2006/relationships/printerSettings" Target="../printerSettings/printerSettings218.bin"/></Relationships>
</file>

<file path=xl/worksheets/_rels/sheet9.xml.rels><?xml version="1.0" encoding="UTF-8" standalone="yes"?>
<Relationships xmlns="http://schemas.openxmlformats.org/package/2006/relationships"><Relationship Id="rId13" Type="http://schemas.openxmlformats.org/officeDocument/2006/relationships/printerSettings" Target="../printerSettings/printerSettings257.bin"/><Relationship Id="rId18" Type="http://schemas.openxmlformats.org/officeDocument/2006/relationships/printerSettings" Target="../printerSettings/printerSettings262.bin"/><Relationship Id="rId26" Type="http://schemas.openxmlformats.org/officeDocument/2006/relationships/printerSettings" Target="../printerSettings/printerSettings270.bin"/><Relationship Id="rId3" Type="http://schemas.openxmlformats.org/officeDocument/2006/relationships/printerSettings" Target="../printerSettings/printerSettings247.bin"/><Relationship Id="rId21" Type="http://schemas.openxmlformats.org/officeDocument/2006/relationships/printerSettings" Target="../printerSettings/printerSettings265.bin"/><Relationship Id="rId34" Type="http://schemas.openxmlformats.org/officeDocument/2006/relationships/printerSettings" Target="../printerSettings/printerSettings278.bin"/><Relationship Id="rId7" Type="http://schemas.openxmlformats.org/officeDocument/2006/relationships/printerSettings" Target="../printerSettings/printerSettings251.bin"/><Relationship Id="rId12" Type="http://schemas.openxmlformats.org/officeDocument/2006/relationships/printerSettings" Target="../printerSettings/printerSettings256.bin"/><Relationship Id="rId17" Type="http://schemas.openxmlformats.org/officeDocument/2006/relationships/printerSettings" Target="../printerSettings/printerSettings261.bin"/><Relationship Id="rId25" Type="http://schemas.openxmlformats.org/officeDocument/2006/relationships/printerSettings" Target="../printerSettings/printerSettings269.bin"/><Relationship Id="rId33" Type="http://schemas.openxmlformats.org/officeDocument/2006/relationships/printerSettings" Target="../printerSettings/printerSettings277.bin"/><Relationship Id="rId2" Type="http://schemas.openxmlformats.org/officeDocument/2006/relationships/printerSettings" Target="../printerSettings/printerSettings246.bin"/><Relationship Id="rId16" Type="http://schemas.openxmlformats.org/officeDocument/2006/relationships/printerSettings" Target="../printerSettings/printerSettings260.bin"/><Relationship Id="rId20" Type="http://schemas.openxmlformats.org/officeDocument/2006/relationships/printerSettings" Target="../printerSettings/printerSettings264.bin"/><Relationship Id="rId29" Type="http://schemas.openxmlformats.org/officeDocument/2006/relationships/printerSettings" Target="../printerSettings/printerSettings273.bin"/><Relationship Id="rId1" Type="http://schemas.openxmlformats.org/officeDocument/2006/relationships/printerSettings" Target="../printerSettings/printerSettings245.bin"/><Relationship Id="rId6" Type="http://schemas.openxmlformats.org/officeDocument/2006/relationships/printerSettings" Target="../printerSettings/printerSettings250.bin"/><Relationship Id="rId11" Type="http://schemas.openxmlformats.org/officeDocument/2006/relationships/printerSettings" Target="../printerSettings/printerSettings255.bin"/><Relationship Id="rId24" Type="http://schemas.openxmlformats.org/officeDocument/2006/relationships/printerSettings" Target="../printerSettings/printerSettings268.bin"/><Relationship Id="rId32" Type="http://schemas.openxmlformats.org/officeDocument/2006/relationships/printerSettings" Target="../printerSettings/printerSettings276.bin"/><Relationship Id="rId5" Type="http://schemas.openxmlformats.org/officeDocument/2006/relationships/printerSettings" Target="../printerSettings/printerSettings249.bin"/><Relationship Id="rId15" Type="http://schemas.openxmlformats.org/officeDocument/2006/relationships/printerSettings" Target="../printerSettings/printerSettings259.bin"/><Relationship Id="rId23" Type="http://schemas.openxmlformats.org/officeDocument/2006/relationships/printerSettings" Target="../printerSettings/printerSettings267.bin"/><Relationship Id="rId28" Type="http://schemas.openxmlformats.org/officeDocument/2006/relationships/printerSettings" Target="../printerSettings/printerSettings272.bin"/><Relationship Id="rId10" Type="http://schemas.openxmlformats.org/officeDocument/2006/relationships/printerSettings" Target="../printerSettings/printerSettings254.bin"/><Relationship Id="rId19" Type="http://schemas.openxmlformats.org/officeDocument/2006/relationships/printerSettings" Target="../printerSettings/printerSettings263.bin"/><Relationship Id="rId31" Type="http://schemas.openxmlformats.org/officeDocument/2006/relationships/printerSettings" Target="../printerSettings/printerSettings275.bin"/><Relationship Id="rId4" Type="http://schemas.openxmlformats.org/officeDocument/2006/relationships/printerSettings" Target="../printerSettings/printerSettings248.bin"/><Relationship Id="rId9" Type="http://schemas.openxmlformats.org/officeDocument/2006/relationships/printerSettings" Target="../printerSettings/printerSettings253.bin"/><Relationship Id="rId14" Type="http://schemas.openxmlformats.org/officeDocument/2006/relationships/printerSettings" Target="../printerSettings/printerSettings258.bin"/><Relationship Id="rId22" Type="http://schemas.openxmlformats.org/officeDocument/2006/relationships/printerSettings" Target="../printerSettings/printerSettings266.bin"/><Relationship Id="rId27" Type="http://schemas.openxmlformats.org/officeDocument/2006/relationships/printerSettings" Target="../printerSettings/printerSettings271.bin"/><Relationship Id="rId30" Type="http://schemas.openxmlformats.org/officeDocument/2006/relationships/printerSettings" Target="../printerSettings/printerSettings274.bin"/><Relationship Id="rId35" Type="http://schemas.openxmlformats.org/officeDocument/2006/relationships/drawing" Target="../drawings/drawing8.xml"/><Relationship Id="rId8" Type="http://schemas.openxmlformats.org/officeDocument/2006/relationships/printerSettings" Target="../printerSettings/printerSettings25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H8"/>
  <sheetViews>
    <sheetView showRuler="0" workbookViewId="0">
      <selection activeCell="D6" sqref="D6"/>
    </sheetView>
  </sheetViews>
  <sheetFormatPr defaultColWidth="9.140625" defaultRowHeight="15.75"/>
  <cols>
    <col min="1" max="1" width="27.5703125" style="65" customWidth="1"/>
    <col min="2" max="2" width="14.85546875" style="65" customWidth="1"/>
    <col min="3" max="3" width="11.5703125" style="65" bestFit="1" customWidth="1"/>
    <col min="4" max="7" width="9.140625" style="65"/>
    <col min="8" max="8" width="12.42578125" style="65" customWidth="1"/>
    <col min="9" max="16384" width="9.140625" style="24"/>
  </cols>
  <sheetData>
    <row r="1" spans="1:8" ht="77.25" customHeight="1">
      <c r="A1" s="138" t="s">
        <v>307</v>
      </c>
      <c r="B1" s="676" t="s">
        <v>891</v>
      </c>
      <c r="C1" s="677"/>
      <c r="D1" s="677"/>
      <c r="E1" s="677"/>
      <c r="F1" s="677"/>
      <c r="G1" s="677"/>
      <c r="H1" s="677"/>
    </row>
    <row r="2" spans="1:8" ht="30.75" customHeight="1">
      <c r="A2" s="138" t="s">
        <v>171</v>
      </c>
      <c r="B2" s="33" t="s">
        <v>883</v>
      </c>
    </row>
    <row r="3" spans="1:8" ht="27" customHeight="1">
      <c r="A3" s="138" t="s">
        <v>306</v>
      </c>
      <c r="B3" s="678" t="s">
        <v>892</v>
      </c>
      <c r="C3" s="679"/>
      <c r="D3" s="679"/>
      <c r="E3" s="679"/>
      <c r="F3" s="679"/>
      <c r="G3" s="679"/>
      <c r="H3" s="679"/>
    </row>
    <row r="4" spans="1:8">
      <c r="B4" s="680"/>
      <c r="C4" s="680"/>
    </row>
    <row r="5" spans="1:8" ht="16.5">
      <c r="A5" s="138" t="s">
        <v>120</v>
      </c>
      <c r="D5" s="674"/>
    </row>
    <row r="6" spans="1:8">
      <c r="B6" s="188">
        <v>135</v>
      </c>
      <c r="C6" s="188">
        <v>500</v>
      </c>
      <c r="D6" s="33"/>
    </row>
    <row r="7" spans="1:8" ht="16.5">
      <c r="A7" s="174"/>
      <c r="B7" s="672">
        <v>180</v>
      </c>
      <c r="C7" s="672">
        <v>1000</v>
      </c>
    </row>
    <row r="8" spans="1:8">
      <c r="B8" s="672">
        <v>270</v>
      </c>
      <c r="C8" s="672">
        <v>1299</v>
      </c>
    </row>
  </sheetData>
  <sheetProtection formatColumns="0" formatRows="0" selectLockedCells="1"/>
  <customSheetViews>
    <customSheetView guid="{496AE10D-777F-41DC-9459-B685612D7084}" state="hidden" showRuler="0">
      <selection activeCell="D6" sqref="D6"/>
      <pageMargins left="0.75" right="0.75" top="1" bottom="1" header="0.5" footer="0.5"/>
      <pageSetup orientation="portrait" r:id="rId1"/>
      <headerFooter alignWithMargins="0"/>
    </customSheetView>
    <customSheetView guid="{148014DA-3A4E-4452-87FA-29E4225C1DBF}" state="hidden" showRuler="0">
      <selection activeCell="H5" sqref="H5"/>
      <pageMargins left="0.75" right="0.75" top="1" bottom="1" header="0.5" footer="0.5"/>
      <pageSetup orientation="portrait" r:id="rId2"/>
      <headerFooter alignWithMargins="0"/>
    </customSheetView>
    <customSheetView guid="{4167AD0A-C305-4E18-90C0-E68C87B87BD7}" state="hidden" showRuler="0">
      <selection activeCell="H5" sqref="H5"/>
      <pageMargins left="0.75" right="0.75" top="1" bottom="1" header="0.5" footer="0.5"/>
      <pageSetup orientation="portrait" r:id="rId3"/>
      <headerFooter alignWithMargins="0"/>
    </customSheetView>
    <customSheetView guid="{E2E07920-5DA8-4DCB-AB03-A2E9F9E2B56D}" state="hidden" showRuler="0">
      <selection activeCell="I15" sqref="I15"/>
      <pageMargins left="0.75" right="0.75" top="1" bottom="1" header="0.5" footer="0.5"/>
      <pageSetup orientation="portrait" r:id="rId4"/>
      <headerFooter alignWithMargins="0"/>
    </customSheetView>
    <customSheetView guid="{F7E0F5F5-A837-4858-962B-5093C362A793}" state="hidden" showRuler="0">
      <selection activeCell="J9" sqref="J9"/>
      <pageMargins left="0.75" right="0.75" top="1" bottom="1" header="0.5" footer="0.5"/>
      <pageSetup orientation="portrait" r:id="rId5"/>
      <headerFooter alignWithMargins="0"/>
    </customSheetView>
    <customSheetView guid="{4C19ED80-F250-4761-A9B9-FB9136AF75D8}" state="hidden" showRuler="0">
      <selection activeCell="C13" sqref="C13"/>
      <pageMargins left="0.75" right="0.75" top="1" bottom="1" header="0.5" footer="0.5"/>
      <pageSetup orientation="portrait" r:id="rId6"/>
      <headerFooter alignWithMargins="0"/>
    </customSheetView>
    <customSheetView guid="{E51D3662-FFCE-4FD6-A590-7DDC9E38C41F}" state="hidden" showRuler="0">
      <selection activeCell="E14" sqref="E14"/>
      <pageMargins left="0.75" right="0.75" top="1" bottom="1" header="0.5" footer="0.5"/>
      <pageSetup orientation="portrait" r:id="rId7"/>
      <headerFooter alignWithMargins="0"/>
    </customSheetView>
    <customSheetView guid="{CB7992C9-ABA5-4C7D-8C49-1E1D8E8875C7}" state="hidden" showRuler="0">
      <selection activeCell="D9" sqref="D9"/>
      <pageMargins left="0.75" right="0.75" top="1" bottom="1" header="0.5" footer="0.5"/>
      <pageSetup orientation="portrait" r:id="rId8"/>
      <headerFooter alignWithMargins="0"/>
    </customSheetView>
    <customSheetView guid="{97C0FC0E-800C-45C9-895E-E91A3F1ADBA4}" state="hidden" showRuler="0">
      <selection activeCell="D8" sqref="D8"/>
      <pageMargins left="0.75" right="0.75" top="1" bottom="1" header="0.5" footer="0.5"/>
      <pageSetup orientation="portrait" r:id="rId9"/>
      <headerFooter alignWithMargins="0"/>
    </customSheetView>
    <customSheetView guid="{15A19D23-A9FD-4FC1-B7B0-F2D16BDFC729}" state="hidden" showRuler="0">
      <selection activeCell="E8" sqref="E8"/>
      <pageMargins left="0.75" right="0.75" top="1" bottom="1" header="0.5" footer="0.5"/>
      <pageSetup orientation="portrait" r:id="rId10"/>
      <headerFooter alignWithMargins="0"/>
    </customSheetView>
    <customSheetView guid="{C5EDD9E3-0801-4479-8600-A80B0FCFDF0B}" state="hidden" showRuler="0">
      <selection activeCell="C9" sqref="C9"/>
      <pageMargins left="0.75" right="0.75" top="1" bottom="1" header="0.5" footer="0.5"/>
      <pageSetup orientation="portrait" r:id="rId11"/>
      <headerFooter alignWithMargins="0"/>
    </customSheetView>
    <customSheetView guid="{FE4EC9C4-31B9-4D40-8323-5B16C3BC840F}" state="hidden" showRuler="0">
      <selection activeCell="H11" sqref="H11"/>
      <pageMargins left="0.75" right="0.75" top="1" bottom="1" header="0.5" footer="0.5"/>
      <pageSetup orientation="portrait" r:id="rId12"/>
      <headerFooter alignWithMargins="0"/>
    </customSheetView>
    <customSheetView guid="{F9FE2C60-2849-4C32-B532-2B1A89FFA9CD}" state="hidden" showRuler="0">
      <selection activeCell="F8" sqref="F8"/>
      <pageMargins left="0.75" right="0.75" top="1" bottom="1" header="0.5" footer="0.5"/>
      <pageSetup orientation="portrait" r:id="rId13"/>
      <headerFooter alignWithMargins="0"/>
    </customSheetView>
    <customSheetView guid="{494F6778-23FE-4AAC-B37D-6C7543FC13B9}" state="hidden" showRuler="0">
      <selection activeCell="F6" sqref="F6"/>
      <pageMargins left="0.75" right="0.75" top="1" bottom="1" header="0.5" footer="0.5"/>
      <pageSetup orientation="portrait" r:id="rId14"/>
      <headerFooter alignWithMargins="0"/>
    </customSheetView>
    <customSheetView guid="{CD4CA1A8-824A-452F-BDBA-32A47C1B3013}" state="hidden" showRuler="0">
      <selection activeCell="B10" sqref="B10"/>
      <pageMargins left="0.75" right="0.75" top="1" bottom="1" header="0.5" footer="0.5"/>
      <pageSetup orientation="portrait" r:id="rId15"/>
      <headerFooter alignWithMargins="0"/>
    </customSheetView>
    <customSheetView guid="{8E7B022F-1113-4BA2-B2BA-8EDBE02A2557}" state="hidden" showRuler="0">
      <pageMargins left="0.75" right="0.75" top="1" bottom="1" header="0.5" footer="0.5"/>
      <pageSetup orientation="portrait" r:id="rId16"/>
      <headerFooter alignWithMargins="0"/>
    </customSheetView>
    <customSheetView guid="{A3F641DF-CF1D-48E3-AFDC-E52726A449CB}" state="hidden" showRuler="0">
      <pageMargins left="0.75" right="0.75" top="1" bottom="1" header="0.5" footer="0.5"/>
      <pageSetup orientation="portrait" r:id="rId17"/>
      <headerFooter alignWithMargins="0"/>
    </customSheetView>
    <customSheetView guid="{ECEBABD0-566A-41C4-AA9A-38EA30EFEDA8}" state="hidden" showRuler="0">
      <pageMargins left="0.75" right="0.75" top="1" bottom="1" header="0.5" footer="0.5"/>
      <pageSetup orientation="portrait" r:id="rId18"/>
      <headerFooter alignWithMargins="0"/>
    </customSheetView>
    <customSheetView guid="{43BCBF1E-CDCF-4541-8D79-87EDCECBC1FD}" state="hidden" showRuler="0">
      <selection activeCell="D10" sqref="D10"/>
      <pageMargins left="0.75" right="0.75" top="1" bottom="1" header="0.5" footer="0.5"/>
      <pageSetup orientation="portrait" r:id="rId19"/>
      <headerFooter alignWithMargins="0"/>
    </customSheetView>
    <customSheetView guid="{7A9EA6D6-4DDF-43D9-92E6-C6AFAD14E266}" state="hidden" showRuler="0">
      <selection activeCell="D6" sqref="D6"/>
      <pageMargins left="0.75" right="0.75" top="1" bottom="1" header="0.5" footer="0.5"/>
      <pageSetup orientation="portrait" r:id="rId20"/>
      <headerFooter alignWithMargins="0"/>
    </customSheetView>
    <customSheetView guid="{DC28ED1E-3E35-4094-9C2B-5C0A1C1D459C}" state="hidden" showRuler="0">
      <selection activeCell="B1" sqref="B1:H1"/>
      <pageMargins left="0.75" right="0.75" top="1" bottom="1" header="0.5" footer="0.5"/>
      <pageSetup orientation="portrait" r:id="rId21"/>
      <headerFooter alignWithMargins="0"/>
    </customSheetView>
    <customSheetView guid="{240327DD-375F-45D4-BA52-89AFD79FE6A1}" state="hidden" showRuler="0">
      <selection activeCell="B6" sqref="B6"/>
      <pageMargins left="0.75" right="0.75" top="1" bottom="1" header="0.5" footer="0.5"/>
      <pageSetup orientation="portrait" r:id="rId22"/>
      <headerFooter alignWithMargins="0"/>
    </customSheetView>
    <customSheetView guid="{477F7E43-D393-45BA-B99B-D838E4629B5D}" state="hidden" showRuler="0">
      <selection activeCell="E8" sqref="E8"/>
      <pageMargins left="0.75" right="0.75" top="1" bottom="1" header="0.5" footer="0.5"/>
      <pageSetup orientation="portrait" r:id="rId23"/>
      <headerFooter alignWithMargins="0"/>
    </customSheetView>
    <customSheetView guid="{8E3ED18F-7B8F-4A1C-969D-A70DC3B696C3}" state="hidden" showRuler="0">
      <selection activeCell="E8" sqref="E8"/>
      <pageMargins left="0.75" right="0.75" top="1" bottom="1" header="0.5" footer="0.5"/>
      <pageSetup orientation="portrait" r:id="rId24"/>
      <headerFooter alignWithMargins="0"/>
    </customSheetView>
    <customSheetView guid="{38BECF6E-1A53-4F98-87B9-44F2C5F77E08}" state="hidden" showRuler="0">
      <selection activeCell="K10" sqref="K10"/>
      <pageMargins left="0.75" right="0.75" top="1" bottom="1" header="0.5" footer="0.5"/>
      <pageSetup orientation="portrait" r:id="rId25"/>
      <headerFooter alignWithMargins="0"/>
    </customSheetView>
    <customSheetView guid="{340562B9-6CEE-4962-8D7D-CA1C6778F52C}" showRuler="0">
      <selection activeCell="E9" sqref="E9"/>
      <pageMargins left="0.75" right="0.75" top="1" bottom="1" header="0.5" footer="0.5"/>
      <pageSetup orientation="portrait" r:id="rId26"/>
      <headerFooter alignWithMargins="0"/>
    </customSheetView>
    <customSheetView guid="{82E8A0F5-0020-4355-95CF-28601763A783}" state="hidden" showRuler="0">
      <selection activeCell="B3" sqref="B3:H3"/>
      <pageMargins left="0.75" right="0.75" top="1" bottom="1" header="0.5" footer="0.5"/>
      <pageSetup orientation="portrait" r:id="rId27"/>
      <headerFooter alignWithMargins="0"/>
    </customSheetView>
    <customSheetView guid="{05855B4F-D61E-4C97-B759-B2F96767F6F8}" state="hidden" showRuler="0">
      <selection activeCell="C13" sqref="C13"/>
      <pageMargins left="0.75" right="0.75" top="1" bottom="1" header="0.5" footer="0.5"/>
      <pageSetup orientation="portrait" r:id="rId28"/>
      <headerFooter alignWithMargins="0"/>
    </customSheetView>
    <customSheetView guid="{AAA2E7F9-19F9-4EE2-88F1-FC4B485FDC89}" state="hidden" showRuler="0">
      <selection activeCell="M14" sqref="M14"/>
      <pageMargins left="0.75" right="0.75" top="1" bottom="1" header="0.5" footer="0.5"/>
      <pageSetup orientation="portrait" r:id="rId29"/>
      <headerFooter alignWithMargins="0"/>
    </customSheetView>
    <customSheetView guid="{5F98D4F5-B0F8-4B93-97A5-7D09B63D9214}" state="hidden" showRuler="0">
      <selection activeCell="J9" sqref="J9"/>
      <pageMargins left="0.75" right="0.75" top="1" bottom="1" header="0.5" footer="0.5"/>
      <pageSetup orientation="portrait" r:id="rId30"/>
      <headerFooter alignWithMargins="0"/>
    </customSheetView>
    <customSheetView guid="{61957660-E114-4987-A579-EE0EBCC04DE2}" state="hidden" showRuler="0">
      <selection activeCell="I15" sqref="I15"/>
      <pageMargins left="0.75" right="0.75" top="1" bottom="1" header="0.5" footer="0.5"/>
      <pageSetup orientation="portrait" r:id="rId31"/>
      <headerFooter alignWithMargins="0"/>
    </customSheetView>
    <customSheetView guid="{002E11BA-D943-47A9-AEDC-085D4F2D2416}" state="hidden" showRuler="0">
      <selection activeCell="E11" sqref="E11"/>
      <pageMargins left="0.75" right="0.75" top="1" bottom="1" header="0.5" footer="0.5"/>
      <pageSetup orientation="portrait" r:id="rId32"/>
      <headerFooter alignWithMargins="0"/>
    </customSheetView>
    <customSheetView guid="{BA636A1C-0CF3-411D-9DF7-8E009FB35118}" state="hidden" showRuler="0">
      <selection activeCell="E11" sqref="E11"/>
      <pageMargins left="0.75" right="0.75" top="1" bottom="1" header="0.5" footer="0.5"/>
      <pageSetup orientation="portrait" r:id="rId33"/>
      <headerFooter alignWithMargins="0"/>
    </customSheetView>
  </customSheetViews>
  <mergeCells count="3">
    <mergeCell ref="B1:H1"/>
    <mergeCell ref="B3:H3"/>
    <mergeCell ref="B4:C4"/>
  </mergeCells>
  <phoneticPr fontId="6" type="noConversion"/>
  <pageMargins left="0.75" right="0.75" top="1" bottom="1" header="0.5" footer="0.5"/>
  <pageSetup orientation="portrait" r:id="rId34"/>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indexed="11"/>
    <pageSetUpPr fitToPage="1"/>
  </sheetPr>
  <dimension ref="A1:I110"/>
  <sheetViews>
    <sheetView showGridLines="0" view="pageBreakPreview" zoomScaleSheetLayoutView="100" workbookViewId="0">
      <selection activeCell="B17" sqref="B17"/>
    </sheetView>
  </sheetViews>
  <sheetFormatPr defaultColWidth="9.140625" defaultRowHeight="16.5"/>
  <cols>
    <col min="1" max="1" width="12.140625" style="28" customWidth="1"/>
    <col min="2" max="2" width="30.7109375" style="28" customWidth="1"/>
    <col min="3" max="3" width="20.42578125" style="28" customWidth="1"/>
    <col min="4" max="4" width="18.85546875" style="28" customWidth="1"/>
    <col min="5" max="5" width="20" style="28" customWidth="1"/>
    <col min="6" max="7" width="9.140625" style="23"/>
    <col min="8" max="8" width="0" style="23" hidden="1" customWidth="1"/>
    <col min="9" max="16384" width="9.140625" style="24"/>
  </cols>
  <sheetData>
    <row r="1" spans="1:9" ht="33.75" customHeight="1">
      <c r="A1" s="709" t="str">
        <f>'Attach 3(JV)'!A1</f>
        <v>Specification No.:CC/NT/G-COND/DOM/A02/25/01011</v>
      </c>
      <c r="B1" s="709"/>
      <c r="C1" s="709"/>
      <c r="D1" s="1025" t="str">
        <f>"Attachment-5 " &amp; 'Attach 3(JV)'!AT1</f>
        <v>Attachment-5 (CD02)</v>
      </c>
      <c r="E1" s="1025"/>
    </row>
    <row r="2" spans="1:9" ht="8.1" customHeight="1"/>
    <row r="3" spans="1:9" ht="87.75" customHeight="1">
      <c r="A3" s="710" t="str">
        <f>'Attach 3(JV)'!A3</f>
        <v>Conductor Package CD02 for supply of balance quantity of ACSR MOOSE Conductor for part of Diding – Dhalkebar – Bathnaha Transmission Line corresponding to Tower Package- TW02 associated with Arun-3 HEP in Nepal under Consultancy services to SAPDC.</v>
      </c>
      <c r="B3" s="710"/>
      <c r="C3" s="710"/>
      <c r="D3" s="710"/>
      <c r="E3" s="710"/>
      <c r="F3" s="25"/>
      <c r="G3" s="26"/>
      <c r="H3" s="25"/>
    </row>
    <row r="4" spans="1:9" ht="7.5" hidden="1" customHeight="1">
      <c r="A4" s="27"/>
      <c r="H4" s="29"/>
      <c r="I4" s="12"/>
    </row>
    <row r="5" spans="1:9" ht="20.100000000000001" customHeight="1">
      <c r="A5" s="711" t="s">
        <v>880</v>
      </c>
      <c r="B5" s="711"/>
      <c r="C5" s="711"/>
      <c r="D5" s="711"/>
      <c r="E5" s="711"/>
      <c r="F5" s="30"/>
      <c r="H5" s="29"/>
      <c r="I5" s="12"/>
    </row>
    <row r="6" spans="1:9" ht="8.1" customHeight="1">
      <c r="A6" s="31"/>
      <c r="H6" s="29"/>
      <c r="I6" s="12"/>
    </row>
    <row r="7" spans="1:9" ht="20.100000000000001" customHeight="1">
      <c r="A7" s="32" t="str">
        <f>'Attach 3(JV)'!A7</f>
        <v>Bidder’s Name and Address (Qualified Licensee) :</v>
      </c>
      <c r="B7" s="31"/>
      <c r="C7" s="31"/>
      <c r="D7" s="16" t="str">
        <f>'Attach 3(JV)'!E7</f>
        <v>To:</v>
      </c>
      <c r="H7" s="29"/>
      <c r="I7" s="12"/>
    </row>
    <row r="8" spans="1:9" ht="21" customHeight="1">
      <c r="A8" s="708" t="str">
        <f>'Attach 3(JV)'!A8</f>
        <v/>
      </c>
      <c r="B8" s="708"/>
      <c r="C8" s="708"/>
      <c r="D8" s="13" t="str">
        <f>'Attach 3(JV)'!E8</f>
        <v>Contract Services</v>
      </c>
      <c r="H8" s="29"/>
      <c r="I8" s="12"/>
    </row>
    <row r="9" spans="1:9" ht="20.100000000000001" customHeight="1">
      <c r="A9" s="14" t="s">
        <v>344</v>
      </c>
      <c r="B9" s="713">
        <f>'Attach 3(JV)'!B9</f>
        <v>0</v>
      </c>
      <c r="C9" s="713"/>
      <c r="D9" s="13" t="str">
        <f>'Attach 3(JV)'!E9</f>
        <v>Power Grid Corporation of India Ltd.,</v>
      </c>
      <c r="H9" s="29"/>
      <c r="I9" s="12"/>
    </row>
    <row r="10" spans="1:9" ht="20.100000000000001" customHeight="1">
      <c r="A10" s="14" t="s">
        <v>346</v>
      </c>
      <c r="B10" s="713">
        <f>'Attach 3(JV)'!B10</f>
        <v>0</v>
      </c>
      <c r="C10" s="713"/>
      <c r="D10" s="13" t="str">
        <f>'Attach 3(JV)'!E10</f>
        <v>"Saudamini", Plot No. 2, Sector 29</v>
      </c>
      <c r="H10" s="29"/>
      <c r="I10" s="12"/>
    </row>
    <row r="11" spans="1:9" ht="20.100000000000001" customHeight="1">
      <c r="B11" s="713">
        <f>'Attach 3(JV)'!B11</f>
        <v>0</v>
      </c>
      <c r="C11" s="713"/>
      <c r="D11" s="13" t="str">
        <f>'Attach 3(JV)'!E11</f>
        <v>Gurgaon (Haryana) - 122001</v>
      </c>
    </row>
    <row r="12" spans="1:9" ht="17.25" customHeight="1">
      <c r="A12" s="31"/>
      <c r="B12" s="713">
        <f>'Attach 3(JV)'!B12</f>
        <v>0</v>
      </c>
      <c r="C12" s="713"/>
      <c r="D12" s="13"/>
    </row>
    <row r="13" spans="1:9" ht="20.100000000000001" customHeight="1">
      <c r="A13" s="28" t="s">
        <v>338</v>
      </c>
    </row>
    <row r="14" spans="1:9" ht="45.75" customHeight="1">
      <c r="A14" s="677" t="s">
        <v>364</v>
      </c>
      <c r="B14" s="677"/>
      <c r="C14" s="677"/>
      <c r="D14" s="677"/>
      <c r="E14" s="677"/>
      <c r="F14" s="33"/>
      <c r="G14" s="33"/>
      <c r="H14" s="33"/>
    </row>
    <row r="15" spans="1:9" ht="32.1" customHeight="1">
      <c r="A15" s="1038" t="s">
        <v>342</v>
      </c>
      <c r="B15" s="1038" t="s">
        <v>361</v>
      </c>
      <c r="C15" s="1038" t="s">
        <v>365</v>
      </c>
      <c r="D15" s="1036" t="s">
        <v>366</v>
      </c>
      <c r="E15" s="1037"/>
      <c r="F15" s="33"/>
      <c r="G15" s="33"/>
      <c r="H15" s="33"/>
    </row>
    <row r="16" spans="1:9" ht="19.5" customHeight="1">
      <c r="A16" s="1039"/>
      <c r="B16" s="1039"/>
      <c r="C16" s="1039"/>
      <c r="D16" s="43" t="s">
        <v>367</v>
      </c>
      <c r="E16" s="43" t="s">
        <v>368</v>
      </c>
      <c r="F16" s="33"/>
      <c r="G16" s="33"/>
      <c r="H16" s="33"/>
    </row>
    <row r="17" spans="1:8" ht="21.95" customHeight="1">
      <c r="A17" s="115">
        <v>1</v>
      </c>
      <c r="B17" s="269"/>
      <c r="C17" s="269"/>
      <c r="D17" s="269"/>
      <c r="E17" s="269"/>
      <c r="F17" s="33"/>
      <c r="G17" s="33"/>
      <c r="H17" s="33"/>
    </row>
    <row r="18" spans="1:8" ht="21.95" customHeight="1">
      <c r="A18" s="116">
        <v>2</v>
      </c>
      <c r="B18" s="269"/>
      <c r="C18" s="269"/>
      <c r="D18" s="269"/>
      <c r="E18" s="269"/>
      <c r="F18" s="33"/>
      <c r="G18" s="33"/>
      <c r="H18" s="33"/>
    </row>
    <row r="19" spans="1:8" ht="21.95" customHeight="1">
      <c r="A19" s="116">
        <v>3</v>
      </c>
      <c r="B19" s="269"/>
      <c r="C19" s="269"/>
      <c r="D19" s="269"/>
      <c r="E19" s="269"/>
      <c r="F19" s="33"/>
      <c r="G19" s="33"/>
      <c r="H19" s="33"/>
    </row>
    <row r="20" spans="1:8" ht="21.95" customHeight="1">
      <c r="A20" s="116">
        <v>4</v>
      </c>
      <c r="B20" s="269"/>
      <c r="C20" s="269"/>
      <c r="D20" s="269"/>
      <c r="E20" s="269"/>
      <c r="F20" s="199"/>
      <c r="G20" s="199"/>
      <c r="H20" s="201" t="b">
        <v>0</v>
      </c>
    </row>
    <row r="21" spans="1:8" ht="21.95" customHeight="1">
      <c r="A21" s="117">
        <v>5</v>
      </c>
      <c r="B21" s="269"/>
      <c r="C21" s="269"/>
      <c r="D21" s="269"/>
      <c r="E21" s="269"/>
      <c r="F21" s="199"/>
      <c r="G21" s="199"/>
      <c r="H21" s="200"/>
    </row>
    <row r="22" spans="1:8" ht="18" customHeight="1">
      <c r="A22" s="197"/>
      <c r="B22" s="198"/>
      <c r="C22" s="198"/>
      <c r="D22" s="198"/>
      <c r="E22" s="198"/>
      <c r="F22" s="190"/>
      <c r="G22" s="190"/>
      <c r="H22" s="191"/>
    </row>
    <row r="23" spans="1:8" ht="9" customHeight="1">
      <c r="A23" s="89"/>
      <c r="B23" s="94"/>
      <c r="C23" s="94"/>
      <c r="D23" s="94"/>
      <c r="E23" s="94"/>
      <c r="F23" s="190"/>
      <c r="G23" s="190"/>
      <c r="H23" s="191"/>
    </row>
    <row r="24" spans="1:8" ht="38.25" customHeight="1">
      <c r="A24" s="1026" t="s">
        <v>683</v>
      </c>
      <c r="B24" s="1027"/>
      <c r="C24" s="1027"/>
      <c r="D24" s="1027"/>
      <c r="E24" s="1027"/>
      <c r="F24" s="190"/>
      <c r="G24" s="190"/>
      <c r="H24" s="191"/>
    </row>
    <row r="25" spans="1:8" ht="63.6" customHeight="1">
      <c r="A25" s="1040" t="s">
        <v>83</v>
      </c>
      <c r="B25" s="1040"/>
      <c r="C25" s="1040"/>
      <c r="D25" s="1040"/>
      <c r="E25" s="1040"/>
      <c r="F25" s="190"/>
      <c r="G25" s="190"/>
      <c r="H25" s="191"/>
    </row>
    <row r="26" spans="1:8" ht="32.1" customHeight="1">
      <c r="A26" s="1038" t="s">
        <v>342</v>
      </c>
      <c r="B26" s="1038" t="s">
        <v>361</v>
      </c>
      <c r="C26" s="1038" t="s">
        <v>99</v>
      </c>
      <c r="D26" s="1036" t="s">
        <v>100</v>
      </c>
      <c r="E26" s="1037"/>
      <c r="F26" s="33"/>
      <c r="G26" s="33"/>
      <c r="H26" s="33"/>
    </row>
    <row r="27" spans="1:8" ht="22.5" customHeight="1">
      <c r="A27" s="1039"/>
      <c r="B27" s="1039"/>
      <c r="C27" s="1039"/>
      <c r="D27" s="43" t="s">
        <v>101</v>
      </c>
      <c r="E27" s="43" t="s">
        <v>102</v>
      </c>
      <c r="F27" s="33"/>
      <c r="G27" s="33"/>
      <c r="H27" s="33"/>
    </row>
    <row r="28" spans="1:8" ht="21.95" customHeight="1">
      <c r="A28" s="189">
        <v>1</v>
      </c>
      <c r="B28" s="268"/>
      <c r="C28" s="268"/>
      <c r="D28" s="268"/>
      <c r="E28" s="268"/>
      <c r="F28" s="33"/>
      <c r="G28" s="33"/>
      <c r="H28" s="33"/>
    </row>
    <row r="29" spans="1:8" ht="21.95" customHeight="1">
      <c r="A29" s="189">
        <v>2</v>
      </c>
      <c r="B29" s="268"/>
      <c r="C29" s="268"/>
      <c r="D29" s="268"/>
      <c r="E29" s="268"/>
    </row>
    <row r="30" spans="1:8" ht="21.95" customHeight="1">
      <c r="A30" s="117">
        <v>3</v>
      </c>
      <c r="B30" s="268"/>
      <c r="C30" s="268"/>
      <c r="D30" s="268"/>
      <c r="E30" s="268"/>
    </row>
    <row r="31" spans="1:8" ht="3.75" customHeight="1">
      <c r="A31" s="159"/>
      <c r="B31" s="159"/>
      <c r="C31" s="159"/>
      <c r="D31" s="159"/>
      <c r="E31" s="159"/>
      <c r="F31" s="33"/>
      <c r="G31" s="33"/>
      <c r="H31" s="33"/>
    </row>
    <row r="32" spans="1:8" ht="11.25" customHeight="1">
      <c r="C32" s="36"/>
      <c r="F32" s="33"/>
      <c r="G32" s="33"/>
      <c r="H32" s="33"/>
    </row>
    <row r="33" spans="1:5" ht="15.95" customHeight="1">
      <c r="A33" s="35" t="s">
        <v>7</v>
      </c>
      <c r="B33" s="67">
        <f>'Names of Bidder'!D36</f>
        <v>0</v>
      </c>
      <c r="C33" s="36" t="s">
        <v>5</v>
      </c>
      <c r="D33" s="258">
        <f>'Names of Bidder'!D33</f>
        <v>0</v>
      </c>
    </row>
    <row r="34" spans="1:5" ht="15.95" customHeight="1">
      <c r="A34" s="35" t="s">
        <v>8</v>
      </c>
      <c r="B34" s="258">
        <f>'Names of Bidder'!D37</f>
        <v>0</v>
      </c>
      <c r="C34" s="36" t="s">
        <v>6</v>
      </c>
      <c r="D34" s="258">
        <f>'Names of Bidder'!D34</f>
        <v>0</v>
      </c>
    </row>
    <row r="35" spans="1:5" ht="15.95" customHeight="1">
      <c r="A35" s="24"/>
      <c r="B35" s="24"/>
      <c r="C35" s="36"/>
      <c r="D35" s="24"/>
      <c r="E35" s="24"/>
    </row>
    <row r="36" spans="1:5" ht="20.100000000000001" customHeight="1">
      <c r="A36" s="20" t="str">
        <f>A1</f>
        <v>Specification No.:CC/NT/G-COND/DOM/A02/25/01011</v>
      </c>
      <c r="B36" s="21"/>
      <c r="C36" s="21"/>
      <c r="D36" s="21"/>
      <c r="E36" s="40" t="str">
        <f>"Annexure I to " &amp;D1</f>
        <v>Annexure I to Attachment-5 (CD02)</v>
      </c>
    </row>
    <row r="37" spans="1:5" ht="18" customHeight="1">
      <c r="A37" s="37"/>
    </row>
    <row r="38" spans="1:5" ht="18" customHeight="1">
      <c r="A38" s="1030" t="s">
        <v>363</v>
      </c>
      <c r="B38" s="1030"/>
      <c r="C38" s="1030"/>
      <c r="D38" s="1030"/>
      <c r="E38" s="1030"/>
    </row>
    <row r="39" spans="1:5" ht="18" customHeight="1"/>
    <row r="40" spans="1:5" ht="42" customHeight="1">
      <c r="A40" s="1031" t="s">
        <v>342</v>
      </c>
      <c r="B40" s="1033" t="s">
        <v>361</v>
      </c>
      <c r="C40" s="1033" t="s">
        <v>365</v>
      </c>
      <c r="D40" s="1036" t="s">
        <v>366</v>
      </c>
      <c r="E40" s="1037"/>
    </row>
    <row r="41" spans="1:5" ht="23.25" customHeight="1">
      <c r="A41" s="1032"/>
      <c r="B41" s="1034"/>
      <c r="C41" s="1034"/>
      <c r="D41" s="43" t="s">
        <v>367</v>
      </c>
      <c r="E41" s="43" t="s">
        <v>368</v>
      </c>
    </row>
    <row r="42" spans="1:5" ht="18" customHeight="1">
      <c r="A42" s="160"/>
      <c r="B42" s="160"/>
      <c r="C42" s="160"/>
      <c r="D42" s="160"/>
      <c r="E42" s="160"/>
    </row>
    <row r="43" spans="1:5" ht="18" customHeight="1">
      <c r="A43" s="160"/>
      <c r="B43" s="160"/>
      <c r="C43" s="160"/>
      <c r="D43" s="160"/>
      <c r="E43" s="160"/>
    </row>
    <row r="44" spans="1:5" ht="18" customHeight="1">
      <c r="A44" s="160"/>
      <c r="B44" s="160"/>
      <c r="C44" s="160"/>
      <c r="D44" s="160"/>
      <c r="E44" s="160"/>
    </row>
    <row r="45" spans="1:5" ht="18" customHeight="1">
      <c r="A45" s="160"/>
      <c r="B45" s="160"/>
      <c r="C45" s="160"/>
      <c r="D45" s="160"/>
      <c r="E45" s="160"/>
    </row>
    <row r="46" spans="1:5" ht="18" customHeight="1">
      <c r="A46" s="160"/>
      <c r="B46" s="160"/>
      <c r="C46" s="160"/>
      <c r="D46" s="160"/>
      <c r="E46" s="160"/>
    </row>
    <row r="47" spans="1:5" ht="18" customHeight="1">
      <c r="A47" s="160"/>
      <c r="B47" s="160"/>
      <c r="C47" s="160"/>
      <c r="D47" s="160"/>
      <c r="E47" s="160"/>
    </row>
    <row r="48" spans="1:5" ht="18" customHeight="1">
      <c r="A48" s="160"/>
      <c r="B48" s="160"/>
      <c r="C48" s="160"/>
      <c r="D48" s="160"/>
      <c r="E48" s="160"/>
    </row>
    <row r="49" spans="1:5" ht="18" customHeight="1">
      <c r="A49" s="160"/>
      <c r="B49" s="160"/>
      <c r="C49" s="160"/>
      <c r="D49" s="160"/>
      <c r="E49" s="160"/>
    </row>
    <row r="50" spans="1:5" ht="18" customHeight="1">
      <c r="A50" s="160"/>
      <c r="B50" s="160"/>
      <c r="C50" s="160"/>
      <c r="D50" s="160"/>
      <c r="E50" s="160"/>
    </row>
    <row r="51" spans="1:5" ht="18" customHeight="1">
      <c r="A51" s="160"/>
      <c r="B51" s="160"/>
      <c r="C51" s="160"/>
      <c r="D51" s="160"/>
      <c r="E51" s="160"/>
    </row>
    <row r="52" spans="1:5" ht="18" customHeight="1">
      <c r="A52" s="160"/>
      <c r="B52" s="160"/>
      <c r="C52" s="160"/>
      <c r="D52" s="160"/>
      <c r="E52" s="160"/>
    </row>
    <row r="53" spans="1:5" ht="18" customHeight="1">
      <c r="A53" s="160"/>
      <c r="B53" s="160"/>
      <c r="C53" s="160"/>
      <c r="D53" s="160"/>
      <c r="E53" s="160"/>
    </row>
    <row r="54" spans="1:5" ht="18" customHeight="1">
      <c r="A54" s="160"/>
      <c r="B54" s="160"/>
      <c r="C54" s="160"/>
      <c r="D54" s="160"/>
      <c r="E54" s="160"/>
    </row>
    <row r="55" spans="1:5" ht="18" customHeight="1">
      <c r="A55" s="160"/>
      <c r="B55" s="160"/>
      <c r="C55" s="160"/>
      <c r="D55" s="160"/>
      <c r="E55" s="160"/>
    </row>
    <row r="56" spans="1:5" ht="18" customHeight="1">
      <c r="A56" s="160"/>
      <c r="B56" s="160"/>
      <c r="C56" s="160"/>
      <c r="D56" s="160"/>
      <c r="E56" s="160"/>
    </row>
    <row r="57" spans="1:5" ht="18" customHeight="1">
      <c r="A57" s="160"/>
      <c r="B57" s="160"/>
      <c r="C57" s="160"/>
      <c r="D57" s="160"/>
      <c r="E57" s="160"/>
    </row>
    <row r="58" spans="1:5" ht="18" customHeight="1">
      <c r="A58" s="160"/>
      <c r="B58" s="160"/>
      <c r="C58" s="160"/>
      <c r="D58" s="160"/>
      <c r="E58" s="160"/>
    </row>
    <row r="59" spans="1:5" ht="18" customHeight="1">
      <c r="A59" s="160"/>
      <c r="B59" s="160"/>
      <c r="C59" s="160"/>
      <c r="D59" s="160"/>
      <c r="E59" s="160"/>
    </row>
    <row r="60" spans="1:5" ht="18" customHeight="1">
      <c r="A60" s="160"/>
      <c r="B60" s="160"/>
      <c r="C60" s="160"/>
      <c r="D60" s="160"/>
      <c r="E60" s="160"/>
    </row>
    <row r="61" spans="1:5" ht="18" customHeight="1">
      <c r="A61" s="160"/>
      <c r="B61" s="160"/>
      <c r="C61" s="160"/>
      <c r="D61" s="160"/>
      <c r="E61" s="160"/>
    </row>
    <row r="62" spans="1:5" ht="18" customHeight="1">
      <c r="A62" s="160"/>
      <c r="B62" s="160"/>
      <c r="C62" s="160"/>
      <c r="D62" s="160"/>
      <c r="E62" s="160"/>
    </row>
    <row r="63" spans="1:5" ht="18" customHeight="1">
      <c r="A63" s="160"/>
      <c r="B63" s="160"/>
      <c r="C63" s="160"/>
      <c r="D63" s="160"/>
      <c r="E63" s="160"/>
    </row>
    <row r="64" spans="1:5" ht="18" customHeight="1">
      <c r="A64" s="160"/>
      <c r="B64" s="160"/>
      <c r="C64" s="160"/>
      <c r="D64" s="160"/>
      <c r="E64" s="160"/>
    </row>
    <row r="65" spans="1:5" ht="18" customHeight="1">
      <c r="A65" s="160"/>
      <c r="B65" s="160"/>
      <c r="C65" s="160"/>
      <c r="D65" s="160"/>
      <c r="E65" s="160"/>
    </row>
    <row r="66" spans="1:5" ht="18" customHeight="1">
      <c r="A66" s="160"/>
      <c r="B66" s="160"/>
      <c r="C66" s="160"/>
      <c r="D66" s="160"/>
      <c r="E66" s="160"/>
    </row>
    <row r="67" spans="1:5" ht="18" customHeight="1">
      <c r="A67" s="161"/>
      <c r="B67" s="161"/>
      <c r="C67" s="161"/>
      <c r="D67" s="161"/>
      <c r="E67" s="161"/>
    </row>
    <row r="68" spans="1:5" ht="18" customHeight="1"/>
    <row r="69" spans="1:5" ht="24" customHeight="1">
      <c r="C69" s="36"/>
    </row>
    <row r="70" spans="1:5" ht="24" customHeight="1">
      <c r="A70" s="35" t="s">
        <v>7</v>
      </c>
      <c r="B70" s="67">
        <f>B33</f>
        <v>0</v>
      </c>
      <c r="C70" s="36" t="s">
        <v>5</v>
      </c>
      <c r="D70" s="258">
        <f>D33</f>
        <v>0</v>
      </c>
    </row>
    <row r="71" spans="1:5" ht="24" customHeight="1">
      <c r="A71" s="35" t="s">
        <v>8</v>
      </c>
      <c r="B71" s="263">
        <f>B34</f>
        <v>0</v>
      </c>
      <c r="C71" s="36" t="s">
        <v>6</v>
      </c>
      <c r="D71" s="258">
        <f>D34</f>
        <v>0</v>
      </c>
    </row>
    <row r="72" spans="1:5" ht="24" customHeight="1">
      <c r="A72" s="35"/>
      <c r="B72" s="67"/>
      <c r="C72" s="36"/>
      <c r="D72" s="38"/>
    </row>
    <row r="73" spans="1:5" ht="20.100000000000001" customHeight="1">
      <c r="A73" s="20" t="str">
        <f>A1</f>
        <v>Specification No.:CC/NT/G-COND/DOM/A02/25/01011</v>
      </c>
      <c r="B73" s="21"/>
      <c r="C73" s="21"/>
      <c r="D73" s="21"/>
      <c r="E73" s="40" t="str">
        <f>E36</f>
        <v>Annexure I to Attachment-5 (CD02)</v>
      </c>
    </row>
    <row r="74" spans="1:5" ht="18" customHeight="1">
      <c r="A74" s="37"/>
    </row>
    <row r="75" spans="1:5" ht="18" customHeight="1">
      <c r="A75" s="1030" t="s">
        <v>363</v>
      </c>
      <c r="B75" s="1030"/>
      <c r="C75" s="1030"/>
      <c r="D75" s="1030"/>
      <c r="E75" s="1030"/>
    </row>
    <row r="76" spans="1:5" ht="18" customHeight="1"/>
    <row r="77" spans="1:5" ht="37.5" customHeight="1">
      <c r="A77" s="1031" t="s">
        <v>342</v>
      </c>
      <c r="B77" s="1033" t="s">
        <v>361</v>
      </c>
      <c r="C77" s="1033" t="s">
        <v>366</v>
      </c>
      <c r="D77" s="1028" t="s">
        <v>366</v>
      </c>
      <c r="E77" s="1029"/>
    </row>
    <row r="78" spans="1:5" ht="24" customHeight="1">
      <c r="A78" s="1032"/>
      <c r="B78" s="1035"/>
      <c r="C78" s="1035"/>
      <c r="D78" s="45" t="s">
        <v>367</v>
      </c>
      <c r="E78" s="45" t="s">
        <v>368</v>
      </c>
    </row>
    <row r="79" spans="1:5" ht="18" customHeight="1">
      <c r="A79" s="160"/>
      <c r="B79" s="160"/>
      <c r="C79" s="160"/>
      <c r="D79" s="160"/>
      <c r="E79" s="160"/>
    </row>
    <row r="80" spans="1:5" ht="18" customHeight="1">
      <c r="A80" s="160"/>
      <c r="B80" s="160"/>
      <c r="C80" s="160"/>
      <c r="D80" s="160"/>
      <c r="E80" s="160"/>
    </row>
    <row r="81" spans="1:5" ht="18" customHeight="1">
      <c r="A81" s="160"/>
      <c r="B81" s="160"/>
      <c r="C81" s="160"/>
      <c r="D81" s="160"/>
      <c r="E81" s="160"/>
    </row>
    <row r="82" spans="1:5" ht="18" customHeight="1">
      <c r="A82" s="160"/>
      <c r="B82" s="160"/>
      <c r="C82" s="160"/>
      <c r="D82" s="160"/>
      <c r="E82" s="160"/>
    </row>
    <row r="83" spans="1:5" ht="18" customHeight="1">
      <c r="A83" s="160"/>
      <c r="B83" s="160"/>
      <c r="C83" s="160"/>
      <c r="D83" s="160"/>
      <c r="E83" s="160"/>
    </row>
    <row r="84" spans="1:5" ht="18" customHeight="1">
      <c r="A84" s="160"/>
      <c r="B84" s="160"/>
      <c r="C84" s="160"/>
      <c r="D84" s="160"/>
      <c r="E84" s="160"/>
    </row>
    <row r="85" spans="1:5" ht="18" customHeight="1">
      <c r="A85" s="160"/>
      <c r="B85" s="160"/>
      <c r="C85" s="160"/>
      <c r="D85" s="160"/>
      <c r="E85" s="160"/>
    </row>
    <row r="86" spans="1:5" ht="18" customHeight="1">
      <c r="A86" s="160"/>
      <c r="B86" s="160"/>
      <c r="C86" s="160"/>
      <c r="D86" s="160"/>
      <c r="E86" s="160"/>
    </row>
    <row r="87" spans="1:5" ht="18" customHeight="1">
      <c r="A87" s="160"/>
      <c r="B87" s="160"/>
      <c r="C87" s="160"/>
      <c r="D87" s="160"/>
      <c r="E87" s="160"/>
    </row>
    <row r="88" spans="1:5" ht="18" customHeight="1">
      <c r="A88" s="160"/>
      <c r="B88" s="160"/>
      <c r="C88" s="160"/>
      <c r="D88" s="160"/>
      <c r="E88" s="160"/>
    </row>
    <row r="89" spans="1:5" ht="18" customHeight="1">
      <c r="A89" s="160"/>
      <c r="B89" s="160"/>
      <c r="C89" s="160"/>
      <c r="D89" s="160"/>
      <c r="E89" s="160"/>
    </row>
    <row r="90" spans="1:5" ht="18" customHeight="1">
      <c r="A90" s="160"/>
      <c r="B90" s="160"/>
      <c r="C90" s="160"/>
      <c r="D90" s="160"/>
      <c r="E90" s="160"/>
    </row>
    <row r="91" spans="1:5" ht="18" customHeight="1">
      <c r="A91" s="160"/>
      <c r="B91" s="160"/>
      <c r="C91" s="160"/>
      <c r="D91" s="160"/>
      <c r="E91" s="160"/>
    </row>
    <row r="92" spans="1:5" ht="18" customHeight="1">
      <c r="A92" s="160"/>
      <c r="B92" s="160"/>
      <c r="C92" s="160"/>
      <c r="D92" s="160"/>
      <c r="E92" s="160"/>
    </row>
    <row r="93" spans="1:5" ht="18" customHeight="1">
      <c r="A93" s="160"/>
      <c r="B93" s="160"/>
      <c r="C93" s="160"/>
      <c r="D93" s="160"/>
      <c r="E93" s="160"/>
    </row>
    <row r="94" spans="1:5" ht="18" customHeight="1">
      <c r="A94" s="160"/>
      <c r="B94" s="160"/>
      <c r="C94" s="160"/>
      <c r="D94" s="160"/>
      <c r="E94" s="160"/>
    </row>
    <row r="95" spans="1:5" ht="18" customHeight="1">
      <c r="A95" s="160"/>
      <c r="B95" s="160"/>
      <c r="C95" s="160"/>
      <c r="D95" s="160"/>
      <c r="E95" s="160"/>
    </row>
    <row r="96" spans="1:5" ht="18" customHeight="1">
      <c r="A96" s="160"/>
      <c r="B96" s="160"/>
      <c r="C96" s="160"/>
      <c r="D96" s="160"/>
      <c r="E96" s="160"/>
    </row>
    <row r="97" spans="1:5" ht="18" customHeight="1">
      <c r="A97" s="160"/>
      <c r="B97" s="160"/>
      <c r="C97" s="160"/>
      <c r="D97" s="160"/>
      <c r="E97" s="160"/>
    </row>
    <row r="98" spans="1:5" ht="18" customHeight="1">
      <c r="A98" s="160"/>
      <c r="B98" s="160"/>
      <c r="C98" s="160"/>
      <c r="D98" s="160"/>
      <c r="E98" s="160"/>
    </row>
    <row r="99" spans="1:5" ht="18" customHeight="1">
      <c r="A99" s="160"/>
      <c r="B99" s="160"/>
      <c r="C99" s="160"/>
      <c r="D99" s="160"/>
      <c r="E99" s="160"/>
    </row>
    <row r="100" spans="1:5" ht="18" customHeight="1">
      <c r="A100" s="160"/>
      <c r="B100" s="160"/>
      <c r="C100" s="160"/>
      <c r="D100" s="160"/>
      <c r="E100" s="160"/>
    </row>
    <row r="101" spans="1:5" ht="18" customHeight="1">
      <c r="A101" s="160"/>
      <c r="B101" s="160"/>
      <c r="C101" s="160"/>
      <c r="D101" s="160"/>
      <c r="E101" s="160"/>
    </row>
    <row r="102" spans="1:5" ht="18" customHeight="1">
      <c r="A102" s="160"/>
      <c r="B102" s="160"/>
      <c r="C102" s="160"/>
      <c r="D102" s="160"/>
      <c r="E102" s="160"/>
    </row>
    <row r="103" spans="1:5" ht="18" customHeight="1">
      <c r="A103" s="160"/>
      <c r="B103" s="160"/>
      <c r="C103" s="160"/>
      <c r="D103" s="160"/>
      <c r="E103" s="160"/>
    </row>
    <row r="104" spans="1:5" ht="18" customHeight="1">
      <c r="A104" s="161"/>
      <c r="B104" s="161"/>
      <c r="C104" s="161"/>
      <c r="D104" s="161"/>
      <c r="E104" s="161"/>
    </row>
    <row r="105" spans="1:5" ht="18" customHeight="1"/>
    <row r="106" spans="1:5" ht="24" customHeight="1">
      <c r="C106" s="36"/>
    </row>
    <row r="107" spans="1:5" ht="24" customHeight="1">
      <c r="A107" s="35" t="s">
        <v>7</v>
      </c>
      <c r="B107" s="67">
        <f>B70</f>
        <v>0</v>
      </c>
      <c r="C107" s="36" t="s">
        <v>5</v>
      </c>
      <c r="D107" s="258">
        <f>D70</f>
        <v>0</v>
      </c>
    </row>
    <row r="108" spans="1:5" ht="24" customHeight="1">
      <c r="A108" s="35" t="s">
        <v>8</v>
      </c>
      <c r="B108" s="263">
        <f>B71</f>
        <v>0</v>
      </c>
      <c r="C108" s="36" t="s">
        <v>6</v>
      </c>
      <c r="D108" s="258">
        <f>D71</f>
        <v>0</v>
      </c>
    </row>
    <row r="109" spans="1:5" ht="24" customHeight="1">
      <c r="A109" s="24"/>
      <c r="B109" s="24"/>
      <c r="C109" s="36"/>
      <c r="D109" s="24"/>
      <c r="E109" s="24"/>
    </row>
    <row r="110" spans="1:5" ht="33" customHeight="1">
      <c r="D110" s="36"/>
    </row>
  </sheetData>
  <sheetProtection password="EE0B" sheet="1" objects="1" scenarios="1" formatColumns="0" formatRows="0" selectLockedCells="1"/>
  <customSheetViews>
    <customSheetView guid="{496AE10D-777F-41DC-9459-B685612D7084}"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93" orientation="portrait" r:id="rId1"/>
      <headerFooter alignWithMargins="0">
        <oddFooter>&amp;R&amp;"Book Antiqua,Bold"&amp;8 Page &amp;P of &amp;N</oddFooter>
      </headerFooter>
    </customSheetView>
    <customSheetView guid="{148014DA-3A4E-4452-87FA-29E4225C1DBF}"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93" orientation="portrait" r:id="rId2"/>
      <headerFooter alignWithMargins="0">
        <oddFooter>&amp;R&amp;"Book Antiqua,Bold"&amp;8 Page &amp;P of &amp;N</oddFooter>
      </headerFooter>
    </customSheetView>
    <customSheetView guid="{4167AD0A-C305-4E18-90C0-E68C87B87BD7}"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91" orientation="portrait" r:id="rId3"/>
      <headerFooter alignWithMargins="0">
        <oddFooter>&amp;R&amp;"Book Antiqua,Bold"&amp;8 Page &amp;P of &amp;N</oddFooter>
      </headerFooter>
    </customSheetView>
    <customSheetView guid="{E2E07920-5DA8-4DCB-AB03-A2E9F9E2B56D}" showPageBreaks="1" showGridLines="0" fitToPage="1" printArea="1" hiddenRows="1" hiddenColumns="1" view="pageBreakPreview">
      <selection activeCell="C29" sqref="C29"/>
      <rowBreaks count="1" manualBreakCount="1">
        <brk id="72" max="4" man="1"/>
      </rowBreaks>
      <pageMargins left="0.75" right="0.46" top="0.4" bottom="0.47" header="0.26" footer="0.28999999999999998"/>
      <pageSetup scale="93" orientation="portrait" r:id="rId4"/>
      <headerFooter alignWithMargins="0">
        <oddFooter>&amp;R&amp;"Book Antiqua,Bold"&amp;8 Page &amp;P of &amp;N</oddFooter>
      </headerFooter>
    </customSheetView>
    <customSheetView guid="{F7E0F5F5-A837-4858-962B-5093C362A793}" showPageBreaks="1" showGridLines="0" fitToPage="1" printArea="1" hiddenRows="1" hiddenColumns="1" view="pageBreakPreview">
      <selection activeCell="C29" sqref="C29"/>
      <rowBreaks count="1" manualBreakCount="1">
        <brk id="72" max="4" man="1"/>
      </rowBreaks>
      <pageMargins left="0.75" right="0.46" top="0.4" bottom="0.47" header="0.26" footer="0.28999999999999998"/>
      <pageSetup scale="91" orientation="portrait" r:id="rId5"/>
      <headerFooter alignWithMargins="0">
        <oddFooter>&amp;R&amp;"Book Antiqua,Bold"&amp;8 Page &amp;P of &amp;N</oddFooter>
      </headerFooter>
    </customSheetView>
    <customSheetView guid="{4C19ED80-F250-4761-A9B9-FB9136AF75D8}" showPageBreaks="1" showGridLines="0" fitToPage="1" printArea="1" hiddenRows="1" hiddenColumns="1" view="pageBreakPreview" topLeftCell="A9">
      <selection activeCell="E21" sqref="E21"/>
      <rowBreaks count="1" manualBreakCount="1">
        <brk id="72" max="4" man="1"/>
      </rowBreaks>
      <pageMargins left="0.75" right="0.46" top="0.4" bottom="0.47" header="0.26" footer="0.28999999999999998"/>
      <pageSetup scale="92" orientation="portrait" r:id="rId6"/>
      <headerFooter alignWithMargins="0">
        <oddFooter>&amp;R&amp;"Book Antiqua,Bold"&amp;8 Page &amp;P of &amp;N</oddFooter>
      </headerFooter>
    </customSheetView>
    <customSheetView guid="{E51D3662-FFCE-4FD6-A590-7DDC9E38C41F}"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93" orientation="portrait" r:id="rId7"/>
      <headerFooter alignWithMargins="0">
        <oddFooter>&amp;R&amp;"Book Antiqua,Bold"&amp;8 Page &amp;P of &amp;N</oddFooter>
      </headerFooter>
    </customSheetView>
    <customSheetView guid="{CB7992C9-ABA5-4C7D-8C49-1E1D8E8875C7}"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8"/>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0">
      <selection activeCell="B17" sqref="B17"/>
      <rowBreaks count="1" manualBreakCount="1">
        <brk id="72" max="4" man="1"/>
      </rowBreaks>
      <pageMargins left="0.75" right="0.46" top="0.4" bottom="0.47" header="0.26" footer="0.28999999999999998"/>
      <pageSetup scale="95" orientation="portrait" r:id="rId9"/>
      <headerFooter alignWithMargins="0">
        <oddFooter>&amp;R&amp;"Book Antiqua,Bold"&amp;8 Page &amp;P of &amp;N</oddFooter>
      </headerFooter>
    </customSheetView>
    <customSheetView guid="{15A19D23-A9FD-4FC1-B7B0-F2D16BDFC729}"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10"/>
      <headerFooter alignWithMargins="0">
        <oddFooter>&amp;R&amp;"Book Antiqua,Bold"&amp;8 Page &amp;P of &amp;N</oddFooter>
      </headerFooter>
    </customSheetView>
    <customSheetView guid="{C5EDD9E3-0801-4479-8600-A80B0FCFDF0B}"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11"/>
      <headerFooter alignWithMargins="0">
        <oddFooter>&amp;R&amp;"Book Antiqua,Bold"&amp;8 Page &amp;P of &amp;N</oddFooter>
      </headerFooter>
    </customSheetView>
    <customSheetView guid="{FE4EC9C4-31B9-4D40-8323-5B16C3BC840F}"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12"/>
      <headerFooter alignWithMargins="0">
        <oddFooter>&amp;R&amp;"Book Antiqua,Bold"&amp;8 Page &amp;P of &amp;N</oddFooter>
      </headerFooter>
    </customSheetView>
    <customSheetView guid="{F9FE2C60-2849-4C32-B532-2B1A89FFA9CD}" showGridLines="0" hiddenRows="1" hiddenColumns="1" topLeftCell="A11">
      <selection activeCell="B17" sqref="B17"/>
      <rowBreaks count="1" manualBreakCount="1">
        <brk id="72" max="4" man="1"/>
      </rowBreaks>
      <pageMargins left="0.75" right="0.46" top="0.4" bottom="0.47" header="0.26" footer="0.28999999999999998"/>
      <pageSetup orientation="portrait" r:id="rId13"/>
      <headerFooter alignWithMargins="0">
        <oddFooter>&amp;R&amp;"Book Antiqua,Bold"&amp;8 Page &amp;P of &amp;N</oddFooter>
      </headerFooter>
    </customSheetView>
    <customSheetView guid="{494F6778-23FE-4AAC-B37D-6C7543FC13B9}" showGridLines="0" hiddenColumns="1" topLeftCell="A13">
      <selection activeCell="B28" sqref="B28"/>
      <rowBreaks count="1" manualBreakCount="1">
        <brk id="70" max="4" man="1"/>
      </rowBreaks>
      <pageMargins left="0.75" right="0.46" top="0.4" bottom="0.47" header="0.26" footer="0.28999999999999998"/>
      <pageSetup orientation="portrait" r:id="rId14"/>
      <headerFooter alignWithMargins="0">
        <oddFooter>&amp;R&amp;"Book Antiqua,Bold"&amp;8 Page &amp;P of &amp;N</oddFooter>
      </headerFooter>
    </customSheetView>
    <customSheetView guid="{CD4CA1A8-824A-452F-BDBA-32A47C1B3013}" showGridLines="0" hiddenColumns="1">
      <selection activeCell="B17" sqref="B17"/>
      <rowBreaks count="1" manualBreakCount="1">
        <brk id="70" max="4" man="1"/>
      </rowBreaks>
      <pageMargins left="0.75" right="0.46" top="0.4" bottom="0.47" header="0.26" footer="0.28999999999999998"/>
      <pageSetup orientation="portrait" r:id="rId15"/>
      <headerFooter alignWithMargins="0">
        <oddFooter>&amp;R&amp;"Book Antiqua,Bold"&amp;8 Page &amp;P of &amp;N</oddFooter>
      </headerFooter>
    </customSheetView>
    <customSheetView guid="{8E7B022F-1113-4BA2-B2BA-8EDBE02A2557}" showPageBreaks="1" showGridLines="0" printArea="1" showRuler="0">
      <selection activeCell="B17" sqref="B17"/>
      <rowBreaks count="2" manualBreakCount="2">
        <brk id="32" max="4" man="1"/>
        <brk id="69" max="4" man="1"/>
      </rowBreaks>
      <pageMargins left="0.75" right="0.46" top="0.57999999999999996" bottom="0.6" header="0.34" footer="0.35"/>
      <pageSetup orientation="portrait" r:id="rId16"/>
      <headerFooter alignWithMargins="0">
        <oddFooter>&amp;L&amp;8Tower Package-TW05, TL associated with Phase-I Generation Project in Orissa (Part-C)&amp;R&amp;"Book Antiqua,Bold"&amp;8 Page &amp;P of &amp;N</oddFooter>
      </headerFooter>
    </customSheetView>
    <customSheetView guid="{A3F641DF-CF1D-48E3-AFDC-E52726A449CB}" showRuler="0">
      <selection activeCell="B18" sqref="B18"/>
      <pageMargins left="0.75" right="0.51" top="0.49" bottom="0.55000000000000004" header="0.34" footer="0.28999999999999998"/>
      <pageSetup orientation="portrait" r:id="rId17"/>
      <headerFooter alignWithMargins="0">
        <oddFooter>&amp;L&amp;8Tower Package-P238-TW04, TL associated with Phase-I Generation Project in Orissa (Part-C)&amp;R&amp;"Book Antiqua,Bold"&amp;8Attachment-5 TW04  / Page &amp;P of &amp;N</oddFooter>
      </headerFooter>
    </customSheetView>
    <customSheetView guid="{ECEBABD0-566A-41C4-AA9A-38EA30EFEDA8}" showPageBreaks="1" showGridLines="0" printArea="1" showRuler="0" topLeftCell="A13">
      <selection activeCell="H26" sqref="H26:H27"/>
      <pageMargins left="0.75" right="0.63" top="0.55000000000000004" bottom="0.64" header="0.34" footer="0.38"/>
      <pageSetup scale="95" orientation="portrait" r:id="rId18"/>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hiddenColumns="1">
      <selection activeCell="B17" sqref="B17"/>
      <rowBreaks count="1" manualBreakCount="1">
        <brk id="70" max="4" man="1"/>
      </rowBreaks>
      <pageMargins left="0.75" right="0.46" top="0.4" bottom="0.47" header="0.26" footer="0.28999999999999998"/>
      <pageSetup orientation="portrait" r:id="rId19"/>
      <headerFooter alignWithMargins="0">
        <oddFooter>&amp;R&amp;"Book Antiqua,Bold"&amp;8 Page &amp;P of &amp;N</oddFooter>
      </headerFooter>
    </customSheetView>
    <customSheetView guid="{7A9EA6D6-4DDF-43D9-92E6-C6AFAD14E266}" showGridLines="0" hiddenRows="1" hiddenColumns="1" topLeftCell="A23">
      <selection activeCell="C29" sqref="C29"/>
      <rowBreaks count="1" manualBreakCount="1">
        <brk id="72" max="4" man="1"/>
      </rowBreaks>
      <pageMargins left="0.75" right="0.46" top="0.4" bottom="0.47" header="0.26" footer="0.28999999999999998"/>
      <pageSetup orientation="portrait" r:id="rId20"/>
      <headerFooter alignWithMargins="0">
        <oddFooter>&amp;R&amp;"Book Antiqua,Bold"&amp;8 Page &amp;P of &amp;N</oddFooter>
      </headerFooter>
    </customSheetView>
    <customSheetView guid="{DC28ED1E-3E35-4094-9C2B-5C0A1C1D459C}" showGridLines="0" hiddenRows="1" hiddenColumns="1">
      <selection activeCell="E36" sqref="E36"/>
      <rowBreaks count="1" manualBreakCount="1">
        <brk id="72" max="4" man="1"/>
      </rowBreaks>
      <pageMargins left="0.75" right="0.46" top="0.4" bottom="0.47" header="0.26" footer="0.28999999999999998"/>
      <pageSetup orientation="portrait" r:id="rId21"/>
      <headerFooter alignWithMargins="0">
        <oddFooter>&amp;R&amp;"Book Antiqua,Bold"&amp;8 Page &amp;P of &amp;N</oddFooter>
      </headerFooter>
    </customSheetView>
    <customSheetView guid="{240327DD-375F-45D4-BA52-89AFD79FE6A1}" showPageBreaks="1" showGridLines="0" printArea="1" hiddenRows="1" hiddenColumns="1" view="pageBreakPreview" topLeftCell="A26">
      <selection activeCell="B17" sqref="B17"/>
      <rowBreaks count="1" manualBreakCount="1">
        <brk id="72" max="4" man="1"/>
      </rowBreaks>
      <pageMargins left="0.75" right="0.46" top="0.4" bottom="0.47" header="0.26" footer="0.28999999999999998"/>
      <pageSetup scale="95" orientation="portrait" r:id="rId22"/>
      <headerFooter alignWithMargins="0">
        <oddFooter>&amp;R&amp;"Book Antiqua,Bold"&amp;8 Page &amp;P of &amp;N</oddFooter>
      </headerFooter>
    </customSheetView>
    <customSheetView guid="{477F7E43-D393-45BA-B99B-D838E4629B5D}"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23"/>
      <headerFooter alignWithMargins="0">
        <oddFooter>&amp;R&amp;"Book Antiqua,Bold"&amp;8 Page &amp;P of &amp;N</oddFooter>
      </headerFooter>
    </customSheetView>
    <customSheetView guid="{8E3ED18F-7B8F-4A1C-969D-A70DC3B696C3}"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24"/>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5">
      <selection activeCell="B17" sqref="B17"/>
      <rowBreaks count="1" manualBreakCount="1">
        <brk id="72" max="4" man="1"/>
      </rowBreaks>
      <pageMargins left="0.75" right="0.46" top="0.4" bottom="0.47" header="0.26" footer="0.28999999999999998"/>
      <pageSetup scale="95" orientation="portrait" r:id="rId25"/>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0">
      <selection activeCell="B17" sqref="B17"/>
      <rowBreaks count="1" manualBreakCount="1">
        <brk id="72" max="4" man="1"/>
      </rowBreaks>
      <pageMargins left="0.75" right="0.46" top="0.4" bottom="0.47" header="0.26" footer="0.28999999999999998"/>
      <pageSetup scale="95" orientation="portrait" r:id="rId26"/>
      <headerFooter alignWithMargins="0">
        <oddFooter>&amp;R&amp;"Book Antiqua,Bold"&amp;8 Page &amp;P of &amp;N</oddFooter>
      </headerFooter>
    </customSheetView>
    <customSheetView guid="{82E8A0F5-0020-4355-95CF-28601763A783}" showPageBreaks="1" showGridLines="0" fitToPage="1" printArea="1" hiddenRows="1" hiddenColumns="1" view="pageBreakPreview" topLeftCell="A17">
      <selection activeCell="B17" sqref="B17"/>
      <rowBreaks count="1" manualBreakCount="1">
        <brk id="72" max="4" man="1"/>
      </rowBreaks>
      <pageMargins left="0.75" right="0.46" top="0.4" bottom="0.47" header="0.26" footer="0.28999999999999998"/>
      <pageSetup scale="92" orientation="portrait" r:id="rId27"/>
      <headerFooter alignWithMargins="0">
        <oddFooter>&amp;R&amp;"Book Antiqua,Bold"&amp;8 Page &amp;P of &amp;N</oddFooter>
      </headerFooter>
    </customSheetView>
    <customSheetView guid="{05855B4F-D61E-4C97-B759-B2F96767F6F8}" showPageBreaks="1" showGridLines="0" fitToPage="1" printArea="1" hiddenRows="1" hiddenColumns="1" view="pageBreakPreview" topLeftCell="A9">
      <selection activeCell="E21" sqref="E21"/>
      <rowBreaks count="1" manualBreakCount="1">
        <brk id="72" max="4" man="1"/>
      </rowBreaks>
      <pageMargins left="0.75" right="0.46" top="0.4" bottom="0.47" header="0.26" footer="0.28999999999999998"/>
      <pageSetup scale="92" orientation="portrait" r:id="rId28"/>
      <headerFooter alignWithMargins="0">
        <oddFooter>&amp;R&amp;"Book Antiqua,Bold"&amp;8 Page &amp;P of &amp;N</oddFooter>
      </headerFooter>
    </customSheetView>
    <customSheetView guid="{AAA2E7F9-19F9-4EE2-88F1-FC4B485FDC89}" showPageBreaks="1" showGridLines="0" fitToPage="1" printArea="1" hiddenRows="1" hiddenColumns="1" view="pageBreakPreview">
      <selection activeCell="E21" sqref="E21"/>
      <rowBreaks count="1" manualBreakCount="1">
        <brk id="72" max="4" man="1"/>
      </rowBreaks>
      <pageMargins left="0.75" right="0.46" top="0.4" bottom="0.47" header="0.26" footer="0.28999999999999998"/>
      <pageSetup scale="92" orientation="portrait" r:id="rId29"/>
      <headerFooter alignWithMargins="0">
        <oddFooter>&amp;R&amp;"Book Antiqua,Bold"&amp;8 Page &amp;P of &amp;N</oddFooter>
      </headerFooter>
    </customSheetView>
    <customSheetView guid="{5F98D4F5-B0F8-4B93-97A5-7D09B63D9214}" showPageBreaks="1" showGridLines="0" fitToPage="1" printArea="1" hiddenRows="1" hiddenColumns="1" view="pageBreakPreview">
      <selection activeCell="C29" sqref="C29"/>
      <rowBreaks count="1" manualBreakCount="1">
        <brk id="72" max="4" man="1"/>
      </rowBreaks>
      <pageMargins left="0.75" right="0.46" top="0.4" bottom="0.47" header="0.26" footer="0.28999999999999998"/>
      <pageSetup scale="93" orientation="portrait" r:id="rId30"/>
      <headerFooter alignWithMargins="0">
        <oddFooter>&amp;R&amp;"Book Antiqua,Bold"&amp;8 Page &amp;P of &amp;N</oddFooter>
      </headerFooter>
    </customSheetView>
    <customSheetView guid="{61957660-E114-4987-A579-EE0EBCC04DE2}" showPageBreaks="1" showGridLines="0" fitToPage="1" printArea="1" hiddenRows="1" hiddenColumns="1" view="pageBreakPreview">
      <selection activeCell="C29" sqref="C29"/>
      <rowBreaks count="1" manualBreakCount="1">
        <brk id="72" max="4" man="1"/>
      </rowBreaks>
      <pageMargins left="0.75" right="0.46" top="0.4" bottom="0.47" header="0.26" footer="0.28999999999999998"/>
      <pageSetup scale="90" orientation="portrait" r:id="rId31"/>
      <headerFooter alignWithMargins="0">
        <oddFooter>&amp;R&amp;"Book Antiqua,Bold"&amp;8 Page &amp;P of &amp;N</oddFooter>
      </headerFooter>
    </customSheetView>
    <customSheetView guid="{002E11BA-D943-47A9-AEDC-085D4F2D2416}" showPageBreaks="1" showGridLines="0" fitToPage="1" printArea="1" hiddenRows="1" hiddenColumns="1" view="pageBreakPreview" topLeftCell="A17">
      <selection activeCell="B17" sqref="B17"/>
      <rowBreaks count="1" manualBreakCount="1">
        <brk id="72" max="4" man="1"/>
      </rowBreaks>
      <pageMargins left="0.75" right="0.46" top="0.4" bottom="0.47" header="0.26" footer="0.28999999999999998"/>
      <pageSetup scale="93" orientation="portrait" r:id="rId32"/>
      <headerFooter alignWithMargins="0">
        <oddFooter>&amp;R&amp;"Book Antiqua,Bold"&amp;8 Page &amp;P of &amp;N</oddFooter>
      </headerFooter>
    </customSheetView>
    <customSheetView guid="{BA636A1C-0CF3-411D-9DF7-8E009FB35118}" showPageBreaks="1" showGridLines="0" fitToPage="1" printArea="1" hiddenRows="1" hiddenColumns="1" view="pageBreakPreview" topLeftCell="A17">
      <selection activeCell="B17" sqref="B17"/>
      <rowBreaks count="1" manualBreakCount="1">
        <brk id="72" max="4" man="1"/>
      </rowBreaks>
      <pageMargins left="0.75" right="0.46" top="0.4" bottom="0.47" header="0.26" footer="0.28999999999999998"/>
      <pageSetup scale="93" orientation="portrait" r:id="rId33"/>
      <headerFooter alignWithMargins="0">
        <oddFooter>&amp;R&amp;"Book Antiqua,Bold"&amp;8 Page &amp;P of &amp;N</oddFooter>
      </headerFooter>
    </customSheetView>
  </customSheetViews>
  <mergeCells count="30">
    <mergeCell ref="A38:E38"/>
    <mergeCell ref="A26:A27"/>
    <mergeCell ref="B15:B16"/>
    <mergeCell ref="D15:E15"/>
    <mergeCell ref="A3:E3"/>
    <mergeCell ref="A5:E5"/>
    <mergeCell ref="B9:C9"/>
    <mergeCell ref="B10:C10"/>
    <mergeCell ref="A8:C8"/>
    <mergeCell ref="A15:A16"/>
    <mergeCell ref="A25:E25"/>
    <mergeCell ref="B11:C11"/>
    <mergeCell ref="B12:C12"/>
    <mergeCell ref="A14:E14"/>
    <mergeCell ref="A1:C1"/>
    <mergeCell ref="D1:E1"/>
    <mergeCell ref="A24:E24"/>
    <mergeCell ref="D77:E77"/>
    <mergeCell ref="A75:E75"/>
    <mergeCell ref="A40:A41"/>
    <mergeCell ref="B40:B41"/>
    <mergeCell ref="C40:C41"/>
    <mergeCell ref="A77:A78"/>
    <mergeCell ref="B77:B78"/>
    <mergeCell ref="C77:C78"/>
    <mergeCell ref="D40:E40"/>
    <mergeCell ref="C15:C16"/>
    <mergeCell ref="B26:B27"/>
    <mergeCell ref="C26:C27"/>
    <mergeCell ref="D26:E26"/>
  </mergeCells>
  <phoneticPr fontId="6" type="noConversion"/>
  <conditionalFormatting sqref="A110:E110">
    <cfRule type="expression" dxfId="21" priority="2" stopIfTrue="1">
      <formula>$H$20="No"</formula>
    </cfRule>
  </conditionalFormatting>
  <conditionalFormatting sqref="D36:E39 A36:C40 A42:C77 D42:E109 C67:E67 C79:E104 A79:C109">
    <cfRule type="expression" dxfId="20" priority="3" stopIfTrue="1">
      <formula>$H$20=FALSE</formula>
    </cfRule>
  </conditionalFormatting>
  <conditionalFormatting sqref="D40:E41">
    <cfRule type="expression" dxfId="19" priority="1" stopIfTrue="1">
      <formula>$H$20=FALSE</formula>
    </cfRule>
  </conditionalFormatting>
  <pageMargins left="0.75" right="0.46" top="0.4" bottom="0.47" header="0.26" footer="0.28999999999999998"/>
  <pageSetup scale="93" orientation="portrait" r:id="rId34"/>
  <headerFooter alignWithMargins="0">
    <oddFooter>&amp;R&amp;"Book Antiqua,Bold"&amp;8 Page &amp;P of &amp;N</oddFooter>
  </headerFooter>
  <rowBreaks count="1" manualBreakCount="1">
    <brk id="72" max="4" man="1"/>
  </rowBreaks>
  <drawing r:id="rId35"/>
  <legacyDrawing r:id="rId36"/>
  <mc:AlternateContent xmlns:mc="http://schemas.openxmlformats.org/markup-compatibility/2006">
    <mc:Choice Requires="x14">
      <controls>
        <mc:AlternateContent xmlns:mc="http://schemas.openxmlformats.org/markup-compatibility/2006">
          <mc:Choice Requires="x14">
            <control shapeId="9235" r:id="rId37" name="Check Box 19">
              <controlPr defaultSize="0" print="0" autoFill="0" autoLine="0" autoPict="0">
                <anchor moveWithCells="1">
                  <from>
                    <xdr:col>4</xdr:col>
                    <xdr:colOff>514350</xdr:colOff>
                    <xdr:row>19</xdr:row>
                    <xdr:rowOff>142875</xdr:rowOff>
                  </from>
                  <to>
                    <xdr:col>4</xdr:col>
                    <xdr:colOff>809625</xdr:colOff>
                    <xdr:row>20</xdr:row>
                    <xdr:rowOff>190500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indexed="45"/>
  </sheetPr>
  <dimension ref="A1:Z51"/>
  <sheetViews>
    <sheetView showGridLines="0" view="pageBreakPreview" zoomScaleSheetLayoutView="100" workbookViewId="0">
      <selection activeCell="A36" sqref="A36"/>
    </sheetView>
  </sheetViews>
  <sheetFormatPr defaultColWidth="9.140625" defaultRowHeight="16.5"/>
  <cols>
    <col min="1" max="1" width="12.140625" style="28" customWidth="1"/>
    <col min="2" max="2" width="20.5703125" style="28" customWidth="1"/>
    <col min="3" max="3" width="11.42578125" style="28" customWidth="1"/>
    <col min="4" max="4" width="15.42578125" style="28" customWidth="1"/>
    <col min="5" max="5" width="39.28515625" style="28" customWidth="1"/>
    <col min="6" max="7" width="9.140625" style="23"/>
    <col min="8" max="8" width="0" style="23" hidden="1" customWidth="1"/>
    <col min="9" max="16384" width="9.140625" style="24"/>
  </cols>
  <sheetData>
    <row r="1" spans="1:26" ht="23.25" customHeight="1">
      <c r="A1" s="1023" t="str">
        <f>'Attach 3(JV)'!A1</f>
        <v>Specification No.:CC/NT/G-COND/DOM/A02/25/01011</v>
      </c>
      <c r="B1" s="1023"/>
      <c r="C1" s="1023"/>
      <c r="D1" s="1023"/>
      <c r="E1" s="326" t="str">
        <f>"Attachment-6 " &amp; 'Attach 3(JV)'!AT1</f>
        <v>Attachment-6 (CD02)</v>
      </c>
      <c r="Z1" s="144"/>
    </row>
    <row r="2" spans="1:26" ht="3.75" customHeight="1">
      <c r="Z2" s="144"/>
    </row>
    <row r="3" spans="1:26" ht="72" customHeight="1">
      <c r="A3" s="710" t="str">
        <f>'Attach 3(JV)'!A3</f>
        <v>Conductor Package CD02 for supply of balance quantity of ACSR MOOSE Conductor for part of Diding – Dhalkebar – Bathnaha Transmission Line corresponding to Tower Package- TW02 associated with Arun-3 HEP in Nepal under Consultancy services to SAPDC.</v>
      </c>
      <c r="B3" s="710"/>
      <c r="C3" s="710"/>
      <c r="D3" s="710"/>
      <c r="E3" s="710"/>
      <c r="F3" s="25"/>
      <c r="G3" s="26"/>
      <c r="H3" s="25"/>
    </row>
    <row r="4" spans="1:26" ht="6.75" customHeight="1">
      <c r="A4" s="27"/>
      <c r="H4" s="29"/>
      <c r="I4" s="12"/>
    </row>
    <row r="5" spans="1:26" ht="20.100000000000001" customHeight="1">
      <c r="A5" s="711" t="s">
        <v>50</v>
      </c>
      <c r="B5" s="711"/>
      <c r="C5" s="711"/>
      <c r="D5" s="711"/>
      <c r="E5" s="711"/>
      <c r="F5" s="30"/>
      <c r="H5" s="29"/>
      <c r="I5" s="12"/>
    </row>
    <row r="6" spans="1:26" ht="10.5" customHeight="1">
      <c r="A6" s="31"/>
      <c r="H6" s="29"/>
      <c r="I6" s="12"/>
    </row>
    <row r="7" spans="1:26" ht="20.100000000000001" customHeight="1">
      <c r="A7" s="32" t="str">
        <f>'Attach 3(JV)'!A7</f>
        <v>Bidder’s Name and Address (Qualified Licensee) :</v>
      </c>
      <c r="E7" s="16" t="str">
        <f>'Attach 3(JV)'!E7</f>
        <v>To:</v>
      </c>
      <c r="H7" s="29"/>
      <c r="I7" s="12"/>
    </row>
    <row r="8" spans="1:26" ht="18.75" customHeight="1">
      <c r="A8" s="708" t="str">
        <f>'Attach 3(JV)'!A8</f>
        <v/>
      </c>
      <c r="B8" s="708"/>
      <c r="C8" s="708"/>
      <c r="D8" s="708"/>
      <c r="E8" s="13" t="str">
        <f>'Attach 3(JV)'!E8</f>
        <v>Contract Services</v>
      </c>
      <c r="H8" s="29"/>
      <c r="I8" s="12"/>
    </row>
    <row r="9" spans="1:26" ht="20.100000000000001" customHeight="1">
      <c r="A9" s="14" t="s">
        <v>344</v>
      </c>
      <c r="B9" s="713">
        <f>'Attach 3(JV)'!B9</f>
        <v>0</v>
      </c>
      <c r="C9" s="713"/>
      <c r="D9" s="713"/>
      <c r="E9" s="13" t="str">
        <f>'Attach 3(JV)'!E9</f>
        <v>Power Grid Corporation of India Ltd.,</v>
      </c>
      <c r="H9" s="29"/>
      <c r="I9" s="12"/>
    </row>
    <row r="10" spans="1:26" ht="20.100000000000001" customHeight="1">
      <c r="A10" s="14" t="s">
        <v>346</v>
      </c>
      <c r="B10" s="713">
        <f>'Attach 3(JV)'!B10</f>
        <v>0</v>
      </c>
      <c r="C10" s="713"/>
      <c r="D10" s="713"/>
      <c r="E10" s="13" t="str">
        <f>'Attach 3(JV)'!E10</f>
        <v>"Saudamini", Plot No. 2, Sector 29</v>
      </c>
      <c r="H10" s="29"/>
      <c r="I10" s="12"/>
    </row>
    <row r="11" spans="1:26" ht="20.100000000000001" customHeight="1">
      <c r="B11" s="713">
        <f>'Attach 3(JV)'!B11</f>
        <v>0</v>
      </c>
      <c r="C11" s="713"/>
      <c r="D11" s="713"/>
      <c r="E11" s="13" t="str">
        <f>'Attach 3(JV)'!E11</f>
        <v>Gurgaon (Haryana) - 122001</v>
      </c>
    </row>
    <row r="12" spans="1:26" ht="17.25" customHeight="1">
      <c r="A12" s="31"/>
      <c r="B12" s="713">
        <f>'Attach 3(JV)'!B12</f>
        <v>0</v>
      </c>
      <c r="C12" s="713"/>
      <c r="D12" s="713"/>
      <c r="E12" s="13"/>
    </row>
    <row r="13" spans="1:26" ht="21" customHeight="1">
      <c r="A13" s="28" t="s">
        <v>338</v>
      </c>
      <c r="B13" s="92"/>
      <c r="C13" s="92"/>
      <c r="D13" s="92"/>
    </row>
    <row r="14" spans="1:26" ht="45" customHeight="1">
      <c r="A14" s="677" t="s">
        <v>51</v>
      </c>
      <c r="B14" s="677"/>
      <c r="C14" s="677"/>
      <c r="D14" s="677"/>
      <c r="E14" s="677"/>
      <c r="F14" s="33"/>
      <c r="G14" s="33"/>
      <c r="H14" s="33"/>
    </row>
    <row r="15" spans="1:26" ht="12" customHeight="1">
      <c r="A15" s="31"/>
      <c r="B15" s="31"/>
      <c r="C15" s="31"/>
      <c r="D15" s="31"/>
      <c r="E15" s="31"/>
      <c r="F15" s="33"/>
      <c r="G15" s="33"/>
      <c r="H15" s="33"/>
    </row>
    <row r="16" spans="1:26" ht="42" customHeight="1">
      <c r="A16" s="43" t="s">
        <v>342</v>
      </c>
      <c r="B16" s="43" t="s">
        <v>52</v>
      </c>
      <c r="C16" s="1044" t="s">
        <v>53</v>
      </c>
      <c r="D16" s="1044"/>
      <c r="E16" s="43" t="s">
        <v>54</v>
      </c>
      <c r="F16" s="33"/>
      <c r="G16" s="33"/>
      <c r="H16" s="33"/>
    </row>
    <row r="17" spans="1:8" ht="21" customHeight="1">
      <c r="A17" s="267"/>
      <c r="B17" s="267"/>
      <c r="C17" s="1042"/>
      <c r="D17" s="1043"/>
      <c r="E17" s="267"/>
      <c r="F17" s="33"/>
      <c r="G17" s="33"/>
      <c r="H17" s="33"/>
    </row>
    <row r="18" spans="1:8" ht="21" customHeight="1">
      <c r="A18" s="267"/>
      <c r="B18" s="267"/>
      <c r="C18" s="1042"/>
      <c r="D18" s="1043"/>
      <c r="E18" s="267"/>
      <c r="F18" s="33"/>
      <c r="G18" s="33"/>
      <c r="H18" s="33"/>
    </row>
    <row r="19" spans="1:8" ht="21" customHeight="1">
      <c r="A19" s="267"/>
      <c r="B19" s="267"/>
      <c r="C19" s="1041"/>
      <c r="D19" s="1041"/>
      <c r="E19" s="267"/>
      <c r="F19" s="33"/>
      <c r="G19" s="33"/>
      <c r="H19" s="33"/>
    </row>
    <row r="20" spans="1:8" ht="21" customHeight="1">
      <c r="A20" s="267"/>
      <c r="B20" s="267"/>
      <c r="C20" s="1041"/>
      <c r="D20" s="1041"/>
      <c r="E20" s="267"/>
      <c r="F20" s="202"/>
      <c r="G20" s="202"/>
      <c r="H20" s="200" t="b">
        <v>0</v>
      </c>
    </row>
    <row r="21" spans="1:8" ht="21" customHeight="1">
      <c r="A21" s="267"/>
      <c r="B21" s="267"/>
      <c r="C21" s="1041"/>
      <c r="D21" s="1041"/>
      <c r="E21" s="267"/>
      <c r="F21" s="202"/>
      <c r="G21" s="202"/>
      <c r="H21" s="199"/>
    </row>
    <row r="22" spans="1:8" ht="16.5" customHeight="1">
      <c r="D22" s="31"/>
      <c r="E22" s="31"/>
      <c r="F22" s="33"/>
      <c r="G22" s="33"/>
      <c r="H22" s="33"/>
    </row>
    <row r="23" spans="1:8" s="23" customFormat="1" ht="51.75" customHeight="1">
      <c r="A23" s="1022" t="s">
        <v>55</v>
      </c>
      <c r="B23" s="1022"/>
      <c r="C23" s="1022"/>
      <c r="D23" s="1022"/>
      <c r="E23" s="1022"/>
      <c r="F23" s="33"/>
      <c r="G23" s="33"/>
      <c r="H23" s="33"/>
    </row>
    <row r="24" spans="1:8" s="23" customFormat="1" ht="96.75" customHeight="1">
      <c r="A24" s="1022" t="s">
        <v>56</v>
      </c>
      <c r="B24" s="1022"/>
      <c r="C24" s="1022"/>
      <c r="D24" s="1022"/>
      <c r="E24" s="1022"/>
      <c r="F24" s="33"/>
      <c r="G24" s="33"/>
      <c r="H24" s="33"/>
    </row>
    <row r="25" spans="1:8" s="23" customFormat="1" ht="12" customHeight="1">
      <c r="A25" s="192"/>
      <c r="B25" s="192"/>
      <c r="C25" s="192"/>
      <c r="D25" s="36"/>
      <c r="E25" s="192"/>
      <c r="F25" s="33"/>
      <c r="G25" s="33"/>
      <c r="H25" s="33"/>
    </row>
    <row r="26" spans="1:8" ht="24" customHeight="1">
      <c r="A26" s="35" t="s">
        <v>7</v>
      </c>
      <c r="B26" s="67">
        <f>'Attach 3(JV)'!B24</f>
        <v>0</v>
      </c>
      <c r="C26" s="39"/>
      <c r="D26" s="36" t="s">
        <v>5</v>
      </c>
      <c r="E26" s="258">
        <f>'Attach 3(JV)'!E24</f>
        <v>0</v>
      </c>
    </row>
    <row r="27" spans="1:8" ht="24" customHeight="1">
      <c r="A27" s="35" t="s">
        <v>8</v>
      </c>
      <c r="B27" s="258">
        <f>'Attach 3(JV)'!B25</f>
        <v>0</v>
      </c>
      <c r="C27" s="39"/>
      <c r="D27" s="36" t="s">
        <v>6</v>
      </c>
      <c r="E27" s="258">
        <f>'Attach 3(JV)'!E25</f>
        <v>0</v>
      </c>
    </row>
    <row r="28" spans="1:8" ht="24" customHeight="1">
      <c r="D28" s="36"/>
    </row>
    <row r="29" spans="1:8" ht="24" customHeight="1">
      <c r="D29" s="36"/>
    </row>
    <row r="30" spans="1:8" s="50" customFormat="1" ht="32.25" customHeight="1">
      <c r="A30" s="32" t="str">
        <f>A1</f>
        <v>Specification No.:CC/NT/G-COND/DOM/A02/25/01011</v>
      </c>
      <c r="B30" s="32"/>
      <c r="C30" s="32"/>
      <c r="D30" s="32"/>
      <c r="E30" s="57" t="str">
        <f>"Annexure I to" &amp; E1</f>
        <v>Annexure I toAttachment-6 (CD02)</v>
      </c>
      <c r="F30" s="49"/>
      <c r="G30" s="49"/>
      <c r="H30" s="49"/>
    </row>
    <row r="31" spans="1:8" ht="15.75" customHeight="1">
      <c r="A31" s="1045"/>
      <c r="B31" s="1045"/>
      <c r="C31" s="1045"/>
      <c r="D31" s="1045"/>
      <c r="E31" s="1045"/>
    </row>
    <row r="32" spans="1:8" ht="20.100000000000001" customHeight="1">
      <c r="A32" s="711" t="str">
        <f>A5</f>
        <v>(Alternative, Deviations and Exceptions to the Provisions)</v>
      </c>
      <c r="B32" s="711"/>
      <c r="C32" s="711"/>
      <c r="D32" s="711"/>
      <c r="E32" s="711"/>
    </row>
    <row r="33" spans="1:5" ht="20.100000000000001" customHeight="1">
      <c r="A33" s="711" t="s">
        <v>173</v>
      </c>
      <c r="B33" s="711"/>
      <c r="C33" s="711"/>
      <c r="D33" s="711"/>
      <c r="E33" s="711"/>
    </row>
    <row r="34" spans="1:5" ht="20.100000000000001" customHeight="1"/>
    <row r="35" spans="1:5" ht="42" customHeight="1">
      <c r="A35" s="43" t="s">
        <v>342</v>
      </c>
      <c r="B35" s="43" t="s">
        <v>52</v>
      </c>
      <c r="C35" s="1044" t="s">
        <v>53</v>
      </c>
      <c r="D35" s="1044"/>
      <c r="E35" s="43" t="s">
        <v>54</v>
      </c>
    </row>
    <row r="36" spans="1:5" ht="39.950000000000003" customHeight="1">
      <c r="A36" s="267"/>
      <c r="B36" s="267"/>
      <c r="C36" s="1042"/>
      <c r="D36" s="1043"/>
      <c r="E36" s="267"/>
    </row>
    <row r="37" spans="1:5" ht="39.950000000000003" customHeight="1">
      <c r="A37" s="267"/>
      <c r="B37" s="267"/>
      <c r="C37" s="1042"/>
      <c r="D37" s="1043"/>
      <c r="E37" s="267"/>
    </row>
    <row r="38" spans="1:5" ht="39.950000000000003" customHeight="1">
      <c r="A38" s="267"/>
      <c r="B38" s="267"/>
      <c r="C38" s="1042"/>
      <c r="D38" s="1043"/>
      <c r="E38" s="267"/>
    </row>
    <row r="39" spans="1:5" ht="39.950000000000003" customHeight="1">
      <c r="A39" s="267"/>
      <c r="B39" s="267"/>
      <c r="C39" s="1042"/>
      <c r="D39" s="1043"/>
      <c r="E39" s="267"/>
    </row>
    <row r="40" spans="1:5" ht="39.950000000000003" customHeight="1">
      <c r="A40" s="267"/>
      <c r="B40" s="267"/>
      <c r="C40" s="1042"/>
      <c r="D40" s="1043"/>
      <c r="E40" s="267"/>
    </row>
    <row r="41" spans="1:5" ht="39.950000000000003" customHeight="1">
      <c r="A41" s="267"/>
      <c r="B41" s="267"/>
      <c r="C41" s="1042"/>
      <c r="D41" s="1043"/>
      <c r="E41" s="267"/>
    </row>
    <row r="42" spans="1:5" ht="39.950000000000003" customHeight="1">
      <c r="A42" s="267"/>
      <c r="B42" s="267"/>
      <c r="C42" s="1042"/>
      <c r="D42" s="1043"/>
      <c r="E42" s="267"/>
    </row>
    <row r="43" spans="1:5" ht="39.950000000000003" customHeight="1">
      <c r="A43" s="267"/>
      <c r="B43" s="267"/>
      <c r="C43" s="1042"/>
      <c r="D43" s="1043"/>
      <c r="E43" s="267"/>
    </row>
    <row r="44" spans="1:5" ht="39.950000000000003" customHeight="1">
      <c r="A44" s="267"/>
      <c r="B44" s="267"/>
      <c r="C44" s="1042"/>
      <c r="D44" s="1043"/>
      <c r="E44" s="267"/>
    </row>
    <row r="45" spans="1:5" ht="39.950000000000003" customHeight="1">
      <c r="A45" s="267"/>
      <c r="B45" s="267"/>
      <c r="C45" s="1042"/>
      <c r="D45" s="1043"/>
      <c r="E45" s="267"/>
    </row>
    <row r="46" spans="1:5" ht="20.100000000000001" customHeight="1"/>
    <row r="47" spans="1:5" ht="25.5" customHeight="1"/>
    <row r="48" spans="1:5" ht="25.5" customHeight="1">
      <c r="A48" s="24"/>
      <c r="B48" s="24"/>
      <c r="C48" s="24"/>
      <c r="D48" s="36"/>
      <c r="E48" s="24"/>
    </row>
    <row r="49" spans="1:5" ht="25.5" customHeight="1">
      <c r="A49" s="35" t="s">
        <v>7</v>
      </c>
      <c r="B49" s="67">
        <f>B26</f>
        <v>0</v>
      </c>
      <c r="C49" s="39"/>
      <c r="D49" s="36" t="s">
        <v>5</v>
      </c>
      <c r="E49" s="258">
        <f>E26</f>
        <v>0</v>
      </c>
    </row>
    <row r="50" spans="1:5" ht="25.5" customHeight="1">
      <c r="A50" s="35" t="s">
        <v>8</v>
      </c>
      <c r="B50" s="263">
        <f>B27</f>
        <v>0</v>
      </c>
      <c r="C50" s="39"/>
      <c r="D50" s="36" t="s">
        <v>6</v>
      </c>
      <c r="E50" s="258">
        <f>E27</f>
        <v>0</v>
      </c>
    </row>
    <row r="51" spans="1:5" ht="25.5" customHeight="1">
      <c r="D51" s="36"/>
    </row>
  </sheetData>
  <sheetProtection password="EE0B" sheet="1" objects="1" scenarios="1" formatColumns="0" formatRows="0" selectLockedCells="1"/>
  <customSheetViews>
    <customSheetView guid="{496AE10D-777F-41DC-9459-B685612D7084}" showPageBreaks="1" showGridLines="0" printArea="1" hiddenColumns="1" view="pageBreakPreview">
      <selection activeCell="A36" sqref="A36"/>
      <pageMargins left="0.75" right="0.63" top="0.57999999999999996" bottom="0.4" header="0.34" footer="0.2"/>
      <pageSetup scale="96" orientation="portrait" r:id="rId1"/>
      <headerFooter alignWithMargins="0">
        <oddFooter>&amp;R&amp;"Book Antiqua,Bold"&amp;8 Page &amp;P of &amp;N</oddFooter>
      </headerFooter>
    </customSheetView>
    <customSheetView guid="{148014DA-3A4E-4452-87FA-29E4225C1DBF}" showPageBreaks="1" showGridLines="0" printArea="1" hiddenColumns="1" view="pageBreakPreview">
      <selection activeCell="A17" sqref="A17"/>
      <pageMargins left="0.75" right="0.63" top="0.57999999999999996" bottom="0.4" header="0.34" footer="0.2"/>
      <pageSetup scale="96" orientation="portrait" r:id="rId2"/>
      <headerFooter alignWithMargins="0">
        <oddFooter>&amp;R&amp;"Book Antiqua,Bold"&amp;8 Page &amp;P of &amp;N</oddFooter>
      </headerFooter>
    </customSheetView>
    <customSheetView guid="{4167AD0A-C305-4E18-90C0-E68C87B87BD7}" showPageBreaks="1" showGridLines="0" printArea="1" hiddenColumns="1" view="pageBreakPreview">
      <selection activeCell="A17" sqref="A17"/>
      <pageMargins left="0.75" right="0.63" top="0.57999999999999996" bottom="0.4" header="0.34" footer="0.2"/>
      <pageSetup scale="96" orientation="portrait" r:id="rId3"/>
      <headerFooter alignWithMargins="0">
        <oddFooter>&amp;R&amp;"Book Antiqua,Bold"&amp;8 Page &amp;P of &amp;N</oddFooter>
      </headerFooter>
    </customSheetView>
    <customSheetView guid="{E2E07920-5DA8-4DCB-AB03-A2E9F9E2B56D}" showPageBreaks="1" showGridLines="0" printArea="1" hiddenColumns="1" view="pageBreakPreview">
      <selection activeCell="C19" sqref="C19:D19"/>
      <pageMargins left="0.75" right="0.63" top="0.57999999999999996" bottom="0.4" header="0.34" footer="0.2"/>
      <pageSetup scale="96" orientation="portrait" r:id="rId4"/>
      <headerFooter alignWithMargins="0">
        <oddFooter>&amp;R&amp;"Book Antiqua,Bold"&amp;8 Page &amp;P of &amp;N</oddFooter>
      </headerFooter>
    </customSheetView>
    <customSheetView guid="{F7E0F5F5-A837-4858-962B-5093C362A793}" showPageBreaks="1" showGridLines="0" printArea="1" hiddenColumns="1" view="pageBreakPreview">
      <selection activeCell="C19" sqref="C19:D19"/>
      <pageMargins left="0.75" right="0.63" top="0.57999999999999996" bottom="0.4" header="0.34" footer="0.2"/>
      <pageSetup scale="96" orientation="portrait" r:id="rId5"/>
      <headerFooter alignWithMargins="0">
        <oddFooter>&amp;R&amp;"Book Antiqua,Bold"&amp;8 Page &amp;P of &amp;N</oddFooter>
      </headerFooter>
    </customSheetView>
    <customSheetView guid="{4C19ED80-F250-4761-A9B9-FB9136AF75D8}" showPageBreaks="1" showGridLines="0" printArea="1" hiddenColumns="1" view="pageBreakPreview" topLeftCell="A22">
      <selection activeCell="A38" sqref="A38"/>
      <pageMargins left="0.75" right="0.63" top="0.57999999999999996" bottom="0.4" header="0.34" footer="0.2"/>
      <pageSetup scale="96" orientation="portrait" r:id="rId6"/>
      <headerFooter alignWithMargins="0">
        <oddFooter>&amp;R&amp;"Book Antiqua,Bold"&amp;8 Page &amp;P of &amp;N</oddFooter>
      </headerFooter>
    </customSheetView>
    <customSheetView guid="{E51D3662-FFCE-4FD6-A590-7DDC9E38C41F}" showPageBreaks="1" showGridLines="0" printArea="1" hiddenColumns="1" view="pageBreakPreview">
      <selection activeCell="A17" sqref="A17"/>
      <pageMargins left="0.75" right="0.63" top="0.57999999999999996" bottom="0.4" header="0.34" footer="0.2"/>
      <pageSetup scale="96" orientation="portrait" r:id="rId7"/>
      <headerFooter alignWithMargins="0">
        <oddFooter>&amp;R&amp;"Book Antiqua,Bold"&amp;8 Page &amp;P of &amp;N</oddFooter>
      </headerFooter>
    </customSheetView>
    <customSheetView guid="{CB7992C9-ABA5-4C7D-8C49-1E1D8E8875C7}" showPageBreaks="1" showGridLines="0" printArea="1" hiddenColumns="1" view="pageBreakPreview">
      <selection activeCell="A36" sqref="A36"/>
      <pageMargins left="0.75" right="0.63" top="0.57999999999999996" bottom="0.4" header="0.34" footer="0.2"/>
      <pageSetup scale="96" orientation="portrait" r:id="rId8"/>
      <headerFooter alignWithMargins="0">
        <oddFooter>&amp;R&amp;"Book Antiqua,Bold"&amp;8 Page &amp;P of &amp;N</oddFooter>
      </headerFooter>
    </customSheetView>
    <customSheetView guid="{97C0FC0E-800C-45C9-895E-E91A3F1ADBA4}" showPageBreaks="1" showGridLines="0" printArea="1" hiddenColumns="1" view="pageBreakPreview">
      <selection activeCell="A36" sqref="A36"/>
      <pageMargins left="0.75" right="0.63" top="0.57999999999999996" bottom="0.4" header="0.34" footer="0.2"/>
      <pageSetup scale="96" orientation="portrait" r:id="rId9"/>
      <headerFooter alignWithMargins="0">
        <oddFooter>&amp;R&amp;"Book Antiqua,Bold"&amp;8 Page &amp;P of &amp;N</oddFooter>
      </headerFooter>
    </customSheetView>
    <customSheetView guid="{15A19D23-A9FD-4FC1-B7B0-F2D16BDFC729}" showPageBreaks="1" showGridLines="0" printArea="1" hiddenColumns="1" view="pageBreakPreview" topLeftCell="A13">
      <selection activeCell="B17" sqref="B17"/>
      <pageMargins left="0.75" right="0.63" top="0.57999999999999996" bottom="0.4" header="0.34" footer="0.2"/>
      <pageSetup scale="96" orientation="portrait" r:id="rId10"/>
      <headerFooter alignWithMargins="0">
        <oddFooter>&amp;R&amp;"Book Antiqua,Bold"&amp;8 Page &amp;P of &amp;N</oddFooter>
      </headerFooter>
    </customSheetView>
    <customSheetView guid="{C5EDD9E3-0801-4479-8600-A80B0FCFDF0B}" showPageBreaks="1" showGridLines="0" printArea="1" hiddenColumns="1" view="pageBreakPreview" topLeftCell="A13">
      <selection activeCell="B17" sqref="B17"/>
      <pageMargins left="0.75" right="0.63" top="0.57999999999999996" bottom="0.4" header="0.34" footer="0.2"/>
      <pageSetup scale="96" orientation="portrait" r:id="rId11"/>
      <headerFooter alignWithMargins="0">
        <oddFooter>&amp;R&amp;"Book Antiqua,Bold"&amp;8 Page &amp;P of &amp;N</oddFooter>
      </headerFooter>
    </customSheetView>
    <customSheetView guid="{FE4EC9C4-31B9-4D40-8323-5B16C3BC840F}" showPageBreaks="1" showGridLines="0" printArea="1" hiddenColumns="1" view="pageBreakPreview">
      <selection activeCell="A17" sqref="A17"/>
      <pageMargins left="0.75" right="0.63" top="0.57999999999999996" bottom="0.4" header="0.34" footer="0.2"/>
      <pageSetup scale="96" orientation="portrait" r:id="rId12"/>
      <headerFooter alignWithMargins="0">
        <oddFooter>&amp;R&amp;"Book Antiqua,Bold"&amp;8 Page &amp;P of &amp;N</oddFooter>
      </headerFooter>
    </customSheetView>
    <customSheetView guid="{F9FE2C60-2849-4C32-B532-2B1A89FFA9CD}" showGridLines="0" hiddenColumns="1" topLeftCell="A11">
      <selection activeCell="A17" sqref="A17"/>
      <pageMargins left="0.75" right="0.63" top="0.57999999999999996" bottom="0.4" header="0.34" footer="0.2"/>
      <pageSetup orientation="portrait" r:id="rId13"/>
      <headerFooter alignWithMargins="0">
        <oddFooter>&amp;R&amp;"Book Antiqua,Bold"&amp;8 Page &amp;P of &amp;N</oddFooter>
      </headerFooter>
    </customSheetView>
    <customSheetView guid="{494F6778-23FE-4AAC-B37D-6C7543FC13B9}" showGridLines="0" hiddenColumns="1" topLeftCell="A22">
      <selection activeCell="E21" sqref="E21"/>
      <pageMargins left="0.75" right="0.63" top="0.57999999999999996" bottom="0.4" header="0.34" footer="0.2"/>
      <pageSetup orientation="portrait" r:id="rId14"/>
      <headerFooter alignWithMargins="0">
        <oddFooter>&amp;R&amp;"Book Antiqua,Bold"&amp;8 Page &amp;P of &amp;N</oddFooter>
      </headerFooter>
    </customSheetView>
    <customSheetView guid="{CD4CA1A8-824A-452F-BDBA-32A47C1B3013}" showGridLines="0" hiddenColumns="1">
      <selection activeCell="E17" sqref="E17"/>
      <pageMargins left="0.75" right="0.63" top="0.57999999999999996" bottom="0.4" header="0.34" footer="0.2"/>
      <pageSetup orientation="portrait" r:id="rId15"/>
      <headerFooter alignWithMargins="0">
        <oddFooter>&amp;R&amp;"Book Antiqua,Bold"&amp;8 Page &amp;P of &amp;N</oddFooter>
      </headerFooter>
    </customSheetView>
    <customSheetView guid="{8E7B022F-1113-4BA2-B2BA-8EDBE02A2557}" showPageBreaks="1" showGridLines="0" printArea="1" showRuler="0">
      <selection activeCell="B17" sqref="B17"/>
      <pageMargins left="0.75" right="0.63" top="0.57999999999999996" bottom="0.6" header="0.34" footer="0.35"/>
      <pageSetup orientation="portrait" r:id="rId16"/>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A17" sqref="A17"/>
      <pageMargins left="0.75" right="0.75" top="0.41" bottom="0.37" header="0.23" footer="0.16"/>
      <pageSetup orientation="portrait" r:id="rId17"/>
      <headerFooter alignWithMargins="0">
        <oddFooter>&amp;L&amp;8Tower Package-P238-TW04, TL associated with Phase-I Generation Project in Orissa (Part-C)&amp;R&amp;"Book Antiqua,Bold"&amp;8Attachment-6 TW04  / Page &amp;P</oddFooter>
      </headerFooter>
    </customSheetView>
    <customSheetView guid="{ECEBABD0-566A-41C4-AA9A-38EA30EFEDA8}" showPageBreaks="1" showGridLines="0" zeroValues="0" printArea="1" showRuler="0">
      <selection activeCell="H20" sqref="H20:H21"/>
      <pageMargins left="0.75" right="0.63" top="0.55000000000000004" bottom="0.64" header="0.34" footer="0.38"/>
      <pageSetup orientation="portrait" r:id="rId18"/>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hiddenColumns="1">
      <selection activeCell="A17" sqref="A17"/>
      <pageMargins left="0.75" right="0.63" top="0.57999999999999996" bottom="0.4" header="0.34" footer="0.2"/>
      <pageSetup orientation="portrait" r:id="rId19"/>
      <headerFooter alignWithMargins="0">
        <oddFooter>&amp;R&amp;"Book Antiqua,Bold"&amp;8 Page &amp;P of &amp;N</oddFooter>
      </headerFooter>
    </customSheetView>
    <customSheetView guid="{7A9EA6D6-4DDF-43D9-92E6-C6AFAD14E266}" showGridLines="0" hiddenColumns="1">
      <selection activeCell="E21" sqref="E21"/>
      <pageMargins left="0.75" right="0.63" top="0.57999999999999996" bottom="0.4" header="0.34" footer="0.2"/>
      <pageSetup orientation="portrait" r:id="rId20"/>
      <headerFooter alignWithMargins="0">
        <oddFooter>&amp;R&amp;"Book Antiqua,Bold"&amp;8 Page &amp;P of &amp;N</oddFooter>
      </headerFooter>
    </customSheetView>
    <customSheetView guid="{DC28ED1E-3E35-4094-9C2B-5C0A1C1D459C}" showGridLines="0" hiddenColumns="1">
      <selection activeCell="E36" sqref="E36"/>
      <pageMargins left="0.75" right="0.63" top="0.57999999999999996" bottom="0.4" header="0.34" footer="0.2"/>
      <pageSetup orientation="portrait" r:id="rId21"/>
      <headerFooter alignWithMargins="0">
        <oddFooter>&amp;R&amp;"Book Antiqua,Bold"&amp;8 Page &amp;P of &amp;N</oddFooter>
      </headerFooter>
    </customSheetView>
    <customSheetView guid="{240327DD-375F-45D4-BA52-89AFD79FE6A1}" showPageBreaks="1" showGridLines="0" printArea="1" hiddenColumns="1" view="pageBreakPreview" topLeftCell="A13">
      <selection activeCell="A17" sqref="A17"/>
      <pageMargins left="0.75" right="0.63" top="0.57999999999999996" bottom="0.4" header="0.34" footer="0.2"/>
      <pageSetup scale="96" orientation="portrait" r:id="rId22"/>
      <headerFooter alignWithMargins="0">
        <oddFooter>&amp;R&amp;"Book Antiqua,Bold"&amp;8 Page &amp;P of &amp;N</oddFooter>
      </headerFooter>
    </customSheetView>
    <customSheetView guid="{477F7E43-D393-45BA-B99B-D838E4629B5D}" showPageBreaks="1" showGridLines="0" printArea="1" hiddenColumns="1" view="pageBreakPreview" topLeftCell="A13">
      <selection activeCell="B17" sqref="B17"/>
      <pageMargins left="0.75" right="0.63" top="0.57999999999999996" bottom="0.4" header="0.34" footer="0.2"/>
      <pageSetup scale="96" orientation="portrait" r:id="rId23"/>
      <headerFooter alignWithMargins="0">
        <oddFooter>&amp;R&amp;"Book Antiqua,Bold"&amp;8 Page &amp;P of &amp;N</oddFooter>
      </headerFooter>
    </customSheetView>
    <customSheetView guid="{8E3ED18F-7B8F-4A1C-969D-A70DC3B696C3}" showPageBreaks="1" showGridLines="0" printArea="1" hiddenColumns="1" view="pageBreakPreview" topLeftCell="A13">
      <selection activeCell="B17" sqref="B17"/>
      <pageMargins left="0.75" right="0.63" top="0.57999999999999996" bottom="0.4" header="0.34" footer="0.2"/>
      <pageSetup scale="96" orientation="portrait" r:id="rId24"/>
      <headerFooter alignWithMargins="0">
        <oddFooter>&amp;R&amp;"Book Antiqua,Bold"&amp;8 Page &amp;P of &amp;N</oddFooter>
      </headerFooter>
    </customSheetView>
    <customSheetView guid="{38BECF6E-1A53-4F98-87B9-44F2C5F77E08}" showPageBreaks="1" showGridLines="0" printArea="1" hiddenColumns="1" view="pageBreakPreview" topLeftCell="A25">
      <selection activeCell="A36" sqref="A36"/>
      <pageMargins left="0.75" right="0.63" top="0.57999999999999996" bottom="0.4" header="0.34" footer="0.2"/>
      <pageSetup scale="96" orientation="portrait" r:id="rId25"/>
      <headerFooter alignWithMargins="0">
        <oddFooter>&amp;R&amp;"Book Antiqua,Bold"&amp;8 Page &amp;P of &amp;N</oddFooter>
      </headerFooter>
    </customSheetView>
    <customSheetView guid="{340562B9-6CEE-4962-8D7D-CA1C6778F52C}" showPageBreaks="1" showGridLines="0" printArea="1" hiddenColumns="1" view="pageBreakPreview">
      <selection activeCell="A36" sqref="A36"/>
      <pageMargins left="0.75" right="0.63" top="0.57999999999999996" bottom="0.4" header="0.34" footer="0.2"/>
      <pageSetup scale="96" orientation="portrait" r:id="rId26"/>
      <headerFooter alignWithMargins="0">
        <oddFooter>&amp;R&amp;"Book Antiqua,Bold"&amp;8 Page &amp;P of &amp;N</oddFooter>
      </headerFooter>
    </customSheetView>
    <customSheetView guid="{82E8A0F5-0020-4355-95CF-28601763A783}" showPageBreaks="1" showGridLines="0" printArea="1" hiddenColumns="1" view="pageBreakPreview" topLeftCell="A4">
      <selection activeCell="A17" sqref="A17"/>
      <pageMargins left="0.75" right="0.63" top="0.57999999999999996" bottom="0.4" header="0.34" footer="0.2"/>
      <pageSetup scale="96" orientation="portrait" r:id="rId27"/>
      <headerFooter alignWithMargins="0">
        <oddFooter>&amp;R&amp;"Book Antiqua,Bold"&amp;8 Page &amp;P of &amp;N</oddFooter>
      </headerFooter>
    </customSheetView>
    <customSheetView guid="{05855B4F-D61E-4C97-B759-B2F96767F6F8}" showPageBreaks="1" showGridLines="0" printArea="1" hiddenColumns="1" view="pageBreakPreview" topLeftCell="A22">
      <selection activeCell="A38" sqref="A38"/>
      <pageMargins left="0.75" right="0.63" top="0.57999999999999996" bottom="0.4" header="0.34" footer="0.2"/>
      <pageSetup scale="96" orientation="portrait" r:id="rId28"/>
      <headerFooter alignWithMargins="0">
        <oddFooter>&amp;R&amp;"Book Antiqua,Bold"&amp;8 Page &amp;P of &amp;N</oddFooter>
      </headerFooter>
    </customSheetView>
    <customSheetView guid="{AAA2E7F9-19F9-4EE2-88F1-FC4B485FDC89}" showPageBreaks="1" showGridLines="0" printArea="1" hiddenColumns="1" view="pageBreakPreview">
      <selection activeCell="A38" sqref="A38"/>
      <pageMargins left="0.75" right="0.63" top="0.57999999999999996" bottom="0.4" header="0.34" footer="0.2"/>
      <pageSetup scale="96" orientation="portrait" r:id="rId29"/>
      <headerFooter alignWithMargins="0">
        <oddFooter>&amp;R&amp;"Book Antiqua,Bold"&amp;8 Page &amp;P of &amp;N</oddFooter>
      </headerFooter>
    </customSheetView>
    <customSheetView guid="{5F98D4F5-B0F8-4B93-97A5-7D09B63D9214}" showPageBreaks="1" showGridLines="0" printArea="1" hiddenColumns="1" view="pageBreakPreview">
      <selection activeCell="C19" sqref="C19:D19"/>
      <pageMargins left="0.75" right="0.63" top="0.57999999999999996" bottom="0.4" header="0.34" footer="0.2"/>
      <pageSetup scale="96" orientation="portrait" r:id="rId30"/>
      <headerFooter alignWithMargins="0">
        <oddFooter>&amp;R&amp;"Book Antiqua,Bold"&amp;8 Page &amp;P of &amp;N</oddFooter>
      </headerFooter>
    </customSheetView>
    <customSheetView guid="{61957660-E114-4987-A579-EE0EBCC04DE2}" showPageBreaks="1" showGridLines="0" printArea="1" hiddenColumns="1" view="pageBreakPreview">
      <selection activeCell="C19" sqref="C19:D19"/>
      <pageMargins left="0.75" right="0.63" top="0.57999999999999996" bottom="0.4" header="0.34" footer="0.2"/>
      <pageSetup scale="96" orientation="portrait" r:id="rId31"/>
      <headerFooter alignWithMargins="0">
        <oddFooter>&amp;R&amp;"Book Antiqua,Bold"&amp;8 Page &amp;P of &amp;N</oddFooter>
      </headerFooter>
    </customSheetView>
    <customSheetView guid="{002E11BA-D943-47A9-AEDC-085D4F2D2416}" showPageBreaks="1" showGridLines="0" printArea="1" hiddenColumns="1" view="pageBreakPreview" topLeftCell="A22">
      <selection activeCell="A36" sqref="A36"/>
      <pageMargins left="0.75" right="0.63" top="0.57999999999999996" bottom="0.4" header="0.34" footer="0.2"/>
      <pageSetup scale="96" orientation="portrait" r:id="rId32"/>
      <headerFooter alignWithMargins="0">
        <oddFooter>&amp;R&amp;"Book Antiqua,Bold"&amp;8 Page &amp;P of &amp;N</oddFooter>
      </headerFooter>
    </customSheetView>
    <customSheetView guid="{BA636A1C-0CF3-411D-9DF7-8E009FB35118}" showPageBreaks="1" showGridLines="0" printArea="1" hiddenColumns="1" view="pageBreakPreview" topLeftCell="A22">
      <selection activeCell="A36" sqref="A36"/>
      <pageMargins left="0.75" right="0.63" top="0.57999999999999996" bottom="0.4" header="0.34" footer="0.2"/>
      <pageSetup scale="96" orientation="portrait" r:id="rId33"/>
      <headerFooter alignWithMargins="0">
        <oddFooter>&amp;R&amp;"Book Antiqua,Bold"&amp;8 Page &amp;P of &amp;N</oddFooter>
      </headerFooter>
    </customSheetView>
  </customSheetViews>
  <mergeCells count="31">
    <mergeCell ref="A23:E23"/>
    <mergeCell ref="A33:E33"/>
    <mergeCell ref="C40:D40"/>
    <mergeCell ref="A32:E32"/>
    <mergeCell ref="B10:D10"/>
    <mergeCell ref="C37:D37"/>
    <mergeCell ref="B11:D11"/>
    <mergeCell ref="B12:D12"/>
    <mergeCell ref="A14:E14"/>
    <mergeCell ref="C17:D17"/>
    <mergeCell ref="C21:D21"/>
    <mergeCell ref="A24:E24"/>
    <mergeCell ref="A31:E31"/>
    <mergeCell ref="C38:D38"/>
    <mergeCell ref="C39:D39"/>
    <mergeCell ref="C45:D45"/>
    <mergeCell ref="C41:D41"/>
    <mergeCell ref="C42:D42"/>
    <mergeCell ref="C35:D35"/>
    <mergeCell ref="C36:D36"/>
    <mergeCell ref="C44:D44"/>
    <mergeCell ref="C43:D43"/>
    <mergeCell ref="A1:D1"/>
    <mergeCell ref="C20:D20"/>
    <mergeCell ref="C18:D18"/>
    <mergeCell ref="C19:D19"/>
    <mergeCell ref="C16:D16"/>
    <mergeCell ref="A8:D8"/>
    <mergeCell ref="A3:E3"/>
    <mergeCell ref="A5:E5"/>
    <mergeCell ref="B9:D9"/>
  </mergeCells>
  <phoneticPr fontId="6" type="noConversion"/>
  <conditionalFormatting sqref="A30:E30">
    <cfRule type="expression" dxfId="18" priority="1" stopIfTrue="1">
      <formula>$H$20=FALSE</formula>
    </cfRule>
  </conditionalFormatting>
  <conditionalFormatting sqref="A31:E51">
    <cfRule type="expression" dxfId="17" priority="3" stopIfTrue="1">
      <formula>$H$20=FALSE</formula>
    </cfRule>
  </conditionalFormatting>
  <conditionalFormatting sqref="A52:E52">
    <cfRule type="expression" dxfId="16" priority="2" stopIfTrue="1">
      <formula>$H$20="No"</formula>
    </cfRule>
  </conditionalFormatting>
  <pageMargins left="0.75" right="0.63" top="0.57999999999999996" bottom="0.4" header="0.34" footer="0.2"/>
  <pageSetup scale="96" orientation="portrait" r:id="rId34"/>
  <headerFooter alignWithMargins="0">
    <oddFooter>&amp;R&amp;"Book Antiqua,Bold"&amp;8 Page &amp;P of &amp;N</oddFooter>
  </headerFooter>
  <drawing r:id="rId35"/>
  <legacyDrawing r:id="rId36"/>
  <mc:AlternateContent xmlns:mc="http://schemas.openxmlformats.org/markup-compatibility/2006">
    <mc:Choice Requires="x14">
      <controls>
        <mc:AlternateContent xmlns:mc="http://schemas.openxmlformats.org/markup-compatibility/2006">
          <mc:Choice Requires="x14">
            <control shapeId="10254" r:id="rId37" name="Check Box 14">
              <controlPr defaultSize="0" print="0" autoFill="0" autoLine="0" autoPict="0">
                <anchor moveWithCells="1">
                  <from>
                    <xdr:col>4</xdr:col>
                    <xdr:colOff>1962150</xdr:colOff>
                    <xdr:row>20</xdr:row>
                    <xdr:rowOff>9525</xdr:rowOff>
                  </from>
                  <to>
                    <xdr:col>4</xdr:col>
                    <xdr:colOff>2247900</xdr:colOff>
                    <xdr:row>20</xdr:row>
                    <xdr:rowOff>209550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indexed="12"/>
    <pageSetUpPr fitToPage="1"/>
  </sheetPr>
  <dimension ref="A1:I38"/>
  <sheetViews>
    <sheetView showGridLines="0" view="pageBreakPreview" zoomScaleSheetLayoutView="100" workbookViewId="0">
      <selection activeCell="K23" sqref="K23"/>
    </sheetView>
  </sheetViews>
  <sheetFormatPr defaultColWidth="9.140625" defaultRowHeight="16.5"/>
  <cols>
    <col min="1" max="1" width="12.140625" style="28" customWidth="1"/>
    <col min="2" max="2" width="20.5703125" style="28" customWidth="1"/>
    <col min="3" max="3" width="11.42578125" style="28" customWidth="1"/>
    <col min="4" max="4" width="17.7109375" style="28" customWidth="1"/>
    <col min="5" max="5" width="39.28515625" style="28" customWidth="1"/>
    <col min="6" max="8" width="9.140625" style="23"/>
    <col min="9" max="16384" width="9.140625" style="24"/>
  </cols>
  <sheetData>
    <row r="1" spans="1:9" ht="21.75" customHeight="1">
      <c r="A1" s="1046" t="str">
        <f>'Attach 3(JV)'!A1</f>
        <v>Specification No.:CC/NT/G-COND/DOM/A02/25/01011</v>
      </c>
      <c r="B1" s="1046"/>
      <c r="C1" s="1046"/>
      <c r="D1" s="1046"/>
      <c r="E1" s="327" t="str">
        <f>"Attachment-7 " &amp; 'Attach 3(JV)'!AT1</f>
        <v>Attachment-7 (CD02)</v>
      </c>
    </row>
    <row r="2" spans="1:9">
      <c r="E2" s="241"/>
    </row>
    <row r="3" spans="1:9" ht="91.5" customHeight="1">
      <c r="A3" s="710" t="str">
        <f>'Attach 3(JV)'!A3</f>
        <v>Conductor Package CD02 for supply of balance quantity of ACSR MOOSE Conductor for part of Diding – Dhalkebar – Bathnaha Transmission Line corresponding to Tower Package- TW02 associated with Arun-3 HEP in Nepal under Consultancy services to SAPDC.</v>
      </c>
      <c r="B3" s="710"/>
      <c r="C3" s="710"/>
      <c r="D3" s="710"/>
      <c r="E3" s="710"/>
      <c r="F3" s="25"/>
      <c r="G3" s="26"/>
      <c r="H3" s="25"/>
    </row>
    <row r="4" spans="1:9" ht="20.100000000000001" customHeight="1">
      <c r="A4" s="27"/>
      <c r="H4" s="29"/>
      <c r="I4" s="12"/>
    </row>
    <row r="5" spans="1:9" ht="20.100000000000001" customHeight="1">
      <c r="A5" s="711" t="s">
        <v>176</v>
      </c>
      <c r="B5" s="711"/>
      <c r="C5" s="711"/>
      <c r="D5" s="711"/>
      <c r="E5" s="711"/>
      <c r="F5" s="30"/>
      <c r="H5" s="29"/>
      <c r="I5" s="12"/>
    </row>
    <row r="6" spans="1:9" ht="20.100000000000001" customHeight="1">
      <c r="A6" s="31"/>
      <c r="H6" s="29"/>
      <c r="I6" s="12"/>
    </row>
    <row r="7" spans="1:9" ht="20.100000000000001" customHeight="1">
      <c r="A7" s="32" t="str">
        <f>'Attach 3(JV)'!A7</f>
        <v>Bidder’s Name and Address (Qualified Licensee) :</v>
      </c>
      <c r="E7" s="16" t="str">
        <f>'Attach 3(JV)'!E7</f>
        <v>To:</v>
      </c>
      <c r="H7" s="29"/>
      <c r="I7" s="12"/>
    </row>
    <row r="8" spans="1:9" ht="36" customHeight="1">
      <c r="A8" s="708" t="str">
        <f>'Attach 3(JV)'!A8</f>
        <v/>
      </c>
      <c r="B8" s="708"/>
      <c r="C8" s="708"/>
      <c r="D8" s="708"/>
      <c r="E8" s="137" t="str">
        <f>'Attach 3(JV)'!E8</f>
        <v>Contract Services</v>
      </c>
      <c r="H8" s="29"/>
      <c r="I8" s="12"/>
    </row>
    <row r="9" spans="1:9" ht="20.100000000000001" customHeight="1">
      <c r="A9" s="14" t="s">
        <v>344</v>
      </c>
      <c r="B9" s="713">
        <f>'Attach 3(JV)'!B9</f>
        <v>0</v>
      </c>
      <c r="C9" s="713"/>
      <c r="D9" s="713"/>
      <c r="E9" s="137" t="str">
        <f>'Attach 3(JV)'!E9</f>
        <v>Power Grid Corporation of India Ltd.,</v>
      </c>
      <c r="H9" s="29"/>
      <c r="I9" s="12"/>
    </row>
    <row r="10" spans="1:9" ht="20.100000000000001" customHeight="1">
      <c r="A10" s="14" t="s">
        <v>346</v>
      </c>
      <c r="B10" s="713">
        <f>'Attach 3(JV)'!B10</f>
        <v>0</v>
      </c>
      <c r="C10" s="713"/>
      <c r="D10" s="713"/>
      <c r="E10" s="137" t="str">
        <f>'Attach 3(JV)'!E10</f>
        <v>"Saudamini", Plot No. 2, Sector 29</v>
      </c>
      <c r="H10" s="29"/>
      <c r="I10" s="12"/>
    </row>
    <row r="11" spans="1:9" ht="20.100000000000001" customHeight="1">
      <c r="B11" s="713">
        <f>'Attach 3(JV)'!B11</f>
        <v>0</v>
      </c>
      <c r="C11" s="713"/>
      <c r="D11" s="713"/>
      <c r="E11" s="137" t="str">
        <f>'Attach 3(JV)'!E11</f>
        <v>Gurgaon (Haryana) - 122001</v>
      </c>
    </row>
    <row r="12" spans="1:9" ht="20.100000000000001" customHeight="1">
      <c r="A12" s="31"/>
      <c r="B12" s="713">
        <f>'Attach 3(JV)'!B12</f>
        <v>0</v>
      </c>
      <c r="C12" s="713"/>
      <c r="D12" s="713"/>
      <c r="E12" s="16"/>
    </row>
    <row r="13" spans="1:9" ht="20.100000000000001" customHeight="1"/>
    <row r="14" spans="1:9" ht="20.100000000000001" customHeight="1">
      <c r="A14" s="31"/>
    </row>
    <row r="15" spans="1:9" ht="27.75" customHeight="1">
      <c r="A15" s="711" t="s">
        <v>177</v>
      </c>
      <c r="B15" s="711"/>
      <c r="C15" s="711"/>
      <c r="D15" s="711"/>
      <c r="E15" s="711"/>
      <c r="F15" s="33"/>
      <c r="G15" s="33"/>
      <c r="H15" s="33"/>
    </row>
    <row r="16" spans="1:9" ht="20.100000000000001" customHeight="1">
      <c r="A16" s="31"/>
    </row>
    <row r="17" spans="1:5" ht="20.100000000000001" customHeight="1">
      <c r="A17" s="34"/>
    </row>
    <row r="18" spans="1:5" ht="20.100000000000001" customHeight="1"/>
    <row r="19" spans="1:5" ht="20.100000000000001" customHeight="1">
      <c r="A19" s="34"/>
    </row>
    <row r="20" spans="1:5" ht="20.100000000000001" customHeight="1">
      <c r="A20" s="34"/>
    </row>
    <row r="21" spans="1:5" ht="20.100000000000001" customHeight="1">
      <c r="D21" s="36"/>
    </row>
    <row r="22" spans="1:5" ht="33" customHeight="1">
      <c r="A22" s="35" t="s">
        <v>7</v>
      </c>
      <c r="B22" s="67">
        <f>'Attach 3(JV)'!B24</f>
        <v>0</v>
      </c>
      <c r="C22" s="32"/>
      <c r="D22" s="36" t="s">
        <v>5</v>
      </c>
      <c r="E22" s="258">
        <f>'Attach 3(JV)'!E24</f>
        <v>0</v>
      </c>
    </row>
    <row r="23" spans="1:5" ht="33" customHeight="1">
      <c r="A23" s="35" t="s">
        <v>8</v>
      </c>
      <c r="B23" s="258">
        <f>'Attach 3(JV)'!B25</f>
        <v>0</v>
      </c>
      <c r="C23" s="32"/>
      <c r="D23" s="36" t="s">
        <v>6</v>
      </c>
      <c r="E23" s="258">
        <f>'Attach 3(JV)'!E25</f>
        <v>0</v>
      </c>
    </row>
    <row r="24" spans="1:5" ht="33" customHeight="1">
      <c r="D24" s="36"/>
    </row>
    <row r="25" spans="1:5" ht="33" customHeight="1">
      <c r="A25" s="32"/>
      <c r="B25" s="32"/>
      <c r="C25" s="32"/>
      <c r="D25" s="36"/>
      <c r="E25" s="32"/>
    </row>
    <row r="26" spans="1:5" ht="20.100000000000001" customHeight="1"/>
    <row r="27" spans="1:5" ht="20.100000000000001" customHeight="1">
      <c r="A27" s="37"/>
    </row>
    <row r="28" spans="1:5" ht="20.100000000000001" customHeight="1"/>
    <row r="29" spans="1:5" ht="20.100000000000001" customHeight="1"/>
    <row r="30" spans="1:5" ht="20.100000000000001" customHeight="1">
      <c r="A30" s="37"/>
    </row>
    <row r="31" spans="1:5" ht="20.100000000000001" customHeight="1"/>
    <row r="32" spans="1:5" ht="20.100000000000001" customHeight="1">
      <c r="A32" s="37"/>
    </row>
    <row r="33" spans="1:1" ht="20.100000000000001" customHeight="1"/>
    <row r="34" spans="1:1" ht="20.100000000000001" customHeight="1">
      <c r="A34" s="37"/>
    </row>
    <row r="35" spans="1:1" ht="20.100000000000001" customHeight="1"/>
    <row r="36" spans="1:1" ht="20.100000000000001" customHeight="1"/>
    <row r="37" spans="1:1" ht="20.100000000000001" customHeight="1"/>
    <row r="38" spans="1:1" ht="20.100000000000001" customHeight="1"/>
  </sheetData>
  <sheetProtection password="EE0B" sheet="1" objects="1" scenarios="1" formatColumns="0" formatRows="0" selectLockedCells="1"/>
  <customSheetViews>
    <customSheetView guid="{496AE10D-777F-41DC-9459-B685612D7084}" showPageBreaks="1" showGridLines="0" fitToPage="1" printArea="1" view="pageBreakPreview">
      <selection activeCell="K23" sqref="K23"/>
      <pageMargins left="0.75" right="0.63" top="0.57999999999999996" bottom="0.6" header="0.34" footer="0.35"/>
      <pageSetup orientation="portrait" r:id="rId1"/>
      <headerFooter alignWithMargins="0">
        <oddFooter>&amp;R&amp;"Book Antiqua,Bold"&amp;8 Page &amp;P of &amp;N</oddFooter>
      </headerFooter>
    </customSheetView>
    <customSheetView guid="{148014DA-3A4E-4452-87FA-29E4225C1DBF}" showPageBreaks="1" showGridLines="0" fitToPage="1" printArea="1" view="pageBreakPreview">
      <selection activeCell="K23" sqref="K23"/>
      <pageMargins left="0.75" right="0.63" top="0.57999999999999996" bottom="0.6" header="0.34" footer="0.35"/>
      <pageSetup orientation="portrait" r:id="rId2"/>
      <headerFooter alignWithMargins="0">
        <oddFooter>&amp;R&amp;"Book Antiqua,Bold"&amp;8 Page &amp;P of &amp;N</oddFooter>
      </headerFooter>
    </customSheetView>
    <customSheetView guid="{4167AD0A-C305-4E18-90C0-E68C87B87BD7}" showPageBreaks="1" showGridLines="0" fitToPage="1" printArea="1" view="pageBreakPreview">
      <selection activeCell="K23" sqref="K23"/>
      <pageMargins left="0.75" right="0.63" top="0.57999999999999996" bottom="0.6" header="0.34" footer="0.35"/>
      <pageSetup orientation="portrait" r:id="rId3"/>
      <headerFooter alignWithMargins="0">
        <oddFooter>&amp;R&amp;"Book Antiqua,Bold"&amp;8 Page &amp;P of &amp;N</oddFooter>
      </headerFooter>
    </customSheetView>
    <customSheetView guid="{E2E07920-5DA8-4DCB-AB03-A2E9F9E2B56D}" showPageBreaks="1" showGridLines="0" fitToPage="1" printArea="1" view="pageBreakPreview">
      <selection activeCell="J31" sqref="J31"/>
      <pageMargins left="0.75" right="0.63" top="0.57999999999999996" bottom="0.6" header="0.34" footer="0.35"/>
      <pageSetup orientation="portrait" r:id="rId4"/>
      <headerFooter alignWithMargins="0">
        <oddFooter>&amp;R&amp;"Book Antiqua,Bold"&amp;8 Page &amp;P of &amp;N</oddFooter>
      </headerFooter>
    </customSheetView>
    <customSheetView guid="{F7E0F5F5-A837-4858-962B-5093C362A793}" showPageBreaks="1" showGridLines="0" fitToPage="1" printArea="1" view="pageBreakPreview">
      <selection activeCell="J31" sqref="J31"/>
      <pageMargins left="0.75" right="0.63" top="0.57999999999999996" bottom="0.6" header="0.34" footer="0.35"/>
      <pageSetup orientation="portrait" r:id="rId5"/>
      <headerFooter alignWithMargins="0">
        <oddFooter>&amp;R&amp;"Book Antiqua,Bold"&amp;8 Page &amp;P of &amp;N</oddFooter>
      </headerFooter>
    </customSheetView>
    <customSheetView guid="{4C19ED80-F250-4761-A9B9-FB9136AF75D8}" showPageBreaks="1" showGridLines="0" fitToPage="1" printArea="1" view="pageBreakPreview" topLeftCell="A7">
      <selection activeCell="J31" sqref="J31"/>
      <pageMargins left="0.75" right="0.63" top="0.57999999999999996" bottom="0.6" header="0.34" footer="0.35"/>
      <pageSetup orientation="portrait" r:id="rId6"/>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orientation="portrait" r:id="rId7"/>
      <headerFooter alignWithMargins="0">
        <oddFooter>&amp;R&amp;"Book Antiqua,Bold"&amp;8 Page &amp;P of &amp;N</oddFooter>
      </headerFooter>
    </customSheetView>
    <customSheetView guid="{CB7992C9-ABA5-4C7D-8C49-1E1D8E8875C7}" showPageBreaks="1" showGridLines="0" printArea="1" view="pageBreakPreview">
      <selection activeCell="H32" sqref="H32"/>
      <pageMargins left="0.75" right="0.63" top="0.57999999999999996" bottom="0.6" header="0.34" footer="0.35"/>
      <pageSetup orientation="portrait" r:id="rId8"/>
      <headerFooter alignWithMargins="0">
        <oddFooter>&amp;R&amp;"Book Antiqua,Bold"&amp;8 Page &amp;P of &amp;N</oddFooter>
      </headerFooter>
    </customSheetView>
    <customSheetView guid="{97C0FC0E-800C-45C9-895E-E91A3F1ADBA4}" showPageBreaks="1" showGridLines="0" printArea="1" view="pageBreakPreview">
      <selection activeCell="H32" sqref="H32"/>
      <pageMargins left="0.75" right="0.63" top="0.57999999999999996" bottom="0.6" header="0.34" footer="0.35"/>
      <pageSetup orientation="portrait" r:id="rId9"/>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10"/>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75" right="0.63" top="0.57999999999999996" bottom="0.6" header="0.34" footer="0.35"/>
      <pageSetup orientation="portrait" r:id="rId11"/>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orientation="portrait" r:id="rId12"/>
      <headerFooter alignWithMargins="0">
        <oddFooter>&amp;R&amp;"Book Antiqua,Bold"&amp;8 Page &amp;P of &amp;N</oddFooter>
      </headerFooter>
    </customSheetView>
    <customSheetView guid="{F9FE2C60-2849-4C32-B532-2B1A89FFA9CD}" showGridLines="0" topLeftCell="A25">
      <pageMargins left="0.75" right="0.63" top="0.57999999999999996" bottom="0.6" header="0.34" footer="0.35"/>
      <pageSetup orientation="portrait" r:id="rId13"/>
      <headerFooter alignWithMargins="0">
        <oddFooter>&amp;R&amp;"Book Antiqua,Bold"&amp;8 Page &amp;P of &amp;N</oddFooter>
      </headerFooter>
    </customSheetView>
    <customSheetView guid="{494F6778-23FE-4AAC-B37D-6C7543FC13B9}" scale="110" showGridLines="0" topLeftCell="A16">
      <selection activeCell="A3" sqref="A3:E3"/>
      <pageMargins left="0.75" right="0.63" top="0.57999999999999996" bottom="0.6" header="0.34" footer="0.35"/>
      <pageSetup orientation="portrait" r:id="rId14"/>
      <headerFooter alignWithMargins="0">
        <oddFooter>&amp;R&amp;"Book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5"/>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6"/>
      <headerFooter alignWithMargins="0">
        <oddFooter>&amp;L&amp;8Tower Package-TW05, TL associated with Phase-I Generation Project in Orissa (Part-C)&amp;R&amp;"Book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17"/>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cale="110" showGridLines="0">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20"/>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21"/>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22"/>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23"/>
      <headerFooter alignWithMargins="0">
        <oddFooter>&amp;R&amp;"Book Antiqua,Bold"&amp;8 Page &amp;P of &amp;N</oddFooter>
      </headerFooter>
    </customSheetView>
    <customSheetView guid="{38BECF6E-1A53-4F98-87B9-44F2C5F77E08}" showPageBreaks="1" showGridLines="0" printArea="1" view="pageBreakPreview" topLeftCell="A19">
      <selection activeCell="H32" sqref="H32"/>
      <pageMargins left="0.75" right="0.63" top="0.57999999999999996" bottom="0.6" header="0.34" footer="0.35"/>
      <pageSetup orientation="portrait" r:id="rId24"/>
      <headerFooter alignWithMargins="0">
        <oddFooter>&amp;R&amp;"Book Antiqua,Bold"&amp;8 Page &amp;P of &amp;N</oddFooter>
      </headerFooter>
    </customSheetView>
    <customSheetView guid="{340562B9-6CEE-4962-8D7D-CA1C6778F52C}" showPageBreaks="1" showGridLines="0" printArea="1" view="pageBreakPreview">
      <selection activeCell="H32" sqref="H32"/>
      <pageMargins left="0.75" right="0.63" top="0.57999999999999996" bottom="0.6" header="0.34" footer="0.35"/>
      <pageSetup orientation="portrait" r:id="rId25"/>
      <headerFooter alignWithMargins="0">
        <oddFooter>&amp;R&amp;"Book Antiqua,Bold"&amp;8 Page &amp;P of &amp;N</oddFooter>
      </headerFooter>
    </customSheetView>
    <customSheetView guid="{82E8A0F5-0020-4355-95CF-28601763A783}" showPageBreaks="1" showGridLines="0" fitToPage="1" printArea="1" view="pageBreakPreview" topLeftCell="A7">
      <selection activeCell="E7" sqref="E7"/>
      <pageMargins left="0.75" right="0.63" top="0.57999999999999996" bottom="0.6" header="0.34" footer="0.35"/>
      <pageSetup orientation="portrait" r:id="rId26"/>
      <headerFooter alignWithMargins="0">
        <oddFooter>&amp;R&amp;"Book Antiqua,Bold"&amp;8 Page &amp;P of &amp;N</oddFooter>
      </headerFooter>
    </customSheetView>
    <customSheetView guid="{05855B4F-D61E-4C97-B759-B2F96767F6F8}" showPageBreaks="1" showGridLines="0" fitToPage="1" printArea="1" view="pageBreakPreview" topLeftCell="A7">
      <selection activeCell="J31" sqref="J31"/>
      <pageMargins left="0.75" right="0.63" top="0.57999999999999996" bottom="0.6" header="0.34" footer="0.35"/>
      <pageSetup orientation="portrait" r:id="rId27"/>
      <headerFooter alignWithMargins="0">
        <oddFooter>&amp;R&amp;"Book Antiqua,Bold"&amp;8 Page &amp;P of &amp;N</oddFooter>
      </headerFooter>
    </customSheetView>
    <customSheetView guid="{AAA2E7F9-19F9-4EE2-88F1-FC4B485FDC89}" showPageBreaks="1" showGridLines="0" fitToPage="1" printArea="1" view="pageBreakPreview">
      <selection activeCell="J31" sqref="J31"/>
      <pageMargins left="0.75" right="0.63" top="0.57999999999999996" bottom="0.6" header="0.34" footer="0.35"/>
      <pageSetup orientation="portrait" r:id="rId28"/>
      <headerFooter alignWithMargins="0">
        <oddFooter>&amp;R&amp;"Book Antiqua,Bold"&amp;8 Page &amp;P of &amp;N</oddFooter>
      </headerFooter>
    </customSheetView>
    <customSheetView guid="{5F98D4F5-B0F8-4B93-97A5-7D09B63D9214}" showPageBreaks="1" showGridLines="0" fitToPage="1" printArea="1" view="pageBreakPreview">
      <selection activeCell="J31" sqref="J31"/>
      <pageMargins left="0.75" right="0.63" top="0.57999999999999996" bottom="0.6" header="0.34" footer="0.35"/>
      <pageSetup orientation="portrait" r:id="rId29"/>
      <headerFooter alignWithMargins="0">
        <oddFooter>&amp;R&amp;"Book Antiqua,Bold"&amp;8 Page &amp;P of &amp;N</oddFooter>
      </headerFooter>
    </customSheetView>
    <customSheetView guid="{61957660-E114-4987-A579-EE0EBCC04DE2}" showPageBreaks="1" showGridLines="0" fitToPage="1" printArea="1" view="pageBreakPreview">
      <selection activeCell="J31" sqref="J31"/>
      <pageMargins left="0.75" right="0.63" top="0.57999999999999996" bottom="0.6" header="0.34" footer="0.35"/>
      <pageSetup orientation="portrait" r:id="rId30"/>
      <headerFooter alignWithMargins="0">
        <oddFooter>&amp;R&amp;"Book Antiqua,Bold"&amp;8 Page &amp;P of &amp;N</oddFooter>
      </headerFooter>
    </customSheetView>
    <customSheetView guid="{002E11BA-D943-47A9-AEDC-085D4F2D2416}" showPageBreaks="1" showGridLines="0" fitToPage="1" printArea="1" view="pageBreakPreview">
      <selection activeCell="K23" sqref="K23"/>
      <pageMargins left="0.75" right="0.63" top="0.57999999999999996" bottom="0.6" header="0.34" footer="0.35"/>
      <pageSetup orientation="portrait" r:id="rId31"/>
      <headerFooter alignWithMargins="0">
        <oddFooter>&amp;R&amp;"Book Antiqua,Bold"&amp;8 Page &amp;P of &amp;N</oddFooter>
      </headerFooter>
    </customSheetView>
    <customSheetView guid="{BA636A1C-0CF3-411D-9DF7-8E009FB35118}" showPageBreaks="1" showGridLines="0" fitToPage="1" printArea="1" view="pageBreakPreview">
      <selection activeCell="K23" sqref="K23"/>
      <pageMargins left="0.75" right="0.63" top="0.57999999999999996" bottom="0.6" header="0.34" footer="0.35"/>
      <pageSetup orientation="portrait" r:id="rId32"/>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6" type="noConversion"/>
  <pageMargins left="0.75" right="0.63" top="0.57999999999999996" bottom="0.6" header="0.34" footer="0.35"/>
  <pageSetup orientation="portrait" r:id="rId33"/>
  <headerFooter alignWithMargins="0">
    <oddFooter>&amp;R&amp;"Book Antiqua,Bold"&amp;8 Page &amp;P of &amp;N</oddFooter>
  </headerFooter>
  <drawing r:id="rId3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indexed="44"/>
    <pageSetUpPr fitToPage="1"/>
  </sheetPr>
  <dimension ref="A1:K43"/>
  <sheetViews>
    <sheetView showGridLines="0" view="pageBreakPreview" topLeftCell="A10" zoomScale="90" zoomScaleSheetLayoutView="90" workbookViewId="0">
      <selection activeCell="E26" sqref="E26"/>
    </sheetView>
  </sheetViews>
  <sheetFormatPr defaultColWidth="9.140625" defaultRowHeight="16.5"/>
  <cols>
    <col min="1" max="1" width="12.140625" style="28" customWidth="1"/>
    <col min="2" max="2" width="20.5703125" style="28" customWidth="1"/>
    <col min="3" max="3" width="11.42578125" style="28" customWidth="1"/>
    <col min="4" max="4" width="21.7109375" style="28" customWidth="1"/>
    <col min="5" max="5" width="26.7109375" style="28" customWidth="1"/>
    <col min="6" max="6" width="28.85546875" style="28" customWidth="1"/>
    <col min="7" max="7" width="28.42578125" style="28" customWidth="1"/>
    <col min="8" max="8" width="23.5703125" style="23" hidden="1" customWidth="1"/>
    <col min="9" max="10" width="9.140625" style="23"/>
    <col min="11" max="16384" width="9.140625" style="24"/>
  </cols>
  <sheetData>
    <row r="1" spans="1:11" ht="33.75" customHeight="1">
      <c r="A1" s="709" t="str">
        <f>'Attach 3(JV)'!A1</f>
        <v>Specification No.:CC/NT/G-COND/DOM/A02/25/01011</v>
      </c>
      <c r="B1" s="709"/>
      <c r="C1" s="709"/>
      <c r="D1" s="709"/>
      <c r="E1" s="328"/>
      <c r="F1" s="328"/>
      <c r="G1" s="328" t="s">
        <v>727</v>
      </c>
    </row>
    <row r="2" spans="1:11" ht="15" customHeight="1"/>
    <row r="3" spans="1:11" ht="51" customHeight="1">
      <c r="A3" s="1053" t="str">
        <f>'Attach 3(JV)'!A3</f>
        <v>Conductor Package CD02 for supply of balance quantity of ACSR MOOSE Conductor for part of Diding – Dhalkebar – Bathnaha Transmission Line corresponding to Tower Package- TW02 associated with Arun-3 HEP in Nepal under Consultancy services to SAPDC.</v>
      </c>
      <c r="B3" s="1053"/>
      <c r="C3" s="1053"/>
      <c r="D3" s="1053"/>
      <c r="E3" s="1053"/>
      <c r="F3" s="1053"/>
      <c r="G3" s="1053"/>
      <c r="H3" s="1053"/>
      <c r="I3" s="26"/>
      <c r="J3" s="25"/>
    </row>
    <row r="4" spans="1:11" ht="15" customHeight="1">
      <c r="A4" s="27"/>
      <c r="J4" s="29"/>
      <c r="K4" s="12"/>
    </row>
    <row r="5" spans="1:11" ht="20.100000000000001" customHeight="1">
      <c r="A5" s="711" t="s">
        <v>369</v>
      </c>
      <c r="B5" s="711"/>
      <c r="C5" s="711"/>
      <c r="D5" s="711"/>
      <c r="E5" s="711"/>
      <c r="F5" s="711"/>
      <c r="G5" s="711"/>
      <c r="H5" s="711"/>
      <c r="J5" s="29"/>
      <c r="K5" s="12"/>
    </row>
    <row r="6" spans="1:11" ht="12.75" customHeight="1">
      <c r="A6" s="31"/>
      <c r="J6" s="29"/>
      <c r="K6" s="12"/>
    </row>
    <row r="7" spans="1:11" ht="20.100000000000001" customHeight="1">
      <c r="A7" s="32" t="str">
        <f>'Attach 3(JV)'!A7</f>
        <v>Bidder’s Name and Address (Qualified Licensee) :</v>
      </c>
      <c r="E7" s="671"/>
      <c r="F7" s="671"/>
      <c r="G7" s="1061" t="str">
        <f>'Attach 3(JV)'!E7</f>
        <v>To:</v>
      </c>
      <c r="H7" s="1061"/>
      <c r="J7" s="29"/>
      <c r="K7" s="12"/>
    </row>
    <row r="8" spans="1:11" ht="36" customHeight="1">
      <c r="A8" s="708" t="str">
        <f>'Attach 3(JV)'!A8</f>
        <v/>
      </c>
      <c r="B8" s="708"/>
      <c r="C8" s="708"/>
      <c r="D8" s="708"/>
      <c r="E8" s="670"/>
      <c r="F8" s="670"/>
      <c r="G8" s="1054" t="str">
        <f>'Attach 3(JV)'!E8</f>
        <v>Contract Services</v>
      </c>
      <c r="H8" s="1054"/>
      <c r="J8" s="29"/>
      <c r="K8" s="12"/>
    </row>
    <row r="9" spans="1:11" ht="20.100000000000001" customHeight="1">
      <c r="A9" s="14" t="s">
        <v>344</v>
      </c>
      <c r="B9" s="713">
        <f>'Attach 3(JV)'!B9</f>
        <v>0</v>
      </c>
      <c r="C9" s="713"/>
      <c r="D9" s="713"/>
      <c r="E9" s="670"/>
      <c r="F9" s="670"/>
      <c r="G9" s="1054" t="str">
        <f>'Attach 3(JV)'!E9</f>
        <v>Power Grid Corporation of India Ltd.,</v>
      </c>
      <c r="H9" s="1054"/>
      <c r="J9" s="29"/>
      <c r="K9" s="12"/>
    </row>
    <row r="10" spans="1:11" ht="20.100000000000001" customHeight="1">
      <c r="A10" s="14" t="s">
        <v>346</v>
      </c>
      <c r="B10" s="713">
        <f>'Attach 3(JV)'!B10</f>
        <v>0</v>
      </c>
      <c r="C10" s="713"/>
      <c r="D10" s="713"/>
      <c r="E10" s="670"/>
      <c r="F10" s="670"/>
      <c r="G10" s="1054" t="str">
        <f>'Attach 3(JV)'!E10</f>
        <v>"Saudamini", Plot No. 2, Sector 29</v>
      </c>
      <c r="H10" s="1054"/>
      <c r="J10" s="29"/>
      <c r="K10" s="12"/>
    </row>
    <row r="11" spans="1:11" ht="20.100000000000001" customHeight="1">
      <c r="B11" s="713">
        <f>'Attach 3(JV)'!B11</f>
        <v>0</v>
      </c>
      <c r="C11" s="713"/>
      <c r="D11" s="713"/>
      <c r="E11" s="670"/>
      <c r="F11" s="670"/>
      <c r="G11" s="1054" t="str">
        <f>'Attach 3(JV)'!E11</f>
        <v>Gurgaon (Haryana) - 122001</v>
      </c>
      <c r="H11" s="1054"/>
    </row>
    <row r="12" spans="1:11" ht="20.100000000000001" customHeight="1">
      <c r="A12" s="31"/>
      <c r="B12" s="713">
        <f>'Attach 3(JV)'!B12</f>
        <v>0</v>
      </c>
      <c r="C12" s="713"/>
      <c r="D12" s="713"/>
      <c r="E12" s="13"/>
      <c r="F12" s="13"/>
      <c r="G12" s="13"/>
    </row>
    <row r="13" spans="1:11" ht="13.5" customHeight="1">
      <c r="A13" s="31"/>
      <c r="B13" s="119"/>
      <c r="C13" s="119"/>
      <c r="D13" s="119"/>
    </row>
    <row r="14" spans="1:11" ht="20.100000000000001" customHeight="1">
      <c r="A14" s="28" t="s">
        <v>338</v>
      </c>
    </row>
    <row r="15" spans="1:11" ht="15" customHeight="1">
      <c r="A15" s="31"/>
    </row>
    <row r="16" spans="1:11" ht="90.75" customHeight="1">
      <c r="A16" s="1062" t="str">
        <f>"We hereby declare that the following Work Completion Schedule shall be followed by us in furnishing and execution of the subject Package i.e., " &amp; 'Attach 3(JV)'!A3 &amp; " for the period commencing from the effective date of Contract to us :"</f>
        <v>We hereby declare that the following Work Completion Schedule shall be followed by us in furnishing and execution of the subject Package i.e., Conductor Package CD02 for supply of balance quantity of ACSR MOOSE Conductor for part of Diding – Dhalkebar – Bathnaha Transmission Line corresponding to Tower Package- TW02 associated with Arun-3 HEP in Nepal under Consultancy services to SAPDC. for the period commencing from the effective date of Contract to us :</v>
      </c>
      <c r="B16" s="1062"/>
      <c r="C16" s="1062"/>
      <c r="D16" s="1062"/>
      <c r="E16" s="1062"/>
      <c r="F16" s="1062"/>
      <c r="G16" s="1062"/>
      <c r="H16" s="1062"/>
      <c r="I16" s="33"/>
      <c r="J16" s="33"/>
    </row>
    <row r="17" spans="1:11" ht="14.25" customHeight="1">
      <c r="A17" s="31"/>
      <c r="B17" s="31"/>
      <c r="C17" s="31"/>
      <c r="D17" s="31"/>
      <c r="E17" s="668"/>
      <c r="F17" s="668"/>
      <c r="G17" s="31"/>
      <c r="H17" s="33"/>
      <c r="I17" s="33"/>
      <c r="J17" s="33"/>
    </row>
    <row r="18" spans="1:11" ht="33" customHeight="1">
      <c r="A18" s="1065" t="s">
        <v>342</v>
      </c>
      <c r="B18" s="1049" t="s">
        <v>370</v>
      </c>
      <c r="C18" s="1050"/>
      <c r="D18" s="1063"/>
      <c r="E18" s="1056" t="s">
        <v>916</v>
      </c>
      <c r="F18" s="1056" t="s">
        <v>917</v>
      </c>
      <c r="G18" s="1049" t="s">
        <v>918</v>
      </c>
      <c r="H18" s="1050"/>
      <c r="I18" s="33"/>
      <c r="J18" s="33"/>
    </row>
    <row r="19" spans="1:11" ht="69.75" customHeight="1">
      <c r="A19" s="1066"/>
      <c r="B19" s="1051"/>
      <c r="C19" s="1052"/>
      <c r="D19" s="1064"/>
      <c r="E19" s="1056"/>
      <c r="F19" s="1056"/>
      <c r="G19" s="1051"/>
      <c r="H19" s="1052"/>
      <c r="I19" s="33"/>
      <c r="J19" s="33"/>
    </row>
    <row r="20" spans="1:11" s="582" customFormat="1" ht="20.100000000000001" customHeight="1">
      <c r="A20" s="580">
        <v>1</v>
      </c>
      <c r="B20" s="1055" t="s">
        <v>797</v>
      </c>
      <c r="C20" s="1055"/>
      <c r="D20" s="1055"/>
      <c r="E20" s="669"/>
      <c r="F20" s="669"/>
      <c r="G20" s="1047"/>
      <c r="H20" s="1048"/>
      <c r="I20" s="581"/>
      <c r="J20" s="581"/>
      <c r="K20" s="581"/>
    </row>
    <row r="21" spans="1:11" s="582" customFormat="1" ht="20.100000000000001" customHeight="1">
      <c r="A21" s="580">
        <v>2</v>
      </c>
      <c r="B21" s="1055" t="s">
        <v>798</v>
      </c>
      <c r="C21" s="1055"/>
      <c r="D21" s="1055"/>
      <c r="E21" s="669"/>
      <c r="F21" s="669"/>
      <c r="G21" s="1047"/>
      <c r="H21" s="1048"/>
      <c r="I21" s="581"/>
      <c r="J21" s="581"/>
      <c r="K21" s="581"/>
    </row>
    <row r="22" spans="1:11" s="582" customFormat="1" ht="20.100000000000001" customHeight="1">
      <c r="A22" s="580">
        <v>3</v>
      </c>
      <c r="B22" s="1058" t="s">
        <v>799</v>
      </c>
      <c r="C22" s="1058"/>
      <c r="D22" s="1058"/>
      <c r="E22" s="675"/>
      <c r="F22" s="675"/>
      <c r="G22" s="1047"/>
      <c r="H22" s="1048"/>
      <c r="I22" s="581"/>
      <c r="J22" s="581"/>
      <c r="K22" s="581"/>
    </row>
    <row r="23" spans="1:11" s="582" customFormat="1" ht="20.100000000000001" customHeight="1">
      <c r="A23" s="580">
        <v>4</v>
      </c>
      <c r="B23" s="1058" t="s">
        <v>800</v>
      </c>
      <c r="C23" s="1058"/>
      <c r="D23" s="1058"/>
      <c r="E23" s="675"/>
      <c r="F23" s="675"/>
      <c r="G23" s="1047"/>
      <c r="H23" s="1048"/>
      <c r="I23" s="581"/>
      <c r="J23" s="581"/>
      <c r="K23" s="581"/>
    </row>
    <row r="24" spans="1:11" s="582" customFormat="1" ht="37.5" customHeight="1">
      <c r="A24" s="580">
        <v>5</v>
      </c>
      <c r="B24" s="1058" t="s">
        <v>801</v>
      </c>
      <c r="C24" s="1058"/>
      <c r="D24" s="1058"/>
      <c r="E24" s="675"/>
      <c r="F24" s="675"/>
      <c r="G24" s="1047"/>
      <c r="H24" s="1048"/>
      <c r="I24" s="581"/>
      <c r="J24" s="581"/>
      <c r="K24" s="581"/>
    </row>
    <row r="25" spans="1:11" s="582" customFormat="1" ht="20.100000000000001" customHeight="1">
      <c r="A25" s="580">
        <v>6</v>
      </c>
      <c r="B25" s="1055" t="s">
        <v>802</v>
      </c>
      <c r="C25" s="1055"/>
      <c r="D25" s="1055"/>
      <c r="E25" s="669"/>
      <c r="F25" s="669"/>
      <c r="G25" s="1047"/>
      <c r="H25" s="1048"/>
      <c r="I25" s="581"/>
      <c r="J25" s="581"/>
      <c r="K25" s="581"/>
    </row>
    <row r="26" spans="1:11" s="582" customFormat="1" ht="37.5" customHeight="1">
      <c r="A26" s="580">
        <v>7</v>
      </c>
      <c r="B26" s="1058" t="s">
        <v>803</v>
      </c>
      <c r="C26" s="1058"/>
      <c r="D26" s="1058"/>
      <c r="E26" s="675"/>
      <c r="F26" s="675"/>
      <c r="G26" s="1047"/>
      <c r="H26" s="1048"/>
      <c r="I26" s="581"/>
      <c r="J26" s="581"/>
      <c r="K26" s="581"/>
    </row>
    <row r="27" spans="1:11" ht="17.25" customHeight="1">
      <c r="A27" s="1057" t="str">
        <f>IF(OR(E26&gt;135,F26&gt;180,G26&gt;270),"You are exceeding the delivery schedule as specified in the bidding documents.","")</f>
        <v/>
      </c>
      <c r="B27" s="1057"/>
      <c r="C27" s="1057"/>
      <c r="D27" s="1057"/>
      <c r="E27" s="1057"/>
      <c r="F27" s="1057"/>
      <c r="G27" s="1057"/>
      <c r="H27" s="1057"/>
    </row>
    <row r="28" spans="1:11" ht="8.25" customHeight="1">
      <c r="A28" s="1059"/>
      <c r="B28" s="1059"/>
      <c r="C28" s="1059"/>
      <c r="D28" s="1059"/>
      <c r="E28" s="1059"/>
      <c r="F28" s="1059"/>
      <c r="G28" s="1059"/>
      <c r="H28" s="1059"/>
    </row>
    <row r="29" spans="1:11" ht="21" customHeight="1">
      <c r="A29" s="35" t="s">
        <v>7</v>
      </c>
      <c r="B29" s="67">
        <f>'Attach 3(JV)'!B24</f>
        <v>0</v>
      </c>
      <c r="D29" s="36" t="str">
        <f>'Attach 3(JV)'!D24</f>
        <v>Printed Name :</v>
      </c>
      <c r="E29" s="258"/>
      <c r="F29" s="258"/>
      <c r="G29" s="258">
        <f>'Attach 3(JV)'!E24</f>
        <v>0</v>
      </c>
    </row>
    <row r="30" spans="1:11" ht="22.5" customHeight="1">
      <c r="A30" s="35" t="s">
        <v>8</v>
      </c>
      <c r="B30" s="258">
        <f>'Attach 3(JV)'!B25</f>
        <v>0</v>
      </c>
      <c r="D30" s="36" t="str">
        <f>'Attach 3(JV)'!D25</f>
        <v>Designation :</v>
      </c>
      <c r="E30" s="258"/>
      <c r="F30" s="258"/>
      <c r="G30" s="258">
        <f>'Attach 3(JV)'!E25</f>
        <v>0</v>
      </c>
    </row>
    <row r="31" spans="1:11" ht="8.25" customHeight="1">
      <c r="D31" s="36"/>
      <c r="E31" s="39"/>
      <c r="F31" s="39"/>
      <c r="G31" s="39"/>
    </row>
    <row r="32" spans="1:11" ht="12" customHeight="1">
      <c r="A32" s="37"/>
    </row>
    <row r="33" spans="1:8" ht="51" customHeight="1">
      <c r="A33" s="42" t="s">
        <v>374</v>
      </c>
      <c r="B33" s="1060" t="s">
        <v>373</v>
      </c>
      <c r="C33" s="1060"/>
      <c r="D33" s="1060"/>
      <c r="E33" s="1060"/>
      <c r="F33" s="1060"/>
      <c r="G33" s="1060"/>
      <c r="H33" s="1060"/>
    </row>
    <row r="34" spans="1:8" ht="20.100000000000001" customHeight="1"/>
    <row r="35" spans="1:8" ht="20.100000000000001" customHeight="1">
      <c r="A35" s="37"/>
    </row>
    <row r="36" spans="1:8" ht="20.100000000000001" customHeight="1"/>
    <row r="37" spans="1:8" ht="20.100000000000001" customHeight="1">
      <c r="A37" s="37"/>
    </row>
    <row r="38" spans="1:8" ht="20.100000000000001" customHeight="1"/>
    <row r="39" spans="1:8" ht="20.100000000000001" customHeight="1">
      <c r="A39" s="37"/>
    </row>
    <row r="40" spans="1:8" ht="20.100000000000001" customHeight="1"/>
    <row r="41" spans="1:8" ht="20.100000000000001" customHeight="1"/>
    <row r="42" spans="1:8" ht="20.100000000000001" customHeight="1"/>
    <row r="43" spans="1:8" ht="20.100000000000001" customHeight="1"/>
  </sheetData>
  <sheetProtection algorithmName="SHA-512" hashValue="QGTPn3GeyFCOLTvOvxN67TuGDVorX/WdHpgiwGMiGOnApP9bYWEJEWOfjBkSb8dVlH2+62EAAEeCZN/36Af4ZA==" saltValue="g76HbpgG5GwOR3z7qValcA==" spinCount="100000" sheet="1" formatColumns="0" formatRows="0" selectLockedCells="1"/>
  <customSheetViews>
    <customSheetView guid="{496AE10D-777F-41DC-9459-B685612D7084}" scale="90" showPageBreaks="1" showGridLines="0" fitToPage="1" printArea="1" hiddenColumns="1" view="pageBreakPreview" topLeftCell="A10">
      <selection activeCell="E26" sqref="E26"/>
      <pageMargins left="0.45" right="0.38" top="0.57999999999999996" bottom="0.6" header="0.34" footer="0.35"/>
      <pageSetup scale="72" fitToHeight="0" orientation="portrait" r:id="rId1"/>
      <headerFooter alignWithMargins="0">
        <oddFooter>&amp;R&amp;"Book Antiqua,Bold"&amp;8 Page &amp;P of &amp;N</oddFooter>
      </headerFooter>
    </customSheetView>
    <customSheetView guid="{148014DA-3A4E-4452-87FA-29E4225C1DBF}" scale="90" showPageBreaks="1" showGridLines="0" fitToPage="1" printArea="1" hiddenColumns="1" view="pageBreakPreview">
      <selection activeCell="E44" sqref="E44"/>
      <pageMargins left="0.45" right="0.38" top="0.57999999999999996" bottom="0.6" header="0.34" footer="0.35"/>
      <pageSetup fitToHeight="0" orientation="portrait" r:id="rId2"/>
      <headerFooter alignWithMargins="0">
        <oddFooter>&amp;R&amp;"Book Antiqua,Bold"&amp;8 Page &amp;P of &amp;N</oddFooter>
      </headerFooter>
    </customSheetView>
    <customSheetView guid="{4167AD0A-C305-4E18-90C0-E68C87B87BD7}" scale="90" showPageBreaks="1" showGridLines="0" fitToPage="1" printArea="1" hiddenColumns="1" view="pageBreakPreview">
      <selection activeCell="E44" sqref="E44"/>
      <pageMargins left="0.45" right="0.38" top="0.57999999999999996" bottom="0.6" header="0.34" footer="0.35"/>
      <pageSetup fitToHeight="0" orientation="portrait" r:id="rId3"/>
      <headerFooter alignWithMargins="0">
        <oddFooter>&amp;R&amp;"Book Antiqua,Bold"&amp;8 Page &amp;P of &amp;N</oddFooter>
      </headerFooter>
    </customSheetView>
    <customSheetView guid="{E2E07920-5DA8-4DCB-AB03-A2E9F9E2B56D}" scale="90" showPageBreaks="1" showGridLines="0" fitToPage="1" printArea="1" hiddenColumns="1" view="pageBreakPreview" topLeftCell="A28">
      <selection activeCell="E21" sqref="E21"/>
      <pageMargins left="0.45" right="0.38" top="0.57999999999999996" bottom="0.6" header="0.34" footer="0.35"/>
      <pageSetup fitToHeight="0" orientation="portrait" r:id="rId4"/>
      <headerFooter alignWithMargins="0">
        <oddFooter>&amp;R&amp;"Book Antiqua,Bold"&amp;8 Page &amp;P of &amp;N</oddFooter>
      </headerFooter>
    </customSheetView>
    <customSheetView guid="{F7E0F5F5-A837-4858-962B-5093C362A793}" scale="90" showPageBreaks="1" showGridLines="0" fitToPage="1" printArea="1" hiddenColumns="1" view="pageBreakPreview">
      <selection activeCell="E21" sqref="E21"/>
      <pageMargins left="0.45" right="0.38" top="0.57999999999999996" bottom="0.6" header="0.34" footer="0.35"/>
      <pageSetup fitToHeight="0" orientation="portrait" r:id="rId5"/>
      <headerFooter alignWithMargins="0">
        <oddFooter>&amp;R&amp;"Book Antiqua,Bold"&amp;8 Page &amp;P of &amp;N</oddFooter>
      </headerFooter>
    </customSheetView>
    <customSheetView guid="{4C19ED80-F250-4761-A9B9-FB9136AF75D8}" scale="90" showPageBreaks="1" showGridLines="0" fitToPage="1" printArea="1" hiddenColumns="1" view="pageBreakPreview" topLeftCell="A21">
      <selection activeCell="E27" sqref="E27"/>
      <pageMargins left="0.45" right="0.38" top="0.57999999999999996" bottom="0.6" header="0.34" footer="0.35"/>
      <pageSetup fitToHeight="0" orientation="portrait" r:id="rId6"/>
      <headerFooter alignWithMargins="0">
        <oddFooter>&amp;R&amp;"Book Antiqua,Bold"&amp;8 Page &amp;P of &amp;N</oddFooter>
      </headerFooter>
    </customSheetView>
    <customSheetView guid="{E51D3662-FFCE-4FD6-A590-7DDC9E38C41F}" scale="90" showPageBreaks="1" showGridLines="0" printArea="1" hiddenColumns="1" view="pageBreakPreview" topLeftCell="A25">
      <selection activeCell="E44" sqref="E44"/>
      <rowBreaks count="1" manualBreakCount="1">
        <brk id="22" max="5" man="1"/>
      </rowBreaks>
      <pageMargins left="0.45" right="0.38" top="0.57999999999999996" bottom="0.6" header="0.34" footer="0.35"/>
      <pageSetup scale="78" orientation="portrait" r:id="rId7"/>
      <headerFooter alignWithMargins="0">
        <oddFooter>&amp;R&amp;"Book Antiqua,Bold"&amp;8 Page &amp;P of &amp;N</oddFooter>
      </headerFooter>
    </customSheetView>
    <customSheetView guid="{CB7992C9-ABA5-4C7D-8C49-1E1D8E8875C7}" scale="90" showPageBreaks="1" showGridLines="0" printArea="1" view="pageBreakPreview" topLeftCell="A32">
      <selection activeCell="F44" sqref="F44"/>
      <rowBreaks count="1" manualBreakCount="1">
        <brk id="22" max="5" man="1"/>
      </rowBreaks>
      <pageMargins left="0.45" right="0.38" top="0.57999999999999996" bottom="0.6" header="0.34" footer="0.35"/>
      <pageSetup scale="78" orientation="portrait" r:id="rId8"/>
      <headerFooter alignWithMargins="0">
        <oddFooter>&amp;R&amp;"Book Antiqua,Bold"&amp;8 Page &amp;P of &amp;N</oddFooter>
      </headerFooter>
    </customSheetView>
    <customSheetView guid="{97C0FC0E-800C-45C9-895E-E91A3F1ADBA4}" scale="90" showPageBreaks="1" showGridLines="0" printArea="1" view="pageBreakPreview">
      <selection activeCell="E33" sqref="E33"/>
      <rowBreaks count="1" manualBreakCount="1">
        <brk id="22" max="8" man="1"/>
      </rowBreaks>
      <pageMargins left="0.75" right="0.63" top="0.57999999999999996" bottom="0.6" header="0.34" footer="0.35"/>
      <pageSetup scale="78" orientation="portrait" r:id="rId9"/>
      <headerFooter alignWithMargins="0">
        <oddFooter>&amp;R&amp;"Book Antiqua,Bold"&amp;8 Page &amp;P of &amp;N</oddFooter>
      </headerFooter>
    </customSheetView>
    <customSheetView guid="{15A19D23-A9FD-4FC1-B7B0-F2D16BDFC729}"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10"/>
      <headerFooter alignWithMargins="0">
        <oddFooter>&amp;R&amp;"Book Antiqua,Bold"&amp;8 Page &amp;P of &amp;N</oddFooter>
      </headerFooter>
    </customSheetView>
    <customSheetView guid="{C5EDD9E3-0801-4479-8600-A80B0FCFDF0B}" scale="90" showPageBreaks="1" showGridLines="0" printArea="1" view="pageBreakPreview" topLeftCell="A7">
      <selection activeCell="B17" sqref="B17"/>
      <rowBreaks count="1" manualBreakCount="1">
        <brk id="22" max="8" man="1"/>
      </rowBreaks>
      <pageMargins left="0.75" right="0.63" top="0.57999999999999996" bottom="0.6" header="0.34" footer="0.35"/>
      <pageSetup scale="78" orientation="portrait" r:id="rId11"/>
      <headerFooter alignWithMargins="0">
        <oddFooter>&amp;R&amp;"Book Antiqua,Bold"&amp;8 Page &amp;P of &amp;N</oddFooter>
      </headerFooter>
    </customSheetView>
    <customSheetView guid="{FE4EC9C4-31B9-4D40-8323-5B16C3BC840F}"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12"/>
      <headerFooter alignWithMargins="0">
        <oddFooter>&amp;R&amp;"Book Antiqua,Bold"&amp;8 Page &amp;P of &amp;N</oddFooter>
      </headerFooter>
    </customSheetView>
    <customSheetView guid="{F9FE2C60-2849-4C32-B532-2B1A89FFA9CD}" scale="90" showPageBreaks="1" showGridLines="0" printArea="1" view="pageBreakPreview" topLeftCell="A19">
      <selection activeCell="E44" sqref="E44"/>
      <rowBreaks count="1" manualBreakCount="1">
        <brk id="22" max="8" man="1"/>
      </rowBreaks>
      <pageMargins left="0.75" right="0.63" top="0.57999999999999996" bottom="0.6" header="0.34" footer="0.35"/>
      <pageSetup scale="78" orientation="landscape" r:id="rId13"/>
      <headerFooter alignWithMargins="0">
        <oddFooter>&amp;R&amp;"Book Antiqua,Bold"&amp;8 Page &amp;P of &amp;N</oddFooter>
      </headerFooter>
    </customSheetView>
    <customSheetView guid="{494F6778-23FE-4AAC-B37D-6C7543FC13B9}" showGridLines="0" topLeftCell="A16">
      <selection activeCell="E26" sqref="E26"/>
      <rowBreaks count="1" manualBreakCount="1">
        <brk id="30" max="16383" man="1"/>
      </rowBreaks>
      <pageMargins left="0.75" right="0.63" top="0.57999999999999996" bottom="0.6" header="0.34" footer="0.35"/>
      <pageSetup orientation="portrait" r:id="rId14"/>
      <headerFooter alignWithMargins="0">
        <oddFooter>&amp;R&amp;"Book Antiqua,Bold"&amp;8 Page &amp;P of &amp;N</oddFooter>
      </headerFooter>
    </customSheetView>
    <customSheetView guid="{CD4CA1A8-824A-452F-BDBA-32A47C1B3013}" showGridLines="0" topLeftCell="A9">
      <selection activeCell="E20" sqref="E20"/>
      <rowBreaks count="1" manualBreakCount="1">
        <brk id="30" max="16383" man="1"/>
      </rowBreaks>
      <pageMargins left="0.75" right="0.63" top="0.57999999999999996" bottom="0.6" header="0.34" footer="0.35"/>
      <pageSetup orientation="portrait" r:id="rId15"/>
      <headerFooter alignWithMargins="0">
        <oddFooter>&amp;R&amp;"Book Antiqua,Bold"&amp;8 Page &amp;P of &amp;N</oddFooter>
      </headerFooter>
    </customSheetView>
    <customSheetView guid="{8E7B022F-1113-4BA2-B2BA-8EDBE02A2557}" showPageBreaks="1" showGridLines="0" printArea="1" showRuler="0">
      <selection activeCell="E20" sqref="E20"/>
      <rowBreaks count="1" manualBreakCount="1">
        <brk id="30" max="16383" man="1"/>
      </rowBreaks>
      <pageMargins left="0.75" right="0.63" top="0.57999999999999996" bottom="0.6" header="0.34" footer="0.35"/>
      <pageSetup orientation="portrait" r:id="rId16"/>
      <headerFooter alignWithMargins="0">
        <oddFooter>&amp;L&amp;8Tower Package-TW05, TL associated with Phase-I Generation Project in Orissa (Part-C)&amp;R&amp;"Book Antiqua,Bold"&amp;8 Page &amp;P of &amp;N</oddFooter>
      </headerFooter>
    </customSheetView>
    <customSheetView guid="{A3F641DF-CF1D-48E3-AFDC-E52726A449CB}" showRuler="0">
      <selection activeCell="E20" sqref="E20"/>
      <rowBreaks count="1" manualBreakCount="1">
        <brk id="30" max="16383" man="1"/>
      </rowBreaks>
      <pageMargins left="0.75" right="0.75" top="0.77" bottom="0.82" header="0.5" footer="0.5"/>
      <pageSetup orientation="portrait" r:id="rId17"/>
      <headerFooter alignWithMargins="0">
        <oddFooter>&amp;L&amp;8Tower Package-P238-TW04, TL associated with Phase-I Generation Project in Orissa (Part-C)&amp;R&amp;"Book Antiqua,Bold"&amp;8Attachment-9 TW04  / Page &amp;P of &amp;N</oddFooter>
      </headerFooter>
    </customSheetView>
    <customSheetView guid="{ECEBABD0-566A-41C4-AA9A-38EA30EFEDA8}" showGridLines="0" showRuler="0">
      <rowBreaks count="1" manualBreakCount="1">
        <brk id="30" max="16383" man="1"/>
      </rowBreaks>
      <pageMargins left="0.75" right="0.63" top="0.55000000000000004" bottom="0.64" header="0.34" footer="0.38"/>
      <pageSetup orientation="portrait" r:id="rId18"/>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E20" sqref="E20"/>
      <rowBreaks count="1" manualBreakCount="1">
        <brk id="30" max="16383" man="1"/>
      </rowBreaks>
      <pageMargins left="0.75" right="0.63" top="0.57999999999999996" bottom="0.6" header="0.34" footer="0.35"/>
      <pageSetup orientation="portrait" r:id="rId19"/>
      <headerFooter alignWithMargins="0">
        <oddFooter>&amp;R&amp;"Book Antiqua,Bold"&amp;8 Page &amp;P of &amp;N</oddFooter>
      </headerFooter>
    </customSheetView>
    <customSheetView guid="{7A9EA6D6-4DDF-43D9-92E6-C6AFAD14E266}" showGridLines="0" topLeftCell="A22">
      <selection activeCell="E36" sqref="E36"/>
      <rowBreaks count="1" manualBreakCount="1">
        <brk id="30" max="16383" man="1"/>
      </rowBreaks>
      <pageMargins left="0.75" right="0.63" top="0.57999999999999996" bottom="0.6" header="0.34" footer="0.35"/>
      <pageSetup orientation="portrait" r:id="rId20"/>
      <headerFooter alignWithMargins="0">
        <oddFooter>&amp;R&amp;"Book Antiqua,Bold"&amp;8 Page &amp;P of &amp;N</oddFooter>
      </headerFooter>
    </customSheetView>
    <customSheetView guid="{DC28ED1E-3E35-4094-9C2B-5C0A1C1D459C}" showGridLines="0">
      <selection activeCell="E36" sqref="E36"/>
      <rowBreaks count="1" manualBreakCount="1">
        <brk id="30" max="16383" man="1"/>
      </rowBreaks>
      <pageMargins left="0.75" right="0.63" top="0.57999999999999996" bottom="0.6" header="0.34" footer="0.35"/>
      <pageSetup orientation="portrait" r:id="rId21"/>
      <headerFooter alignWithMargins="0">
        <oddFooter>&amp;R&amp;"Book Antiqua,Bold"&amp;8 Page &amp;P of &amp;N</oddFooter>
      </headerFooter>
    </customSheetView>
    <customSheetView guid="{240327DD-375F-45D4-BA52-89AFD79FE6A1}"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22"/>
      <headerFooter alignWithMargins="0">
        <oddFooter>&amp;R&amp;"Book Antiqua,Bold"&amp;8 Page &amp;P of &amp;N</oddFooter>
      </headerFooter>
    </customSheetView>
    <customSheetView guid="{477F7E43-D393-45BA-B99B-D838E4629B5D}"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23"/>
      <headerFooter alignWithMargins="0">
        <oddFooter>&amp;R&amp;"Book Antiqua,Bold"&amp;8 Page &amp;P of &amp;N</oddFooter>
      </headerFooter>
    </customSheetView>
    <customSheetView guid="{8E3ED18F-7B8F-4A1C-969D-A70DC3B696C3}"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24"/>
      <headerFooter alignWithMargins="0">
        <oddFooter>&amp;R&amp;"Book Antiqua,Bold"&amp;8 Page &amp;P of &amp;N</oddFooter>
      </headerFooter>
    </customSheetView>
    <customSheetView guid="{38BECF6E-1A53-4F98-87B9-44F2C5F77E08}" scale="90" showPageBreaks="1" showGridLines="0" printArea="1" view="pageBreakPreview" topLeftCell="A33">
      <selection activeCell="E33" sqref="E33"/>
      <rowBreaks count="1" manualBreakCount="1">
        <brk id="22" max="8" man="1"/>
      </rowBreaks>
      <pageMargins left="0.75" right="0.63" top="0.57999999999999996" bottom="0.6" header="0.34" footer="0.35"/>
      <pageSetup scale="78" orientation="portrait" r:id="rId25"/>
      <headerFooter alignWithMargins="0">
        <oddFooter>&amp;R&amp;"Book Antiqua,Bold"&amp;8 Page &amp;P of &amp;N</oddFooter>
      </headerFooter>
    </customSheetView>
    <customSheetView guid="{340562B9-6CEE-4962-8D7D-CA1C6778F52C}" scale="90" showPageBreaks="1" showGridLines="0" printArea="1" view="pageBreakPreview">
      <selection activeCell="E33" sqref="E33"/>
      <rowBreaks count="1" manualBreakCount="1">
        <brk id="22" max="8" man="1"/>
      </rowBreaks>
      <pageMargins left="0.75" right="0.63" top="0.57999999999999996" bottom="0.6" header="0.34" footer="0.35"/>
      <pageSetup scale="78" orientation="portrait" r:id="rId26"/>
      <headerFooter alignWithMargins="0">
        <oddFooter>&amp;R&amp;"Book Antiqua,Bold"&amp;8 Page &amp;P of &amp;N</oddFooter>
      </headerFooter>
    </customSheetView>
    <customSheetView guid="{82E8A0F5-0020-4355-95CF-28601763A783}" scale="90" showPageBreaks="1" showGridLines="0" printArea="1" hiddenColumns="1" view="pageBreakPreview" topLeftCell="A37">
      <selection activeCell="E25" sqref="E25"/>
      <rowBreaks count="1" manualBreakCount="1">
        <brk id="22" max="5" man="1"/>
      </rowBreaks>
      <pageMargins left="0.45" right="0.38" top="0.57999999999999996" bottom="0.6" header="0.34" footer="0.35"/>
      <pageSetup scale="78" orientation="portrait" r:id="rId27"/>
      <headerFooter alignWithMargins="0">
        <oddFooter>&amp;R&amp;"Book Antiqua,Bold"&amp;8 Page &amp;P of &amp;N</oddFooter>
      </headerFooter>
    </customSheetView>
    <customSheetView guid="{05855B4F-D61E-4C97-B759-B2F96767F6F8}" scale="90" showPageBreaks="1" showGridLines="0" fitToPage="1" printArea="1" hiddenColumns="1" view="pageBreakPreview" topLeftCell="A21">
      <selection activeCell="E27" sqref="E27"/>
      <pageMargins left="0.45" right="0.38" top="0.57999999999999996" bottom="0.6" header="0.34" footer="0.35"/>
      <pageSetup fitToHeight="0" orientation="portrait" r:id="rId28"/>
      <headerFooter alignWithMargins="0">
        <oddFooter>&amp;R&amp;"Book Antiqua,Bold"&amp;8 Page &amp;P of &amp;N</oddFooter>
      </headerFooter>
    </customSheetView>
    <customSheetView guid="{AAA2E7F9-19F9-4EE2-88F1-FC4B485FDC89}" scale="90" showPageBreaks="1" showGridLines="0" fitToPage="1" printArea="1" hiddenColumns="1" view="pageBreakPreview" topLeftCell="A21">
      <selection activeCell="E22" sqref="E22"/>
      <pageMargins left="0.45" right="0.38" top="0.57999999999999996" bottom="0.6" header="0.34" footer="0.35"/>
      <pageSetup fitToHeight="0" orientation="portrait" r:id="rId29"/>
      <headerFooter alignWithMargins="0">
        <oddFooter>&amp;R&amp;"Book Antiqua,Bold"&amp;8 Page &amp;P of &amp;N</oddFooter>
      </headerFooter>
    </customSheetView>
    <customSheetView guid="{5F98D4F5-B0F8-4B93-97A5-7D09B63D9214}" scale="90" showPageBreaks="1" showGridLines="0" fitToPage="1" printArea="1" hiddenColumns="1" view="pageBreakPreview">
      <selection activeCell="E21" sqref="E21"/>
      <pageMargins left="0.45" right="0.38" top="0.57999999999999996" bottom="0.6" header="0.34" footer="0.35"/>
      <pageSetup fitToHeight="0" orientation="portrait" r:id="rId30"/>
      <headerFooter alignWithMargins="0">
        <oddFooter>&amp;R&amp;"Book Antiqua,Bold"&amp;8 Page &amp;P of &amp;N</oddFooter>
      </headerFooter>
    </customSheetView>
    <customSheetView guid="{61957660-E114-4987-A579-EE0EBCC04DE2}" scale="90" showPageBreaks="1" showGridLines="0" fitToPage="1" printArea="1" hiddenColumns="1" view="pageBreakPreview" topLeftCell="A28">
      <selection activeCell="E21" sqref="E21"/>
      <pageMargins left="0.45" right="0.38" top="0.57999999999999996" bottom="0.6" header="0.34" footer="0.35"/>
      <pageSetup fitToHeight="0" orientation="portrait" r:id="rId31"/>
      <headerFooter alignWithMargins="0">
        <oddFooter>&amp;R&amp;"Book Antiqua,Bold"&amp;8 Page &amp;P of &amp;N</oddFooter>
      </headerFooter>
    </customSheetView>
    <customSheetView guid="{002E11BA-D943-47A9-AEDC-085D4F2D2416}" scale="90" showPageBreaks="1" showGridLines="0" fitToPage="1" printArea="1" hiddenColumns="1" view="pageBreakPreview" topLeftCell="A13">
      <selection activeCell="E20" sqref="E20:F20"/>
      <pageMargins left="0.45" right="0.38" top="0.57999999999999996" bottom="0.6" header="0.34" footer="0.35"/>
      <pageSetup fitToHeight="0" orientation="portrait" r:id="rId32"/>
      <headerFooter alignWithMargins="0">
        <oddFooter>&amp;R&amp;"Book Antiqua,Bold"&amp;8 Page &amp;P of &amp;N</oddFooter>
      </headerFooter>
    </customSheetView>
    <customSheetView guid="{BA636A1C-0CF3-411D-9DF7-8E009FB35118}" scale="90" showPageBreaks="1" showGridLines="0" fitToPage="1" printArea="1" hiddenColumns="1" view="pageBreakPreview" topLeftCell="A13">
      <selection activeCell="E20" sqref="E20:F20"/>
      <pageMargins left="0.45" right="0.38" top="0.57999999999999996" bottom="0.6" header="0.34" footer="0.35"/>
      <pageSetup fitToHeight="0" orientation="portrait" r:id="rId33"/>
      <headerFooter alignWithMargins="0">
        <oddFooter>&amp;R&amp;"Book Antiqua,Bold"&amp;8 Page &amp;P of &amp;N</oddFooter>
      </headerFooter>
    </customSheetView>
  </customSheetViews>
  <mergeCells count="36">
    <mergeCell ref="A28:H28"/>
    <mergeCell ref="B33:H33"/>
    <mergeCell ref="A5:H5"/>
    <mergeCell ref="G10:H10"/>
    <mergeCell ref="G9:H9"/>
    <mergeCell ref="G8:H8"/>
    <mergeCell ref="G7:H7"/>
    <mergeCell ref="A16:H16"/>
    <mergeCell ref="B18:D19"/>
    <mergeCell ref="A18:A19"/>
    <mergeCell ref="B9:D9"/>
    <mergeCell ref="B10:D10"/>
    <mergeCell ref="B11:D11"/>
    <mergeCell ref="B12:D12"/>
    <mergeCell ref="G24:H24"/>
    <mergeCell ref="G25:H25"/>
    <mergeCell ref="A27:H27"/>
    <mergeCell ref="B26:D26"/>
    <mergeCell ref="B24:D24"/>
    <mergeCell ref="B23:D23"/>
    <mergeCell ref="B22:D22"/>
    <mergeCell ref="B25:D25"/>
    <mergeCell ref="G22:H22"/>
    <mergeCell ref="G23:H23"/>
    <mergeCell ref="G26:H26"/>
    <mergeCell ref="G21:H21"/>
    <mergeCell ref="G18:H19"/>
    <mergeCell ref="A1:D1"/>
    <mergeCell ref="A8:D8"/>
    <mergeCell ref="A3:H3"/>
    <mergeCell ref="G11:H11"/>
    <mergeCell ref="B21:D21"/>
    <mergeCell ref="B20:D20"/>
    <mergeCell ref="G20:H20"/>
    <mergeCell ref="E18:E19"/>
    <mergeCell ref="F18:F19"/>
  </mergeCells>
  <phoneticPr fontId="6" type="noConversion"/>
  <dataValidations count="2">
    <dataValidation type="decimal" allowBlank="1" showInputMessage="1" showErrorMessage="1" error="Enter period in numeric figure only !" sqref="E20:F25 G20:H25" xr:uid="{00000000-0002-0000-0C00-000000000000}">
      <formula1>0</formula1>
      <formula2>100</formula2>
    </dataValidation>
    <dataValidation showInputMessage="1" showErrorMessage="1" error="Enter period in numeric figure only !" sqref="G26:H26 E26 F26" xr:uid="{0CB42E5B-239F-448D-80BD-EA89008DC888}"/>
  </dataValidations>
  <pageMargins left="0.45" right="0.38" top="0.57999999999999996" bottom="0.6" header="0.34" footer="0.35"/>
  <pageSetup scale="72" fitToHeight="0" orientation="portrait" r:id="rId34"/>
  <headerFooter alignWithMargins="0">
    <oddFooter>&amp;R&amp;"Book Antiqua,Bold"&amp;8 Page &amp;P of &amp;N</oddFooter>
  </headerFooter>
  <drawing r:id="rId3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tabColor indexed="58"/>
    <pageSetUpPr fitToPage="1"/>
  </sheetPr>
  <dimension ref="A1:I36"/>
  <sheetViews>
    <sheetView showGridLines="0" view="pageBreakPreview" zoomScaleSheetLayoutView="100" workbookViewId="0">
      <selection activeCell="A3" sqref="A3:E3"/>
    </sheetView>
  </sheetViews>
  <sheetFormatPr defaultRowHeight="16.5"/>
  <cols>
    <col min="1" max="1" width="12.140625" style="5" customWidth="1"/>
    <col min="2" max="2" width="20.5703125" style="5" customWidth="1"/>
    <col min="3" max="3" width="11.42578125" style="5" customWidth="1"/>
    <col min="4" max="4" width="15.42578125" style="5" customWidth="1"/>
    <col min="5" max="5" width="39.28515625" style="5" customWidth="1"/>
    <col min="6" max="8" width="9.140625" style="1" customWidth="1"/>
  </cols>
  <sheetData>
    <row r="1" spans="1:9" ht="27" customHeight="1">
      <c r="A1" s="1046" t="str">
        <f>'Attach 3(JV)'!A1</f>
        <v>Specification No.:CC/NT/G-COND/DOM/A02/25/01011</v>
      </c>
      <c r="B1" s="1046"/>
      <c r="C1" s="1046"/>
      <c r="D1" s="1046"/>
      <c r="E1" s="327" t="str">
        <f>"Attachment-10 " &amp; 'Attach 3(JV)'!AT1</f>
        <v>Attachment-10 (CD02)</v>
      </c>
    </row>
    <row r="3" spans="1:9" ht="91.5" customHeight="1">
      <c r="A3" s="1067" t="str">
        <f>'Attach 3(JV)'!A3</f>
        <v>Conductor Package CD02 for supply of balance quantity of ACSR MOOSE Conductor for part of Diding – Dhalkebar – Bathnaha Transmission Line corresponding to Tower Package- TW02 associated with Arun-3 HEP in Nepal under Consultancy services to SAPDC.</v>
      </c>
      <c r="B3" s="1067"/>
      <c r="C3" s="1067"/>
      <c r="D3" s="1067"/>
      <c r="E3" s="1067"/>
      <c r="F3" s="3"/>
      <c r="G3" s="10"/>
      <c r="H3" s="3"/>
    </row>
    <row r="4" spans="1:9" ht="20.100000000000001" customHeight="1">
      <c r="A4" s="6"/>
      <c r="H4" s="11"/>
      <c r="I4" s="12"/>
    </row>
    <row r="5" spans="1:9" ht="20.100000000000001" customHeight="1">
      <c r="A5" s="1068" t="s">
        <v>371</v>
      </c>
      <c r="B5" s="1068"/>
      <c r="C5" s="1068"/>
      <c r="D5" s="1068"/>
      <c r="E5" s="1068"/>
      <c r="F5" s="4"/>
      <c r="H5" s="11"/>
      <c r="I5" s="12"/>
    </row>
    <row r="6" spans="1:9" ht="20.100000000000001" customHeight="1">
      <c r="A6" s="7"/>
      <c r="H6" s="11"/>
      <c r="I6" s="12"/>
    </row>
    <row r="7" spans="1:9" ht="20.100000000000001" customHeight="1">
      <c r="A7" s="15" t="str">
        <f>'Attach 3(JV)'!A7</f>
        <v>Bidder’s Name and Address (Qualified Licensee) :</v>
      </c>
      <c r="E7" s="16" t="str">
        <f>'Attach 3(JV)'!E7</f>
        <v>To:</v>
      </c>
      <c r="H7" s="11"/>
      <c r="I7" s="12"/>
    </row>
    <row r="8" spans="1:9" ht="36" customHeight="1">
      <c r="A8" s="1070" t="str">
        <f>'Attach 3(JV)'!A8</f>
        <v/>
      </c>
      <c r="B8" s="1070"/>
      <c r="C8" s="1070"/>
      <c r="D8" s="1070"/>
      <c r="E8" s="13" t="str">
        <f>'Attach 3(JV)'!E8</f>
        <v>Contract Services</v>
      </c>
      <c r="H8" s="11"/>
      <c r="I8" s="12"/>
    </row>
    <row r="9" spans="1:9" ht="20.100000000000001" customHeight="1">
      <c r="A9" s="14" t="s">
        <v>344</v>
      </c>
      <c r="B9" s="713">
        <f>'Attach 3(JV)'!B9</f>
        <v>0</v>
      </c>
      <c r="C9" s="713"/>
      <c r="D9" s="713"/>
      <c r="E9" s="13" t="str">
        <f>'Attach 3(JV)'!E9</f>
        <v>Power Grid Corporation of India Ltd.,</v>
      </c>
      <c r="H9" s="11"/>
      <c r="I9" s="12"/>
    </row>
    <row r="10" spans="1:9" ht="20.100000000000001" customHeight="1">
      <c r="A10" s="14" t="s">
        <v>346</v>
      </c>
      <c r="B10" s="713">
        <f>'Attach 3(JV)'!B10</f>
        <v>0</v>
      </c>
      <c r="C10" s="713"/>
      <c r="D10" s="713"/>
      <c r="E10" s="13" t="str">
        <f>'Attach 3(JV)'!E10</f>
        <v>"Saudamini", Plot No. 2, Sector 29</v>
      </c>
      <c r="H10" s="11"/>
      <c r="I10" s="12"/>
    </row>
    <row r="11" spans="1:9" ht="20.100000000000001" customHeight="1">
      <c r="B11" s="713">
        <f>'Attach 3(JV)'!B11</f>
        <v>0</v>
      </c>
      <c r="C11" s="713"/>
      <c r="D11" s="713"/>
      <c r="E11" s="13" t="str">
        <f>'Attach 3(JV)'!E11</f>
        <v>Gurgaon (Haryana) - 122001</v>
      </c>
    </row>
    <row r="12" spans="1:9" ht="20.100000000000001" customHeight="1">
      <c r="A12" s="7"/>
      <c r="B12" s="713">
        <f>'Attach 3(JV)'!B12</f>
        <v>0</v>
      </c>
      <c r="C12" s="713"/>
      <c r="D12" s="713"/>
      <c r="E12" s="13"/>
    </row>
    <row r="13" spans="1:9" ht="20.100000000000001" customHeight="1">
      <c r="A13" s="7"/>
      <c r="B13" s="162"/>
      <c r="C13" s="162"/>
      <c r="D13" s="162"/>
      <c r="G13" s="13"/>
    </row>
    <row r="14" spans="1:9" ht="20.100000000000001" customHeight="1">
      <c r="A14" s="5" t="s">
        <v>338</v>
      </c>
    </row>
    <row r="15" spans="1:9" ht="20.100000000000001" customHeight="1">
      <c r="A15" s="7"/>
    </row>
    <row r="16" spans="1:9" ht="57" customHeight="1">
      <c r="A16" s="1069" t="s">
        <v>372</v>
      </c>
      <c r="B16" s="1069"/>
      <c r="C16" s="1069"/>
      <c r="D16" s="1069"/>
      <c r="E16" s="1069"/>
      <c r="F16" s="2"/>
      <c r="G16" s="2"/>
      <c r="H16" s="2"/>
    </row>
    <row r="17" spans="1:5" ht="20.100000000000001" customHeight="1">
      <c r="A17" s="8"/>
    </row>
    <row r="18" spans="1:5" ht="20.100000000000001" customHeight="1">
      <c r="A18" s="8"/>
    </row>
    <row r="19" spans="1:5" ht="20.100000000000001" customHeight="1"/>
    <row r="20" spans="1:5" ht="33" customHeight="1">
      <c r="D20" s="19"/>
    </row>
    <row r="21" spans="1:5" ht="33" customHeight="1">
      <c r="A21" s="18" t="s">
        <v>7</v>
      </c>
      <c r="B21" s="179">
        <f>'Attach 3(JV)'!B24</f>
        <v>0</v>
      </c>
      <c r="C21" s="17"/>
      <c r="D21" s="19" t="s">
        <v>5</v>
      </c>
      <c r="E21" s="264">
        <f>'Attach 3(JV)'!E24</f>
        <v>0</v>
      </c>
    </row>
    <row r="22" spans="1:5" ht="33" customHeight="1">
      <c r="A22" s="18" t="s">
        <v>8</v>
      </c>
      <c r="B22" s="264">
        <f>'Attach 3(JV)'!B25</f>
        <v>0</v>
      </c>
      <c r="C22" s="17"/>
      <c r="D22" s="19" t="s">
        <v>6</v>
      </c>
      <c r="E22" s="264">
        <f>'Attach 3(JV)'!E25</f>
        <v>0</v>
      </c>
    </row>
    <row r="23" spans="1:5" ht="33" customHeight="1">
      <c r="B23" s="17"/>
      <c r="C23" s="17"/>
      <c r="D23" s="19"/>
      <c r="E23" s="17"/>
    </row>
    <row r="24" spans="1:5" ht="20.100000000000001" customHeight="1"/>
    <row r="25" spans="1:5" ht="20.100000000000001" customHeight="1">
      <c r="A25" s="9"/>
    </row>
    <row r="26" spans="1:5" ht="20.100000000000001" customHeight="1"/>
    <row r="27" spans="1:5" ht="20.100000000000001" customHeight="1"/>
    <row r="28" spans="1:5" ht="20.100000000000001" customHeight="1">
      <c r="A28" s="9"/>
    </row>
    <row r="29" spans="1:5" ht="20.100000000000001" customHeight="1"/>
    <row r="30" spans="1:5" ht="20.100000000000001" customHeight="1">
      <c r="A30" s="9"/>
    </row>
    <row r="31" spans="1:5" ht="20.100000000000001" customHeight="1"/>
    <row r="32" spans="1:5" ht="20.100000000000001" customHeight="1">
      <c r="A32" s="9"/>
    </row>
    <row r="33" ht="20.100000000000001" customHeight="1"/>
    <row r="34" ht="20.100000000000001" customHeight="1"/>
    <row r="35" ht="20.100000000000001" customHeight="1"/>
    <row r="36" ht="20.100000000000001" customHeight="1"/>
  </sheetData>
  <sheetProtection password="EE0B" sheet="1" objects="1" scenarios="1" formatColumns="0" formatRows="0" selectLockedCells="1"/>
  <customSheetViews>
    <customSheetView guid="{496AE10D-777F-41DC-9459-B685612D7084}" showPageBreaks="1" showGridLines="0" fitToPage="1" printArea="1" view="pageBreakPreview">
      <selection activeCell="A3" sqref="A3:E3"/>
      <pageMargins left="0.75" right="0.63" top="0.57999999999999996" bottom="0.6" header="0.34" footer="0.35"/>
      <pageSetup orientation="portrait" r:id="rId1"/>
      <headerFooter alignWithMargins="0">
        <oddFooter>&amp;R&amp;"Book Antiqua,Bold"&amp;8 Page &amp;P of &amp;N</oddFooter>
      </headerFooter>
    </customSheetView>
    <customSheetView guid="{148014DA-3A4E-4452-87FA-29E4225C1DBF}" showPageBreaks="1" showGridLines="0" fitToPage="1" printArea="1" view="pageBreakPreview">
      <selection activeCell="L22" sqref="L22"/>
      <pageMargins left="0.75" right="0.63" top="0.57999999999999996" bottom="0.6" header="0.34" footer="0.35"/>
      <pageSetup orientation="portrait" r:id="rId2"/>
      <headerFooter alignWithMargins="0">
        <oddFooter>&amp;R&amp;"Book Antiqua,Bold"&amp;8 Page &amp;P of &amp;N</oddFooter>
      </headerFooter>
    </customSheetView>
    <customSheetView guid="{4167AD0A-C305-4E18-90C0-E68C87B87BD7}" showPageBreaks="1" showGridLines="0" fitToPage="1" printArea="1" view="pageBreakPreview">
      <selection activeCell="L22" sqref="L22"/>
      <pageMargins left="0.75" right="0.63" top="0.57999999999999996" bottom="0.6" header="0.34" footer="0.35"/>
      <pageSetup orientation="portrait" r:id="rId3"/>
      <headerFooter alignWithMargins="0">
        <oddFooter>&amp;R&amp;"Book Antiqua,Bold"&amp;8 Page &amp;P of &amp;N</oddFooter>
      </headerFooter>
    </customSheetView>
    <customSheetView guid="{E2E07920-5DA8-4DCB-AB03-A2E9F9E2B56D}" showPageBreaks="1" showGridLines="0" fitToPage="1" printArea="1" view="pageBreakPreview">
      <selection activeCell="E23" sqref="E23"/>
      <pageMargins left="0.75" right="0.63" top="0.57999999999999996" bottom="0.6" header="0.34" footer="0.35"/>
      <pageSetup scale="99" orientation="portrait" r:id="rId4"/>
      <headerFooter alignWithMargins="0">
        <oddFooter>&amp;R&amp;"Book Antiqua,Bold"&amp;8 Page &amp;P of &amp;N</oddFooter>
      </headerFooter>
    </customSheetView>
    <customSheetView guid="{F7E0F5F5-A837-4858-962B-5093C362A793}" showPageBreaks="1" showGridLines="0" fitToPage="1" printArea="1" view="pageBreakPreview">
      <selection activeCell="E23" sqref="E23"/>
      <pageMargins left="0.75" right="0.63" top="0.57999999999999996" bottom="0.6" header="0.34" footer="0.35"/>
      <pageSetup scale="97" orientation="portrait" r:id="rId5"/>
      <headerFooter alignWithMargins="0">
        <oddFooter>&amp;R&amp;"Book Antiqua,Bold"&amp;8 Page &amp;P of &amp;N</oddFooter>
      </headerFooter>
    </customSheetView>
    <customSheetView guid="{4C19ED80-F250-4761-A9B9-FB9136AF75D8}" showPageBreaks="1" showGridLines="0" fitToPage="1" printArea="1" view="pageBreakPreview" topLeftCell="A19">
      <selection activeCell="E23" sqref="E23"/>
      <pageMargins left="0.75" right="0.63" top="0.57999999999999996" bottom="0.6" header="0.34" footer="0.35"/>
      <pageSetup scale="97" orientation="portrait" r:id="rId6"/>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scale="99" orientation="portrait" r:id="rId7"/>
      <headerFooter alignWithMargins="0">
        <oddFooter>&amp;R&amp;"Book Antiqua,Bold"&amp;8 Page &amp;P of &amp;N</oddFooter>
      </headerFooter>
    </customSheetView>
    <customSheetView guid="{CB7992C9-ABA5-4C7D-8C49-1E1D8E8875C7}" showPageBreaks="1" showGridLines="0" printArea="1" view="pageBreakPreview">
      <pageMargins left="0.75" right="0.63" top="0.57999999999999996" bottom="0.6" header="0.34" footer="0.35"/>
      <pageSetup orientation="portrait" r:id="rId8"/>
      <headerFooter alignWithMargins="0">
        <oddFooter>&amp;R&amp;"Book Antiqua,Bold"&amp;8 Page &amp;P of &amp;N</oddFooter>
      </headerFooter>
    </customSheetView>
    <customSheetView guid="{97C0FC0E-800C-45C9-895E-E91A3F1ADBA4}" showPageBreaks="1" showGridLines="0" printArea="1" view="pageBreakPreview" topLeftCell="A13">
      <selection activeCell="H32" sqref="H32"/>
      <pageMargins left="0.75" right="0.63" top="0.57999999999999996" bottom="0.6" header="0.34" footer="0.35"/>
      <pageSetup orientation="portrait" r:id="rId9"/>
      <headerFooter alignWithMargins="0">
        <oddFooter>&amp;R&amp;"Book Antiqua,Bold"&amp;8 Page &amp;P of &amp;N</oddFooter>
      </headerFooter>
    </customSheetView>
    <customSheetView guid="{15A19D23-A9FD-4FC1-B7B0-F2D16BDFC729}" showPageBreaks="1" showGridLines="0" printArea="1" view="pageBreakPreview" topLeftCell="A22">
      <selection activeCell="B17" sqref="B17"/>
      <pageMargins left="0.75" right="0.63" top="0.57999999999999996" bottom="0.6" header="0.34" footer="0.35"/>
      <pageSetup orientation="portrait" r:id="rId10"/>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75" right="0.63" top="0.57999999999999996" bottom="0.6" header="0.34" footer="0.35"/>
      <pageSetup orientation="portrait" r:id="rId11"/>
      <headerFooter alignWithMargins="0">
        <oddFooter>&amp;R&amp;"Book Antiqua,Bold"&amp;8 Page &amp;P of &amp;N</oddFooter>
      </headerFooter>
    </customSheetView>
    <customSheetView guid="{FE4EC9C4-31B9-4D40-8323-5B16C3BC840F}" showPageBreaks="1" showGridLines="0" printArea="1" view="pageBreakPreview" topLeftCell="A4">
      <pageMargins left="0.75" right="0.63" top="0.57999999999999996" bottom="0.6" header="0.34" footer="0.35"/>
      <pageSetup orientation="portrait" r:id="rId12"/>
      <headerFooter alignWithMargins="0">
        <oddFooter>&amp;R&amp;"Book Antiqua,Bold"&amp;8 Page &amp;P of &amp;N</oddFooter>
      </headerFooter>
    </customSheetView>
    <customSheetView guid="{F9FE2C60-2849-4C32-B532-2B1A89FFA9CD}" showGridLines="0">
      <pageMargins left="0.75" right="0.63" top="0.57999999999999996" bottom="0.6" header="0.34" footer="0.35"/>
      <pageSetup orientation="portrait" r:id="rId13"/>
      <headerFooter alignWithMargins="0">
        <oddFooter>&amp;R&amp;"Book Antiqua,Bold"&amp;8 Page &amp;P of &amp;N</oddFooter>
      </headerFooter>
    </customSheetView>
    <customSheetView guid="{494F6778-23FE-4AAC-B37D-6C7543FC13B9}" showGridLines="0" topLeftCell="A16">
      <selection activeCell="A3" sqref="A3:E3"/>
      <pageMargins left="0.75" right="0.63" top="0.57999999999999996" bottom="0.6" header="0.34" footer="0.35"/>
      <pageSetup orientation="portrait" r:id="rId14"/>
      <headerFooter alignWithMargins="0">
        <oddFooter>&amp;R&amp;"Book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5"/>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6"/>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77" bottom="1" header="0.5" footer="0.5"/>
      <pageSetup orientation="portrait" r:id="rId17"/>
      <headerFooter alignWithMargins="0">
        <oddFooter>&amp;L&amp;8Tower Package-P238-TW04, TL associated with Phase-I Generation Project in Orissa (Part-C)&amp;R&amp;"Book Antiqua,Bold"&amp;8Attachment-10 TW04  / Page &amp;P of &amp;N</oddFooter>
      </headerFooter>
    </customSheetView>
    <customSheetView guid="{ECEBABD0-566A-41C4-AA9A-38EA30EFEDA8}" showGridLines="0" zeroValues="0" showRuler="0">
      <pageMargins left="0.75" right="0.63" top="0.55000000000000004" bottom="0.64" header="0.34" footer="0.38"/>
      <pageSetup orientation="portrait" r:id="rId18"/>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20"/>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21"/>
      <headerFooter alignWithMargins="0">
        <oddFooter>&amp;R&amp;"Book Antiqua,Bold"&amp;8 Page &amp;P of &amp;N</oddFooter>
      </headerFooter>
    </customSheetView>
    <customSheetView guid="{240327DD-375F-45D4-BA52-89AFD79FE6A1}" showPageBreaks="1" showGridLines="0" printArea="1" view="pageBreakPreview">
      <pageMargins left="0.75" right="0.63" top="0.57999999999999996" bottom="0.6" header="0.34" footer="0.35"/>
      <pageSetup orientation="portrait" r:id="rId22"/>
      <headerFooter alignWithMargins="0">
        <oddFooter>&amp;R&amp;"Book Antiqua,Bold"&amp;8 Page &amp;P of &amp;N</oddFooter>
      </headerFooter>
    </customSheetView>
    <customSheetView guid="{477F7E43-D393-45BA-B99B-D838E4629B5D}" showPageBreaks="1" showGridLines="0" printArea="1" view="pageBreakPreview" topLeftCell="A22">
      <selection activeCell="B17" sqref="B17"/>
      <pageMargins left="0.75" right="0.63" top="0.57999999999999996" bottom="0.6" header="0.34" footer="0.35"/>
      <pageSetup orientation="portrait" r:id="rId23"/>
      <headerFooter alignWithMargins="0">
        <oddFooter>&amp;R&amp;"Book Antiqua,Bold"&amp;8 Page &amp;P of &amp;N</oddFooter>
      </headerFooter>
    </customSheetView>
    <customSheetView guid="{8E3ED18F-7B8F-4A1C-969D-A70DC3B696C3}" showPageBreaks="1" showGridLines="0" printArea="1" view="pageBreakPreview" topLeftCell="A22">
      <selection activeCell="B17" sqref="B17"/>
      <pageMargins left="0.75" right="0.63" top="0.57999999999999996" bottom="0.6" header="0.34" footer="0.35"/>
      <pageSetup orientation="portrait" r:id="rId24"/>
      <headerFooter alignWithMargins="0">
        <oddFooter>&amp;R&amp;"Book Antiqua,Bold"&amp;8 Page &amp;P of &amp;N</oddFooter>
      </headerFooter>
    </customSheetView>
    <customSheetView guid="{38BECF6E-1A53-4F98-87B9-44F2C5F77E08}" showPageBreaks="1" showGridLines="0" printArea="1" view="pageBreakPreview" topLeftCell="A25">
      <selection activeCell="H32" sqref="H32"/>
      <pageMargins left="0.75" right="0.63" top="0.57999999999999996" bottom="0.6" header="0.34" footer="0.35"/>
      <pageSetup orientation="portrait" r:id="rId25"/>
      <headerFooter alignWithMargins="0">
        <oddFooter>&amp;R&amp;"Book Antiqua,Bold"&amp;8 Page &amp;P of &amp;N</oddFooter>
      </headerFooter>
    </customSheetView>
    <customSheetView guid="{340562B9-6CEE-4962-8D7D-CA1C6778F52C}" showPageBreaks="1" showGridLines="0" printArea="1" view="pageBreakPreview" topLeftCell="A13">
      <selection activeCell="H32" sqref="H32"/>
      <pageMargins left="0.75" right="0.63" top="0.57999999999999996" bottom="0.6" header="0.34" footer="0.35"/>
      <pageSetup orientation="portrait" r:id="rId26"/>
      <headerFooter alignWithMargins="0">
        <oddFooter>&amp;R&amp;"Book Antiqua,Bold"&amp;8 Page &amp;P of &amp;N</oddFooter>
      </headerFooter>
    </customSheetView>
    <customSheetView guid="{82E8A0F5-0020-4355-95CF-28601763A783}" showPageBreaks="1" showGridLines="0" fitToPage="1" printArea="1" view="pageBreakPreview">
      <selection activeCell="E23" sqref="E23"/>
      <pageMargins left="0.75" right="0.63" top="0.57999999999999996" bottom="0.6" header="0.34" footer="0.35"/>
      <pageSetup scale="97" orientation="portrait" r:id="rId27"/>
      <headerFooter alignWithMargins="0">
        <oddFooter>&amp;R&amp;"Book Antiqua,Bold"&amp;8 Page &amp;P of &amp;N</oddFooter>
      </headerFooter>
    </customSheetView>
    <customSheetView guid="{05855B4F-D61E-4C97-B759-B2F96767F6F8}" showPageBreaks="1" showGridLines="0" fitToPage="1" printArea="1" view="pageBreakPreview" topLeftCell="A19">
      <selection activeCell="E23" sqref="E23"/>
      <pageMargins left="0.75" right="0.63" top="0.57999999999999996" bottom="0.6" header="0.34" footer="0.35"/>
      <pageSetup scale="97" orientation="portrait" r:id="rId28"/>
      <headerFooter alignWithMargins="0">
        <oddFooter>&amp;R&amp;"Book Antiqua,Bold"&amp;8 Page &amp;P of &amp;N</oddFooter>
      </headerFooter>
    </customSheetView>
    <customSheetView guid="{AAA2E7F9-19F9-4EE2-88F1-FC4B485FDC89}" showPageBreaks="1" showGridLines="0" fitToPage="1" printArea="1" view="pageBreakPreview">
      <selection activeCell="E23" sqref="E23"/>
      <pageMargins left="0.75" right="0.63" top="0.57999999999999996" bottom="0.6" header="0.34" footer="0.35"/>
      <pageSetup scale="97" orientation="portrait" r:id="rId29"/>
      <headerFooter alignWithMargins="0">
        <oddFooter>&amp;R&amp;"Book Antiqua,Bold"&amp;8 Page &amp;P of &amp;N</oddFooter>
      </headerFooter>
    </customSheetView>
    <customSheetView guid="{5F98D4F5-B0F8-4B93-97A5-7D09B63D9214}" showPageBreaks="1" showGridLines="0" fitToPage="1" printArea="1" view="pageBreakPreview">
      <selection activeCell="E23" sqref="E23"/>
      <pageMargins left="0.75" right="0.63" top="0.57999999999999996" bottom="0.6" header="0.34" footer="0.35"/>
      <pageSetup scale="99" orientation="portrait" r:id="rId30"/>
      <headerFooter alignWithMargins="0">
        <oddFooter>&amp;R&amp;"Book Antiqua,Bold"&amp;8 Page &amp;P of &amp;N</oddFooter>
      </headerFooter>
    </customSheetView>
    <customSheetView guid="{61957660-E114-4987-A579-EE0EBCC04DE2}" showPageBreaks="1" showGridLines="0" fitToPage="1" printArea="1" view="pageBreakPreview">
      <selection activeCell="E23" sqref="E23"/>
      <pageMargins left="0.75" right="0.63" top="0.57999999999999996" bottom="0.6" header="0.34" footer="0.35"/>
      <pageSetup scale="95" orientation="portrait" r:id="rId31"/>
      <headerFooter alignWithMargins="0">
        <oddFooter>&amp;R&amp;"Book Antiqua,Bold"&amp;8 Page &amp;P of &amp;N</oddFooter>
      </headerFooter>
    </customSheetView>
    <customSheetView guid="{002E11BA-D943-47A9-AEDC-085D4F2D2416}" showPageBreaks="1" showGridLines="0" fitToPage="1" printArea="1" view="pageBreakPreview" topLeftCell="A7">
      <selection activeCell="A3" sqref="A3:E3"/>
      <pageMargins left="0.75" right="0.63" top="0.57999999999999996" bottom="0.6" header="0.34" footer="0.35"/>
      <pageSetup orientation="portrait" r:id="rId32"/>
      <headerFooter alignWithMargins="0">
        <oddFooter>&amp;R&amp;"Book Antiqua,Bold"&amp;8 Page &amp;P of &amp;N</oddFooter>
      </headerFooter>
    </customSheetView>
    <customSheetView guid="{BA636A1C-0CF3-411D-9DF7-8E009FB35118}" showPageBreaks="1" showGridLines="0" fitToPage="1" printArea="1" view="pageBreakPreview" topLeftCell="A7">
      <selection activeCell="A3" sqref="A3:E3"/>
      <pageMargins left="0.75" right="0.63" top="0.57999999999999996" bottom="0.6" header="0.34" footer="0.35"/>
      <pageSetup orientation="portrait" r:id="rId33"/>
      <headerFooter alignWithMargins="0">
        <oddFooter>&amp;R&amp;"Book Antiqua,Bold"&amp;8 Page &amp;P of &amp;N</oddFooter>
      </headerFooter>
    </customSheetView>
  </customSheetViews>
  <mergeCells count="9">
    <mergeCell ref="A1:D1"/>
    <mergeCell ref="A3:E3"/>
    <mergeCell ref="A5:E5"/>
    <mergeCell ref="A16:E16"/>
    <mergeCell ref="B9:D9"/>
    <mergeCell ref="B10:D10"/>
    <mergeCell ref="B11:D11"/>
    <mergeCell ref="B12:D12"/>
    <mergeCell ref="A8:D8"/>
  </mergeCells>
  <phoneticPr fontId="6" type="noConversion"/>
  <pageMargins left="0.75" right="0.63" top="0.57999999999999996" bottom="0.6" header="0.34" footer="0.35"/>
  <pageSetup orientation="portrait" r:id="rId34"/>
  <headerFooter alignWithMargins="0">
    <oddFooter>&amp;R&amp;"Book Antiqua,Bold"&amp;8 Page &amp;P of &amp;N</oddFooter>
  </headerFooter>
  <drawing r:id="rId3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indexed="14"/>
    <pageSetUpPr fitToPage="1"/>
  </sheetPr>
  <dimension ref="A1:Z86"/>
  <sheetViews>
    <sheetView showGridLines="0" view="pageBreakPreview" topLeftCell="A9" zoomScale="115" zoomScaleSheetLayoutView="115" workbookViewId="0">
      <selection activeCell="B18" sqref="B18:C18"/>
    </sheetView>
  </sheetViews>
  <sheetFormatPr defaultColWidth="9.140625" defaultRowHeight="16.5"/>
  <cols>
    <col min="1" max="1" width="12.140625" style="28" customWidth="1"/>
    <col min="2" max="2" width="30.7109375" style="28" customWidth="1"/>
    <col min="3" max="3" width="19.7109375" style="28" customWidth="1"/>
    <col min="4" max="4" width="18.85546875" style="28" customWidth="1"/>
    <col min="5" max="5" width="20" style="28" customWidth="1"/>
    <col min="6" max="8" width="9.140625" style="23"/>
    <col min="9" max="16384" width="9.140625" style="24"/>
  </cols>
  <sheetData>
    <row r="1" spans="1:26" ht="29.25" customHeight="1">
      <c r="A1" s="1046" t="str">
        <f>'Attach 3(JV)'!A1</f>
        <v>Specification No.:CC/NT/G-COND/DOM/A02/25/01011</v>
      </c>
      <c r="B1" s="1046"/>
      <c r="C1" s="1046"/>
      <c r="D1" s="1025" t="str">
        <f>"Attachment-11 " &amp; 'Attach 3(JV)'!AT1</f>
        <v>Attachment-11 (CD02)</v>
      </c>
      <c r="E1" s="1025"/>
    </row>
    <row r="2" spans="1:26" ht="13.5" customHeight="1">
      <c r="Z2" s="144">
        <f>'Attach 3(JV)'!Z2</f>
        <v>0</v>
      </c>
    </row>
    <row r="3" spans="1:26" ht="67.5" customHeight="1">
      <c r="A3" s="710" t="str">
        <f>'Attach 3(QR)'!A3</f>
        <v>Conductor Package CD02 for supply of balance quantity of ACSR MOOSE Conductor for part of Diding – Dhalkebar – Bathnaha Transmission Line corresponding to Tower Package- TW02 associated with Arun-3 HEP in Nepal under Consultancy services to SAPDC.</v>
      </c>
      <c r="B3" s="710"/>
      <c r="C3" s="710"/>
      <c r="D3" s="710"/>
      <c r="E3" s="710"/>
      <c r="F3" s="25"/>
      <c r="G3" s="26"/>
      <c r="H3" s="25"/>
    </row>
    <row r="4" spans="1:26" ht="19.5" customHeight="1">
      <c r="A4" s="27"/>
      <c r="H4" s="29"/>
      <c r="I4" s="12"/>
    </row>
    <row r="5" spans="1:26" ht="21.75" customHeight="1">
      <c r="A5" s="711" t="s">
        <v>852</v>
      </c>
      <c r="B5" s="711"/>
      <c r="C5" s="711"/>
      <c r="D5" s="711"/>
      <c r="E5" s="711"/>
      <c r="F5" s="30"/>
      <c r="H5" s="29"/>
      <c r="I5" s="12"/>
    </row>
    <row r="6" spans="1:26" ht="19.5" customHeight="1">
      <c r="A6" s="31"/>
      <c r="H6" s="29"/>
      <c r="I6" s="12"/>
    </row>
    <row r="7" spans="1:26" ht="19.5" customHeight="1">
      <c r="A7" s="32" t="str">
        <f>'Attach 3(JV)'!A7</f>
        <v>Bidder’s Name and Address (Qualified Licensee) :</v>
      </c>
      <c r="B7" s="31"/>
      <c r="C7" s="31"/>
      <c r="D7" s="16" t="str">
        <f>'Attach 3(JV)'!E7</f>
        <v>To:</v>
      </c>
      <c r="H7" s="29"/>
      <c r="I7" s="12"/>
    </row>
    <row r="8" spans="1:26" ht="36" customHeight="1">
      <c r="A8" s="708" t="str">
        <f>'Attach 3(JV)'!A8</f>
        <v/>
      </c>
      <c r="B8" s="708"/>
      <c r="C8" s="708"/>
      <c r="D8" s="13" t="str">
        <f>'Attach 3(JV)'!E8</f>
        <v>Contract Services</v>
      </c>
      <c r="H8" s="29"/>
      <c r="I8" s="12"/>
    </row>
    <row r="9" spans="1:26" ht="19.5" customHeight="1">
      <c r="A9" s="14" t="s">
        <v>344</v>
      </c>
      <c r="B9" s="713">
        <f>'Attach 3(JV)'!B9</f>
        <v>0</v>
      </c>
      <c r="C9" s="713"/>
      <c r="D9" s="13" t="str">
        <f>'Attach 3(JV)'!E9</f>
        <v>Power Grid Corporation of India Ltd.,</v>
      </c>
      <c r="H9" s="29"/>
      <c r="I9" s="12"/>
    </row>
    <row r="10" spans="1:26" ht="19.5" customHeight="1">
      <c r="A10" s="14" t="s">
        <v>346</v>
      </c>
      <c r="B10" s="713">
        <f>'Attach 3(JV)'!B10</f>
        <v>0</v>
      </c>
      <c r="C10" s="713"/>
      <c r="D10" s="13" t="str">
        <f>'Attach 3(JV)'!E10</f>
        <v>"Saudamini", Plot No. 2, Sector 29</v>
      </c>
      <c r="H10" s="29"/>
      <c r="I10" s="12"/>
    </row>
    <row r="11" spans="1:26" ht="19.5" customHeight="1">
      <c r="B11" s="713">
        <f>'Attach 3(JV)'!B11</f>
        <v>0</v>
      </c>
      <c r="C11" s="713"/>
      <c r="D11" s="13" t="str">
        <f>'Attach 3(JV)'!E11</f>
        <v>Gurgaon (Haryana) - 122001</v>
      </c>
    </row>
    <row r="12" spans="1:26" ht="19.5" customHeight="1">
      <c r="A12" s="31"/>
      <c r="B12" s="713">
        <f>'Attach 3(JV)'!B12</f>
        <v>0</v>
      </c>
      <c r="C12" s="713"/>
      <c r="D12" s="13"/>
    </row>
    <row r="13" spans="1:26" ht="19.5" customHeight="1">
      <c r="A13" s="28" t="s">
        <v>338</v>
      </c>
    </row>
    <row r="14" spans="1:26" ht="9.9499999999999993" customHeight="1">
      <c r="A14" s="31"/>
    </row>
    <row r="15" spans="1:26" ht="184.5" customHeight="1">
      <c r="A15" s="676" t="s">
        <v>745</v>
      </c>
      <c r="B15" s="677"/>
      <c r="C15" s="677"/>
      <c r="D15" s="677"/>
      <c r="E15" s="677"/>
      <c r="F15" s="33"/>
      <c r="G15" s="33"/>
      <c r="H15" s="33"/>
    </row>
    <row r="16" spans="1:26" ht="19.5" customHeight="1">
      <c r="A16" s="31"/>
      <c r="B16" s="31"/>
      <c r="C16" s="31"/>
      <c r="D16" s="31"/>
      <c r="E16" s="31"/>
      <c r="F16" s="33"/>
      <c r="G16" s="33"/>
      <c r="H16" s="33"/>
    </row>
    <row r="17" spans="1:8" s="23" customFormat="1" ht="72" customHeight="1">
      <c r="A17" s="43" t="s">
        <v>342</v>
      </c>
      <c r="B17" s="1044" t="s">
        <v>110</v>
      </c>
      <c r="C17" s="1044"/>
      <c r="D17" s="43" t="s">
        <v>111</v>
      </c>
      <c r="E17" s="43" t="s">
        <v>746</v>
      </c>
      <c r="G17" s="33"/>
      <c r="H17" s="33"/>
    </row>
    <row r="18" spans="1:8" ht="26.1" customHeight="1">
      <c r="A18" s="85">
        <v>1</v>
      </c>
      <c r="B18" s="1071"/>
      <c r="C18" s="1071"/>
      <c r="D18" s="266"/>
      <c r="E18" s="266"/>
      <c r="F18" s="33"/>
      <c r="G18" s="33"/>
      <c r="H18" s="33"/>
    </row>
    <row r="19" spans="1:8" ht="26.1" customHeight="1">
      <c r="A19" s="85">
        <v>2</v>
      </c>
      <c r="B19" s="1071"/>
      <c r="C19" s="1071"/>
      <c r="D19" s="266"/>
      <c r="E19" s="266"/>
      <c r="F19" s="33"/>
      <c r="G19" s="33"/>
      <c r="H19" s="33"/>
    </row>
    <row r="20" spans="1:8" ht="26.1" customHeight="1">
      <c r="A20" s="85">
        <v>3</v>
      </c>
      <c r="B20" s="1071"/>
      <c r="C20" s="1071"/>
      <c r="D20" s="266"/>
      <c r="E20" s="266"/>
      <c r="F20" s="33"/>
      <c r="G20" s="33"/>
      <c r="H20" s="33"/>
    </row>
    <row r="21" spans="1:8" ht="26.1" customHeight="1">
      <c r="A21" s="85">
        <v>4</v>
      </c>
      <c r="B21" s="1071"/>
      <c r="C21" s="1071"/>
      <c r="D21" s="266"/>
      <c r="E21" s="266"/>
      <c r="F21" s="33"/>
      <c r="G21" s="33"/>
      <c r="H21" s="33"/>
    </row>
    <row r="22" spans="1:8" ht="26.1" customHeight="1">
      <c r="A22" s="85">
        <v>5</v>
      </c>
      <c r="B22" s="1071"/>
      <c r="C22" s="1071"/>
      <c r="D22" s="266"/>
      <c r="E22" s="266"/>
      <c r="F22" s="33"/>
      <c r="G22" s="33"/>
      <c r="H22" s="33"/>
    </row>
    <row r="23" spans="1:8" ht="26.1" customHeight="1">
      <c r="A23" s="85">
        <v>6</v>
      </c>
      <c r="B23" s="1071"/>
      <c r="C23" s="1071"/>
      <c r="D23" s="266"/>
      <c r="E23" s="266"/>
      <c r="F23" s="33"/>
      <c r="G23" s="33"/>
      <c r="H23" s="33"/>
    </row>
    <row r="24" spans="1:8" ht="26.1" customHeight="1">
      <c r="A24" s="31"/>
      <c r="B24" s="31"/>
      <c r="C24" s="31"/>
      <c r="D24" s="31"/>
      <c r="E24" s="31"/>
      <c r="F24" s="33"/>
      <c r="G24" s="33"/>
      <c r="H24" s="33"/>
    </row>
    <row r="25" spans="1:8" ht="84.75" customHeight="1">
      <c r="A25" s="676" t="s">
        <v>747</v>
      </c>
      <c r="B25" s="677"/>
      <c r="C25" s="677"/>
      <c r="D25" s="677"/>
      <c r="E25" s="677"/>
    </row>
    <row r="26" spans="1:8" ht="149.25" customHeight="1">
      <c r="A26" s="676" t="s">
        <v>748</v>
      </c>
      <c r="B26" s="677"/>
      <c r="C26" s="677"/>
      <c r="D26" s="677"/>
      <c r="E26" s="677"/>
    </row>
    <row r="27" spans="1:8" ht="26.1" customHeight="1">
      <c r="A27" s="35" t="s">
        <v>7</v>
      </c>
      <c r="B27" s="67">
        <f>'Attach 3(JV)'!B24</f>
        <v>0</v>
      </c>
      <c r="C27" s="36" t="s">
        <v>5</v>
      </c>
      <c r="D27" s="258">
        <f>'Attach 3(JV)'!E24</f>
        <v>0</v>
      </c>
    </row>
    <row r="28" spans="1:8" ht="26.1" customHeight="1">
      <c r="A28" s="35" t="s">
        <v>8</v>
      </c>
      <c r="B28" s="258">
        <f>'Attach 3(JV)'!B25</f>
        <v>0</v>
      </c>
      <c r="C28" s="36" t="s">
        <v>6</v>
      </c>
      <c r="D28" s="258">
        <f>'Attach 3(JV)'!E25</f>
        <v>0</v>
      </c>
    </row>
    <row r="29" spans="1:8" ht="230.25" customHeight="1">
      <c r="A29" s="1073" t="s">
        <v>749</v>
      </c>
      <c r="B29" s="1073"/>
      <c r="C29" s="1073"/>
      <c r="D29" s="1073"/>
      <c r="E29" s="1073"/>
    </row>
    <row r="30" spans="1:8" ht="20.100000000000001" customHeight="1">
      <c r="A30" s="20" t="str">
        <f>A1</f>
        <v>Specification No.:CC/NT/G-COND/DOM/A02/25/01011</v>
      </c>
      <c r="B30" s="21"/>
      <c r="C30" s="21"/>
      <c r="D30" s="21"/>
      <c r="E30" s="22" t="str">
        <f>D1</f>
        <v>Attachment-11 (CD02)</v>
      </c>
    </row>
    <row r="31" spans="1:8" ht="19.5" customHeight="1"/>
    <row r="32" spans="1:8" ht="48" customHeight="1">
      <c r="A32" s="710" t="str">
        <f>A3</f>
        <v>Conductor Package CD02 for supply of balance quantity of ACSR MOOSE Conductor for part of Diding – Dhalkebar – Bathnaha Transmission Line corresponding to Tower Package- TW02 associated with Arun-3 HEP in Nepal under Consultancy services to SAPDC.</v>
      </c>
      <c r="B32" s="710"/>
      <c r="C32" s="710"/>
      <c r="D32" s="710"/>
      <c r="E32" s="710"/>
    </row>
    <row r="33" spans="1:5" ht="19.5" customHeight="1">
      <c r="A33" s="27"/>
    </row>
    <row r="34" spans="1:5" ht="19.5" customHeight="1">
      <c r="A34" s="711" t="s">
        <v>375</v>
      </c>
      <c r="B34" s="711"/>
      <c r="C34" s="711"/>
      <c r="D34" s="711"/>
      <c r="E34" s="711"/>
    </row>
    <row r="35" spans="1:5" ht="19.5" customHeight="1">
      <c r="A35" s="31"/>
    </row>
    <row r="36" spans="1:5" ht="19.5" customHeight="1">
      <c r="A36" s="32">
        <f>'Attach 3(JV)'!A15</f>
        <v>0</v>
      </c>
      <c r="B36" s="31"/>
      <c r="C36" s="31"/>
      <c r="D36" s="16" t="str">
        <f>D7</f>
        <v>To:</v>
      </c>
    </row>
    <row r="37" spans="1:5" ht="19.5" customHeight="1">
      <c r="A37" s="32" t="str">
        <f>'Attach 3(JV)'!B16</f>
        <v>NOT APPLICABLE</v>
      </c>
      <c r="B37" s="31"/>
      <c r="C37" s="31"/>
      <c r="D37" s="13" t="str">
        <f>D8</f>
        <v>Contract Services</v>
      </c>
    </row>
    <row r="38" spans="1:5" ht="19.5" customHeight="1">
      <c r="A38" s="14" t="s">
        <v>344</v>
      </c>
      <c r="B38" s="713">
        <f>'Attach 3(JV)'!B17:D17</f>
        <v>0</v>
      </c>
      <c r="C38" s="713"/>
      <c r="D38" s="13" t="str">
        <f>D9</f>
        <v>Power Grid Corporation of India Ltd.,</v>
      </c>
    </row>
    <row r="39" spans="1:5" ht="19.5" customHeight="1">
      <c r="A39" s="14" t="s">
        <v>346</v>
      </c>
      <c r="B39" s="713">
        <f>'Attach 3(JV)'!B18:D18</f>
        <v>0</v>
      </c>
      <c r="C39" s="713"/>
      <c r="D39" s="13" t="str">
        <f>D10</f>
        <v>"Saudamini", Plot No. 2, Sector 29</v>
      </c>
    </row>
    <row r="40" spans="1:5" ht="19.5" customHeight="1">
      <c r="B40" s="713">
        <f>'Attach 3(JV)'!B19:D19</f>
        <v>0</v>
      </c>
      <c r="C40" s="713"/>
      <c r="D40" s="13" t="str">
        <f>D11</f>
        <v>Gurgaon (Haryana) - 122001</v>
      </c>
    </row>
    <row r="41" spans="1:5" ht="19.5" customHeight="1">
      <c r="A41" s="31"/>
      <c r="B41" s="713">
        <f>'Attach 3(JV)'!B20:D20</f>
        <v>0</v>
      </c>
      <c r="C41" s="713"/>
      <c r="D41" s="13"/>
    </row>
    <row r="42" spans="1:5" ht="19.5" customHeight="1">
      <c r="A42" s="28" t="s">
        <v>338</v>
      </c>
    </row>
    <row r="43" spans="1:5" ht="19.5" customHeight="1">
      <c r="A43" s="31"/>
    </row>
    <row r="44" spans="1:5" ht="33.75" customHeight="1">
      <c r="A44" s="677" t="s">
        <v>376</v>
      </c>
      <c r="B44" s="677"/>
      <c r="C44" s="677"/>
      <c r="D44" s="677"/>
      <c r="E44" s="677"/>
    </row>
    <row r="45" spans="1:5" ht="19.5" customHeight="1">
      <c r="A45" s="31"/>
      <c r="B45" s="31"/>
      <c r="C45" s="31"/>
      <c r="D45" s="31"/>
      <c r="E45" s="31"/>
    </row>
    <row r="46" spans="1:5" ht="72" customHeight="1">
      <c r="A46" s="43" t="s">
        <v>342</v>
      </c>
      <c r="B46" s="1044" t="s">
        <v>110</v>
      </c>
      <c r="C46" s="1044"/>
      <c r="D46" s="43" t="s">
        <v>111</v>
      </c>
      <c r="E46" s="43" t="s">
        <v>112</v>
      </c>
    </row>
    <row r="47" spans="1:5" ht="25.5" customHeight="1">
      <c r="A47" s="85">
        <v>1</v>
      </c>
      <c r="B47" s="1072"/>
      <c r="C47" s="1072"/>
      <c r="D47" s="270"/>
      <c r="E47" s="270"/>
    </row>
    <row r="48" spans="1:5" ht="25.5" customHeight="1">
      <c r="A48" s="85">
        <v>2</v>
      </c>
      <c r="B48" s="1072"/>
      <c r="C48" s="1072"/>
      <c r="D48" s="270"/>
      <c r="E48" s="270"/>
    </row>
    <row r="49" spans="1:5" ht="25.5" customHeight="1">
      <c r="A49" s="85">
        <v>3</v>
      </c>
      <c r="B49" s="1072"/>
      <c r="C49" s="1072"/>
      <c r="D49" s="270"/>
      <c r="E49" s="270"/>
    </row>
    <row r="50" spans="1:5" ht="25.5" customHeight="1">
      <c r="A50" s="85">
        <v>4</v>
      </c>
      <c r="B50" s="1072"/>
      <c r="C50" s="1072"/>
      <c r="D50" s="270"/>
      <c r="E50" s="270"/>
    </row>
    <row r="51" spans="1:5" ht="25.5" customHeight="1">
      <c r="A51" s="85">
        <v>5</v>
      </c>
      <c r="B51" s="1072"/>
      <c r="C51" s="1072"/>
      <c r="D51" s="270"/>
      <c r="E51" s="270"/>
    </row>
    <row r="52" spans="1:5" ht="25.5" customHeight="1">
      <c r="A52" s="85">
        <v>6</v>
      </c>
      <c r="B52" s="1072"/>
      <c r="C52" s="1072"/>
      <c r="D52" s="270"/>
      <c r="E52" s="270"/>
    </row>
    <row r="53" spans="1:5" ht="27.95" customHeight="1">
      <c r="A53" s="31"/>
      <c r="B53" s="31"/>
      <c r="C53" s="31"/>
      <c r="D53" s="31"/>
      <c r="E53" s="31"/>
    </row>
    <row r="54" spans="1:5" ht="27.95" customHeight="1">
      <c r="A54" s="196"/>
      <c r="B54" s="196"/>
      <c r="C54" s="196"/>
      <c r="D54" s="196"/>
      <c r="E54" s="196"/>
    </row>
    <row r="55" spans="1:5" ht="27.95" customHeight="1">
      <c r="A55" s="196" t="s">
        <v>7</v>
      </c>
      <c r="B55" s="67">
        <f>B27</f>
        <v>0</v>
      </c>
      <c r="C55" s="196" t="s">
        <v>5</v>
      </c>
      <c r="D55" s="196">
        <f>D27</f>
        <v>0</v>
      </c>
      <c r="E55" s="196"/>
    </row>
    <row r="56" spans="1:5" ht="27.95" customHeight="1">
      <c r="A56" s="196" t="s">
        <v>8</v>
      </c>
      <c r="B56" s="196">
        <f>B28</f>
        <v>0</v>
      </c>
      <c r="C56" s="196" t="s">
        <v>6</v>
      </c>
      <c r="D56" s="196">
        <f>D28</f>
        <v>0</v>
      </c>
      <c r="E56" s="196"/>
    </row>
    <row r="57" spans="1:5" ht="27.95" customHeight="1">
      <c r="A57" s="196"/>
      <c r="B57" s="196"/>
      <c r="C57" s="196"/>
      <c r="D57" s="196"/>
      <c r="E57" s="196"/>
    </row>
    <row r="58" spans="1:5" ht="19.5" customHeight="1">
      <c r="A58" s="20" t="str">
        <f>A30</f>
        <v>Specification No.:CC/NT/G-COND/DOM/A02/25/01011</v>
      </c>
      <c r="B58" s="21"/>
      <c r="C58" s="21"/>
      <c r="D58" s="21"/>
      <c r="E58" s="22" t="str">
        <f>E30</f>
        <v>Attachment-11 (CD02)</v>
      </c>
    </row>
    <row r="59" spans="1:5" ht="19.5" customHeight="1"/>
    <row r="60" spans="1:5" ht="48" customHeight="1">
      <c r="A60" s="710" t="str">
        <f>A32</f>
        <v>Conductor Package CD02 for supply of balance quantity of ACSR MOOSE Conductor for part of Diding – Dhalkebar – Bathnaha Transmission Line corresponding to Tower Package- TW02 associated with Arun-3 HEP in Nepal under Consultancy services to SAPDC.</v>
      </c>
      <c r="B60" s="710"/>
      <c r="C60" s="710"/>
      <c r="D60" s="710"/>
      <c r="E60" s="710"/>
    </row>
    <row r="61" spans="1:5" ht="19.5" customHeight="1">
      <c r="A61" s="27"/>
    </row>
    <row r="62" spans="1:5" ht="19.5" customHeight="1">
      <c r="A62" s="711" t="s">
        <v>375</v>
      </c>
      <c r="B62" s="711"/>
      <c r="C62" s="711"/>
      <c r="D62" s="711"/>
      <c r="E62" s="711"/>
    </row>
    <row r="63" spans="1:5" ht="19.5" customHeight="1">
      <c r="A63" s="31"/>
    </row>
    <row r="64" spans="1:5" ht="19.5" customHeight="1">
      <c r="A64" s="32">
        <f>'Attach 3(JV)'!A15</f>
        <v>0</v>
      </c>
      <c r="B64" s="31"/>
      <c r="C64" s="31"/>
      <c r="D64" s="16" t="str">
        <f>D7</f>
        <v>To:</v>
      </c>
    </row>
    <row r="65" spans="1:5" ht="19.5" customHeight="1">
      <c r="A65" s="32" t="str">
        <f>'Attach 3(JV)'!E16</f>
        <v/>
      </c>
      <c r="B65" s="31"/>
      <c r="C65" s="31"/>
      <c r="D65" s="13" t="str">
        <f>D8</f>
        <v>Contract Services</v>
      </c>
    </row>
    <row r="66" spans="1:5" ht="19.5" customHeight="1">
      <c r="A66" s="14" t="s">
        <v>344</v>
      </c>
      <c r="B66" s="713" t="str">
        <f>'Attach 3(JV)'!E17</f>
        <v/>
      </c>
      <c r="C66" s="713"/>
      <c r="D66" s="13" t="str">
        <f>D9</f>
        <v>Power Grid Corporation of India Ltd.,</v>
      </c>
    </row>
    <row r="67" spans="1:5" ht="19.5" customHeight="1">
      <c r="A67" s="14" t="s">
        <v>346</v>
      </c>
      <c r="B67" s="713" t="str">
        <f>'Attach 3(JV)'!E18</f>
        <v/>
      </c>
      <c r="C67" s="713"/>
      <c r="D67" s="13" t="str">
        <f>D10</f>
        <v>"Saudamini", Plot No. 2, Sector 29</v>
      </c>
    </row>
    <row r="68" spans="1:5" ht="19.5" customHeight="1">
      <c r="B68" s="713" t="str">
        <f>'Attach 3(JV)'!E19</f>
        <v/>
      </c>
      <c r="C68" s="713"/>
      <c r="D68" s="13" t="str">
        <f>D11</f>
        <v>Gurgaon (Haryana) - 122001</v>
      </c>
    </row>
    <row r="69" spans="1:5" ht="19.5" customHeight="1">
      <c r="A69" s="31"/>
      <c r="B69" s="713" t="str">
        <f>'Attach 3(JV)'!E20</f>
        <v/>
      </c>
      <c r="C69" s="713"/>
      <c r="D69" s="13"/>
    </row>
    <row r="70" spans="1:5" ht="19.5" customHeight="1">
      <c r="A70" s="28" t="s">
        <v>338</v>
      </c>
    </row>
    <row r="71" spans="1:5" ht="19.5" customHeight="1">
      <c r="A71" s="31"/>
    </row>
    <row r="72" spans="1:5" ht="33.75" customHeight="1">
      <c r="A72" s="677" t="s">
        <v>376</v>
      </c>
      <c r="B72" s="677"/>
      <c r="C72" s="677"/>
      <c r="D72" s="677"/>
      <c r="E72" s="677"/>
    </row>
    <row r="73" spans="1:5" ht="19.5" customHeight="1">
      <c r="A73" s="31"/>
      <c r="B73" s="31"/>
      <c r="C73" s="31"/>
      <c r="D73" s="31"/>
      <c r="E73" s="31"/>
    </row>
    <row r="74" spans="1:5" ht="72" customHeight="1">
      <c r="A74" s="43" t="s">
        <v>342</v>
      </c>
      <c r="B74" s="1044" t="s">
        <v>110</v>
      </c>
      <c r="C74" s="1044"/>
      <c r="D74" s="43" t="s">
        <v>111</v>
      </c>
      <c r="E74" s="43" t="s">
        <v>112</v>
      </c>
    </row>
    <row r="75" spans="1:5" ht="25.5" customHeight="1">
      <c r="A75" s="85">
        <v>1</v>
      </c>
      <c r="B75" s="1072"/>
      <c r="C75" s="1072"/>
      <c r="D75" s="270"/>
      <c r="E75" s="270"/>
    </row>
    <row r="76" spans="1:5" ht="25.5" customHeight="1">
      <c r="A76" s="85">
        <v>2</v>
      </c>
      <c r="B76" s="1072"/>
      <c r="C76" s="1072"/>
      <c r="D76" s="270"/>
      <c r="E76" s="270"/>
    </row>
    <row r="77" spans="1:5" ht="25.5" customHeight="1">
      <c r="A77" s="85">
        <v>3</v>
      </c>
      <c r="B77" s="1072"/>
      <c r="C77" s="1072"/>
      <c r="D77" s="270"/>
      <c r="E77" s="270"/>
    </row>
    <row r="78" spans="1:5" ht="25.5" customHeight="1">
      <c r="A78" s="85">
        <v>4</v>
      </c>
      <c r="B78" s="1072"/>
      <c r="C78" s="1072"/>
      <c r="D78" s="270"/>
      <c r="E78" s="270"/>
    </row>
    <row r="79" spans="1:5" ht="25.5" customHeight="1">
      <c r="A79" s="85">
        <v>5</v>
      </c>
      <c r="B79" s="1072"/>
      <c r="C79" s="1072"/>
      <c r="D79" s="270"/>
      <c r="E79" s="270"/>
    </row>
    <row r="80" spans="1:5" ht="25.5" customHeight="1">
      <c r="A80" s="85">
        <v>6</v>
      </c>
      <c r="B80" s="1072"/>
      <c r="C80" s="1072"/>
      <c r="D80" s="270"/>
      <c r="E80" s="270"/>
    </row>
    <row r="81" spans="1:5" ht="19.5" customHeight="1">
      <c r="A81" s="31"/>
      <c r="B81" s="31"/>
      <c r="C81" s="31"/>
      <c r="D81" s="31"/>
      <c r="E81" s="31"/>
    </row>
    <row r="82" spans="1:5" ht="24.75" customHeight="1">
      <c r="A82" s="196"/>
      <c r="B82" s="196"/>
      <c r="C82" s="196"/>
      <c r="D82" s="196"/>
      <c r="E82" s="196"/>
    </row>
    <row r="83" spans="1:5" ht="24.75" customHeight="1">
      <c r="A83" s="196" t="s">
        <v>7</v>
      </c>
      <c r="B83" s="67">
        <f>B55</f>
        <v>0</v>
      </c>
      <c r="C83" s="196" t="s">
        <v>5</v>
      </c>
      <c r="D83" s="196">
        <f>D55</f>
        <v>0</v>
      </c>
      <c r="E83" s="196"/>
    </row>
    <row r="84" spans="1:5" ht="24.75" customHeight="1">
      <c r="A84" s="196" t="s">
        <v>8</v>
      </c>
      <c r="B84" s="196">
        <f>B56</f>
        <v>0</v>
      </c>
      <c r="C84" s="196" t="s">
        <v>6</v>
      </c>
      <c r="D84" s="196">
        <f>D56</f>
        <v>0</v>
      </c>
      <c r="E84" s="196"/>
    </row>
    <row r="85" spans="1:5" ht="24.75" customHeight="1">
      <c r="A85" s="196"/>
      <c r="B85" s="196"/>
      <c r="C85" s="196"/>
      <c r="D85" s="196"/>
      <c r="E85" s="196"/>
    </row>
    <row r="86" spans="1:5" ht="37.5" customHeight="1">
      <c r="A86" s="62"/>
      <c r="B86" s="62"/>
      <c r="C86" s="62"/>
      <c r="D86" s="62"/>
      <c r="E86" s="62"/>
    </row>
  </sheetData>
  <sheetProtection password="EE0B" sheet="1" objects="1" scenarios="1" formatColumns="0" formatRows="0" selectLockedCells="1"/>
  <customSheetViews>
    <customSheetView guid="{496AE10D-777F-41DC-9459-B685612D7084}" scale="115" showPageBreaks="1" showGridLines="0" fitToPage="1" printArea="1" view="pageBreakPreview" topLeftCell="A9">
      <selection activeCell="B18" sqref="B18:C18"/>
      <rowBreaks count="1" manualBreakCount="1">
        <brk id="29" max="4" man="1"/>
      </rowBreaks>
      <pageMargins left="0.75" right="0.63" top="0.57999999999999996" bottom="0.6" header="0.34" footer="0.35"/>
      <pageSetup fitToHeight="0" orientation="portrait" r:id="rId1"/>
      <headerFooter alignWithMargins="0">
        <oddFooter>&amp;R&amp;"Book Antiqua,Bold"&amp;8 Page &amp;P of &amp;N</oddFooter>
      </headerFooter>
    </customSheetView>
    <customSheetView guid="{148014DA-3A4E-4452-87FA-29E4225C1DBF}" scale="115" showPageBreaks="1" showGridLines="0" fitToPage="1" printArea="1" view="pageBreakPreview" topLeftCell="A5">
      <selection activeCell="B18" sqref="B18:C18"/>
      <pageMargins left="0.75" right="0.63" top="0.57999999999999996" bottom="0.6" header="0.34" footer="0.35"/>
      <pageSetup fitToHeight="0" orientation="portrait" r:id="rId2"/>
      <headerFooter alignWithMargins="0">
        <oddFooter>&amp;R&amp;"Book Antiqua,Bold"&amp;8 Page &amp;P of &amp;N</oddFooter>
      </headerFooter>
    </customSheetView>
    <customSheetView guid="{4167AD0A-C305-4E18-90C0-E68C87B87BD7}" scale="115" showPageBreaks="1" showGridLines="0" fitToPage="1" printArea="1" view="pageBreakPreview" topLeftCell="A5">
      <selection activeCell="B18" sqref="B18:C18"/>
      <pageMargins left="0.75" right="0.63" top="0.57999999999999996" bottom="0.6" header="0.34" footer="0.35"/>
      <pageSetup fitToHeight="0" orientation="portrait" r:id="rId3"/>
      <headerFooter alignWithMargins="0">
        <oddFooter>&amp;R&amp;"Book Antiqua,Bold"&amp;8 Page &amp;P of &amp;N</oddFooter>
      </headerFooter>
    </customSheetView>
    <customSheetView guid="{E2E07920-5DA8-4DCB-AB03-A2E9F9E2B56D}" scale="115" showPageBreaks="1" showGridLines="0" fitToPage="1" printArea="1" view="pageBreakPreview" topLeftCell="A76">
      <selection activeCell="E23" sqref="E23"/>
      <pageMargins left="0.75" right="0.63" top="0.57999999999999996" bottom="0.6" header="0.34" footer="0.35"/>
      <pageSetup fitToHeight="0" orientation="portrait" r:id="rId4"/>
      <headerFooter alignWithMargins="0">
        <oddFooter>&amp;R&amp;"Book Antiqua,Bold"&amp;8 Page &amp;P of &amp;N</oddFooter>
      </headerFooter>
    </customSheetView>
    <customSheetView guid="{F7E0F5F5-A837-4858-962B-5093C362A793}" scale="115" showPageBreaks="1" showGridLines="0" fitToPage="1" printArea="1" view="pageBreakPreview">
      <selection activeCell="E23" sqref="E23"/>
      <pageMargins left="0.75" right="0.63" top="0.57999999999999996" bottom="0.6" header="0.34" footer="0.35"/>
      <pageSetup fitToHeight="0" orientation="portrait" r:id="rId5"/>
      <headerFooter alignWithMargins="0">
        <oddFooter>&amp;R&amp;"Book Antiqua,Bold"&amp;8 Page &amp;P of &amp;N</oddFooter>
      </headerFooter>
    </customSheetView>
    <customSheetView guid="{4C19ED80-F250-4761-A9B9-FB9136AF75D8}" scale="115" showPageBreaks="1" showGridLines="0" fitToPage="1" printArea="1" view="pageBreakPreview" topLeftCell="A18">
      <selection activeCell="B20" sqref="B20:C20"/>
      <pageMargins left="0.75" right="0.63" top="0.57999999999999996" bottom="0.6" header="0.34" footer="0.35"/>
      <pageSetup fitToHeight="0" orientation="portrait" r:id="rId6"/>
      <headerFooter alignWithMargins="0">
        <oddFooter>&amp;R&amp;"Book Antiqua,Bold"&amp;8 Page &amp;P of &amp;N</oddFooter>
      </headerFooter>
    </customSheetView>
    <customSheetView guid="{E51D3662-FFCE-4FD6-A590-7DDC9E38C41F}" showPageBreaks="1" showGridLines="0" fitToPage="1" printArea="1" view="pageBreakPreview">
      <selection activeCell="B18" sqref="B18:C18"/>
      <pageMargins left="0.75" right="0.63" top="0.57999999999999996" bottom="0.6" header="0.34" footer="0.35"/>
      <pageSetup scale="32" orientation="portrait" r:id="rId7"/>
      <headerFooter alignWithMargins="0">
        <oddFooter>&amp;R&amp;"Book Antiqua,Bold"&amp;8 Page &amp;P of &amp;N</oddFooter>
      </headerFooter>
    </customSheetView>
    <customSheetView guid="{CB7992C9-ABA5-4C7D-8C49-1E1D8E8875C7}" showPageBreaks="1" showGridLines="0" printArea="1" view="pageBreakPreview" topLeftCell="B32">
      <selection activeCell="B46" sqref="B46:C46"/>
      <pageMargins left="0.75" right="0.63" top="0.57999999999999996" bottom="0.6" header="0.34" footer="0.35"/>
      <pageSetup scale="95" orientation="portrait" r:id="rId8"/>
      <headerFooter alignWithMargins="0">
        <oddFooter>&amp;R&amp;"Book Antiqua,Bold"&amp;8 Page &amp;P of &amp;N</oddFooter>
      </headerFooter>
    </customSheetView>
    <customSheetView guid="{97C0FC0E-800C-45C9-895E-E91A3F1ADBA4}" showPageBreaks="1" showGridLines="0" printArea="1" view="pageBreakPreview" topLeftCell="B1">
      <selection activeCell="B23" sqref="B23:C23"/>
      <pageMargins left="0.75" right="0.63" top="0.57999999999999996" bottom="0.6" header="0.34" footer="0.35"/>
      <pageSetup scale="95" orientation="portrait" r:id="rId9"/>
      <headerFooter alignWithMargins="0">
        <oddFooter>&amp;R&amp;"Book Antiqua,Bold"&amp;8 Page &amp;P of &amp;N</oddFooter>
      </headerFooter>
    </customSheetView>
    <customSheetView guid="{15A19D23-A9FD-4FC1-B7B0-F2D16BDFC729}" showPageBreaks="1" showGridLines="0" printArea="1" view="pageBreakPreview" topLeftCell="A13">
      <selection activeCell="B20" sqref="B20:C20"/>
      <pageMargins left="0.75" right="0.63" top="0.57999999999999996" bottom="0.6" header="0.34" footer="0.35"/>
      <pageSetup scale="95" orientation="portrait" r:id="rId10"/>
      <headerFooter alignWithMargins="0">
        <oddFooter>&amp;R&amp;"Book Antiqua,Bold"&amp;8 Page &amp;P of &amp;N</oddFooter>
      </headerFooter>
    </customSheetView>
    <customSheetView guid="{C5EDD9E3-0801-4479-8600-A80B0FCFDF0B}" showPageBreaks="1" showGridLines="0" printArea="1" view="pageBreakPreview" topLeftCell="A13">
      <selection activeCell="B20" sqref="B20:C20"/>
      <pageMargins left="0.75" right="0.63" top="0.57999999999999996" bottom="0.6" header="0.34" footer="0.35"/>
      <pageSetup scale="95" orientation="portrait" r:id="rId11"/>
      <headerFooter alignWithMargins="0">
        <oddFooter>&amp;R&amp;"Book Antiqua,Bold"&amp;8 Page &amp;P of &amp;N</oddFooter>
      </headerFooter>
    </customSheetView>
    <customSheetView guid="{FE4EC9C4-31B9-4D40-8323-5B16C3BC840F}" showPageBreaks="1" showGridLines="0" printArea="1" view="pageBreakPreview" topLeftCell="A19">
      <selection activeCell="B18" sqref="B18:C18"/>
      <pageMargins left="0.75" right="0.63" top="0.57999999999999996" bottom="0.6" header="0.34" footer="0.35"/>
      <pageSetup scale="95" orientation="portrait" r:id="rId12"/>
      <headerFooter alignWithMargins="0">
        <oddFooter>&amp;R&amp;"Book Antiqua,Bold"&amp;8 Page &amp;P of &amp;N</oddFooter>
      </headerFooter>
    </customSheetView>
    <customSheetView guid="{F9FE2C60-2849-4C32-B532-2B1A89FFA9CD}" showGridLines="0">
      <selection activeCell="B18" sqref="B18:C18"/>
      <pageMargins left="0.75" right="0.63" top="0.57999999999999996" bottom="0.6" header="0.34" footer="0.35"/>
      <pageSetup orientation="portrait" r:id="rId13"/>
      <headerFooter alignWithMargins="0">
        <oddFooter>&amp;R&amp;"Book Antiqua,Bold"&amp;8 Page &amp;P of &amp;N</oddFooter>
      </headerFooter>
    </customSheetView>
    <customSheetView guid="{494F6778-23FE-4AAC-B37D-6C7543FC13B9}" showGridLines="0" topLeftCell="A13">
      <selection activeCell="D22" sqref="D22"/>
      <pageMargins left="0.75" right="0.63" top="0.57999999999999996" bottom="0.6" header="0.34" footer="0.35"/>
      <pageSetup orientation="portrait" r:id="rId14"/>
      <headerFooter alignWithMargins="0">
        <oddFooter>&amp;R&amp;"Book Antiqua,Bold"&amp;8 Page &amp;P of &amp;N</oddFooter>
      </headerFooter>
    </customSheetView>
    <customSheetView guid="{CD4CA1A8-824A-452F-BDBA-32A47C1B3013}" showGridLines="0" topLeftCell="A6">
      <selection activeCell="B18" sqref="B18:C18"/>
      <pageMargins left="0.75" right="0.63" top="0.57999999999999996" bottom="0.6" header="0.34" footer="0.35"/>
      <pageSetup orientation="portrait" r:id="rId15"/>
      <headerFooter alignWithMargins="0">
        <oddFooter>&amp;R&amp;"Book Antiqua,Bold"&amp;8 Page &amp;P of &amp;N</oddFooter>
      </headerFooter>
    </customSheetView>
    <customSheetView guid="{8E7B022F-1113-4BA2-B2BA-8EDBE02A2557}" showPageBreaks="1" showGridLines="0" printArea="1" showRuler="0">
      <selection activeCell="B18" sqref="B18:C18"/>
      <pageMargins left="0.75" right="0.63" top="0.57999999999999996" bottom="0.6" header="0.34" footer="0.35"/>
      <pageSetup orientation="portrait" r:id="rId16"/>
      <headerFooter alignWithMargins="0">
        <oddFooter>&amp;L&amp;8Tower Package-TW05, TL associated with Phase-I Generation Project in Orissa (Part-C)&amp;R&amp;"Book Antiqua,Bold"&amp;8 Page &amp;P of &amp;N</oddFooter>
      </headerFooter>
    </customSheetView>
    <customSheetView guid="{A3F641DF-CF1D-48E3-AFDC-E52726A449CB}" showRuler="0" topLeftCell="A2">
      <selection activeCell="B18" sqref="B18:C18"/>
      <rowBreaks count="1" manualBreakCount="1">
        <brk id="58" max="16383" man="1"/>
      </rowBreaks>
      <pageMargins left="0.75" right="0.56000000000000005" top="0.44" bottom="0.47" header="0.3" footer="0.19"/>
      <pageSetup orientation="portrait" r:id="rId17"/>
      <headerFooter alignWithMargins="0">
        <oddFooter>&amp;L&amp;8Tower Package-P238-TW04, TL associated with Phase-I Generation Project in Orissa (Part-C)&amp;R&amp;"Book Antiqua,Bold"&amp;8Attachment-11 TW04  / Page &amp;P</oddFooter>
      </headerFooter>
    </customSheetView>
    <customSheetView guid="{ECEBABD0-566A-41C4-AA9A-38EA30EFEDA8}" showGridLines="0" showRuler="0">
      <rowBreaks count="1" manualBreakCount="1">
        <brk id="58" max="16383" man="1"/>
      </rowBreaks>
      <pageMargins left="0.75" right="0.63" top="0.55000000000000004" bottom="0.64" header="0.34" footer="0.38"/>
      <pageSetup scale="95" orientation="portrait" r:id="rId18"/>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B18" sqref="B18:C18"/>
      <pageMargins left="0.75" right="0.63" top="0.57999999999999996" bottom="0.6" header="0.34" footer="0.35"/>
      <pageSetup orientation="portrait" r:id="rId19"/>
      <headerFooter alignWithMargins="0">
        <oddFooter>&amp;R&amp;"Book Antiqua,Bold"&amp;8 Page &amp;P of &amp;N</oddFooter>
      </headerFooter>
    </customSheetView>
    <customSheetView guid="{7A9EA6D6-4DDF-43D9-92E6-C6AFAD14E266}" showGridLines="0">
      <selection activeCell="B20" sqref="B20:C20"/>
      <pageMargins left="0.75" right="0.63" top="0.57999999999999996" bottom="0.6" header="0.34" footer="0.35"/>
      <pageSetup orientation="portrait" r:id="rId20"/>
      <headerFooter alignWithMargins="0">
        <oddFooter>&amp;R&amp;"Book Antiqua,Bold"&amp;8 Page &amp;P of &amp;N</oddFooter>
      </headerFooter>
    </customSheetView>
    <customSheetView guid="{DC28ED1E-3E35-4094-9C2B-5C0A1C1D459C}" showGridLines="0">
      <selection activeCell="B20" sqref="B20:C20"/>
      <pageMargins left="0.75" right="0.63" top="0.57999999999999996" bottom="0.6" header="0.34" footer="0.35"/>
      <pageSetup orientation="portrait" r:id="rId21"/>
      <headerFooter alignWithMargins="0">
        <oddFooter>&amp;R&amp;"Book Antiqua,Bold"&amp;8 Page &amp;P of &amp;N</oddFooter>
      </headerFooter>
    </customSheetView>
    <customSheetView guid="{240327DD-375F-45D4-BA52-89AFD79FE6A1}" showPageBreaks="1" showGridLines="0" printArea="1" view="pageBreakPreview" topLeftCell="A22">
      <selection activeCell="B18" sqref="B18:C18"/>
      <pageMargins left="0.75" right="0.63" top="0.57999999999999996" bottom="0.6" header="0.34" footer="0.35"/>
      <pageSetup scale="95" orientation="portrait" r:id="rId22"/>
      <headerFooter alignWithMargins="0">
        <oddFooter>&amp;R&amp;"Book Antiqua,Bold"&amp;8 Page &amp;P of &amp;N</oddFooter>
      </headerFooter>
    </customSheetView>
    <customSheetView guid="{477F7E43-D393-45BA-B99B-D838E4629B5D}" showPageBreaks="1" showGridLines="0" printArea="1" view="pageBreakPreview" topLeftCell="A13">
      <selection activeCell="B20" sqref="B20:C20"/>
      <pageMargins left="0.75" right="0.63" top="0.57999999999999996" bottom="0.6" header="0.34" footer="0.35"/>
      <pageSetup scale="95" orientation="portrait" r:id="rId23"/>
      <headerFooter alignWithMargins="0">
        <oddFooter>&amp;R&amp;"Book Antiqua,Bold"&amp;8 Page &amp;P of &amp;N</oddFooter>
      </headerFooter>
    </customSheetView>
    <customSheetView guid="{8E3ED18F-7B8F-4A1C-969D-A70DC3B696C3}" showPageBreaks="1" showGridLines="0" printArea="1" view="pageBreakPreview" topLeftCell="A13">
      <selection activeCell="B20" sqref="B20:C20"/>
      <pageMargins left="0.75" right="0.63" top="0.57999999999999996" bottom="0.6" header="0.34" footer="0.35"/>
      <pageSetup scale="95" orientation="portrait" r:id="rId24"/>
      <headerFooter alignWithMargins="0">
        <oddFooter>&amp;R&amp;"Book Antiqua,Bold"&amp;8 Page &amp;P of &amp;N</oddFooter>
      </headerFooter>
    </customSheetView>
    <customSheetView guid="{38BECF6E-1A53-4F98-87B9-44F2C5F77E08}" showPageBreaks="1" showGridLines="0" printArea="1" view="pageBreakPreview" topLeftCell="A12">
      <selection activeCell="B23" sqref="B23:C23"/>
      <pageMargins left="0.75" right="0.63" top="0.57999999999999996" bottom="0.6" header="0.34" footer="0.35"/>
      <pageSetup scale="95" orientation="portrait" r:id="rId25"/>
      <headerFooter alignWithMargins="0">
        <oddFooter>&amp;R&amp;"Book Antiqua,Bold"&amp;8 Page &amp;P of &amp;N</oddFooter>
      </headerFooter>
    </customSheetView>
    <customSheetView guid="{340562B9-6CEE-4962-8D7D-CA1C6778F52C}" showPageBreaks="1" showGridLines="0" printArea="1" view="pageBreakPreview" topLeftCell="B1">
      <selection activeCell="B23" sqref="B23:C23"/>
      <pageMargins left="0.75" right="0.63" top="0.57999999999999996" bottom="0.6" header="0.34" footer="0.35"/>
      <pageSetup scale="95" orientation="portrait" r:id="rId26"/>
      <headerFooter alignWithMargins="0">
        <oddFooter>&amp;R&amp;"Book Antiqua,Bold"&amp;8 Page &amp;P of &amp;N</oddFooter>
      </headerFooter>
    </customSheetView>
    <customSheetView guid="{82E8A0F5-0020-4355-95CF-28601763A783}" showPageBreaks="1" showGridLines="0" fitToPage="1" printArea="1" view="pageBreakPreview">
      <selection activeCell="B18" sqref="B18:C18"/>
      <pageMargins left="0.75" right="0.63" top="0.57999999999999996" bottom="0.6" header="0.34" footer="0.35"/>
      <pageSetup scale="32" orientation="portrait" r:id="rId27"/>
      <headerFooter alignWithMargins="0">
        <oddFooter>&amp;R&amp;"Book Antiqua,Bold"&amp;8 Page &amp;P of &amp;N</oddFooter>
      </headerFooter>
    </customSheetView>
    <customSheetView guid="{05855B4F-D61E-4C97-B759-B2F96767F6F8}" scale="115" showPageBreaks="1" showGridLines="0" fitToPage="1" printArea="1" view="pageBreakPreview" topLeftCell="A18">
      <selection activeCell="B20" sqref="B20:C20"/>
      <pageMargins left="0.75" right="0.63" top="0.57999999999999996" bottom="0.6" header="0.34" footer="0.35"/>
      <pageSetup fitToHeight="0" orientation="portrait" r:id="rId28"/>
      <headerFooter alignWithMargins="0">
        <oddFooter>&amp;R&amp;"Book Antiqua,Bold"&amp;8 Page &amp;P of &amp;N</oddFooter>
      </headerFooter>
    </customSheetView>
    <customSheetView guid="{AAA2E7F9-19F9-4EE2-88F1-FC4B485FDC89}" scale="115" showPageBreaks="1" showGridLines="0" fitToPage="1" printArea="1" view="pageBreakPreview" topLeftCell="A10">
      <selection activeCell="E23" sqref="E23"/>
      <pageMargins left="0.75" right="0.63" top="0.57999999999999996" bottom="0.6" header="0.34" footer="0.35"/>
      <pageSetup fitToHeight="0" orientation="portrait" r:id="rId29"/>
      <headerFooter alignWithMargins="0">
        <oddFooter>&amp;R&amp;"Book Antiqua,Bold"&amp;8 Page &amp;P of &amp;N</oddFooter>
      </headerFooter>
    </customSheetView>
    <customSheetView guid="{5F98D4F5-B0F8-4B93-97A5-7D09B63D9214}" scale="115" showPageBreaks="1" showGridLines="0" fitToPage="1" printArea="1" view="pageBreakPreview">
      <selection activeCell="E23" sqref="E23"/>
      <pageMargins left="0.75" right="0.63" top="0.57999999999999996" bottom="0.6" header="0.34" footer="0.35"/>
      <pageSetup fitToHeight="0" orientation="portrait" r:id="rId30"/>
      <headerFooter alignWithMargins="0">
        <oddFooter>&amp;R&amp;"Book Antiqua,Bold"&amp;8 Page &amp;P of &amp;N</oddFooter>
      </headerFooter>
    </customSheetView>
    <customSheetView guid="{61957660-E114-4987-A579-EE0EBCC04DE2}" scale="115" showPageBreaks="1" showGridLines="0" fitToPage="1" printArea="1" view="pageBreakPreview" topLeftCell="A76">
      <selection activeCell="E23" sqref="E23"/>
      <pageMargins left="0.75" right="0.63" top="0.57999999999999996" bottom="0.6" header="0.34" footer="0.35"/>
      <pageSetup fitToHeight="0" orientation="portrait" r:id="rId31"/>
      <headerFooter alignWithMargins="0">
        <oddFooter>&amp;R&amp;"Book Antiqua,Bold"&amp;8 Page &amp;P of &amp;N</oddFooter>
      </headerFooter>
    </customSheetView>
    <customSheetView guid="{002E11BA-D943-47A9-AEDC-085D4F2D2416}" scale="115" showPageBreaks="1" showGridLines="0" fitToPage="1" printArea="1" view="pageBreakPreview" topLeftCell="A9">
      <selection activeCell="B18" sqref="B18:C18"/>
      <rowBreaks count="1" manualBreakCount="1">
        <brk id="29" max="4" man="1"/>
      </rowBreaks>
      <pageMargins left="0.75" right="0.63" top="0.57999999999999996" bottom="0.6" header="0.34" footer="0.35"/>
      <pageSetup fitToHeight="0" orientation="portrait" r:id="rId32"/>
      <headerFooter alignWithMargins="0">
        <oddFooter>&amp;R&amp;"Book Antiqua,Bold"&amp;8 Page &amp;P of &amp;N</oddFooter>
      </headerFooter>
    </customSheetView>
    <customSheetView guid="{BA636A1C-0CF3-411D-9DF7-8E009FB35118}" scale="115" showPageBreaks="1" showGridLines="0" fitToPage="1" printArea="1" view="pageBreakPreview" topLeftCell="A9">
      <selection activeCell="B18" sqref="B18:C18"/>
      <rowBreaks count="1" manualBreakCount="1">
        <brk id="29" max="4" man="1"/>
      </rowBreaks>
      <pageMargins left="0.75" right="0.63" top="0.57999999999999996" bottom="0.6" header="0.34" footer="0.35"/>
      <pageSetup fitToHeight="0" orientation="portrait" r:id="rId33"/>
      <headerFooter alignWithMargins="0">
        <oddFooter>&amp;R&amp;"Book Antiqua,Bold"&amp;8 Page &amp;P of &amp;N</oddFooter>
      </headerFooter>
    </customSheetView>
  </customSheetViews>
  <mergeCells count="48">
    <mergeCell ref="A25:E25"/>
    <mergeCell ref="A26:E26"/>
    <mergeCell ref="A29:E29"/>
    <mergeCell ref="B68:C68"/>
    <mergeCell ref="B69:C69"/>
    <mergeCell ref="A44:E44"/>
    <mergeCell ref="B50:C50"/>
    <mergeCell ref="A62:E62"/>
    <mergeCell ref="A34:E34"/>
    <mergeCell ref="B38:C38"/>
    <mergeCell ref="A32:E32"/>
    <mergeCell ref="B39:C39"/>
    <mergeCell ref="B40:C40"/>
    <mergeCell ref="B41:C41"/>
    <mergeCell ref="B80:C80"/>
    <mergeCell ref="B75:C75"/>
    <mergeCell ref="B76:C76"/>
    <mergeCell ref="B77:C77"/>
    <mergeCell ref="B78:C78"/>
    <mergeCell ref="B79:C79"/>
    <mergeCell ref="A72:E72"/>
    <mergeCell ref="B74:C74"/>
    <mergeCell ref="B46:C46"/>
    <mergeCell ref="B51:C51"/>
    <mergeCell ref="B52:C52"/>
    <mergeCell ref="B47:C47"/>
    <mergeCell ref="B48:C48"/>
    <mergeCell ref="B49:C49"/>
    <mergeCell ref="B66:C66"/>
    <mergeCell ref="B67:C67"/>
    <mergeCell ref="A60:E60"/>
    <mergeCell ref="D1:E1"/>
    <mergeCell ref="A1:C1"/>
    <mergeCell ref="B10:C10"/>
    <mergeCell ref="B11:C11"/>
    <mergeCell ref="B19:C19"/>
    <mergeCell ref="B23:C23"/>
    <mergeCell ref="A3:E3"/>
    <mergeCell ref="A5:E5"/>
    <mergeCell ref="A15:E15"/>
    <mergeCell ref="B17:C17"/>
    <mergeCell ref="B9:C9"/>
    <mergeCell ref="A8:C8"/>
    <mergeCell ref="B12:C12"/>
    <mergeCell ref="B18:C18"/>
    <mergeCell ref="B20:C20"/>
    <mergeCell ref="B21:C21"/>
    <mergeCell ref="B22:C22"/>
  </mergeCells>
  <phoneticPr fontId="6" type="noConversion"/>
  <conditionalFormatting sqref="A58:E81">
    <cfRule type="expression" dxfId="15" priority="2" stopIfTrue="1">
      <formula>$Z$2&lt;2</formula>
    </cfRule>
  </conditionalFormatting>
  <conditionalFormatting sqref="B30:B54 A30:A57 C30:E57 B56:B57 B82 A82:A86 C82:E86 B84:B86">
    <cfRule type="expression" dxfId="14" priority="1" stopIfTrue="1">
      <formula>$Z$2&lt;1</formula>
    </cfRule>
  </conditionalFormatting>
  <pageMargins left="0.75" right="0.63" top="0.57999999999999996" bottom="0.6" header="0.34" footer="0.35"/>
  <pageSetup fitToHeight="0" orientation="portrait" r:id="rId34"/>
  <headerFooter alignWithMargins="0">
    <oddFooter>&amp;R&amp;"Book Antiqua,Bold"&amp;8 Page &amp;P of &amp;N</oddFooter>
  </headerFooter>
  <rowBreaks count="1" manualBreakCount="1">
    <brk id="29" max="4" man="1"/>
  </rowBreaks>
  <drawing r:id="rId3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indexed="53"/>
    <pageSetUpPr fitToPage="1"/>
  </sheetPr>
  <dimension ref="A1:H35"/>
  <sheetViews>
    <sheetView showGridLines="0" view="pageBreakPreview" topLeftCell="A23" zoomScaleSheetLayoutView="100" workbookViewId="0">
      <selection activeCell="D20" sqref="D20"/>
    </sheetView>
  </sheetViews>
  <sheetFormatPr defaultColWidth="9.140625" defaultRowHeight="16.5"/>
  <cols>
    <col min="1" max="1" width="12.140625" style="569" customWidth="1"/>
    <col min="2" max="2" width="31.5703125" style="569" customWidth="1"/>
    <col min="3" max="3" width="16" style="569" customWidth="1"/>
    <col min="4" max="4" width="31.42578125" style="569" customWidth="1"/>
    <col min="5" max="5" width="18.140625" style="569" customWidth="1"/>
    <col min="6" max="6" width="9.140625" style="528" customWidth="1"/>
    <col min="7" max="7" width="9.140625" style="343" hidden="1" customWidth="1"/>
    <col min="8" max="8" width="14.7109375" style="343" hidden="1" customWidth="1"/>
    <col min="9" max="9" width="16.140625" style="343" customWidth="1"/>
    <col min="10" max="16384" width="9.140625" style="343"/>
  </cols>
  <sheetData>
    <row r="1" spans="1:7" ht="16.5" customHeight="1">
      <c r="A1" s="1078" t="str">
        <f>'Attach 3(JV)'!A1</f>
        <v>Specification No.:CC/NT/G-COND/DOM/A02/25/01011</v>
      </c>
      <c r="B1" s="1078"/>
      <c r="C1" s="1078"/>
      <c r="D1" s="1079" t="str">
        <f>"Attachment-12 "</f>
        <v xml:space="preserve">Attachment-12 </v>
      </c>
      <c r="E1" s="1079"/>
    </row>
    <row r="3" spans="1:7" ht="59.25" customHeight="1">
      <c r="A3" s="1080" t="str">
        <f>'Attach 3(JV)'!A3</f>
        <v>Conductor Package CD02 for supply of balance quantity of ACSR MOOSE Conductor for part of Diding – Dhalkebar – Bathnaha Transmission Line corresponding to Tower Package- TW02 associated with Arun-3 HEP in Nepal under Consultancy services to SAPDC.</v>
      </c>
      <c r="B3" s="1080"/>
      <c r="C3" s="1080"/>
      <c r="D3" s="1080"/>
      <c r="E3" s="1080"/>
      <c r="F3" s="567"/>
    </row>
    <row r="4" spans="1:7" ht="0.6" customHeight="1">
      <c r="A4" s="568"/>
      <c r="E4" s="570"/>
      <c r="F4" s="29"/>
      <c r="G4" s="12"/>
    </row>
    <row r="5" spans="1:7" ht="20.100000000000001" customHeight="1">
      <c r="A5" s="1081" t="s">
        <v>377</v>
      </c>
      <c r="B5" s="1081"/>
      <c r="C5" s="1081"/>
      <c r="D5" s="1081"/>
      <c r="E5" s="1081"/>
      <c r="F5" s="29"/>
      <c r="G5" s="12"/>
    </row>
    <row r="6" spans="1:7" ht="20.100000000000001" customHeight="1">
      <c r="A6" s="571"/>
      <c r="F6" s="29"/>
      <c r="G6" s="12"/>
    </row>
    <row r="7" spans="1:7" ht="20.100000000000001" customHeight="1">
      <c r="A7" s="344" t="str">
        <f>'Attach 3(QR)'!A7</f>
        <v>Bidder’s Name and Address (Qualified Licensee) :</v>
      </c>
      <c r="D7" s="163" t="str">
        <f>'[1]Attach 3(JV)'!E7</f>
        <v>To:</v>
      </c>
      <c r="F7" s="29"/>
      <c r="G7" s="12"/>
    </row>
    <row r="8" spans="1:7" ht="36" customHeight="1">
      <c r="A8" s="1082"/>
      <c r="B8" s="1082"/>
      <c r="C8" s="1082"/>
      <c r="D8" s="164" t="str">
        <f>'[1]Attach 3(JV)'!E8</f>
        <v>Contract Services</v>
      </c>
      <c r="F8" s="29"/>
      <c r="G8" s="12"/>
    </row>
    <row r="9" spans="1:7" ht="20.100000000000001" customHeight="1">
      <c r="A9" s="14" t="s">
        <v>344</v>
      </c>
      <c r="B9" s="713">
        <f>'Attach 3(QR)'!B9:D9</f>
        <v>0</v>
      </c>
      <c r="C9" s="713"/>
      <c r="D9" s="164" t="str">
        <f>'[1]Attach 3(JV)'!E9</f>
        <v>Power Grid Corporation of India Ltd.,</v>
      </c>
      <c r="F9" s="29"/>
      <c r="G9" s="12"/>
    </row>
    <row r="10" spans="1:7" ht="20.100000000000001" customHeight="1">
      <c r="A10" s="14" t="s">
        <v>346</v>
      </c>
      <c r="B10" s="713">
        <f>'Attach 3(QR)'!B10:D10</f>
        <v>0</v>
      </c>
      <c r="C10" s="713"/>
      <c r="D10" s="164" t="str">
        <f>'[1]Attach 3(JV)'!E10</f>
        <v>"Saudamini", Plot No. 2, Sector 29</v>
      </c>
      <c r="F10" s="29"/>
      <c r="G10" s="12"/>
    </row>
    <row r="11" spans="1:7" ht="20.100000000000001" customHeight="1">
      <c r="B11" s="713">
        <f>'Attach 3(QR)'!B11:D11</f>
        <v>0</v>
      </c>
      <c r="C11" s="713"/>
      <c r="D11" s="164" t="str">
        <f>'[1]Attach 3(JV)'!E11</f>
        <v>Gurgaon (Haryana) - 122001</v>
      </c>
    </row>
    <row r="12" spans="1:7" ht="20.100000000000001" customHeight="1">
      <c r="A12" s="571"/>
      <c r="B12" s="713">
        <f>'Attach 3(QR)'!B12:D12</f>
        <v>0</v>
      </c>
      <c r="C12" s="713"/>
      <c r="D12" s="120"/>
    </row>
    <row r="13" spans="1:7" ht="18.75" customHeight="1">
      <c r="A13" s="571"/>
      <c r="B13" s="119"/>
      <c r="C13" s="119"/>
    </row>
    <row r="14" spans="1:7" ht="20.100000000000001" customHeight="1">
      <c r="A14" s="569" t="s">
        <v>338</v>
      </c>
    </row>
    <row r="15" spans="1:7" ht="15" customHeight="1">
      <c r="A15" s="571"/>
    </row>
    <row r="16" spans="1:7" ht="101.25" customHeight="1">
      <c r="A16" s="1077" t="str">
        <f>"We hereby furnish the relevant details pertaining to the price adjustment provisions for equipment as specified in your specifications and documents for the " &amp;A3 &amp; ".  The necessary documentary evidence are enclosed : "</f>
        <v xml:space="preserve">We hereby furnish the relevant details pertaining to the price adjustment provisions for equipment as specified in your specifications and documents for the Conductor Package CD02 for supply of balance quantity of ACSR MOOSE Conductor for part of Diding – Dhalkebar – Bathnaha Transmission Line corresponding to Tower Package- TW02 associated with Arun-3 HEP in Nepal under Consultancy services to SAPDC..  The necessary documentary evidence are enclosed : </v>
      </c>
      <c r="B16" s="1077"/>
      <c r="C16" s="1077"/>
      <c r="D16" s="1077"/>
      <c r="E16" s="1077"/>
      <c r="F16" s="378"/>
    </row>
    <row r="17" spans="1:8" ht="12.75" customHeight="1">
      <c r="A17" s="571"/>
    </row>
    <row r="18" spans="1:8" ht="31.5" customHeight="1">
      <c r="A18" s="572" t="s">
        <v>342</v>
      </c>
      <c r="B18" s="573" t="s">
        <v>378</v>
      </c>
      <c r="C18" s="572" t="s">
        <v>379</v>
      </c>
      <c r="D18" s="572" t="s">
        <v>380</v>
      </c>
      <c r="E18" s="572" t="s">
        <v>700</v>
      </c>
    </row>
    <row r="19" spans="1:8" ht="20.100000000000001" customHeight="1">
      <c r="A19" s="574">
        <v>1</v>
      </c>
      <c r="B19" s="574">
        <v>2</v>
      </c>
      <c r="C19" s="574">
        <v>3</v>
      </c>
      <c r="D19" s="574">
        <v>4</v>
      </c>
      <c r="E19" s="574">
        <v>5</v>
      </c>
    </row>
    <row r="20" spans="1:8" s="24" customFormat="1" ht="68.25" customHeight="1">
      <c r="A20" s="43">
        <v>1</v>
      </c>
      <c r="B20" s="44" t="s">
        <v>804</v>
      </c>
      <c r="C20" s="584">
        <v>0.65</v>
      </c>
      <c r="D20" s="585"/>
      <c r="E20" s="585"/>
      <c r="F20" s="23"/>
    </row>
    <row r="21" spans="1:8" s="24" customFormat="1" ht="48" customHeight="1">
      <c r="A21" s="43">
        <v>2</v>
      </c>
      <c r="B21" s="586"/>
      <c r="C21" s="587" t="s">
        <v>805</v>
      </c>
      <c r="D21" s="1074"/>
      <c r="E21" s="1075"/>
      <c r="F21" s="23"/>
    </row>
    <row r="22" spans="1:8" s="24" customFormat="1" ht="46.5" customHeight="1">
      <c r="A22" s="1038"/>
      <c r="B22" s="44" t="str">
        <f>IF(C21="OPTION-A",G23, H23)</f>
        <v>High Carbon Steel Rods , co-efficient b =</v>
      </c>
      <c r="C22" s="584">
        <f>IF(C21="OPTION-A",0.13,0.15)</f>
        <v>0.13</v>
      </c>
      <c r="D22" s="585"/>
      <c r="E22" s="585"/>
      <c r="F22" s="23"/>
      <c r="G22" s="588" t="b">
        <v>0</v>
      </c>
      <c r="H22" s="588" t="b">
        <v>0</v>
      </c>
    </row>
    <row r="23" spans="1:8" s="24" customFormat="1" ht="42" customHeight="1">
      <c r="A23" s="1076"/>
      <c r="B23" s="589" t="str">
        <f>IF(C21="OPTION-A",H23,"")</f>
        <v>High Tensile Galvanised Steel wires , co-efficient b =</v>
      </c>
      <c r="C23" s="590">
        <f>IF(C21="OPTION-A",0.02,"")</f>
        <v>0.02</v>
      </c>
      <c r="D23" s="585"/>
      <c r="E23" s="585"/>
      <c r="F23" s="591"/>
      <c r="G23" s="592" t="s">
        <v>806</v>
      </c>
      <c r="H23" s="592" t="s">
        <v>807</v>
      </c>
    </row>
    <row r="24" spans="1:8" s="24" customFormat="1" ht="5.25" customHeight="1">
      <c r="A24" s="107"/>
      <c r="B24" s="593" t="str">
        <f>IF(G22=TRUE,G23,"")</f>
        <v/>
      </c>
      <c r="C24" s="594"/>
      <c r="D24" s="595"/>
      <c r="E24" s="596"/>
      <c r="F24" s="23"/>
      <c r="G24" s="592" t="s">
        <v>808</v>
      </c>
    </row>
    <row r="25" spans="1:8" s="24" customFormat="1" ht="87.75" customHeight="1">
      <c r="A25" s="43">
        <v>3</v>
      </c>
      <c r="B25" s="44" t="s">
        <v>14</v>
      </c>
      <c r="C25" s="597">
        <v>0.05</v>
      </c>
      <c r="D25" s="615" t="s">
        <v>384</v>
      </c>
      <c r="E25" s="598"/>
      <c r="F25" s="23"/>
    </row>
    <row r="26" spans="1:8" s="24" customFormat="1" ht="27.75" customHeight="1">
      <c r="A26" s="28" t="s">
        <v>374</v>
      </c>
      <c r="B26" s="1073" t="s">
        <v>809</v>
      </c>
      <c r="C26" s="1073"/>
      <c r="D26" s="1073"/>
      <c r="E26" s="1073"/>
      <c r="F26" s="23"/>
    </row>
    <row r="27" spans="1:8" s="24" customFormat="1" ht="68.25" customHeight="1">
      <c r="B27" s="1073" t="s">
        <v>810</v>
      </c>
      <c r="C27" s="1073"/>
      <c r="D27" s="1073"/>
      <c r="E27" s="1073"/>
      <c r="F27" s="23"/>
    </row>
    <row r="28" spans="1:8" ht="68.25" customHeight="1">
      <c r="C28" s="565"/>
    </row>
    <row r="29" spans="1:8" ht="48" customHeight="1">
      <c r="A29" s="565" t="s">
        <v>7</v>
      </c>
      <c r="B29" s="575">
        <f>'Names of Bidder'!D36</f>
        <v>0</v>
      </c>
      <c r="C29" s="565" t="s">
        <v>5</v>
      </c>
      <c r="D29" s="576">
        <f>'Names of Bidder'!D33</f>
        <v>0</v>
      </c>
    </row>
    <row r="30" spans="1:8" ht="46.5" customHeight="1">
      <c r="A30" s="565" t="s">
        <v>8</v>
      </c>
      <c r="B30" s="576">
        <f>'Names of Bidder'!D37</f>
        <v>0</v>
      </c>
      <c r="C30" s="565" t="s">
        <v>153</v>
      </c>
      <c r="D30" s="576">
        <f>'Names of Bidder'!D34</f>
        <v>0</v>
      </c>
    </row>
    <row r="31" spans="1:8" ht="42" customHeight="1">
      <c r="A31" s="344"/>
      <c r="B31" s="344"/>
      <c r="C31" s="565"/>
      <c r="D31" s="566"/>
      <c r="E31" s="344"/>
    </row>
    <row r="32" spans="1:8" ht="5.25" customHeight="1"/>
    <row r="33" ht="87.75" customHeight="1"/>
    <row r="34" ht="27.75" customHeight="1"/>
    <row r="35" ht="68.25" customHeight="1"/>
  </sheetData>
  <sheetProtection algorithmName="SHA-512" hashValue="Z5Kv45/+HJHTNnAo+ntAOxr2peyP89wZcbto0LliwwXifeRP/g3i8VEiz179Z0sihC7/yayoMLWNJR5Yb03qZQ==" saltValue="7D9Xt2cWumHQbTBM4gc6sA==" spinCount="100000" sheet="1" formatColumns="0" formatRows="0" selectLockedCells="1"/>
  <customSheetViews>
    <customSheetView guid="{496AE10D-777F-41DC-9459-B685612D7084}" showPageBreaks="1" showGridLines="0" fitToPage="1" printArea="1" hiddenColumns="1" view="pageBreakPreview" topLeftCell="A23">
      <selection activeCell="D20" sqref="D20"/>
      <pageMargins left="0.63" right="0.36" top="0.36" bottom="0.48" header="0.28000000000000003" footer="0.23"/>
      <pageSetup scale="97" fitToHeight="0" orientation="portrait" r:id="rId1"/>
      <headerFooter alignWithMargins="0">
        <oddFooter>&amp;R&amp;"Book Antiqua,Bold"&amp;8 Page &amp;P of &amp;N</oddFooter>
      </headerFooter>
    </customSheetView>
    <customSheetView guid="{148014DA-3A4E-4452-87FA-29E4225C1DBF}" scale="80" showPageBreaks="1" showGridLines="0" fitToPage="1" printArea="1" hiddenRows="1" view="pageBreakPreview" topLeftCell="A23">
      <selection activeCell="E28" sqref="E28"/>
      <rowBreaks count="1" manualBreakCount="1">
        <brk id="22" max="4" man="1"/>
      </rowBreaks>
      <pageMargins left="0.63" right="0.36" top="0.36" bottom="0.48" header="0.28000000000000003" footer="0.23"/>
      <pageSetup scale="97" fitToHeight="0" orientation="portrait" r:id="rId2"/>
      <headerFooter alignWithMargins="0">
        <oddFooter>&amp;R&amp;"Book Antiqua,Bold"&amp;8 Page &amp;P of &amp;N</oddFooter>
      </headerFooter>
    </customSheetView>
    <customSheetView guid="{4167AD0A-C305-4E18-90C0-E68C87B87BD7}" scale="110" showPageBreaks="1" showGridLines="0" fitToPage="1" printArea="1" hiddenRows="1" view="pageBreakPreview">
      <selection activeCell="C53" sqref="C53"/>
      <rowBreaks count="1" manualBreakCount="1">
        <brk id="22" max="4" man="1"/>
      </rowBreaks>
      <pageMargins left="0.63" right="0.36" top="0.36" bottom="0.48" header="0.28000000000000003" footer="0.23"/>
      <pageSetup scale="97" fitToHeight="0" orientation="portrait" r:id="rId3"/>
      <headerFooter alignWithMargins="0">
        <oddFooter>&amp;R&amp;"Book Antiqua,Bold"&amp;8 Page &amp;P of &amp;N</oddFooter>
      </headerFooter>
    </customSheetView>
    <customSheetView guid="{002E11BA-D943-47A9-AEDC-085D4F2D2416}" showPageBreaks="1" showGridLines="0" fitToPage="1" printArea="1" hiddenColumns="1" view="pageBreakPreview" topLeftCell="A5">
      <selection activeCell="D20" sqref="D20"/>
      <pageMargins left="0.63" right="0.36" top="0.36" bottom="0.48" header="0.28000000000000003" footer="0.23"/>
      <pageSetup scale="97" fitToHeight="0" orientation="portrait" r:id="rId4"/>
      <headerFooter alignWithMargins="0">
        <oddFooter>&amp;R&amp;"Book Antiqua,Bold"&amp;8 Page &amp;P of &amp;N</oddFooter>
      </headerFooter>
    </customSheetView>
    <customSheetView guid="{BA636A1C-0CF3-411D-9DF7-8E009FB35118}" showPageBreaks="1" showGridLines="0" fitToPage="1" printArea="1" hiddenColumns="1" view="pageBreakPreview" topLeftCell="A5">
      <selection activeCell="D20" sqref="D20"/>
      <pageMargins left="0.63" right="0.36" top="0.36" bottom="0.48" header="0.28000000000000003" footer="0.23"/>
      <pageSetup scale="97" fitToHeight="0" orientation="portrait" r:id="rId5"/>
      <headerFooter alignWithMargins="0">
        <oddFooter>&amp;R&amp;"Book Antiqua,Bold"&amp;8 Page &amp;P of &amp;N</oddFooter>
      </headerFooter>
    </customSheetView>
  </customSheetViews>
  <mergeCells count="14">
    <mergeCell ref="B9:C9"/>
    <mergeCell ref="A1:C1"/>
    <mergeCell ref="D1:E1"/>
    <mergeCell ref="A3:E3"/>
    <mergeCell ref="A5:E5"/>
    <mergeCell ref="A8:C8"/>
    <mergeCell ref="B27:E27"/>
    <mergeCell ref="D21:E21"/>
    <mergeCell ref="A22:A23"/>
    <mergeCell ref="B10:C10"/>
    <mergeCell ref="B11:C11"/>
    <mergeCell ref="B12:C12"/>
    <mergeCell ref="A16:E16"/>
    <mergeCell ref="B26:E26"/>
  </mergeCells>
  <conditionalFormatting sqref="C25">
    <cfRule type="expression" dxfId="13" priority="1" stopIfTrue="1">
      <formula>OR($C$21=0,$C$22=0)</formula>
    </cfRule>
  </conditionalFormatting>
  <dataValidations count="2">
    <dataValidation type="list" allowBlank="1" showInputMessage="1" showErrorMessage="1" sqref="C21" xr:uid="{00000000-0002-0000-0F00-000000000000}">
      <formula1>"OPTION-A, OPTION-B"</formula1>
    </dataValidation>
    <dataValidation type="decimal" operator="equal" allowBlank="1" showInputMessage="1" showErrorMessage="1" prompt="ERROR" sqref="F23" xr:uid="{00000000-0002-0000-0F00-000001000000}">
      <formula1>0.85</formula1>
    </dataValidation>
  </dataValidations>
  <pageMargins left="0.63" right="0.36" top="0.36" bottom="0.48" header="0.28000000000000003" footer="0.23"/>
  <pageSetup scale="97" fitToHeight="0" orientation="portrait" r:id="rId6"/>
  <headerFooter alignWithMargins="0">
    <oddFooter>&amp;R&amp;"Book Antiqua,Bold"&amp;8 Page &amp;P of &amp;N</oddFooter>
  </headerFooter>
  <drawing r:id="rId7"/>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indexed="39"/>
    <pageSetUpPr fitToPage="1"/>
  </sheetPr>
  <dimension ref="A1:I39"/>
  <sheetViews>
    <sheetView showGridLines="0" view="pageBreakPreview" zoomScaleNormal="100" zoomScaleSheetLayoutView="100" workbookViewId="0">
      <selection activeCell="N37" sqref="N37"/>
    </sheetView>
  </sheetViews>
  <sheetFormatPr defaultColWidth="9.140625" defaultRowHeight="16.5"/>
  <cols>
    <col min="1" max="1" width="12.140625" style="28" customWidth="1"/>
    <col min="2" max="2" width="20.5703125" style="28" customWidth="1"/>
    <col min="3" max="3" width="11.42578125" style="28" customWidth="1"/>
    <col min="4" max="4" width="15.42578125" style="28" customWidth="1"/>
    <col min="5" max="5" width="39.28515625" style="28" customWidth="1"/>
    <col min="6" max="8" width="9.140625" style="23"/>
    <col min="9" max="16384" width="9.140625" style="24"/>
  </cols>
  <sheetData>
    <row r="1" spans="1:9" ht="41.25" customHeight="1">
      <c r="A1" s="20" t="str">
        <f>'Attach 3(JV)'!A1</f>
        <v>Specification No.:CC/NT/G-COND/DOM/A02/25/01011</v>
      </c>
      <c r="B1" s="21"/>
      <c r="C1" s="21"/>
      <c r="D1" s="21"/>
      <c r="E1" s="22" t="str">
        <f>"Attachment-13 " &amp; 'Attach 3(JV)'!AT1</f>
        <v>Attachment-13 (CD02)</v>
      </c>
    </row>
    <row r="3" spans="1:9" ht="85.5" customHeight="1">
      <c r="A3" s="710" t="str">
        <f>'Attach 3(JV)'!A3</f>
        <v>Conductor Package CD02 for supply of balance quantity of ACSR MOOSE Conductor for part of Diding – Dhalkebar – Bathnaha Transmission Line corresponding to Tower Package- TW02 associated with Arun-3 HEP in Nepal under Consultancy services to SAPDC.</v>
      </c>
      <c r="B3" s="710"/>
      <c r="C3" s="710"/>
      <c r="D3" s="710"/>
      <c r="E3" s="710"/>
      <c r="F3" s="25"/>
      <c r="G3" s="26"/>
      <c r="H3" s="25"/>
    </row>
    <row r="4" spans="1:9" ht="20.100000000000001" customHeight="1">
      <c r="A4" s="27"/>
      <c r="H4" s="29"/>
      <c r="I4" s="12"/>
    </row>
    <row r="5" spans="1:9" ht="20.100000000000001" customHeight="1">
      <c r="A5" s="711" t="s">
        <v>1</v>
      </c>
      <c r="B5" s="711"/>
      <c r="C5" s="711"/>
      <c r="D5" s="711"/>
      <c r="E5" s="711"/>
      <c r="F5" s="30"/>
      <c r="H5" s="29"/>
      <c r="I5" s="12"/>
    </row>
    <row r="6" spans="1:9" ht="20.100000000000001" customHeight="1">
      <c r="A6" s="31"/>
      <c r="H6" s="29"/>
      <c r="I6" s="12"/>
    </row>
    <row r="7" spans="1:9" ht="20.100000000000001" customHeight="1">
      <c r="A7" s="32" t="str">
        <f>'Attach 3(JV)'!A7</f>
        <v>Bidder’s Name and Address (Qualified Licensee) :</v>
      </c>
      <c r="E7" s="16" t="str">
        <f>'Attach 3(JV)'!E7</f>
        <v>To:</v>
      </c>
      <c r="H7" s="29"/>
      <c r="I7" s="12"/>
    </row>
    <row r="8" spans="1:9" ht="36" customHeight="1">
      <c r="A8" s="708" t="str">
        <f>'Attach 3(JV)'!A8</f>
        <v/>
      </c>
      <c r="B8" s="708"/>
      <c r="C8" s="708"/>
      <c r="D8" s="708"/>
      <c r="E8" s="13" t="str">
        <f>'Attach 3(JV)'!E8</f>
        <v>Contract Services</v>
      </c>
      <c r="H8" s="29"/>
      <c r="I8" s="12"/>
    </row>
    <row r="9" spans="1:9" ht="20.100000000000001" customHeight="1">
      <c r="A9" s="14" t="s">
        <v>344</v>
      </c>
      <c r="B9" s="713">
        <f>'Attach 3(JV)'!B9</f>
        <v>0</v>
      </c>
      <c r="C9" s="713"/>
      <c r="D9" s="713"/>
      <c r="E9" s="13" t="str">
        <f>'Attach 3(JV)'!E9</f>
        <v>Power Grid Corporation of India Ltd.,</v>
      </c>
      <c r="H9" s="29"/>
      <c r="I9" s="12"/>
    </row>
    <row r="10" spans="1:9" ht="20.100000000000001" customHeight="1">
      <c r="A10" s="14" t="s">
        <v>346</v>
      </c>
      <c r="B10" s="713">
        <f>'Attach 3(JV)'!B10</f>
        <v>0</v>
      </c>
      <c r="C10" s="713"/>
      <c r="D10" s="713"/>
      <c r="E10" s="13" t="str">
        <f>'Attach 3(JV)'!E10</f>
        <v>"Saudamini", Plot No. 2, Sector 29</v>
      </c>
      <c r="H10" s="29"/>
      <c r="I10" s="12"/>
    </row>
    <row r="11" spans="1:9" ht="20.100000000000001" customHeight="1">
      <c r="B11" s="713">
        <f>'Attach 3(JV)'!B11</f>
        <v>0</v>
      </c>
      <c r="C11" s="713"/>
      <c r="D11" s="713"/>
      <c r="E11" s="13" t="str">
        <f>'Attach 3(JV)'!E11</f>
        <v>Gurgaon (Haryana) - 122001</v>
      </c>
      <c r="G11" s="58" t="s">
        <v>490</v>
      </c>
    </row>
    <row r="12" spans="1:9" ht="20.100000000000001" customHeight="1">
      <c r="A12" s="31"/>
      <c r="B12" s="713">
        <f>'Attach 3(JV)'!B12</f>
        <v>0</v>
      </c>
      <c r="C12" s="713"/>
      <c r="D12" s="713"/>
      <c r="E12" s="13"/>
    </row>
    <row r="13" spans="1:9" ht="20.100000000000001" customHeight="1">
      <c r="A13" s="31"/>
      <c r="B13" s="119"/>
      <c r="C13" s="119"/>
      <c r="D13" s="119"/>
      <c r="E13" s="24"/>
    </row>
    <row r="14" spans="1:9" ht="20.100000000000001" customHeight="1">
      <c r="A14" s="28" t="s">
        <v>338</v>
      </c>
    </row>
    <row r="15" spans="1:9" ht="20.100000000000001" customHeight="1">
      <c r="A15" s="31"/>
    </row>
    <row r="16" spans="1:9" ht="45" customHeight="1">
      <c r="A16" s="677" t="s">
        <v>2</v>
      </c>
      <c r="B16" s="677"/>
      <c r="C16" s="677"/>
      <c r="D16" s="677"/>
      <c r="E16" s="677"/>
      <c r="F16" s="33"/>
      <c r="G16" s="33"/>
      <c r="H16" s="33"/>
    </row>
    <row r="17" spans="1:5" ht="20.100000000000001" customHeight="1">
      <c r="A17" s="31"/>
    </row>
    <row r="18" spans="1:5" ht="20.100000000000001" customHeight="1">
      <c r="A18" s="34"/>
    </row>
    <row r="19" spans="1:5" ht="20.100000000000001" customHeight="1"/>
    <row r="20" spans="1:5" ht="20.100000000000001" customHeight="1">
      <c r="A20" s="34"/>
    </row>
    <row r="21" spans="1:5" ht="20.100000000000001" customHeight="1">
      <c r="A21" s="34"/>
    </row>
    <row r="22" spans="1:5" ht="20.100000000000001" customHeight="1"/>
    <row r="23" spans="1:5" ht="33" customHeight="1">
      <c r="D23" s="36"/>
    </row>
    <row r="24" spans="1:5" ht="33" customHeight="1">
      <c r="A24" s="35" t="s">
        <v>7</v>
      </c>
      <c r="B24" s="67">
        <f>'Attach 3(JV)'!B24</f>
        <v>0</v>
      </c>
      <c r="C24" s="39"/>
      <c r="D24" s="36" t="s">
        <v>5</v>
      </c>
      <c r="E24" s="258">
        <f>'Attach 3(JV)'!E24</f>
        <v>0</v>
      </c>
    </row>
    <row r="25" spans="1:5" ht="33" customHeight="1">
      <c r="A25" s="35" t="s">
        <v>8</v>
      </c>
      <c r="B25" s="258">
        <f>'Attach 3(JV)'!B25</f>
        <v>0</v>
      </c>
      <c r="C25" s="39"/>
      <c r="D25" s="36" t="s">
        <v>6</v>
      </c>
      <c r="E25" s="258">
        <f>'Attach 3(JV)'!E25</f>
        <v>0</v>
      </c>
    </row>
    <row r="26" spans="1:5" ht="33" customHeight="1">
      <c r="D26" s="36"/>
    </row>
    <row r="27" spans="1:5" ht="20.100000000000001" customHeight="1"/>
    <row r="28" spans="1:5" ht="20.100000000000001" customHeight="1">
      <c r="A28" s="37"/>
    </row>
    <row r="29" spans="1:5" ht="20.100000000000001" customHeight="1"/>
    <row r="30" spans="1:5" ht="20.100000000000001" customHeight="1"/>
    <row r="31" spans="1:5" ht="20.100000000000001" customHeight="1">
      <c r="A31" s="37"/>
    </row>
    <row r="32" spans="1:5" ht="20.100000000000001" customHeight="1"/>
    <row r="33" spans="1:1" ht="20.100000000000001" customHeight="1">
      <c r="A33" s="37"/>
    </row>
    <row r="34" spans="1:1" ht="20.100000000000001" customHeight="1"/>
    <row r="35" spans="1:1" ht="20.100000000000001" customHeight="1">
      <c r="A35" s="37"/>
    </row>
    <row r="36" spans="1:1" ht="20.100000000000001" customHeight="1"/>
    <row r="37" spans="1:1" ht="20.100000000000001" customHeight="1"/>
    <row r="38" spans="1:1" ht="20.100000000000001" customHeight="1"/>
    <row r="39" spans="1:1" ht="20.100000000000001" customHeight="1"/>
  </sheetData>
  <sheetProtection password="EE0B" sheet="1" objects="1" scenarios="1" formatColumns="0" formatRows="0" selectLockedCells="1"/>
  <customSheetViews>
    <customSheetView guid="{496AE10D-777F-41DC-9459-B685612D7084}" showPageBreaks="1" showGridLines="0" fitToPage="1" printArea="1" view="pageBreakPreview">
      <selection activeCell="N37" sqref="N37"/>
      <pageMargins left="0.75" right="0.63" top="0.57999999999999996" bottom="0.6" header="0.34" footer="0.35"/>
      <pageSetup orientation="portrait" r:id="rId1"/>
      <headerFooter alignWithMargins="0">
        <oddFooter>&amp;R&amp;"Book Antiqua,Bold"&amp;8 Page &amp;P of &amp;N</oddFooter>
      </headerFooter>
    </customSheetView>
    <customSheetView guid="{148014DA-3A4E-4452-87FA-29E4225C1DBF}" showPageBreaks="1" showGridLines="0" fitToPage="1" printArea="1" view="pageBreakPreview">
      <selection activeCell="N37" sqref="N37"/>
      <pageMargins left="0.75" right="0.63" top="0.57999999999999996" bottom="0.6" header="0.34" footer="0.35"/>
      <pageSetup orientation="portrait" r:id="rId2"/>
      <headerFooter alignWithMargins="0">
        <oddFooter>&amp;R&amp;"Book Antiqua,Bold"&amp;8 Page &amp;P of &amp;N</oddFooter>
      </headerFooter>
    </customSheetView>
    <customSheetView guid="{4167AD0A-C305-4E18-90C0-E68C87B87BD7}" showPageBreaks="1" showGridLines="0" fitToPage="1" printArea="1" view="pageBreakPreview">
      <selection activeCell="N37" sqref="N37"/>
      <pageMargins left="0.75" right="0.63" top="0.57999999999999996" bottom="0.6" header="0.34" footer="0.35"/>
      <pageSetup orientation="portrait" r:id="rId3"/>
      <headerFooter alignWithMargins="0">
        <oddFooter>&amp;R&amp;"Book Antiqua,Bold"&amp;8 Page &amp;P of &amp;N</oddFooter>
      </headerFooter>
    </customSheetView>
    <customSheetView guid="{E2E07920-5DA8-4DCB-AB03-A2E9F9E2B56D}" showPageBreaks="1" showGridLines="0" fitToPage="1" printArea="1" view="pageBreakPreview">
      <selection activeCell="G17" sqref="G17"/>
      <pageMargins left="0.75" right="0.63" top="0.57999999999999996" bottom="0.6" header="0.34" footer="0.35"/>
      <pageSetup orientation="portrait" r:id="rId4"/>
      <headerFooter alignWithMargins="0">
        <oddFooter>&amp;R&amp;"Book Antiqua,Bold"&amp;8 Page &amp;P of &amp;N</oddFooter>
      </headerFooter>
    </customSheetView>
    <customSheetView guid="{F7E0F5F5-A837-4858-962B-5093C362A793}" showPageBreaks="1" showGridLines="0" fitToPage="1" printArea="1" view="pageBreakPreview">
      <selection activeCell="G17" sqref="G17"/>
      <pageMargins left="0.75" right="0.63" top="0.57999999999999996" bottom="0.6" header="0.34" footer="0.35"/>
      <pageSetup orientation="portrait" r:id="rId5"/>
      <headerFooter alignWithMargins="0">
        <oddFooter>&amp;R&amp;"Book Antiqua,Bold"&amp;8 Page &amp;P of &amp;N</oddFooter>
      </headerFooter>
    </customSheetView>
    <customSheetView guid="{4C19ED80-F250-4761-A9B9-FB9136AF75D8}" showPageBreaks="1" showGridLines="0" fitToPage="1" printArea="1" view="pageBreakPreview">
      <selection activeCell="G17" sqref="G17"/>
      <pageMargins left="0.75" right="0.63" top="0.57999999999999996" bottom="0.6" header="0.34" footer="0.35"/>
      <pageSetup orientation="portrait" r:id="rId6"/>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orientation="portrait" r:id="rId7"/>
      <headerFooter alignWithMargins="0">
        <oddFooter>&amp;R&amp;"Book Antiqua,Bold"&amp;8 Page &amp;P of &amp;N</oddFooter>
      </headerFooter>
    </customSheetView>
    <customSheetView guid="{CB7992C9-ABA5-4C7D-8C49-1E1D8E8875C7}" showPageBreaks="1" showGridLines="0" printArea="1" view="pageBreakPreview">
      <selection activeCell="B17" sqref="B17"/>
      <pageMargins left="0.75" right="0.63" top="0.57999999999999996" bottom="0.6" header="0.34" footer="0.35"/>
      <pageSetup orientation="portrait" r:id="rId8"/>
      <headerFooter alignWithMargins="0">
        <oddFooter>&amp;R&amp;"Book Antiqua,Bold"&amp;8 Page &amp;P of &amp;N</oddFooter>
      </headerFooter>
    </customSheetView>
    <customSheetView guid="{97C0FC0E-800C-45C9-895E-E91A3F1ADBA4}" showPageBreaks="1" showGridLines="0" printArea="1" view="pageBreakPreview">
      <selection activeCell="B17" sqref="B17"/>
      <pageMargins left="0.75" right="0.63" top="0.57999999999999996" bottom="0.6" header="0.34" footer="0.35"/>
      <pageSetup orientation="portrait" r:id="rId9"/>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10"/>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75" right="0.63" top="0.57999999999999996" bottom="0.6" header="0.34" footer="0.35"/>
      <pageSetup orientation="portrait" r:id="rId11"/>
      <headerFooter alignWithMargins="0">
        <oddFooter>&amp;R&amp;"Book Antiqua,Bold"&amp;8 Page &amp;P of &amp;N</oddFooter>
      </headerFooter>
    </customSheetView>
    <customSheetView guid="{FE4EC9C4-31B9-4D40-8323-5B16C3BC840F}" scale="60" showPageBreaks="1" showGridLines="0" printArea="1" view="pageBreakPreview" topLeftCell="A7">
      <pageMargins left="0.75" right="0.63" top="0.57999999999999996" bottom="0.6" header="0.34" footer="0.35"/>
      <pageSetup orientation="portrait" r:id="rId12"/>
      <headerFooter alignWithMargins="0">
        <oddFooter>&amp;R&amp;"Book Antiqua,Bold"&amp;8 Page &amp;P of &amp;N</oddFooter>
      </headerFooter>
    </customSheetView>
    <customSheetView guid="{F9FE2C60-2849-4C32-B532-2B1A89FFA9CD}" showGridLines="0" topLeftCell="A10">
      <pageMargins left="0.75" right="0.63" top="0.57999999999999996" bottom="0.6" header="0.34" footer="0.35"/>
      <pageSetup orientation="portrait" r:id="rId13"/>
      <headerFooter alignWithMargins="0">
        <oddFooter>&amp;R&amp;"Book Antiqua,Bold"&amp;8 Page &amp;P of &amp;N</oddFooter>
      </headerFooter>
    </customSheetView>
    <customSheetView guid="{494F6778-23FE-4AAC-B37D-6C7543FC13B9}" showGridLines="0" topLeftCell="A19">
      <selection activeCell="A3" sqref="A3:E3"/>
      <pageMargins left="0.75" right="0.63" top="0.57999999999999996" bottom="0.6" header="0.34" footer="0.35"/>
      <pageSetup orientation="portrait" r:id="rId14"/>
      <headerFooter alignWithMargins="0">
        <oddFooter>&amp;R&amp;"Book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5"/>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6"/>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62" bottom="0.93" header="0.41" footer="0.5"/>
      <pageSetup orientation="portrait" r:id="rId17"/>
      <headerFooter alignWithMargins="0">
        <oddFooter>&amp;L&amp;8Tower Package-P238-TW04, TL associated with Phase-I Generation Project in Orissa (Part-C)&amp;R&amp;"Book Antiqua,Bold"&amp;8Attachment-13 TW04  / Page &amp;P of &amp;N</oddFooter>
      </headerFooter>
    </customSheetView>
    <customSheetView guid="{ECEBABD0-566A-41C4-AA9A-38EA30EFEDA8}" showGridLines="0" zeroValues="0" showRuler="0">
      <pageMargins left="0.75" right="0.63" top="0.55000000000000004" bottom="0.64" header="0.34" footer="0.38"/>
      <pageSetup orientation="portrait" r:id="rId18"/>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20"/>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21"/>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22"/>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23"/>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24"/>
      <headerFooter alignWithMargins="0">
        <oddFooter>&amp;R&amp;"Book Antiqua,Bold"&amp;8 Page &amp;P of &amp;N</oddFooter>
      </headerFooter>
    </customSheetView>
    <customSheetView guid="{38BECF6E-1A53-4F98-87B9-44F2C5F77E08}" showPageBreaks="1" showGridLines="0" printArea="1" view="pageBreakPreview" topLeftCell="A5">
      <selection activeCell="B17" sqref="B17"/>
      <pageMargins left="0.75" right="0.63" top="0.57999999999999996" bottom="0.6" header="0.34" footer="0.35"/>
      <pageSetup orientation="portrait" r:id="rId25"/>
      <headerFooter alignWithMargins="0">
        <oddFooter>&amp;R&amp;"Book Antiqua,Bold"&amp;8 Page &amp;P of &amp;N</oddFooter>
      </headerFooter>
    </customSheetView>
    <customSheetView guid="{340562B9-6CEE-4962-8D7D-CA1C6778F52C}" showPageBreaks="1" showGridLines="0" printArea="1" view="pageBreakPreview">
      <selection activeCell="B17" sqref="B17"/>
      <pageMargins left="0.75" right="0.63" top="0.57999999999999996" bottom="0.6" header="0.34" footer="0.35"/>
      <pageSetup orientation="portrait" r:id="rId26"/>
      <headerFooter alignWithMargins="0">
        <oddFooter>&amp;R&amp;"Book Antiqua,Bold"&amp;8 Page &amp;P of &amp;N</oddFooter>
      </headerFooter>
    </customSheetView>
    <customSheetView guid="{82E8A0F5-0020-4355-95CF-28601763A783}" showPageBreaks="1" showGridLines="0" fitToPage="1" printArea="1" view="pageBreakPreview" topLeftCell="A13">
      <selection activeCell="G17" sqref="G17"/>
      <pageMargins left="0.75" right="0.63" top="0.57999999999999996" bottom="0.6" header="0.34" footer="0.35"/>
      <pageSetup orientation="portrait" r:id="rId27"/>
      <headerFooter alignWithMargins="0">
        <oddFooter>&amp;R&amp;"Book Antiqua,Bold"&amp;8 Page &amp;P of &amp;N</oddFooter>
      </headerFooter>
    </customSheetView>
    <customSheetView guid="{05855B4F-D61E-4C97-B759-B2F96767F6F8}" showPageBreaks="1" showGridLines="0" fitToPage="1" printArea="1" view="pageBreakPreview">
      <selection activeCell="G17" sqref="G17"/>
      <pageMargins left="0.75" right="0.63" top="0.57999999999999996" bottom="0.6" header="0.34" footer="0.35"/>
      <pageSetup orientation="portrait" r:id="rId28"/>
      <headerFooter alignWithMargins="0">
        <oddFooter>&amp;R&amp;"Book Antiqua,Bold"&amp;8 Page &amp;P of &amp;N</oddFooter>
      </headerFooter>
    </customSheetView>
    <customSheetView guid="{AAA2E7F9-19F9-4EE2-88F1-FC4B485FDC89}" showPageBreaks="1" showGridLines="0" fitToPage="1" printArea="1" view="pageBreakPreview">
      <selection activeCell="G17" sqref="G17"/>
      <pageMargins left="0.75" right="0.63" top="0.57999999999999996" bottom="0.6" header="0.34" footer="0.35"/>
      <pageSetup orientation="portrait" r:id="rId29"/>
      <headerFooter alignWithMargins="0">
        <oddFooter>&amp;R&amp;"Book Antiqua,Bold"&amp;8 Page &amp;P of &amp;N</oddFooter>
      </headerFooter>
    </customSheetView>
    <customSheetView guid="{5F98D4F5-B0F8-4B93-97A5-7D09B63D9214}" showPageBreaks="1" showGridLines="0" fitToPage="1" printArea="1" view="pageBreakPreview">
      <selection activeCell="G17" sqref="G17"/>
      <pageMargins left="0.75" right="0.63" top="0.57999999999999996" bottom="0.6" header="0.34" footer="0.35"/>
      <pageSetup orientation="portrait" r:id="rId30"/>
      <headerFooter alignWithMargins="0">
        <oddFooter>&amp;R&amp;"Book Antiqua,Bold"&amp;8 Page &amp;P of &amp;N</oddFooter>
      </headerFooter>
    </customSheetView>
    <customSheetView guid="{61957660-E114-4987-A579-EE0EBCC04DE2}" showPageBreaks="1" showGridLines="0" fitToPage="1" printArea="1" view="pageBreakPreview">
      <selection activeCell="G17" sqref="G17"/>
      <pageMargins left="0.75" right="0.63" top="0.57999999999999996" bottom="0.6" header="0.34" footer="0.35"/>
      <pageSetup orientation="portrait" r:id="rId31"/>
      <headerFooter alignWithMargins="0">
        <oddFooter>&amp;R&amp;"Book Antiqua,Bold"&amp;8 Page &amp;P of &amp;N</oddFooter>
      </headerFooter>
    </customSheetView>
    <customSheetView guid="{002E11BA-D943-47A9-AEDC-085D4F2D2416}" showPageBreaks="1" showGridLines="0" fitToPage="1" printArea="1" view="pageBreakPreview">
      <selection activeCell="N37" sqref="N37"/>
      <pageMargins left="0.75" right="0.63" top="0.57999999999999996" bottom="0.6" header="0.34" footer="0.35"/>
      <pageSetup orientation="portrait" r:id="rId32"/>
      <headerFooter alignWithMargins="0">
        <oddFooter>&amp;R&amp;"Book Antiqua,Bold"&amp;8 Page &amp;P of &amp;N</oddFooter>
      </headerFooter>
    </customSheetView>
    <customSheetView guid="{BA636A1C-0CF3-411D-9DF7-8E009FB35118}" showPageBreaks="1" showGridLines="0" fitToPage="1" printArea="1" view="pageBreakPreview">
      <selection activeCell="N37" sqref="N37"/>
      <pageMargins left="0.75" right="0.63" top="0.57999999999999996" bottom="0.6" header="0.34" footer="0.35"/>
      <pageSetup orientation="portrait" r:id="rId33"/>
      <headerFooter alignWithMargins="0">
        <oddFooter>&amp;R&amp;"Book Antiqua,Bold"&amp;8 Page &amp;P of &amp;N</oddFooter>
      </headerFooter>
    </customSheetView>
  </customSheetViews>
  <mergeCells count="8">
    <mergeCell ref="A3:E3"/>
    <mergeCell ref="A5:E5"/>
    <mergeCell ref="A16:E16"/>
    <mergeCell ref="B9:D9"/>
    <mergeCell ref="B10:D10"/>
    <mergeCell ref="B11:D11"/>
    <mergeCell ref="B12:D12"/>
    <mergeCell ref="A8:D8"/>
  </mergeCells>
  <phoneticPr fontId="6" type="noConversion"/>
  <pageMargins left="0.75" right="0.63" top="0.57999999999999996" bottom="0.6" header="0.34" footer="0.35"/>
  <pageSetup orientation="portrait" r:id="rId34"/>
  <headerFooter alignWithMargins="0">
    <oddFooter>&amp;R&amp;"Book Antiqua,Bold"&amp;8 Page &amp;P of &amp;N</oddFooter>
  </headerFooter>
  <drawing r:id="rId3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FF0000"/>
    <pageSetUpPr fitToPage="1"/>
  </sheetPr>
  <dimension ref="A1:I39"/>
  <sheetViews>
    <sheetView showGridLines="0" view="pageBreakPreview" topLeftCell="A10" zoomScaleSheetLayoutView="100" workbookViewId="0">
      <selection activeCell="G20" sqref="G20"/>
    </sheetView>
  </sheetViews>
  <sheetFormatPr defaultColWidth="9.140625" defaultRowHeight="16.5"/>
  <cols>
    <col min="1" max="1" width="12.140625" style="28" customWidth="1"/>
    <col min="2" max="2" width="20.5703125" style="28" customWidth="1"/>
    <col min="3" max="3" width="11.42578125" style="28" customWidth="1"/>
    <col min="4" max="4" width="15.42578125" style="28" customWidth="1"/>
    <col min="5" max="5" width="39.28515625" style="28" customWidth="1"/>
    <col min="6" max="8" width="9.140625" style="23"/>
    <col min="9" max="16384" width="9.140625" style="24"/>
  </cols>
  <sheetData>
    <row r="1" spans="1:9" ht="26.25" customHeight="1">
      <c r="A1" s="709" t="str">
        <f>'Attach 3(JV)'!A1</f>
        <v>Specification No.:CC/NT/G-COND/DOM/A02/25/01011</v>
      </c>
      <c r="B1" s="709"/>
      <c r="C1" s="709"/>
      <c r="D1" s="709"/>
      <c r="E1" s="326" t="str">
        <f>"Attachment-14 " &amp; 'Attach 3(JV)'!AT1</f>
        <v>Attachment-14 (CD02)</v>
      </c>
    </row>
    <row r="3" spans="1:9" ht="72.75" customHeight="1">
      <c r="A3" s="710" t="str">
        <f>'Attach 3(JV)'!A3</f>
        <v>Conductor Package CD02 for supply of balance quantity of ACSR MOOSE Conductor for part of Diding – Dhalkebar – Bathnaha Transmission Line corresponding to Tower Package- TW02 associated with Arun-3 HEP in Nepal under Consultancy services to SAPDC.</v>
      </c>
      <c r="B3" s="710"/>
      <c r="C3" s="710"/>
      <c r="D3" s="710"/>
      <c r="E3" s="710"/>
      <c r="F3" s="25"/>
      <c r="G3" s="26"/>
      <c r="H3" s="25"/>
    </row>
    <row r="4" spans="1:9" ht="20.100000000000001" customHeight="1">
      <c r="A4" s="27"/>
      <c r="H4" s="29"/>
      <c r="I4" s="12"/>
    </row>
    <row r="5" spans="1:9" ht="20.100000000000001" customHeight="1">
      <c r="A5" s="711" t="s">
        <v>405</v>
      </c>
      <c r="B5" s="711"/>
      <c r="C5" s="711"/>
      <c r="D5" s="711"/>
      <c r="E5" s="711"/>
      <c r="F5" s="30"/>
      <c r="H5" s="29"/>
      <c r="I5" s="12"/>
    </row>
    <row r="6" spans="1:9" ht="20.100000000000001" customHeight="1">
      <c r="A6" s="31"/>
      <c r="H6" s="29"/>
      <c r="I6" s="12"/>
    </row>
    <row r="7" spans="1:9" ht="20.100000000000001" customHeight="1">
      <c r="A7" s="32" t="str">
        <f>'Attach 3(JV)'!A7</f>
        <v>Bidder’s Name and Address (Qualified Licensee) :</v>
      </c>
      <c r="E7" s="16" t="str">
        <f>'Attach 3(JV)'!E7</f>
        <v>To:</v>
      </c>
      <c r="H7" s="29"/>
      <c r="I7" s="12"/>
    </row>
    <row r="8" spans="1:9" ht="36" customHeight="1">
      <c r="A8" s="708" t="str">
        <f>'Attach 3(JV)'!A8</f>
        <v/>
      </c>
      <c r="B8" s="708"/>
      <c r="C8" s="708"/>
      <c r="D8" s="708"/>
      <c r="E8" s="13" t="str">
        <f>'Attach 3(JV)'!E8</f>
        <v>Contract Services</v>
      </c>
      <c r="H8" s="29"/>
      <c r="I8" s="12"/>
    </row>
    <row r="9" spans="1:9" ht="20.100000000000001" customHeight="1">
      <c r="A9" s="14" t="s">
        <v>344</v>
      </c>
      <c r="B9" s="713">
        <f>'Attach 3(JV)'!B9</f>
        <v>0</v>
      </c>
      <c r="C9" s="713"/>
      <c r="D9" s="713"/>
      <c r="E9" s="13" t="str">
        <f>'Attach 3(JV)'!E9</f>
        <v>Power Grid Corporation of India Ltd.,</v>
      </c>
      <c r="H9" s="29"/>
      <c r="I9" s="12"/>
    </row>
    <row r="10" spans="1:9" ht="20.100000000000001" customHeight="1">
      <c r="A10" s="14" t="s">
        <v>346</v>
      </c>
      <c r="B10" s="713">
        <f>'Attach 3(JV)'!B10</f>
        <v>0</v>
      </c>
      <c r="C10" s="713"/>
      <c r="D10" s="713"/>
      <c r="E10" s="13" t="str">
        <f>'Attach 3(JV)'!E10</f>
        <v>"Saudamini", Plot No. 2, Sector 29</v>
      </c>
      <c r="H10" s="29"/>
      <c r="I10" s="12"/>
    </row>
    <row r="11" spans="1:9" ht="20.100000000000001" customHeight="1">
      <c r="B11" s="713">
        <f>'Attach 3(JV)'!B11</f>
        <v>0</v>
      </c>
      <c r="C11" s="713"/>
      <c r="D11" s="713"/>
      <c r="E11" s="13" t="str">
        <f>'Attach 3(JV)'!E11</f>
        <v>Gurgaon (Haryana) - 122001</v>
      </c>
    </row>
    <row r="12" spans="1:9" ht="20.100000000000001" customHeight="1">
      <c r="A12" s="31"/>
      <c r="B12" s="713">
        <f>'Attach 3(JV)'!B12</f>
        <v>0</v>
      </c>
      <c r="C12" s="713"/>
      <c r="D12" s="713"/>
      <c r="E12" s="13"/>
    </row>
    <row r="13" spans="1:9" ht="20.100000000000001" customHeight="1">
      <c r="A13" s="31"/>
      <c r="B13" s="119"/>
      <c r="C13" s="119"/>
      <c r="D13" s="119"/>
      <c r="E13" s="24"/>
    </row>
    <row r="14" spans="1:9" ht="20.100000000000001" customHeight="1">
      <c r="A14" s="28" t="s">
        <v>338</v>
      </c>
    </row>
    <row r="15" spans="1:9" ht="20.100000000000001" customHeight="1">
      <c r="A15" s="31"/>
    </row>
    <row r="16" spans="1:9" ht="45" customHeight="1">
      <c r="A16" s="1083" t="s">
        <v>489</v>
      </c>
      <c r="B16" s="1083"/>
      <c r="C16" s="1083"/>
      <c r="D16" s="1083"/>
      <c r="E16" s="1083"/>
      <c r="F16" s="33"/>
      <c r="G16" s="33"/>
      <c r="H16" s="33"/>
    </row>
    <row r="17" spans="1:5" ht="20.100000000000001" customHeight="1">
      <c r="A17" s="31"/>
    </row>
    <row r="18" spans="1:5" ht="20.100000000000001" customHeight="1">
      <c r="A18" s="34"/>
    </row>
    <row r="19" spans="1:5" ht="20.100000000000001" customHeight="1"/>
    <row r="20" spans="1:5" ht="20.100000000000001" customHeight="1">
      <c r="A20" s="34"/>
    </row>
    <row r="21" spans="1:5" ht="20.100000000000001" customHeight="1">
      <c r="A21" s="34"/>
    </row>
    <row r="22" spans="1:5" ht="20.100000000000001" customHeight="1"/>
    <row r="23" spans="1:5" ht="33" customHeight="1">
      <c r="D23" s="36"/>
    </row>
    <row r="24" spans="1:5" ht="33" customHeight="1">
      <c r="A24" s="35" t="s">
        <v>7</v>
      </c>
      <c r="B24" s="67">
        <f>'Attach 3(JV)'!B24</f>
        <v>0</v>
      </c>
      <c r="C24" s="39"/>
      <c r="D24" s="36" t="s">
        <v>5</v>
      </c>
      <c r="E24" s="258">
        <f>'Attach 3(JV)'!E24</f>
        <v>0</v>
      </c>
    </row>
    <row r="25" spans="1:5" ht="33" customHeight="1">
      <c r="A25" s="35" t="s">
        <v>8</v>
      </c>
      <c r="B25" s="258">
        <f>'Attach 3(JV)'!B25</f>
        <v>0</v>
      </c>
      <c r="C25" s="39"/>
      <c r="D25" s="36" t="s">
        <v>6</v>
      </c>
      <c r="E25" s="258">
        <f>'Attach 3(JV)'!E25</f>
        <v>0</v>
      </c>
    </row>
    <row r="26" spans="1:5" ht="33" customHeight="1">
      <c r="D26" s="36"/>
    </row>
    <row r="27" spans="1:5" ht="20.100000000000001" customHeight="1"/>
    <row r="28" spans="1:5" ht="20.100000000000001" customHeight="1">
      <c r="A28" s="37"/>
    </row>
    <row r="29" spans="1:5" ht="20.100000000000001" customHeight="1"/>
    <row r="30" spans="1:5" ht="20.100000000000001" customHeight="1"/>
    <row r="31" spans="1:5" ht="20.100000000000001" customHeight="1">
      <c r="A31" s="37"/>
    </row>
    <row r="32" spans="1:5" ht="20.100000000000001" customHeight="1"/>
    <row r="33" spans="1:1" ht="20.100000000000001" customHeight="1">
      <c r="A33" s="37"/>
    </row>
    <row r="34" spans="1:1" ht="20.100000000000001" customHeight="1"/>
    <row r="35" spans="1:1" ht="20.100000000000001" customHeight="1">
      <c r="A35" s="37"/>
    </row>
    <row r="36" spans="1:1" ht="20.100000000000001" customHeight="1"/>
    <row r="37" spans="1:1" ht="20.100000000000001" customHeight="1"/>
    <row r="38" spans="1:1" ht="20.100000000000001" customHeight="1"/>
    <row r="39" spans="1:1" ht="20.100000000000001" customHeight="1"/>
  </sheetData>
  <sheetProtection password="EE0B" sheet="1" objects="1" scenarios="1" formatColumns="0" formatRows="0" selectLockedCells="1"/>
  <customSheetViews>
    <customSheetView guid="{496AE10D-777F-41DC-9459-B685612D7084}" showPageBreaks="1" showGridLines="0" fitToPage="1" printArea="1" view="pageBreakPreview" topLeftCell="A10">
      <selection activeCell="G20" sqref="G20"/>
      <pageMargins left="0.75" right="0.63" top="0.57999999999999996" bottom="0.6" header="0.34" footer="0.35"/>
      <pageSetup scale="99" orientation="portrait" r:id="rId1"/>
      <headerFooter alignWithMargins="0">
        <oddFooter>&amp;R&amp;"Book Antiqua,Bold"&amp;8 Page &amp;P of &amp;N</oddFooter>
      </headerFooter>
    </customSheetView>
    <customSheetView guid="{148014DA-3A4E-4452-87FA-29E4225C1DBF}" showPageBreaks="1" showGridLines="0" fitToPage="1" printArea="1" view="pageBreakPreview">
      <selection sqref="A1:D1"/>
      <pageMargins left="0.75" right="0.63" top="0.57999999999999996" bottom="0.6" header="0.34" footer="0.35"/>
      <pageSetup scale="99" orientation="portrait" r:id="rId2"/>
      <headerFooter alignWithMargins="0">
        <oddFooter>&amp;R&amp;"Book Antiqua,Bold"&amp;8 Page &amp;P of &amp;N</oddFooter>
      </headerFooter>
    </customSheetView>
    <customSheetView guid="{4167AD0A-C305-4E18-90C0-E68C87B87BD7}" showPageBreaks="1" showGridLines="0" fitToPage="1" printArea="1" view="pageBreakPreview">
      <selection sqref="A1:D1"/>
      <pageMargins left="0.75" right="0.63" top="0.57999999999999996" bottom="0.6" header="0.34" footer="0.35"/>
      <pageSetup scale="96" orientation="portrait" r:id="rId3"/>
      <headerFooter alignWithMargins="0">
        <oddFooter>&amp;R&amp;"Book Antiqua,Bold"&amp;8 Page &amp;P of &amp;N</oddFooter>
      </headerFooter>
    </customSheetView>
    <customSheetView guid="{E2E07920-5DA8-4DCB-AB03-A2E9F9E2B56D}" showPageBreaks="1" showGridLines="0" fitToPage="1" printArea="1" view="pageBreakPreview" topLeftCell="A22">
      <selection sqref="A1:D1"/>
      <pageMargins left="0.75" right="0.63" top="0.57999999999999996" bottom="0.6" header="0.34" footer="0.35"/>
      <pageSetup scale="99" orientation="portrait" r:id="rId4"/>
      <headerFooter alignWithMargins="0">
        <oddFooter>&amp;R&amp;"Book Antiqua,Bold"&amp;8 Page &amp;P of &amp;N</oddFooter>
      </headerFooter>
    </customSheetView>
    <customSheetView guid="{F7E0F5F5-A837-4858-962B-5093C362A793}" showPageBreaks="1" showGridLines="0" fitToPage="1" printArea="1" view="pageBreakPreview" topLeftCell="A22">
      <selection sqref="A1:D1"/>
      <pageMargins left="0.75" right="0.63" top="0.57999999999999996" bottom="0.6" header="0.34" footer="0.35"/>
      <pageSetup scale="96" orientation="portrait" r:id="rId5"/>
      <headerFooter alignWithMargins="0">
        <oddFooter>&amp;R&amp;"Book Antiqua,Bold"&amp;8 Page &amp;P of &amp;N</oddFooter>
      </headerFooter>
    </customSheetView>
    <customSheetView guid="{4C19ED80-F250-4761-A9B9-FB9136AF75D8}" showPageBreaks="1" showGridLines="0" fitToPage="1" printArea="1" view="pageBreakPreview">
      <selection activeCell="G17" sqref="G17"/>
      <pageMargins left="0.75" right="0.63" top="0.57999999999999996" bottom="0.6" header="0.34" footer="0.35"/>
      <pageSetup scale="96" orientation="portrait" r:id="rId6"/>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scale="96" orientation="portrait" r:id="rId7"/>
      <headerFooter alignWithMargins="0">
        <oddFooter>&amp;R&amp;"Book Antiqua,Bold"&amp;8 Page &amp;P of &amp;N</oddFooter>
      </headerFooter>
    </customSheetView>
    <customSheetView guid="{CB7992C9-ABA5-4C7D-8C49-1E1D8E8875C7}" showPageBreaks="1" showGridLines="0" printArea="1" view="pageBreakPreview">
      <selection activeCell="G36" sqref="G36"/>
      <pageMargins left="0.75" right="0.63" top="0.57999999999999996" bottom="0.6" header="0.34" footer="0.35"/>
      <pageSetup scale="99" orientation="portrait" r:id="rId8"/>
      <headerFooter alignWithMargins="0">
        <oddFooter>&amp;R&amp;"Book Antiqua,Bold"&amp;8 Page &amp;P of &amp;N</oddFooter>
      </headerFooter>
    </customSheetView>
    <customSheetView guid="{97C0FC0E-800C-45C9-895E-E91A3F1ADBA4}" showPageBreaks="1" showGridLines="0" printArea="1" view="pageBreakPreview">
      <selection activeCell="G36" sqref="G36"/>
      <pageMargins left="0.75" right="0.63" top="0.57999999999999996" bottom="0.6" header="0.34" footer="0.35"/>
      <pageSetup scale="99" orientation="portrait" r:id="rId9"/>
      <headerFooter alignWithMargins="0">
        <oddFooter>&amp;R&amp;"Book Antiqua,Bold"&amp;8 Page &amp;P of &amp;N</oddFooter>
      </headerFooter>
    </customSheetView>
    <customSheetView guid="{15A19D23-A9FD-4FC1-B7B0-F2D16BDFC729}" showPageBreaks="1" showGridLines="0" printArea="1" view="pageBreakPreview" topLeftCell="A25">
      <selection activeCell="B17" sqref="B17"/>
      <pageMargins left="0.75" right="0.63" top="0.57999999999999996" bottom="0.6" header="0.34" footer="0.35"/>
      <pageSetup scale="99" orientation="portrait" r:id="rId10"/>
      <headerFooter alignWithMargins="0">
        <oddFooter>&amp;R&amp;"Book Antiqua,Bold"&amp;8 Page &amp;P of &amp;N</oddFooter>
      </headerFooter>
    </customSheetView>
    <customSheetView guid="{C5EDD9E3-0801-4479-8600-A80B0FCFDF0B}" showPageBreaks="1" showGridLines="0" printArea="1" view="pageBreakPreview" topLeftCell="A25">
      <selection activeCell="B17" sqref="B17"/>
      <pageMargins left="0.75" right="0.63" top="0.57999999999999996" bottom="0.6" header="0.34" footer="0.35"/>
      <pageSetup scale="99" orientation="portrait" r:id="rId11"/>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scale="99" orientation="portrait" r:id="rId12"/>
      <headerFooter alignWithMargins="0">
        <oddFooter>&amp;R&amp;"Book Antiqua,Bold"&amp;8 Page &amp;P of &amp;N</oddFooter>
      </headerFooter>
    </customSheetView>
    <customSheetView guid="{F9FE2C60-2849-4C32-B532-2B1A89FFA9CD}" showGridLines="0" topLeftCell="A13">
      <pageMargins left="0.75" right="0.63" top="0.57999999999999996" bottom="0.6" header="0.34" footer="0.35"/>
      <pageSetup orientation="portrait" r:id="rId13"/>
      <headerFooter alignWithMargins="0">
        <oddFooter>&amp;R&amp;"Book Antiqua,Bold"&amp;8 Page &amp;P of &amp;N</oddFooter>
      </headerFooter>
    </customSheetView>
    <customSheetView guid="{494F6778-23FE-4AAC-B37D-6C7543FC13B9}" showGridLines="0" topLeftCell="A7">
      <selection activeCell="A3" sqref="A3:E3"/>
      <pageMargins left="0.75" right="0.63" top="0.57999999999999996" bottom="0.6" header="0.34" footer="0.35"/>
      <pageSetup orientation="portrait" r:id="rId14"/>
      <headerFooter alignWithMargins="0">
        <oddFooter>&amp;R&amp;"Book Antiqua,Bold"&amp;8 Page &amp;P of &amp;N</oddFooter>
      </headerFooter>
    </customSheetView>
    <customSheetView guid="{7A9EA6D6-4DDF-43D9-92E6-C6AFAD14E266}" showGridLines="0" topLeftCell="A16">
      <selection activeCell="A3" sqref="A3:E3"/>
      <pageMargins left="0.75" right="0.63" top="0.57999999999999996" bottom="0.6" header="0.34" footer="0.35"/>
      <pageSetup orientation="portrait" r:id="rId15"/>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6"/>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scale="99" orientation="portrait" r:id="rId17"/>
      <headerFooter alignWithMargins="0">
        <oddFooter>&amp;R&amp;"Book Antiqua,Bold"&amp;8 Page &amp;P of &amp;N</oddFooter>
      </headerFooter>
    </customSheetView>
    <customSheetView guid="{477F7E43-D393-45BA-B99B-D838E4629B5D}" showPageBreaks="1" showGridLines="0" printArea="1" view="pageBreakPreview" topLeftCell="A25">
      <selection activeCell="B17" sqref="B17"/>
      <pageMargins left="0.75" right="0.63" top="0.57999999999999996" bottom="0.6" header="0.34" footer="0.35"/>
      <pageSetup scale="99" orientation="portrait" r:id="rId18"/>
      <headerFooter alignWithMargins="0">
        <oddFooter>&amp;R&amp;"Book Antiqua,Bold"&amp;8 Page &amp;P of &amp;N</oddFooter>
      </headerFooter>
    </customSheetView>
    <customSheetView guid="{8E3ED18F-7B8F-4A1C-969D-A70DC3B696C3}" showPageBreaks="1" showGridLines="0" printArea="1" view="pageBreakPreview" topLeftCell="A25">
      <selection activeCell="B17" sqref="B17"/>
      <pageMargins left="0.75" right="0.63" top="0.57999999999999996" bottom="0.6" header="0.34" footer="0.35"/>
      <pageSetup scale="99" orientation="portrait" r:id="rId19"/>
      <headerFooter alignWithMargins="0">
        <oddFooter>&amp;R&amp;"Book Antiqua,Bold"&amp;8 Page &amp;P of &amp;N</oddFooter>
      </headerFooter>
    </customSheetView>
    <customSheetView guid="{38BECF6E-1A53-4F98-87B9-44F2C5F77E08}" showPageBreaks="1" showGridLines="0" printArea="1" view="pageBreakPreview" topLeftCell="A9">
      <selection activeCell="G36" sqref="G36"/>
      <pageMargins left="0.75" right="0.63" top="0.57999999999999996" bottom="0.6" header="0.34" footer="0.35"/>
      <pageSetup scale="99" orientation="portrait" r:id="rId20"/>
      <headerFooter alignWithMargins="0">
        <oddFooter>&amp;R&amp;"Book Antiqua,Bold"&amp;8 Page &amp;P of &amp;N</oddFooter>
      </headerFooter>
    </customSheetView>
    <customSheetView guid="{340562B9-6CEE-4962-8D7D-CA1C6778F52C}" showPageBreaks="1" showGridLines="0" printArea="1" view="pageBreakPreview">
      <selection activeCell="G36" sqref="G36"/>
      <pageMargins left="0.75" right="0.63" top="0.57999999999999996" bottom="0.6" header="0.34" footer="0.35"/>
      <pageSetup scale="99" orientation="portrait" r:id="rId21"/>
      <headerFooter alignWithMargins="0">
        <oddFooter>&amp;R&amp;"Book Antiqua,Bold"&amp;8 Page &amp;P of &amp;N</oddFooter>
      </headerFooter>
    </customSheetView>
    <customSheetView guid="{82E8A0F5-0020-4355-95CF-28601763A783}" showPageBreaks="1" showGridLines="0" fitToPage="1" printArea="1" view="pageBreakPreview">
      <selection activeCell="G17" sqref="G17"/>
      <pageMargins left="0.75" right="0.63" top="0.57999999999999996" bottom="0.6" header="0.34" footer="0.35"/>
      <pageSetup scale="96" orientation="portrait" r:id="rId22"/>
      <headerFooter alignWithMargins="0">
        <oddFooter>&amp;R&amp;"Book Antiqua,Bold"&amp;8 Page &amp;P of &amp;N</oddFooter>
      </headerFooter>
    </customSheetView>
    <customSheetView guid="{05855B4F-D61E-4C97-B759-B2F96767F6F8}" showPageBreaks="1" showGridLines="0" fitToPage="1" printArea="1" view="pageBreakPreview">
      <selection activeCell="G17" sqref="G17"/>
      <pageMargins left="0.75" right="0.63" top="0.57999999999999996" bottom="0.6" header="0.34" footer="0.35"/>
      <pageSetup scale="96" orientation="portrait" r:id="rId23"/>
      <headerFooter alignWithMargins="0">
        <oddFooter>&amp;R&amp;"Book Antiqua,Bold"&amp;8 Page &amp;P of &amp;N</oddFooter>
      </headerFooter>
    </customSheetView>
    <customSheetView guid="{AAA2E7F9-19F9-4EE2-88F1-FC4B485FDC89}" showPageBreaks="1" showGridLines="0" fitToPage="1" printArea="1" view="pageBreakPreview">
      <selection sqref="A1:D1"/>
      <pageMargins left="0.75" right="0.63" top="0.57999999999999996" bottom="0.6" header="0.34" footer="0.35"/>
      <pageSetup scale="96" orientation="portrait" r:id="rId24"/>
      <headerFooter alignWithMargins="0">
        <oddFooter>&amp;R&amp;"Book Antiqua,Bold"&amp;8 Page &amp;P of &amp;N</oddFooter>
      </headerFooter>
    </customSheetView>
    <customSheetView guid="{5F98D4F5-B0F8-4B93-97A5-7D09B63D9214}" showPageBreaks="1" showGridLines="0" fitToPage="1" printArea="1" view="pageBreakPreview">
      <selection sqref="A1:D1"/>
      <pageMargins left="0.75" right="0.63" top="0.57999999999999996" bottom="0.6" header="0.34" footer="0.35"/>
      <pageSetup scale="99" orientation="portrait" r:id="rId25"/>
      <headerFooter alignWithMargins="0">
        <oddFooter>&amp;R&amp;"Book Antiqua,Bold"&amp;8 Page &amp;P of &amp;N</oddFooter>
      </headerFooter>
    </customSheetView>
    <customSheetView guid="{61957660-E114-4987-A579-EE0EBCC04DE2}" showPageBreaks="1" showGridLines="0" fitToPage="1" printArea="1" view="pageBreakPreview" topLeftCell="A22">
      <selection sqref="A1:D1"/>
      <pageMargins left="0.75" right="0.63" top="0.57999999999999996" bottom="0.6" header="0.34" footer="0.35"/>
      <pageSetup scale="95" orientation="portrait" r:id="rId26"/>
      <headerFooter alignWithMargins="0">
        <oddFooter>&amp;R&amp;"Book Antiqua,Bold"&amp;8 Page &amp;P of &amp;N</oddFooter>
      </headerFooter>
    </customSheetView>
    <customSheetView guid="{002E11BA-D943-47A9-AEDC-085D4F2D2416}" showPageBreaks="1" showGridLines="0" fitToPage="1" printArea="1" view="pageBreakPreview" topLeftCell="A10">
      <selection activeCell="G20" sqref="G20"/>
      <pageMargins left="0.75" right="0.63" top="0.57999999999999996" bottom="0.6" header="0.34" footer="0.35"/>
      <pageSetup scale="99" orientation="portrait" r:id="rId27"/>
      <headerFooter alignWithMargins="0">
        <oddFooter>&amp;R&amp;"Book Antiqua,Bold"&amp;8 Page &amp;P of &amp;N</oddFooter>
      </headerFooter>
    </customSheetView>
    <customSheetView guid="{BA636A1C-0CF3-411D-9DF7-8E009FB35118}" showPageBreaks="1" showGridLines="0" fitToPage="1" printArea="1" view="pageBreakPreview" topLeftCell="A10">
      <selection activeCell="G20" sqref="G20"/>
      <pageMargins left="0.75" right="0.63" top="0.57999999999999996" bottom="0.6" header="0.34" footer="0.35"/>
      <pageSetup scale="99" orientation="portrait" r:id="rId28"/>
      <headerFooter alignWithMargins="0">
        <oddFooter>&amp;R&amp;"Book Antiqua,Bold"&amp;8 Page &amp;P of &amp;N</oddFooter>
      </headerFooter>
    </customSheetView>
  </customSheetViews>
  <mergeCells count="9">
    <mergeCell ref="A1:D1"/>
    <mergeCell ref="B12:D12"/>
    <mergeCell ref="A16:E16"/>
    <mergeCell ref="A3:E3"/>
    <mergeCell ref="A5:E5"/>
    <mergeCell ref="A8:D8"/>
    <mergeCell ref="B9:D9"/>
    <mergeCell ref="B10:D10"/>
    <mergeCell ref="B11:D11"/>
  </mergeCells>
  <pageMargins left="0.75" right="0.63" top="0.57999999999999996" bottom="0.6" header="0.34" footer="0.35"/>
  <pageSetup scale="99" orientation="portrait" r:id="rId29"/>
  <headerFooter alignWithMargins="0">
    <oddFooter>&amp;R&amp;"Book Antiqua,Bold"&amp;8 Page &amp;P of &amp;N</oddFooter>
  </headerFooter>
  <drawing r:id="rId3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1">
    <tabColor indexed="14"/>
  </sheetPr>
  <dimension ref="A1:K232"/>
  <sheetViews>
    <sheetView view="pageBreakPreview" topLeftCell="A193" zoomScaleSheetLayoutView="100" workbookViewId="0">
      <selection activeCell="A40" sqref="A40:I40"/>
    </sheetView>
  </sheetViews>
  <sheetFormatPr defaultColWidth="9.140625" defaultRowHeight="13.5"/>
  <cols>
    <col min="1" max="1" width="10" style="24" customWidth="1"/>
    <col min="2" max="2" width="10.7109375" style="24" customWidth="1"/>
    <col min="3" max="3" width="10.85546875" style="24" customWidth="1"/>
    <col min="4" max="9" width="10.7109375" style="24" customWidth="1"/>
    <col min="10" max="10" width="9.140625" style="24"/>
    <col min="11" max="11" width="0" style="24" hidden="1" customWidth="1"/>
    <col min="12" max="16384" width="9.140625" style="24"/>
  </cols>
  <sheetData>
    <row r="1" spans="1:9" s="283" customFormat="1" ht="32.1" customHeight="1">
      <c r="A1" s="1093" t="s">
        <v>760</v>
      </c>
      <c r="B1" s="1094"/>
      <c r="C1" s="1094"/>
      <c r="D1" s="1094"/>
      <c r="E1" s="1094"/>
      <c r="F1" s="1094"/>
      <c r="G1" s="1094"/>
      <c r="H1" s="1094"/>
      <c r="I1" s="1095"/>
    </row>
    <row r="2" spans="1:9" s="283" customFormat="1" ht="32.1" customHeight="1">
      <c r="A2" s="280" t="s">
        <v>660</v>
      </c>
      <c r="B2" s="1096" t="s">
        <v>661</v>
      </c>
      <c r="C2" s="1096"/>
      <c r="D2" s="1096"/>
      <c r="E2" s="1096"/>
      <c r="F2" s="1096"/>
      <c r="G2" s="1096"/>
      <c r="H2" s="1096"/>
      <c r="I2" s="1097"/>
    </row>
    <row r="3" spans="1:9" s="283" customFormat="1" ht="32.1" customHeight="1">
      <c r="A3" s="280" t="s">
        <v>662</v>
      </c>
      <c r="B3" s="1096" t="s">
        <v>663</v>
      </c>
      <c r="C3" s="1096"/>
      <c r="D3" s="1096"/>
      <c r="E3" s="1096"/>
      <c r="F3" s="1096"/>
      <c r="G3" s="1096"/>
      <c r="H3" s="1096"/>
      <c r="I3" s="1097"/>
    </row>
    <row r="4" spans="1:9" s="283" customFormat="1" ht="32.1" customHeight="1">
      <c r="A4" s="280" t="s">
        <v>664</v>
      </c>
      <c r="B4" s="1096" t="s">
        <v>665</v>
      </c>
      <c r="C4" s="1096"/>
      <c r="D4" s="1096"/>
      <c r="E4" s="1096"/>
      <c r="F4" s="1096"/>
      <c r="G4" s="1096"/>
      <c r="H4" s="1096"/>
      <c r="I4" s="1097"/>
    </row>
    <row r="5" spans="1:9" s="283" customFormat="1" ht="32.1" customHeight="1">
      <c r="A5" s="280" t="s">
        <v>666</v>
      </c>
      <c r="B5" s="1096" t="s">
        <v>667</v>
      </c>
      <c r="C5" s="1096"/>
      <c r="D5" s="1096"/>
      <c r="E5" s="1096"/>
      <c r="F5" s="1096"/>
      <c r="G5" s="1096"/>
      <c r="H5" s="1096"/>
      <c r="I5" s="1097"/>
    </row>
    <row r="6" spans="1:9" s="283" customFormat="1" ht="32.1" customHeight="1">
      <c r="A6" s="281" t="s">
        <v>668</v>
      </c>
      <c r="B6" s="1098" t="s">
        <v>669</v>
      </c>
      <c r="C6" s="1098"/>
      <c r="D6" s="1098"/>
      <c r="E6" s="1098"/>
      <c r="F6" s="1098"/>
      <c r="G6" s="1098"/>
      <c r="H6" s="1098"/>
      <c r="I6" s="1099"/>
    </row>
    <row r="7" spans="1:9" s="283" customFormat="1" ht="32.1" customHeight="1">
      <c r="A7" s="282"/>
      <c r="C7" s="282"/>
      <c r="D7" s="282"/>
      <c r="E7" s="282"/>
      <c r="F7" s="282"/>
      <c r="G7" s="282"/>
      <c r="H7" s="282"/>
      <c r="I7" s="282"/>
    </row>
    <row r="24" spans="1:10" ht="6.75" customHeight="1"/>
    <row r="28" spans="1:10">
      <c r="A28" s="63"/>
      <c r="B28" s="63"/>
      <c r="C28" s="63"/>
      <c r="D28" s="63"/>
      <c r="E28" s="63"/>
      <c r="F28" s="63"/>
      <c r="G28" s="63"/>
      <c r="H28" s="63"/>
      <c r="I28" s="63"/>
      <c r="J28" s="63"/>
    </row>
    <row r="29" spans="1:10">
      <c r="A29" s="63"/>
      <c r="B29" s="63"/>
      <c r="C29" s="63"/>
      <c r="D29" s="63"/>
      <c r="E29" s="63"/>
      <c r="F29" s="63"/>
      <c r="G29" s="63"/>
      <c r="H29" s="63"/>
      <c r="I29" s="63"/>
      <c r="J29" s="63"/>
    </row>
    <row r="30" spans="1:10">
      <c r="A30" s="63"/>
      <c r="B30" s="63"/>
      <c r="C30" s="63"/>
      <c r="D30" s="63"/>
      <c r="E30" s="63"/>
      <c r="F30" s="63"/>
      <c r="G30" s="63"/>
      <c r="H30" s="63"/>
      <c r="I30" s="63"/>
      <c r="J30" s="63"/>
    </row>
    <row r="31" spans="1:10" ht="18.75">
      <c r="A31" s="1100" t="s">
        <v>393</v>
      </c>
      <c r="B31" s="1100"/>
      <c r="C31" s="1100"/>
      <c r="D31" s="1100"/>
      <c r="E31" s="1100"/>
      <c r="F31" s="1100"/>
      <c r="G31" s="1100"/>
      <c r="H31" s="1100"/>
      <c r="I31" s="1100"/>
      <c r="J31" s="63"/>
    </row>
    <row r="32" spans="1:10" ht="15.75">
      <c r="A32" s="1089" t="s">
        <v>394</v>
      </c>
      <c r="B32" s="1089"/>
      <c r="C32" s="1089"/>
      <c r="D32" s="1089"/>
      <c r="E32" s="1089"/>
      <c r="F32" s="1089"/>
      <c r="G32" s="1089"/>
      <c r="H32" s="1089"/>
      <c r="I32" s="1089"/>
      <c r="J32" s="63"/>
    </row>
    <row r="33" spans="1:11" ht="18.75">
      <c r="A33" s="1090" t="s">
        <v>395</v>
      </c>
      <c r="B33" s="1090"/>
      <c r="C33" s="1090"/>
      <c r="D33" s="1090"/>
      <c r="E33" s="1090"/>
      <c r="F33" s="1090"/>
      <c r="G33" s="1090"/>
      <c r="H33" s="1090"/>
      <c r="I33" s="1090"/>
      <c r="J33" s="63"/>
    </row>
    <row r="34" spans="1:11" ht="36" customHeight="1">
      <c r="A34" s="1101" t="s">
        <v>396</v>
      </c>
      <c r="B34" s="1101"/>
      <c r="C34" s="1101"/>
      <c r="D34" s="1101"/>
      <c r="E34" s="1101"/>
      <c r="F34" s="1101"/>
      <c r="G34" s="1101"/>
      <c r="H34" s="1101"/>
      <c r="I34" s="1101"/>
      <c r="J34" s="63"/>
    </row>
    <row r="35" spans="1:11" ht="18.75">
      <c r="A35" s="1090" t="s">
        <v>397</v>
      </c>
      <c r="B35" s="1090"/>
      <c r="C35" s="1090"/>
      <c r="D35" s="1090"/>
      <c r="E35" s="1090"/>
      <c r="F35" s="1090"/>
      <c r="G35" s="1090"/>
      <c r="H35" s="1090"/>
      <c r="I35" s="1090"/>
      <c r="J35" s="63"/>
    </row>
    <row r="36" spans="1:11" ht="15.75">
      <c r="A36" s="1089" t="s">
        <v>398</v>
      </c>
      <c r="B36" s="1089"/>
      <c r="C36" s="1089"/>
      <c r="D36" s="1089"/>
      <c r="E36" s="1089"/>
      <c r="F36" s="1089"/>
      <c r="G36" s="1089"/>
      <c r="H36" s="1089"/>
      <c r="I36" s="1089"/>
      <c r="J36" s="63"/>
    </row>
    <row r="37" spans="1:11" ht="15.75">
      <c r="A37" s="1089">
        <f>'Names of Bidder'!D9</f>
        <v>0</v>
      </c>
      <c r="B37" s="1089"/>
      <c r="C37" s="1089"/>
      <c r="D37" s="1089"/>
      <c r="E37" s="1089"/>
      <c r="F37" s="1089"/>
      <c r="G37" s="1089"/>
      <c r="H37" s="1089"/>
      <c r="I37" s="1089"/>
      <c r="J37" s="63"/>
    </row>
    <row r="38" spans="1:11" ht="36.75" customHeight="1">
      <c r="A38" s="1091" t="str">
        <f>" having its Registered Office at " &amp; 'Names of Bidder'!D10 &amp; " " &amp; 'Names of Bidder'!D11 &amp; " " &amp; 'Names of Bidder'!D12</f>
        <v xml:space="preserve"> having its Registered Office at   </v>
      </c>
      <c r="B38" s="1091"/>
      <c r="C38" s="1091"/>
      <c r="D38" s="1091"/>
      <c r="E38" s="1091"/>
      <c r="F38" s="1091"/>
      <c r="G38" s="1091"/>
      <c r="H38" s="1091"/>
      <c r="I38" s="1091"/>
      <c r="J38" s="63"/>
    </row>
    <row r="39" spans="1:11" ht="17.25" customHeight="1">
      <c r="A39" s="1091" t="str">
        <f>IF('[3]Names of Bidder'!D6 = "Sole Bidder", " ", " and ")</f>
        <v xml:space="preserve"> and </v>
      </c>
      <c r="B39" s="1091"/>
      <c r="C39" s="1091"/>
      <c r="D39" s="1091"/>
      <c r="E39" s="1091"/>
      <c r="F39" s="1091"/>
      <c r="G39" s="1091"/>
      <c r="H39" s="1091"/>
      <c r="I39" s="1091"/>
      <c r="J39" s="63"/>
      <c r="K39" s="24">
        <f>IF('Names of Bidder'!D6="Sole Bidder",1,2)</f>
        <v>2</v>
      </c>
    </row>
    <row r="40" spans="1:11" ht="36.75" customHeight="1">
      <c r="A40" s="1091" t="str">
        <f>IF('Names of Bidder'!D6= "Sole Bidder", "", IF('Names of Bidder'!D7=1,'Names of Bidder'!D14,IF('Names of Bidder'!D7="2 or More",'Names of Bidder'!D14&amp;" &amp; "&amp;'Names of Bidder'!D19,"")))</f>
        <v/>
      </c>
      <c r="B40" s="1091"/>
      <c r="C40" s="1091"/>
      <c r="D40" s="1091"/>
      <c r="E40" s="1091"/>
      <c r="F40" s="1091"/>
      <c r="G40" s="1091"/>
      <c r="H40" s="1091"/>
      <c r="I40" s="1091"/>
      <c r="J40" s="63"/>
    </row>
    <row r="41" spans="1:11" ht="36.75" customHeight="1">
      <c r="A41" s="1102" t="str">
        <f>IF('Names of Bidder'!D6= "Sole Bidder", "", "having its Registered Office at "&amp;IF('Names of Bidder'!D7=1,'Names of Bidder'!D15&amp;" "&amp;'Names of Bidder'!D16&amp;" &amp; "&amp;'Names of Bidder'!D17,IF('Names of Bidder'!D7="2 or More",'Names of Bidder'!D15&amp;" "&amp;'Names of Bidder'!D16&amp;" &amp; "&amp;'Names of Bidder'!D17&amp;" and " &amp; 'Names of Bidder'!D20&amp;" "&amp; 'Names of Bidder'!D21&amp;" &amp; "&amp;'Names of Bidder'!D22&amp;" "&amp;'Names of Bidder'!D23 &amp;IF('Names of Bidder'!D7="2 or More"," respectively",""))))</f>
        <v>having its Registered Office at FALSE</v>
      </c>
      <c r="B41" s="1102"/>
      <c r="C41" s="1102"/>
      <c r="D41" s="1102"/>
      <c r="E41" s="1102"/>
      <c r="F41" s="1102"/>
      <c r="G41" s="1102"/>
      <c r="H41" s="1102"/>
      <c r="I41" s="1102"/>
      <c r="J41" s="63"/>
    </row>
    <row r="42" spans="1:11" ht="10.5" customHeight="1">
      <c r="A42" s="579"/>
      <c r="B42" s="579"/>
      <c r="C42" s="579"/>
      <c r="D42" s="579"/>
      <c r="E42" s="579"/>
      <c r="F42" s="579"/>
      <c r="G42" s="579"/>
      <c r="H42" s="579"/>
      <c r="I42" s="579"/>
      <c r="J42" s="63"/>
    </row>
    <row r="43" spans="1:11" ht="27" customHeight="1">
      <c r="A43" s="1089" t="s">
        <v>399</v>
      </c>
      <c r="B43" s="1089"/>
      <c r="C43" s="1089"/>
      <c r="D43" s="1089"/>
      <c r="E43" s="1089"/>
      <c r="F43" s="1089"/>
      <c r="G43" s="1089"/>
      <c r="H43" s="1089"/>
      <c r="I43" s="1089"/>
      <c r="J43" s="63"/>
    </row>
    <row r="44" spans="1:11" ht="18.75">
      <c r="A44" s="1090" t="s">
        <v>400</v>
      </c>
      <c r="B44" s="1090"/>
      <c r="C44" s="1090"/>
      <c r="D44" s="1090"/>
      <c r="E44" s="1090"/>
      <c r="F44" s="1090"/>
      <c r="G44" s="1090"/>
      <c r="H44" s="1090"/>
      <c r="I44" s="1090"/>
      <c r="J44" s="63"/>
    </row>
    <row r="45" spans="1:11" ht="18.75">
      <c r="A45" s="1090" t="s">
        <v>401</v>
      </c>
      <c r="B45" s="1090"/>
      <c r="C45" s="1090"/>
      <c r="D45" s="1090"/>
      <c r="E45" s="1090"/>
      <c r="F45" s="1090"/>
      <c r="G45" s="1090"/>
      <c r="H45" s="1090"/>
      <c r="I45" s="1090"/>
      <c r="J45" s="63"/>
    </row>
    <row r="46" spans="1:11" ht="87" customHeight="1">
      <c r="A46" s="1084" t="str">
        <f>"POWERGRID intends to award, under laid-down organisational procedures, contract(s) for " &amp; Basic!B1</f>
        <v>POWERGRID intends to award, under laid-down organisational procedures, contract(s) for Conductor Package CD02 for supply of balance quantity of ACSR MOOSE Conductor for part of Diding – Dhalkebar – Bathnaha Transmission Line corresponding to Tower Package- TW02 associated with Arun-3 HEP in Nepal under Consultancy services to SAPDC.</v>
      </c>
      <c r="B46" s="1084"/>
      <c r="C46" s="1084"/>
      <c r="D46" s="1084"/>
      <c r="E46" s="1084"/>
      <c r="F46" s="1084"/>
      <c r="G46" s="1084"/>
      <c r="H46" s="1084"/>
      <c r="I46" s="1084"/>
      <c r="J46" s="63"/>
    </row>
    <row r="47" spans="1:11" ht="16.5" customHeight="1">
      <c r="A47" s="242"/>
      <c r="B47" s="244"/>
      <c r="C47" s="244"/>
      <c r="D47" s="244"/>
      <c r="E47" s="244"/>
      <c r="F47" s="242"/>
      <c r="G47" s="244"/>
      <c r="H47" s="244"/>
      <c r="I47" s="244"/>
      <c r="J47" s="63"/>
    </row>
    <row r="48" spans="1:11" ht="21" customHeight="1">
      <c r="A48" s="1021" t="s">
        <v>402</v>
      </c>
      <c r="B48" s="1021"/>
      <c r="C48" s="1021"/>
      <c r="D48" s="1021"/>
      <c r="E48" s="1086" t="s">
        <v>402</v>
      </c>
      <c r="F48" s="1086"/>
      <c r="G48" s="1086"/>
      <c r="H48" s="1086"/>
      <c r="I48" s="1086"/>
      <c r="J48" s="63"/>
    </row>
    <row r="49" spans="1:10" ht="32.25" customHeight="1">
      <c r="A49" s="1087" t="s">
        <v>675</v>
      </c>
      <c r="B49" s="1087"/>
      <c r="C49" s="1087"/>
      <c r="D49" s="1087"/>
      <c r="E49" s="1088" t="s">
        <v>404</v>
      </c>
      <c r="F49" s="1088"/>
      <c r="G49" s="1088"/>
      <c r="H49" s="1088"/>
      <c r="I49" s="1088"/>
      <c r="J49" s="63"/>
    </row>
    <row r="50" spans="1:10" ht="18.75" customHeight="1">
      <c r="A50" s="245" t="s">
        <v>405</v>
      </c>
      <c r="B50" s="245"/>
      <c r="C50" s="245"/>
      <c r="D50" s="245"/>
      <c r="E50" s="245"/>
      <c r="F50" s="245"/>
      <c r="G50" s="245"/>
      <c r="H50" s="245"/>
      <c r="I50" s="246" t="s">
        <v>406</v>
      </c>
      <c r="J50" s="63"/>
    </row>
    <row r="51" spans="1:10" ht="141.6" customHeight="1">
      <c r="A51" s="1084" t="str">
        <f>Basic!B1 &amp; " Package and Specification Number " &amp;  Basic!B3 &amp; " POWERGRID values full compliance with all relevant laws and regulations, and the principles of economical use of resources, and of fairness and transparency in its relations with its Bidders/ Contractors."</f>
        <v>Conductor Package CD02 for supply of balance quantity of ACSR MOOSE Conductor for part of Diding – Dhalkebar – Bathnaha Transmission Line corresponding to Tower Package- TW02 associated with Arun-3 HEP in Nepal under Consultancy services to SAPDC. Package and Specification Number CC/NT/G-COND/DOM/A02/25/01011 POWERGRID values full compliance with all relevant laws and regulations, and the principles of economical use of resources, and of fairness and transparency in its relations with its Bidders/ Contractors.</v>
      </c>
      <c r="B51" s="1084"/>
      <c r="C51" s="1084"/>
      <c r="D51" s="1084"/>
      <c r="E51" s="1084"/>
      <c r="F51" s="1084"/>
      <c r="G51" s="1084"/>
      <c r="H51" s="1084"/>
      <c r="I51" s="1084"/>
    </row>
    <row r="52" spans="1:10" ht="8.1" customHeight="1">
      <c r="A52" s="247"/>
      <c r="B52" s="156"/>
      <c r="C52" s="156"/>
      <c r="D52" s="156"/>
      <c r="E52" s="156"/>
      <c r="F52" s="156"/>
      <c r="G52" s="156"/>
      <c r="H52" s="156"/>
      <c r="I52" s="156"/>
    </row>
    <row r="53" spans="1:10" ht="35.25" customHeight="1">
      <c r="A53" s="1084" t="s">
        <v>407</v>
      </c>
      <c r="B53" s="1084"/>
      <c r="C53" s="1084"/>
      <c r="D53" s="1084"/>
      <c r="E53" s="1084"/>
      <c r="F53" s="1084"/>
      <c r="G53" s="1084"/>
      <c r="H53" s="1084"/>
      <c r="I53" s="1084"/>
    </row>
    <row r="54" spans="1:10" ht="8.1" customHeight="1">
      <c r="A54" s="248"/>
      <c r="B54" s="156"/>
      <c r="C54" s="156"/>
      <c r="D54" s="156"/>
      <c r="E54" s="156"/>
      <c r="F54" s="156"/>
      <c r="G54" s="156"/>
      <c r="H54" s="156"/>
      <c r="I54" s="156"/>
    </row>
    <row r="55" spans="1:10" ht="15.75">
      <c r="A55" s="1085" t="s">
        <v>408</v>
      </c>
      <c r="B55" s="1085"/>
      <c r="C55" s="1085"/>
      <c r="D55" s="1085"/>
      <c r="E55" s="1085"/>
      <c r="F55" s="1085"/>
      <c r="G55" s="1085"/>
      <c r="H55" s="1085"/>
      <c r="I55" s="1085"/>
    </row>
    <row r="56" spans="1:10" ht="8.1" customHeight="1">
      <c r="A56" s="248"/>
      <c r="B56" s="156"/>
      <c r="C56" s="156"/>
      <c r="D56" s="156"/>
      <c r="E56" s="156"/>
      <c r="F56" s="156"/>
      <c r="G56" s="156"/>
      <c r="H56" s="156"/>
      <c r="I56" s="156"/>
    </row>
    <row r="57" spans="1:10" ht="16.5">
      <c r="A57" s="1092" t="s">
        <v>409</v>
      </c>
      <c r="B57" s="1092"/>
      <c r="C57" s="1092"/>
      <c r="D57" s="1092"/>
      <c r="E57" s="1092"/>
      <c r="F57" s="1092"/>
      <c r="G57" s="1092"/>
      <c r="H57" s="1092"/>
      <c r="I57" s="1092"/>
    </row>
    <row r="58" spans="1:10" ht="8.1" customHeight="1">
      <c r="A58" s="249"/>
      <c r="B58" s="156"/>
      <c r="C58" s="156"/>
      <c r="D58" s="156"/>
      <c r="E58" s="156"/>
      <c r="F58" s="156"/>
      <c r="G58" s="156"/>
      <c r="H58" s="156"/>
      <c r="I58" s="156"/>
    </row>
    <row r="59" spans="1:10" ht="37.5" customHeight="1">
      <c r="A59" s="250" t="s">
        <v>410</v>
      </c>
      <c r="B59" s="1021" t="s">
        <v>411</v>
      </c>
      <c r="C59" s="1021"/>
      <c r="D59" s="1021"/>
      <c r="E59" s="1021"/>
      <c r="F59" s="1021"/>
      <c r="G59" s="1021"/>
      <c r="H59" s="1021"/>
      <c r="I59" s="1021"/>
    </row>
    <row r="60" spans="1:10" ht="8.1" customHeight="1">
      <c r="A60" s="248"/>
      <c r="B60" s="156"/>
      <c r="C60" s="156"/>
      <c r="D60" s="156"/>
      <c r="E60" s="156"/>
      <c r="F60" s="156"/>
      <c r="G60" s="156"/>
      <c r="H60" s="156"/>
      <c r="I60" s="156"/>
    </row>
    <row r="61" spans="1:10" ht="79.5" customHeight="1">
      <c r="A61" s="156"/>
      <c r="B61" s="250" t="s">
        <v>412</v>
      </c>
      <c r="C61" s="1021" t="s">
        <v>413</v>
      </c>
      <c r="D61" s="1021"/>
      <c r="E61" s="1021"/>
      <c r="F61" s="1021"/>
      <c r="G61" s="1021"/>
      <c r="H61" s="1021"/>
      <c r="I61" s="1021"/>
    </row>
    <row r="62" spans="1:10" ht="8.1" customHeight="1">
      <c r="A62" s="156"/>
      <c r="B62" s="250"/>
      <c r="C62" s="242"/>
      <c r="D62" s="242"/>
      <c r="E62" s="242"/>
      <c r="F62" s="242"/>
      <c r="G62" s="242"/>
      <c r="H62" s="242"/>
      <c r="I62" s="242"/>
    </row>
    <row r="63" spans="1:10" ht="96.75" customHeight="1">
      <c r="A63" s="156"/>
      <c r="B63" s="250" t="s">
        <v>414</v>
      </c>
      <c r="C63" s="1021" t="s">
        <v>415</v>
      </c>
      <c r="D63" s="1021"/>
      <c r="E63" s="1021"/>
      <c r="F63" s="1021"/>
      <c r="G63" s="1021"/>
      <c r="H63" s="1021"/>
      <c r="I63" s="1021"/>
    </row>
    <row r="64" spans="1:10" ht="8.1" customHeight="1">
      <c r="A64" s="156"/>
      <c r="B64" s="250"/>
      <c r="C64" s="242"/>
      <c r="D64" s="242"/>
      <c r="E64" s="242"/>
      <c r="F64" s="242"/>
      <c r="G64" s="242"/>
      <c r="H64" s="242"/>
      <c r="I64" s="242"/>
    </row>
    <row r="65" spans="1:10" ht="50.25" customHeight="1">
      <c r="A65" s="156"/>
      <c r="B65" s="250" t="s">
        <v>416</v>
      </c>
      <c r="C65" s="1021" t="s">
        <v>417</v>
      </c>
      <c r="D65" s="1021"/>
      <c r="E65" s="1021"/>
      <c r="F65" s="1021"/>
      <c r="G65" s="1021"/>
      <c r="H65" s="1021"/>
      <c r="I65" s="1021"/>
    </row>
    <row r="66" spans="1:10" ht="8.1" customHeight="1">
      <c r="A66" s="156"/>
      <c r="B66" s="250"/>
      <c r="C66" s="242"/>
      <c r="D66" s="242"/>
      <c r="E66" s="242"/>
      <c r="F66" s="242"/>
      <c r="G66" s="242"/>
      <c r="H66" s="242"/>
      <c r="I66" s="242"/>
    </row>
    <row r="67" spans="1:10" ht="82.5" customHeight="1">
      <c r="A67" s="250" t="s">
        <v>418</v>
      </c>
      <c r="B67" s="1021" t="s">
        <v>419</v>
      </c>
      <c r="C67" s="1021"/>
      <c r="D67" s="1021"/>
      <c r="E67" s="1021"/>
      <c r="F67" s="1021"/>
      <c r="G67" s="1021"/>
      <c r="H67" s="1021"/>
      <c r="I67" s="1021"/>
    </row>
    <row r="68" spans="1:10" ht="8.1" customHeight="1">
      <c r="A68" s="156"/>
      <c r="B68" s="250"/>
      <c r="C68" s="242"/>
      <c r="D68" s="242"/>
      <c r="E68" s="242"/>
      <c r="F68" s="242"/>
      <c r="G68" s="242"/>
      <c r="H68" s="242"/>
      <c r="I68" s="242"/>
    </row>
    <row r="69" spans="1:10" ht="16.5">
      <c r="A69" s="1092" t="s">
        <v>420</v>
      </c>
      <c r="B69" s="1092"/>
      <c r="C69" s="1092"/>
      <c r="D69" s="1092"/>
      <c r="E69" s="1092"/>
      <c r="F69" s="1092"/>
      <c r="G69" s="1092"/>
      <c r="H69" s="1092"/>
      <c r="I69" s="1092"/>
    </row>
    <row r="70" spans="1:10" ht="8.1" customHeight="1">
      <c r="A70" s="156"/>
      <c r="B70" s="250"/>
      <c r="C70" s="242"/>
      <c r="D70" s="242"/>
      <c r="E70" s="242"/>
      <c r="F70" s="242"/>
      <c r="G70" s="242"/>
      <c r="H70" s="242"/>
      <c r="I70" s="242"/>
    </row>
    <row r="71" spans="1:10" ht="49.5" customHeight="1">
      <c r="A71" s="250" t="s">
        <v>410</v>
      </c>
      <c r="B71" s="1021" t="s">
        <v>421</v>
      </c>
      <c r="C71" s="1021"/>
      <c r="D71" s="1021"/>
      <c r="E71" s="1021"/>
      <c r="F71" s="1021"/>
      <c r="G71" s="1021"/>
      <c r="H71" s="1021"/>
      <c r="I71" s="1021"/>
    </row>
    <row r="72" spans="1:10" ht="41.25" customHeight="1">
      <c r="A72" s="242"/>
      <c r="B72" s="245"/>
      <c r="C72" s="245"/>
      <c r="D72" s="245"/>
      <c r="E72" s="245"/>
      <c r="F72" s="242"/>
      <c r="G72" s="245"/>
      <c r="H72" s="245"/>
      <c r="I72" s="245"/>
      <c r="J72" s="63"/>
    </row>
    <row r="73" spans="1:10" ht="21" customHeight="1">
      <c r="A73" s="1021" t="s">
        <v>402</v>
      </c>
      <c r="B73" s="1021"/>
      <c r="C73" s="1021"/>
      <c r="D73" s="1021"/>
      <c r="E73" s="1086" t="s">
        <v>402</v>
      </c>
      <c r="F73" s="1086"/>
      <c r="G73" s="1086"/>
      <c r="H73" s="1086"/>
      <c r="I73" s="1086"/>
      <c r="J73" s="63"/>
    </row>
    <row r="74" spans="1:10" ht="33" customHeight="1">
      <c r="A74" s="1087" t="s">
        <v>403</v>
      </c>
      <c r="B74" s="1087"/>
      <c r="C74" s="1087"/>
      <c r="D74" s="1087"/>
      <c r="E74" s="1088" t="s">
        <v>404</v>
      </c>
      <c r="F74" s="1088"/>
      <c r="G74" s="1088"/>
      <c r="H74" s="1088"/>
      <c r="I74" s="1088"/>
      <c r="J74" s="63"/>
    </row>
    <row r="75" spans="1:10" ht="15.75">
      <c r="A75" s="245" t="s">
        <v>405</v>
      </c>
      <c r="B75" s="245"/>
      <c r="C75" s="245"/>
      <c r="D75" s="245"/>
      <c r="E75" s="245"/>
      <c r="F75" s="245"/>
      <c r="G75" s="245"/>
      <c r="H75" s="245"/>
      <c r="I75" s="246" t="s">
        <v>422</v>
      </c>
      <c r="J75" s="63"/>
    </row>
    <row r="76" spans="1:10" ht="111" customHeight="1">
      <c r="A76" s="156"/>
      <c r="B76" s="250" t="s">
        <v>423</v>
      </c>
      <c r="C76" s="1021" t="s">
        <v>424</v>
      </c>
      <c r="D76" s="1021"/>
      <c r="E76" s="1021"/>
      <c r="F76" s="1021"/>
      <c r="G76" s="1021"/>
      <c r="H76" s="1021"/>
      <c r="I76" s="1021"/>
    </row>
    <row r="77" spans="1:10" ht="9.9499999999999993" customHeight="1">
      <c r="A77" s="156"/>
      <c r="B77" s="121"/>
      <c r="C77" s="248"/>
      <c r="D77" s="248"/>
      <c r="E77" s="248"/>
      <c r="F77" s="248"/>
      <c r="G77" s="248"/>
      <c r="H77" s="248"/>
      <c r="I77" s="248"/>
    </row>
    <row r="78" spans="1:10" ht="99" customHeight="1">
      <c r="A78" s="156"/>
      <c r="B78" s="250" t="s">
        <v>414</v>
      </c>
      <c r="C78" s="1021" t="s">
        <v>425</v>
      </c>
      <c r="D78" s="1021"/>
      <c r="E78" s="1021"/>
      <c r="F78" s="1021"/>
      <c r="G78" s="1021"/>
      <c r="H78" s="1021"/>
      <c r="I78" s="1021"/>
    </row>
    <row r="79" spans="1:10" ht="9.9499999999999993" customHeight="1">
      <c r="A79" s="156"/>
      <c r="B79" s="250"/>
      <c r="C79" s="251"/>
      <c r="D79" s="251"/>
      <c r="E79" s="251"/>
      <c r="F79" s="251"/>
      <c r="G79" s="251"/>
      <c r="H79" s="251"/>
      <c r="I79" s="251"/>
    </row>
    <row r="80" spans="1:10" ht="126" customHeight="1">
      <c r="A80" s="156"/>
      <c r="B80" s="250" t="s">
        <v>416</v>
      </c>
      <c r="C80" s="1021" t="s">
        <v>426</v>
      </c>
      <c r="D80" s="1021"/>
      <c r="E80" s="1021"/>
      <c r="F80" s="1021"/>
      <c r="G80" s="1021"/>
      <c r="H80" s="1021"/>
      <c r="I80" s="1021"/>
    </row>
    <row r="81" spans="1:10" ht="9.9499999999999993" customHeight="1">
      <c r="A81" s="156"/>
      <c r="B81" s="250"/>
      <c r="C81" s="251"/>
      <c r="D81" s="251"/>
      <c r="E81" s="251"/>
      <c r="F81" s="251"/>
      <c r="G81" s="251"/>
      <c r="H81" s="251"/>
      <c r="I81" s="251"/>
    </row>
    <row r="82" spans="1:10" ht="93.75" customHeight="1">
      <c r="A82" s="156"/>
      <c r="B82" s="250" t="s">
        <v>427</v>
      </c>
      <c r="C82" s="1021" t="s">
        <v>428</v>
      </c>
      <c r="D82" s="1021"/>
      <c r="E82" s="1021"/>
      <c r="F82" s="1021"/>
      <c r="G82" s="1021"/>
      <c r="H82" s="1021"/>
      <c r="I82" s="1021"/>
    </row>
    <row r="83" spans="1:10" ht="9.9499999999999993" customHeight="1">
      <c r="A83" s="156"/>
      <c r="B83" s="250"/>
      <c r="C83" s="251"/>
      <c r="D83" s="251"/>
      <c r="E83" s="251"/>
      <c r="F83" s="251"/>
      <c r="G83" s="251"/>
      <c r="H83" s="251"/>
      <c r="I83" s="251"/>
    </row>
    <row r="84" spans="1:10" ht="66" customHeight="1">
      <c r="A84" s="156"/>
      <c r="B84" s="250" t="s">
        <v>429</v>
      </c>
      <c r="C84" s="1021" t="s">
        <v>430</v>
      </c>
      <c r="D84" s="1021"/>
      <c r="E84" s="1021"/>
      <c r="F84" s="1021"/>
      <c r="G84" s="1021"/>
      <c r="H84" s="1021"/>
      <c r="I84" s="1021"/>
    </row>
    <row r="85" spans="1:10" ht="9.9499999999999993" customHeight="1">
      <c r="A85" s="156"/>
      <c r="B85" s="250"/>
      <c r="C85" s="251"/>
      <c r="D85" s="251"/>
      <c r="E85" s="251"/>
      <c r="F85" s="251"/>
      <c r="G85" s="251"/>
      <c r="H85" s="251"/>
      <c r="I85" s="251"/>
    </row>
    <row r="86" spans="1:10" ht="63.75" customHeight="1">
      <c r="A86" s="156"/>
      <c r="B86" s="250" t="s">
        <v>431</v>
      </c>
      <c r="C86" s="1021" t="s">
        <v>432</v>
      </c>
      <c r="D86" s="1021"/>
      <c r="E86" s="1021"/>
      <c r="F86" s="1021"/>
      <c r="G86" s="1021"/>
      <c r="H86" s="1021"/>
      <c r="I86" s="1021"/>
    </row>
    <row r="87" spans="1:10" ht="8.1" customHeight="1">
      <c r="A87" s="156"/>
      <c r="B87" s="251"/>
      <c r="C87" s="251"/>
      <c r="D87" s="251"/>
      <c r="E87" s="251"/>
      <c r="F87" s="251"/>
      <c r="G87" s="251"/>
      <c r="H87" s="251"/>
      <c r="I87" s="251"/>
    </row>
    <row r="88" spans="1:10" ht="37.5" customHeight="1">
      <c r="A88" s="250" t="s">
        <v>418</v>
      </c>
      <c r="B88" s="1021" t="s">
        <v>433</v>
      </c>
      <c r="C88" s="1021"/>
      <c r="D88" s="1021"/>
      <c r="E88" s="1021"/>
      <c r="F88" s="1021"/>
      <c r="G88" s="1021"/>
      <c r="H88" s="1021"/>
      <c r="I88" s="1021"/>
    </row>
    <row r="89" spans="1:10" ht="39.75" customHeight="1">
      <c r="A89" s="242"/>
      <c r="B89" s="245"/>
      <c r="C89" s="245"/>
      <c r="D89" s="245"/>
      <c r="E89" s="245"/>
      <c r="F89" s="242"/>
      <c r="G89" s="245"/>
      <c r="H89" s="245"/>
      <c r="I89" s="245"/>
      <c r="J89" s="63"/>
    </row>
    <row r="90" spans="1:10" ht="21" customHeight="1">
      <c r="A90" s="1021" t="s">
        <v>402</v>
      </c>
      <c r="B90" s="1021"/>
      <c r="C90" s="1021"/>
      <c r="D90" s="1021"/>
      <c r="E90" s="1086" t="s">
        <v>402</v>
      </c>
      <c r="F90" s="1086"/>
      <c r="G90" s="1086"/>
      <c r="H90" s="1086"/>
      <c r="I90" s="1086"/>
      <c r="J90" s="63"/>
    </row>
    <row r="91" spans="1:10" ht="33" customHeight="1">
      <c r="A91" s="1087" t="s">
        <v>403</v>
      </c>
      <c r="B91" s="1087"/>
      <c r="C91" s="1087"/>
      <c r="D91" s="1087"/>
      <c r="E91" s="1088" t="s">
        <v>404</v>
      </c>
      <c r="F91" s="1088"/>
      <c r="G91" s="1088"/>
      <c r="H91" s="1088"/>
      <c r="I91" s="1088"/>
      <c r="J91" s="63"/>
    </row>
    <row r="92" spans="1:10" ht="15.75">
      <c r="A92" s="245" t="s">
        <v>405</v>
      </c>
      <c r="B92" s="245"/>
      <c r="C92" s="245"/>
      <c r="D92" s="245"/>
      <c r="E92" s="245"/>
      <c r="F92" s="245"/>
      <c r="G92" s="245"/>
      <c r="H92" s="245"/>
      <c r="I92" s="246" t="s">
        <v>434</v>
      </c>
      <c r="J92" s="63"/>
    </row>
    <row r="93" spans="1:10" ht="15.75">
      <c r="A93" s="245"/>
      <c r="B93" s="245"/>
      <c r="C93" s="245"/>
      <c r="D93" s="245"/>
      <c r="E93" s="245"/>
      <c r="F93" s="245"/>
      <c r="G93" s="245"/>
      <c r="H93" s="245"/>
      <c r="I93" s="246"/>
      <c r="J93" s="63"/>
    </row>
    <row r="94" spans="1:10" ht="16.5">
      <c r="A94" s="1092" t="s">
        <v>435</v>
      </c>
      <c r="B94" s="1092"/>
      <c r="C94" s="1092"/>
      <c r="D94" s="1092"/>
      <c r="E94" s="1092"/>
      <c r="F94" s="1092"/>
      <c r="G94" s="1092"/>
      <c r="H94" s="1092"/>
      <c r="I94" s="1092"/>
    </row>
    <row r="95" spans="1:10" ht="8.1" customHeight="1">
      <c r="A95" s="156"/>
      <c r="B95" s="251"/>
      <c r="C95" s="251"/>
      <c r="D95" s="251"/>
      <c r="E95" s="251"/>
      <c r="F95" s="251"/>
      <c r="G95" s="251"/>
      <c r="H95" s="251"/>
      <c r="I95" s="251"/>
    </row>
    <row r="96" spans="1:10" ht="80.25" customHeight="1">
      <c r="A96" s="250" t="s">
        <v>410</v>
      </c>
      <c r="B96" s="1021" t="s">
        <v>436</v>
      </c>
      <c r="C96" s="1021"/>
      <c r="D96" s="1021"/>
      <c r="E96" s="1021"/>
      <c r="F96" s="1021"/>
      <c r="G96" s="1021"/>
      <c r="H96" s="1021"/>
      <c r="I96" s="1021"/>
    </row>
    <row r="97" spans="1:10" ht="8.1" customHeight="1">
      <c r="A97" s="156"/>
      <c r="B97" s="251"/>
      <c r="C97" s="251"/>
      <c r="D97" s="251"/>
      <c r="E97" s="251"/>
      <c r="F97" s="251"/>
      <c r="G97" s="251"/>
      <c r="H97" s="251"/>
      <c r="I97" s="251"/>
    </row>
    <row r="98" spans="1:10" ht="160.5" customHeight="1">
      <c r="A98" s="250" t="s">
        <v>418</v>
      </c>
      <c r="B98" s="1021" t="s">
        <v>437</v>
      </c>
      <c r="C98" s="1021"/>
      <c r="D98" s="1021"/>
      <c r="E98" s="1021"/>
      <c r="F98" s="1021"/>
      <c r="G98" s="1021"/>
      <c r="H98" s="1021"/>
      <c r="I98" s="1021"/>
    </row>
    <row r="99" spans="1:10" ht="8.1" customHeight="1">
      <c r="A99" s="156"/>
      <c r="B99" s="251"/>
      <c r="C99" s="251"/>
      <c r="D99" s="251"/>
      <c r="E99" s="251"/>
      <c r="F99" s="251"/>
      <c r="G99" s="251"/>
      <c r="H99" s="251"/>
      <c r="I99" s="251"/>
    </row>
    <row r="100" spans="1:10" ht="51.75" customHeight="1">
      <c r="A100" s="250" t="s">
        <v>438</v>
      </c>
      <c r="B100" s="1021" t="s">
        <v>439</v>
      </c>
      <c r="C100" s="1021"/>
      <c r="D100" s="1021"/>
      <c r="E100" s="1021"/>
      <c r="F100" s="1021"/>
      <c r="G100" s="1021"/>
      <c r="H100" s="1021"/>
      <c r="I100" s="1021"/>
    </row>
    <row r="101" spans="1:10" ht="15" customHeight="1">
      <c r="A101" s="248"/>
      <c r="B101" s="156"/>
      <c r="C101" s="156"/>
      <c r="D101" s="156"/>
      <c r="E101" s="156"/>
      <c r="F101" s="156"/>
      <c r="G101" s="156"/>
      <c r="H101" s="156"/>
      <c r="I101" s="156"/>
    </row>
    <row r="102" spans="1:10" ht="16.5">
      <c r="A102" s="1092" t="s">
        <v>440</v>
      </c>
      <c r="B102" s="1092"/>
      <c r="C102" s="1092"/>
      <c r="D102" s="1092"/>
      <c r="E102" s="1092"/>
      <c r="F102" s="1092"/>
      <c r="G102" s="1092"/>
      <c r="H102" s="1092"/>
      <c r="I102" s="1092"/>
    </row>
    <row r="103" spans="1:10" ht="8.1" customHeight="1">
      <c r="A103" s="156"/>
      <c r="B103" s="251"/>
      <c r="C103" s="251"/>
      <c r="D103" s="251"/>
      <c r="E103" s="251"/>
      <c r="F103" s="251"/>
      <c r="G103" s="251"/>
      <c r="H103" s="251"/>
      <c r="I103" s="251"/>
    </row>
    <row r="104" spans="1:10" ht="54.75" customHeight="1">
      <c r="A104" s="250" t="s">
        <v>410</v>
      </c>
      <c r="B104" s="1084" t="s">
        <v>441</v>
      </c>
      <c r="C104" s="1084"/>
      <c r="D104" s="1084"/>
      <c r="E104" s="1084"/>
      <c r="F104" s="1084"/>
      <c r="G104" s="1084"/>
      <c r="H104" s="1084"/>
      <c r="I104" s="1084"/>
    </row>
    <row r="105" spans="1:10" ht="8.1" customHeight="1">
      <c r="A105" s="156"/>
      <c r="B105" s="251"/>
      <c r="C105" s="251"/>
      <c r="D105" s="251"/>
      <c r="E105" s="251"/>
      <c r="F105" s="251"/>
      <c r="G105" s="251"/>
      <c r="H105" s="251"/>
      <c r="I105" s="251"/>
    </row>
    <row r="106" spans="1:10" ht="51.75" customHeight="1">
      <c r="A106" s="250" t="s">
        <v>418</v>
      </c>
      <c r="B106" s="1084" t="s">
        <v>442</v>
      </c>
      <c r="C106" s="1084"/>
      <c r="D106" s="1084"/>
      <c r="E106" s="1084"/>
      <c r="F106" s="1084"/>
      <c r="G106" s="1084"/>
      <c r="H106" s="1084"/>
      <c r="I106" s="1084"/>
    </row>
    <row r="107" spans="1:10" ht="8.1" customHeight="1">
      <c r="A107" s="156"/>
      <c r="B107" s="251"/>
      <c r="C107" s="251"/>
      <c r="D107" s="251"/>
      <c r="E107" s="251"/>
      <c r="F107" s="251"/>
      <c r="G107" s="251"/>
      <c r="H107" s="251"/>
      <c r="I107" s="251"/>
    </row>
    <row r="108" spans="1:10" ht="16.5">
      <c r="A108" s="1092" t="s">
        <v>443</v>
      </c>
      <c r="B108" s="1092"/>
      <c r="C108" s="1092"/>
      <c r="D108" s="1092"/>
      <c r="E108" s="1092"/>
      <c r="F108" s="1092"/>
      <c r="G108" s="1092"/>
      <c r="H108" s="1092"/>
      <c r="I108" s="1092"/>
    </row>
    <row r="109" spans="1:10" ht="15" customHeight="1">
      <c r="A109" s="249"/>
      <c r="B109" s="156"/>
      <c r="C109" s="156"/>
      <c r="D109" s="156"/>
      <c r="E109" s="156"/>
      <c r="F109" s="156"/>
      <c r="G109" s="156"/>
      <c r="H109" s="156"/>
      <c r="I109" s="156"/>
    </row>
    <row r="110" spans="1:10" ht="58.5" customHeight="1">
      <c r="A110" s="250" t="s">
        <v>410</v>
      </c>
      <c r="B110" s="1084" t="s">
        <v>444</v>
      </c>
      <c r="C110" s="1084"/>
      <c r="D110" s="1084"/>
      <c r="E110" s="1084"/>
      <c r="F110" s="1084"/>
      <c r="G110" s="1084"/>
      <c r="H110" s="1084"/>
      <c r="I110" s="1084"/>
    </row>
    <row r="111" spans="1:10" ht="43.5" customHeight="1">
      <c r="A111" s="250"/>
      <c r="B111" s="243"/>
      <c r="C111" s="243"/>
      <c r="D111" s="243"/>
      <c r="E111" s="243"/>
      <c r="F111" s="243"/>
      <c r="G111" s="243"/>
      <c r="H111" s="243"/>
      <c r="I111" s="243"/>
    </row>
    <row r="112" spans="1:10" ht="26.25" customHeight="1">
      <c r="A112" s="156"/>
      <c r="B112" s="156"/>
      <c r="C112" s="156"/>
      <c r="D112" s="156"/>
      <c r="E112" s="156"/>
      <c r="F112" s="156"/>
      <c r="G112" s="156"/>
      <c r="H112" s="156"/>
      <c r="I112" s="156"/>
      <c r="J112" s="63"/>
    </row>
    <row r="113" spans="1:10" ht="21" customHeight="1">
      <c r="A113" s="1021" t="s">
        <v>402</v>
      </c>
      <c r="B113" s="1021"/>
      <c r="C113" s="1021"/>
      <c r="D113" s="1021"/>
      <c r="E113" s="1086" t="s">
        <v>402</v>
      </c>
      <c r="F113" s="1086"/>
      <c r="G113" s="1086"/>
      <c r="H113" s="1086"/>
      <c r="I113" s="1086"/>
      <c r="J113" s="63"/>
    </row>
    <row r="114" spans="1:10" ht="33" customHeight="1">
      <c r="A114" s="1087" t="s">
        <v>403</v>
      </c>
      <c r="B114" s="1087"/>
      <c r="C114" s="1087"/>
      <c r="D114" s="1087"/>
      <c r="E114" s="1088" t="s">
        <v>404</v>
      </c>
      <c r="F114" s="1088"/>
      <c r="G114" s="1088"/>
      <c r="H114" s="1088"/>
      <c r="I114" s="1088"/>
      <c r="J114" s="63"/>
    </row>
    <row r="115" spans="1:10" ht="15.75">
      <c r="A115" s="245" t="s">
        <v>405</v>
      </c>
      <c r="B115" s="245"/>
      <c r="C115" s="245"/>
      <c r="D115" s="245"/>
      <c r="E115" s="245"/>
      <c r="F115" s="245"/>
      <c r="G115" s="245"/>
      <c r="H115" s="245"/>
      <c r="I115" s="246" t="s">
        <v>445</v>
      </c>
      <c r="J115" s="63"/>
    </row>
    <row r="116" spans="1:10" ht="15.95" customHeight="1">
      <c r="A116" s="248"/>
      <c r="B116" s="156"/>
      <c r="C116" s="156"/>
      <c r="D116" s="156"/>
      <c r="E116" s="156"/>
      <c r="F116" s="156"/>
      <c r="G116" s="156"/>
      <c r="H116" s="156"/>
      <c r="I116" s="156"/>
    </row>
    <row r="117" spans="1:10" ht="50.25" customHeight="1">
      <c r="A117" s="250" t="s">
        <v>418</v>
      </c>
      <c r="B117" s="1084" t="s">
        <v>446</v>
      </c>
      <c r="C117" s="1084"/>
      <c r="D117" s="1084"/>
      <c r="E117" s="1084"/>
      <c r="F117" s="1084"/>
      <c r="G117" s="1084"/>
      <c r="H117" s="1084"/>
      <c r="I117" s="1084"/>
    </row>
    <row r="118" spans="1:10" ht="12" customHeight="1">
      <c r="A118" s="248"/>
      <c r="B118" s="156"/>
      <c r="C118" s="156"/>
      <c r="D118" s="156"/>
      <c r="E118" s="156"/>
      <c r="F118" s="156"/>
      <c r="G118" s="156"/>
      <c r="H118" s="156"/>
      <c r="I118" s="156"/>
    </row>
    <row r="119" spans="1:10" ht="16.5">
      <c r="A119" s="1092" t="s">
        <v>447</v>
      </c>
      <c r="B119" s="1092"/>
      <c r="C119" s="1092"/>
      <c r="D119" s="1092"/>
      <c r="E119" s="1092"/>
      <c r="F119" s="1092"/>
      <c r="G119" s="1092"/>
      <c r="H119" s="1092"/>
      <c r="I119" s="1092"/>
    </row>
    <row r="120" spans="1:10" ht="15.95" customHeight="1">
      <c r="A120" s="248"/>
      <c r="B120" s="156"/>
      <c r="C120" s="156"/>
      <c r="D120" s="156"/>
      <c r="E120" s="156"/>
      <c r="F120" s="156"/>
      <c r="G120" s="156"/>
      <c r="H120" s="156"/>
      <c r="I120" s="156"/>
    </row>
    <row r="121" spans="1:10" ht="38.25" customHeight="1">
      <c r="A121" s="250" t="s">
        <v>410</v>
      </c>
      <c r="B121" s="1084" t="s">
        <v>448</v>
      </c>
      <c r="C121" s="1084"/>
      <c r="D121" s="1084"/>
      <c r="E121" s="1084"/>
      <c r="F121" s="1084"/>
      <c r="G121" s="1084"/>
      <c r="H121" s="1084"/>
      <c r="I121" s="1084"/>
    </row>
    <row r="122" spans="1:10" ht="8.1" customHeight="1">
      <c r="A122" s="156"/>
      <c r="B122" s="251"/>
      <c r="C122" s="251"/>
      <c r="D122" s="251"/>
      <c r="E122" s="251"/>
      <c r="F122" s="251"/>
      <c r="G122" s="251"/>
      <c r="H122" s="251"/>
      <c r="I122" s="251"/>
    </row>
    <row r="123" spans="1:10" ht="34.5" customHeight="1">
      <c r="A123" s="250" t="s">
        <v>418</v>
      </c>
      <c r="B123" s="1085" t="s">
        <v>449</v>
      </c>
      <c r="C123" s="1085"/>
      <c r="D123" s="1085"/>
      <c r="E123" s="1085"/>
      <c r="F123" s="1085"/>
      <c r="G123" s="1085"/>
      <c r="H123" s="1085"/>
      <c r="I123" s="1085"/>
    </row>
    <row r="124" spans="1:10" ht="12" customHeight="1">
      <c r="A124" s="248"/>
      <c r="B124" s="156"/>
      <c r="C124" s="156"/>
      <c r="D124" s="156"/>
      <c r="E124" s="156"/>
      <c r="F124" s="156"/>
      <c r="G124" s="156"/>
      <c r="H124" s="156"/>
      <c r="I124" s="156"/>
    </row>
    <row r="125" spans="1:10" ht="16.5">
      <c r="A125" s="1092" t="s">
        <v>450</v>
      </c>
      <c r="B125" s="1092"/>
      <c r="C125" s="1092"/>
      <c r="D125" s="1092"/>
      <c r="E125" s="1092"/>
      <c r="F125" s="1092"/>
      <c r="G125" s="1092"/>
      <c r="H125" s="1092"/>
      <c r="I125" s="1092"/>
    </row>
    <row r="126" spans="1:10" ht="15.95" customHeight="1">
      <c r="A126" s="248"/>
      <c r="B126" s="156"/>
      <c r="C126" s="156"/>
      <c r="D126" s="156"/>
      <c r="E126" s="156"/>
      <c r="F126" s="156"/>
      <c r="G126" s="156"/>
      <c r="H126" s="156"/>
      <c r="I126" s="156"/>
    </row>
    <row r="127" spans="1:10" ht="82.5" customHeight="1">
      <c r="A127" s="1084" t="s">
        <v>451</v>
      </c>
      <c r="B127" s="1084"/>
      <c r="C127" s="1084"/>
      <c r="D127" s="1084"/>
      <c r="E127" s="1084"/>
      <c r="F127" s="1084"/>
      <c r="G127" s="1084"/>
      <c r="H127" s="1084"/>
      <c r="I127" s="1084"/>
    </row>
    <row r="128" spans="1:10" ht="12" customHeight="1">
      <c r="A128" s="248"/>
      <c r="B128" s="156"/>
      <c r="C128" s="156"/>
      <c r="D128" s="156"/>
      <c r="E128" s="156"/>
      <c r="F128" s="156"/>
      <c r="G128" s="156"/>
      <c r="H128" s="156"/>
      <c r="I128" s="156"/>
    </row>
    <row r="129" spans="1:10" ht="21.75" customHeight="1">
      <c r="A129" s="1092" t="s">
        <v>452</v>
      </c>
      <c r="B129" s="1092"/>
      <c r="C129" s="1092"/>
      <c r="D129" s="1092"/>
      <c r="E129" s="1092"/>
      <c r="F129" s="1092"/>
      <c r="G129" s="1092"/>
      <c r="H129" s="1092"/>
      <c r="I129" s="1092"/>
    </row>
    <row r="130" spans="1:10" ht="15.95" customHeight="1">
      <c r="A130" s="249"/>
      <c r="B130" s="156"/>
      <c r="C130" s="156"/>
      <c r="D130" s="156"/>
      <c r="E130" s="156"/>
      <c r="F130" s="156"/>
      <c r="G130" s="156"/>
      <c r="H130" s="156"/>
      <c r="I130" s="156"/>
    </row>
    <row r="131" spans="1:10" ht="69" customHeight="1">
      <c r="A131" s="250" t="s">
        <v>410</v>
      </c>
      <c r="B131" s="1084" t="s">
        <v>453</v>
      </c>
      <c r="C131" s="1084"/>
      <c r="D131" s="1084"/>
      <c r="E131" s="1084"/>
      <c r="F131" s="1084"/>
      <c r="G131" s="1084"/>
      <c r="H131" s="1084"/>
      <c r="I131" s="1084"/>
    </row>
    <row r="132" spans="1:10" ht="8.1" customHeight="1">
      <c r="A132" s="156"/>
      <c r="B132" s="251"/>
      <c r="C132" s="251"/>
      <c r="D132" s="251"/>
      <c r="E132" s="251"/>
      <c r="F132" s="251"/>
      <c r="G132" s="251"/>
      <c r="H132" s="251"/>
      <c r="I132" s="251"/>
    </row>
    <row r="133" spans="1:10" ht="183" customHeight="1">
      <c r="A133" s="250" t="s">
        <v>418</v>
      </c>
      <c r="B133" s="1084" t="s">
        <v>454</v>
      </c>
      <c r="C133" s="1084"/>
      <c r="D133" s="1084"/>
      <c r="E133" s="1084"/>
      <c r="F133" s="1084"/>
      <c r="G133" s="1084"/>
      <c r="H133" s="1084"/>
      <c r="I133" s="1084"/>
    </row>
    <row r="134" spans="1:10" ht="28.5" customHeight="1">
      <c r="A134" s="250"/>
      <c r="B134" s="243"/>
      <c r="C134" s="243"/>
      <c r="D134" s="243"/>
      <c r="E134" s="243"/>
      <c r="F134" s="243"/>
      <c r="G134" s="243"/>
      <c r="H134" s="243"/>
      <c r="I134" s="243"/>
    </row>
    <row r="135" spans="1:10" ht="24.95" customHeight="1">
      <c r="A135" s="250"/>
      <c r="B135" s="243"/>
      <c r="C135" s="243"/>
      <c r="D135" s="243"/>
      <c r="E135" s="243"/>
      <c r="F135" s="243"/>
      <c r="G135" s="243"/>
      <c r="H135" s="243"/>
      <c r="I135" s="243"/>
    </row>
    <row r="136" spans="1:10" ht="21" customHeight="1">
      <c r="A136" s="1021" t="s">
        <v>402</v>
      </c>
      <c r="B136" s="1021"/>
      <c r="C136" s="1021"/>
      <c r="D136" s="1021"/>
      <c r="E136" s="1086" t="s">
        <v>402</v>
      </c>
      <c r="F136" s="1086"/>
      <c r="G136" s="1086"/>
      <c r="H136" s="1086"/>
      <c r="I136" s="1086"/>
      <c r="J136" s="63"/>
    </row>
    <row r="137" spans="1:10" ht="33" customHeight="1">
      <c r="A137" s="1087" t="s">
        <v>403</v>
      </c>
      <c r="B137" s="1087"/>
      <c r="C137" s="1087"/>
      <c r="D137" s="1087"/>
      <c r="E137" s="1088" t="s">
        <v>404</v>
      </c>
      <c r="F137" s="1088"/>
      <c r="G137" s="1088"/>
      <c r="H137" s="1088"/>
      <c r="I137" s="1088"/>
      <c r="J137" s="63"/>
    </row>
    <row r="138" spans="1:10" ht="15.75">
      <c r="A138" s="245" t="s">
        <v>405</v>
      </c>
      <c r="B138" s="245"/>
      <c r="C138" s="245"/>
      <c r="D138" s="245"/>
      <c r="E138" s="245"/>
      <c r="F138" s="245"/>
      <c r="G138" s="245"/>
      <c r="H138" s="245"/>
      <c r="I138" s="246" t="s">
        <v>455</v>
      </c>
      <c r="J138" s="63"/>
    </row>
    <row r="139" spans="1:10" ht="15.75">
      <c r="A139" s="245"/>
      <c r="B139" s="245"/>
      <c r="C139" s="245"/>
      <c r="D139" s="245"/>
      <c r="E139" s="245"/>
      <c r="F139" s="245"/>
      <c r="G139" s="245"/>
      <c r="H139" s="245"/>
      <c r="I139" s="246"/>
      <c r="J139" s="63"/>
    </row>
    <row r="140" spans="1:10" ht="8.25" customHeight="1">
      <c r="A140" s="245"/>
      <c r="B140" s="245"/>
      <c r="C140" s="245"/>
      <c r="D140" s="245"/>
      <c r="E140" s="245"/>
      <c r="F140" s="245"/>
      <c r="G140" s="245"/>
      <c r="H140" s="245"/>
      <c r="I140" s="246"/>
      <c r="J140" s="63"/>
    </row>
    <row r="141" spans="1:10" ht="54" customHeight="1">
      <c r="A141" s="250" t="s">
        <v>438</v>
      </c>
      <c r="B141" s="1084" t="s">
        <v>456</v>
      </c>
      <c r="C141" s="1084"/>
      <c r="D141" s="1084"/>
      <c r="E141" s="1084"/>
      <c r="F141" s="1084"/>
      <c r="G141" s="1084"/>
      <c r="H141" s="1084"/>
      <c r="I141" s="1084"/>
    </row>
    <row r="142" spans="1:10" ht="12" customHeight="1">
      <c r="A142" s="250"/>
      <c r="B142" s="1084"/>
      <c r="C142" s="1084"/>
      <c r="D142" s="1084"/>
      <c r="E142" s="1084"/>
      <c r="F142" s="1084"/>
      <c r="G142" s="1084"/>
      <c r="H142" s="1084"/>
      <c r="I142" s="1084"/>
    </row>
    <row r="143" spans="1:10" ht="124.5" customHeight="1">
      <c r="A143" s="250" t="s">
        <v>457</v>
      </c>
      <c r="B143" s="1084" t="s">
        <v>458</v>
      </c>
      <c r="C143" s="1084"/>
      <c r="D143" s="1084"/>
      <c r="E143" s="1084"/>
      <c r="F143" s="1084"/>
      <c r="G143" s="1084"/>
      <c r="H143" s="1084"/>
      <c r="I143" s="1084"/>
    </row>
    <row r="144" spans="1:10" ht="12" customHeight="1">
      <c r="A144" s="250"/>
      <c r="B144" s="1084"/>
      <c r="C144" s="1084"/>
      <c r="D144" s="1084"/>
      <c r="E144" s="1084"/>
      <c r="F144" s="1084"/>
      <c r="G144" s="1084"/>
      <c r="H144" s="1084"/>
      <c r="I144" s="1084"/>
    </row>
    <row r="145" spans="1:10" ht="51" customHeight="1">
      <c r="A145" s="250" t="s">
        <v>459</v>
      </c>
      <c r="B145" s="1084" t="s">
        <v>460</v>
      </c>
      <c r="C145" s="1084"/>
      <c r="D145" s="1084"/>
      <c r="E145" s="1084"/>
      <c r="F145" s="1084"/>
      <c r="G145" s="1084"/>
      <c r="H145" s="1084"/>
      <c r="I145" s="1084"/>
    </row>
    <row r="146" spans="1:10" ht="12" customHeight="1">
      <c r="A146" s="250"/>
      <c r="B146" s="1084"/>
      <c r="C146" s="1084"/>
      <c r="D146" s="1084"/>
      <c r="E146" s="1084"/>
      <c r="F146" s="1084"/>
      <c r="G146" s="1084"/>
      <c r="H146" s="1084"/>
      <c r="I146" s="1084"/>
    </row>
    <row r="147" spans="1:10" ht="145.5" customHeight="1">
      <c r="A147" s="250" t="s">
        <v>461</v>
      </c>
      <c r="B147" s="1084" t="s">
        <v>462</v>
      </c>
      <c r="C147" s="1084"/>
      <c r="D147" s="1084"/>
      <c r="E147" s="1084"/>
      <c r="F147" s="1084"/>
      <c r="G147" s="1084"/>
      <c r="H147" s="1084"/>
      <c r="I147" s="1084"/>
    </row>
    <row r="148" spans="1:10" ht="12" customHeight="1">
      <c r="A148" s="250"/>
      <c r="B148" s="1084"/>
      <c r="C148" s="1084"/>
      <c r="D148" s="1084"/>
      <c r="E148" s="1084"/>
      <c r="F148" s="1084"/>
      <c r="G148" s="1084"/>
      <c r="H148" s="1084"/>
      <c r="I148" s="1084"/>
    </row>
    <row r="149" spans="1:10" ht="70.5" customHeight="1">
      <c r="A149" s="250" t="s">
        <v>463</v>
      </c>
      <c r="B149" s="1084" t="s">
        <v>464</v>
      </c>
      <c r="C149" s="1084"/>
      <c r="D149" s="1084"/>
      <c r="E149" s="1084"/>
      <c r="F149" s="1084"/>
      <c r="G149" s="1084"/>
      <c r="H149" s="1084"/>
      <c r="I149" s="1084"/>
    </row>
    <row r="150" spans="1:10" ht="12" customHeight="1">
      <c r="A150" s="250"/>
      <c r="B150" s="1084"/>
      <c r="C150" s="1084"/>
      <c r="D150" s="1084"/>
      <c r="E150" s="1084"/>
      <c r="F150" s="1084"/>
      <c r="G150" s="1084"/>
      <c r="H150" s="1084"/>
      <c r="I150" s="1084"/>
    </row>
    <row r="151" spans="1:10" ht="102.75" customHeight="1">
      <c r="A151" s="250" t="s">
        <v>465</v>
      </c>
      <c r="B151" s="1084" t="s">
        <v>466</v>
      </c>
      <c r="C151" s="1084"/>
      <c r="D151" s="1084"/>
      <c r="E151" s="1084"/>
      <c r="F151" s="1084"/>
      <c r="G151" s="1084"/>
      <c r="H151" s="1084"/>
      <c r="I151" s="1084"/>
    </row>
    <row r="152" spans="1:10" ht="51" customHeight="1">
      <c r="A152" s="250"/>
      <c r="B152" s="243"/>
      <c r="C152" s="243"/>
      <c r="D152" s="243"/>
      <c r="E152" s="243"/>
      <c r="F152" s="243"/>
      <c r="G152" s="243"/>
      <c r="H152" s="243"/>
      <c r="I152" s="243"/>
    </row>
    <row r="153" spans="1:10" ht="24.95" customHeight="1">
      <c r="A153" s="250"/>
      <c r="B153" s="243"/>
      <c r="C153" s="243"/>
      <c r="D153" s="243"/>
      <c r="E153" s="243"/>
      <c r="F153" s="243"/>
      <c r="G153" s="243"/>
      <c r="H153" s="243"/>
      <c r="I153" s="243"/>
    </row>
    <row r="154" spans="1:10" ht="21" customHeight="1">
      <c r="A154" s="1021" t="s">
        <v>402</v>
      </c>
      <c r="B154" s="1021"/>
      <c r="C154" s="1021"/>
      <c r="D154" s="1021"/>
      <c r="E154" s="1086" t="s">
        <v>402</v>
      </c>
      <c r="F154" s="1086"/>
      <c r="G154" s="1086"/>
      <c r="H154" s="1086"/>
      <c r="I154" s="1086"/>
      <c r="J154" s="63"/>
    </row>
    <row r="155" spans="1:10" ht="33" customHeight="1">
      <c r="A155" s="1087" t="s">
        <v>403</v>
      </c>
      <c r="B155" s="1087"/>
      <c r="C155" s="1087"/>
      <c r="D155" s="1087"/>
      <c r="E155" s="1088" t="s">
        <v>404</v>
      </c>
      <c r="F155" s="1088"/>
      <c r="G155" s="1088"/>
      <c r="H155" s="1088"/>
      <c r="I155" s="1088"/>
      <c r="J155" s="63"/>
    </row>
    <row r="156" spans="1:10" ht="15.75">
      <c r="A156" s="245" t="s">
        <v>405</v>
      </c>
      <c r="B156" s="245"/>
      <c r="C156" s="245"/>
      <c r="D156" s="245"/>
      <c r="E156" s="245"/>
      <c r="F156" s="245"/>
      <c r="G156" s="245"/>
      <c r="H156" s="245"/>
      <c r="I156" s="246" t="s">
        <v>467</v>
      </c>
      <c r="J156" s="63"/>
    </row>
    <row r="157" spans="1:10" ht="15.75">
      <c r="A157" s="245"/>
      <c r="B157" s="245"/>
      <c r="C157" s="245"/>
      <c r="D157" s="245"/>
      <c r="E157" s="245"/>
      <c r="F157" s="245"/>
      <c r="G157" s="245"/>
      <c r="H157" s="245"/>
      <c r="I157" s="246"/>
      <c r="J157" s="63"/>
    </row>
    <row r="158" spans="1:10" ht="21" customHeight="1">
      <c r="A158" s="250" t="s">
        <v>468</v>
      </c>
      <c r="B158" s="1084" t="s">
        <v>469</v>
      </c>
      <c r="C158" s="1084"/>
      <c r="D158" s="1084"/>
      <c r="E158" s="1084"/>
      <c r="F158" s="1084"/>
      <c r="G158" s="1084"/>
      <c r="H158" s="1084"/>
      <c r="I158" s="1084"/>
    </row>
    <row r="159" spans="1:10" ht="8.1" customHeight="1">
      <c r="A159" s="250"/>
      <c r="B159" s="156"/>
      <c r="C159" s="156"/>
      <c r="D159" s="156"/>
      <c r="E159" s="156"/>
      <c r="F159" s="156"/>
      <c r="G159" s="156"/>
      <c r="H159" s="156"/>
      <c r="I159" s="156"/>
    </row>
    <row r="160" spans="1:10" ht="74.25" customHeight="1">
      <c r="A160" s="250" t="s">
        <v>470</v>
      </c>
      <c r="B160" s="1084" t="s">
        <v>471</v>
      </c>
      <c r="C160" s="1084"/>
      <c r="D160" s="1084"/>
      <c r="E160" s="1084"/>
      <c r="F160" s="1084"/>
      <c r="G160" s="1084"/>
      <c r="H160" s="1084"/>
      <c r="I160" s="1084"/>
    </row>
    <row r="161" spans="1:9" ht="8.1" customHeight="1">
      <c r="A161" s="248"/>
      <c r="B161" s="156"/>
      <c r="C161" s="156"/>
      <c r="D161" s="156"/>
      <c r="E161" s="156"/>
      <c r="F161" s="156"/>
      <c r="G161" s="156"/>
      <c r="H161" s="156"/>
      <c r="I161" s="156"/>
    </row>
    <row r="162" spans="1:9" ht="16.5">
      <c r="A162" s="1092" t="s">
        <v>472</v>
      </c>
      <c r="B162" s="1092"/>
      <c r="C162" s="1092"/>
      <c r="D162" s="1092"/>
      <c r="E162" s="1092"/>
      <c r="F162" s="1092"/>
      <c r="G162" s="1092"/>
      <c r="H162" s="1092"/>
      <c r="I162" s="1092"/>
    </row>
    <row r="163" spans="1:9" ht="8.1" customHeight="1">
      <c r="A163" s="248"/>
      <c r="B163" s="156"/>
      <c r="C163" s="156"/>
      <c r="D163" s="156"/>
      <c r="E163" s="156"/>
      <c r="F163" s="156"/>
      <c r="G163" s="156"/>
      <c r="H163" s="156"/>
      <c r="I163" s="156"/>
    </row>
    <row r="164" spans="1:9" ht="54.75" customHeight="1">
      <c r="A164" s="1084" t="s">
        <v>473</v>
      </c>
      <c r="B164" s="1084"/>
      <c r="C164" s="1084"/>
      <c r="D164" s="1084"/>
      <c r="E164" s="1084"/>
      <c r="F164" s="1084"/>
      <c r="G164" s="1084"/>
      <c r="H164" s="1084"/>
      <c r="I164" s="1084"/>
    </row>
    <row r="165" spans="1:9" ht="8.1" customHeight="1">
      <c r="A165" s="249"/>
      <c r="B165" s="156"/>
      <c r="C165" s="156"/>
      <c r="D165" s="156"/>
      <c r="E165" s="156"/>
      <c r="F165" s="156"/>
      <c r="G165" s="156"/>
      <c r="H165" s="156"/>
      <c r="I165" s="156"/>
    </row>
    <row r="166" spans="1:9" ht="16.5">
      <c r="A166" s="1092" t="s">
        <v>474</v>
      </c>
      <c r="B166" s="1092"/>
      <c r="C166" s="1092"/>
      <c r="D166" s="1092"/>
      <c r="E166" s="1092"/>
      <c r="F166" s="1092"/>
      <c r="G166" s="1092"/>
      <c r="H166" s="1092"/>
      <c r="I166" s="1092"/>
    </row>
    <row r="167" spans="1:9" ht="8.1" customHeight="1">
      <c r="A167" s="248"/>
      <c r="B167" s="156"/>
      <c r="C167" s="156"/>
      <c r="D167" s="156"/>
      <c r="E167" s="156"/>
      <c r="F167" s="156"/>
      <c r="G167" s="156"/>
      <c r="H167" s="156"/>
      <c r="I167" s="156"/>
    </row>
    <row r="168" spans="1:9" ht="70.5" customHeight="1">
      <c r="A168" s="250" t="s">
        <v>410</v>
      </c>
      <c r="B168" s="1084" t="s">
        <v>475</v>
      </c>
      <c r="C168" s="1084"/>
      <c r="D168" s="1084"/>
      <c r="E168" s="1084"/>
      <c r="F168" s="1084"/>
      <c r="G168" s="1084"/>
      <c r="H168" s="1084"/>
      <c r="I168" s="1084"/>
    </row>
    <row r="169" spans="1:9" ht="8.1" customHeight="1">
      <c r="A169" s="121"/>
      <c r="B169" s="156"/>
      <c r="C169" s="156"/>
      <c r="D169" s="156"/>
      <c r="E169" s="156"/>
      <c r="F169" s="156"/>
      <c r="G169" s="156"/>
      <c r="H169" s="156"/>
      <c r="I169" s="156"/>
    </row>
    <row r="170" spans="1:9" ht="36" customHeight="1">
      <c r="A170" s="250" t="s">
        <v>418</v>
      </c>
      <c r="B170" s="1084" t="s">
        <v>476</v>
      </c>
      <c r="C170" s="1084"/>
      <c r="D170" s="1084"/>
      <c r="E170" s="1084"/>
      <c r="F170" s="1084"/>
      <c r="G170" s="1084"/>
      <c r="H170" s="1084"/>
      <c r="I170" s="1084"/>
    </row>
    <row r="171" spans="1:9" ht="8.1" customHeight="1">
      <c r="A171" s="121"/>
      <c r="B171" s="156"/>
      <c r="C171" s="156"/>
      <c r="D171" s="156"/>
      <c r="E171" s="156"/>
      <c r="F171" s="156"/>
      <c r="G171" s="156"/>
      <c r="H171" s="156"/>
      <c r="I171" s="156"/>
    </row>
    <row r="172" spans="1:9" ht="52.5" customHeight="1">
      <c r="A172" s="250" t="s">
        <v>438</v>
      </c>
      <c r="B172" s="1084" t="s">
        <v>477</v>
      </c>
      <c r="C172" s="1084"/>
      <c r="D172" s="1084"/>
      <c r="E172" s="1084"/>
      <c r="F172" s="1084"/>
      <c r="G172" s="1084"/>
      <c r="H172" s="1084"/>
      <c r="I172" s="1084"/>
    </row>
    <row r="173" spans="1:9" ht="8.1" customHeight="1">
      <c r="A173" s="250"/>
      <c r="B173" s="156"/>
      <c r="C173" s="156"/>
      <c r="D173" s="156"/>
      <c r="E173" s="156"/>
      <c r="F173" s="156"/>
      <c r="G173" s="156"/>
      <c r="H173" s="156"/>
      <c r="I173" s="156"/>
    </row>
    <row r="174" spans="1:9" ht="49.5" customHeight="1">
      <c r="A174" s="250" t="s">
        <v>457</v>
      </c>
      <c r="B174" s="1084" t="s">
        <v>478</v>
      </c>
      <c r="C174" s="1084"/>
      <c r="D174" s="1084"/>
      <c r="E174" s="1084"/>
      <c r="F174" s="1084"/>
      <c r="G174" s="1084"/>
      <c r="H174" s="1084"/>
      <c r="I174" s="1084"/>
    </row>
    <row r="175" spans="1:9" ht="8.1" customHeight="1">
      <c r="A175" s="250"/>
      <c r="B175" s="156"/>
      <c r="C175" s="156"/>
      <c r="D175" s="156"/>
      <c r="E175" s="156"/>
      <c r="F175" s="156"/>
      <c r="G175" s="156"/>
      <c r="H175" s="156"/>
      <c r="I175" s="156"/>
    </row>
    <row r="176" spans="1:9" ht="88.5" customHeight="1">
      <c r="A176" s="250" t="s">
        <v>459</v>
      </c>
      <c r="B176" s="1084" t="s">
        <v>479</v>
      </c>
      <c r="C176" s="1084"/>
      <c r="D176" s="1084"/>
      <c r="E176" s="1084"/>
      <c r="F176" s="1084"/>
      <c r="G176" s="1084"/>
      <c r="H176" s="1084"/>
      <c r="I176" s="1084"/>
    </row>
    <row r="177" spans="1:10" ht="8.1" customHeight="1">
      <c r="A177" s="250"/>
      <c r="B177" s="156"/>
      <c r="C177" s="156"/>
      <c r="D177" s="156"/>
      <c r="E177" s="156"/>
      <c r="F177" s="156"/>
      <c r="G177" s="156"/>
      <c r="H177" s="156"/>
      <c r="I177" s="156"/>
    </row>
    <row r="178" spans="1:10" ht="72" customHeight="1">
      <c r="A178" s="250" t="s">
        <v>480</v>
      </c>
      <c r="B178" s="1084" t="s">
        <v>481</v>
      </c>
      <c r="C178" s="1084"/>
      <c r="D178" s="1084"/>
      <c r="E178" s="1084"/>
      <c r="F178" s="1084"/>
      <c r="G178" s="1084"/>
      <c r="H178" s="1084"/>
      <c r="I178" s="1084"/>
    </row>
    <row r="179" spans="1:10" ht="31.5" customHeight="1">
      <c r="A179" s="250"/>
      <c r="B179" s="243"/>
      <c r="C179" s="243"/>
      <c r="D179" s="243"/>
      <c r="E179" s="243"/>
      <c r="F179" s="243"/>
      <c r="G179" s="243"/>
      <c r="H179" s="243"/>
      <c r="I179" s="243"/>
    </row>
    <row r="180" spans="1:10" ht="31.5" customHeight="1">
      <c r="A180" s="250"/>
      <c r="B180" s="243"/>
      <c r="C180" s="243"/>
      <c r="D180" s="243"/>
      <c r="E180" s="243"/>
      <c r="F180" s="243"/>
      <c r="G180" s="243"/>
      <c r="H180" s="243"/>
      <c r="I180" s="243"/>
    </row>
    <row r="181" spans="1:10" ht="21" customHeight="1">
      <c r="A181" s="1021" t="s">
        <v>402</v>
      </c>
      <c r="B181" s="1021"/>
      <c r="C181" s="1021"/>
      <c r="D181" s="1021"/>
      <c r="E181" s="1086" t="s">
        <v>402</v>
      </c>
      <c r="F181" s="1086"/>
      <c r="G181" s="1086"/>
      <c r="H181" s="1086"/>
      <c r="I181" s="1086"/>
      <c r="J181" s="63"/>
    </row>
    <row r="182" spans="1:10" ht="33" customHeight="1">
      <c r="A182" s="1087" t="s">
        <v>403</v>
      </c>
      <c r="B182" s="1087"/>
      <c r="C182" s="1087"/>
      <c r="D182" s="1087"/>
      <c r="E182" s="1088" t="s">
        <v>404</v>
      </c>
      <c r="F182" s="1088"/>
      <c r="G182" s="1088"/>
      <c r="H182" s="1088"/>
      <c r="I182" s="1088"/>
      <c r="J182" s="63"/>
    </row>
    <row r="183" spans="1:10" ht="15.75">
      <c r="A183" s="245" t="s">
        <v>405</v>
      </c>
      <c r="B183" s="245"/>
      <c r="C183" s="245"/>
      <c r="D183" s="245"/>
      <c r="E183" s="245"/>
      <c r="F183" s="245"/>
      <c r="G183" s="245"/>
      <c r="H183" s="245"/>
      <c r="I183" s="246" t="s">
        <v>482</v>
      </c>
      <c r="J183" s="63"/>
    </row>
    <row r="184" spans="1:10" ht="15.75">
      <c r="A184" s="245"/>
      <c r="B184" s="245"/>
      <c r="C184" s="245"/>
      <c r="D184" s="245"/>
      <c r="E184" s="245"/>
      <c r="F184" s="245"/>
      <c r="G184" s="245"/>
      <c r="H184" s="245"/>
      <c r="I184" s="246"/>
      <c r="J184" s="63"/>
    </row>
    <row r="185" spans="1:10" ht="53.25" customHeight="1">
      <c r="A185" s="250" t="s">
        <v>461</v>
      </c>
      <c r="B185" s="1084" t="s">
        <v>483</v>
      </c>
      <c r="C185" s="1084"/>
      <c r="D185" s="1084"/>
      <c r="E185" s="1084"/>
      <c r="F185" s="1084"/>
      <c r="G185" s="1084"/>
      <c r="H185" s="1084"/>
      <c r="I185" s="1084"/>
    </row>
    <row r="186" spans="1:10" ht="15.75">
      <c r="A186" s="248"/>
      <c r="B186" s="156"/>
      <c r="C186" s="156"/>
      <c r="D186" s="156"/>
      <c r="E186" s="156"/>
      <c r="F186" s="156"/>
      <c r="G186" s="156"/>
      <c r="H186" s="156"/>
      <c r="I186" s="156"/>
    </row>
    <row r="187" spans="1:10" ht="154.5" customHeight="1">
      <c r="A187" s="578" t="s">
        <v>791</v>
      </c>
      <c r="B187" s="1060" t="s">
        <v>792</v>
      </c>
      <c r="C187" s="1060"/>
      <c r="D187" s="1060"/>
      <c r="E187" s="1060"/>
      <c r="F187" s="1060"/>
      <c r="G187" s="1060"/>
      <c r="H187" s="1060"/>
      <c r="I187" s="1060"/>
    </row>
    <row r="188" spans="1:10" ht="21.95" customHeight="1">
      <c r="A188" s="156"/>
      <c r="B188" s="242"/>
      <c r="C188" s="156"/>
      <c r="D188" s="156"/>
      <c r="E188" s="156"/>
      <c r="F188" s="242"/>
      <c r="G188" s="156"/>
      <c r="H188" s="156"/>
      <c r="I188" s="156"/>
    </row>
    <row r="189" spans="1:10" ht="21.95" customHeight="1">
      <c r="A189" s="156"/>
      <c r="B189" s="252" t="s">
        <v>484</v>
      </c>
      <c r="C189" s="252"/>
      <c r="D189" s="252"/>
      <c r="E189" s="252"/>
      <c r="F189" s="252" t="s">
        <v>484</v>
      </c>
      <c r="G189" s="252"/>
      <c r="H189" s="252"/>
      <c r="I189" s="252"/>
    </row>
    <row r="190" spans="1:10" ht="35.25" customHeight="1">
      <c r="A190" s="156"/>
      <c r="B190" s="1103" t="s">
        <v>403</v>
      </c>
      <c r="C190" s="1103"/>
      <c r="D190" s="1103"/>
      <c r="E190" s="1103"/>
      <c r="F190" s="1103" t="s">
        <v>404</v>
      </c>
      <c r="G190" s="1103"/>
      <c r="H190" s="1103"/>
      <c r="I190" s="1103"/>
    </row>
    <row r="191" spans="1:10" ht="21.95" customHeight="1">
      <c r="A191" s="156"/>
      <c r="B191" s="253"/>
      <c r="C191" s="248"/>
      <c r="D191" s="248"/>
      <c r="E191" s="248"/>
      <c r="F191" s="254"/>
      <c r="G191" s="254"/>
      <c r="H191" s="254"/>
      <c r="I191" s="254"/>
    </row>
    <row r="192" spans="1:10" ht="21.95" customHeight="1">
      <c r="A192" s="156"/>
      <c r="B192" s="1021" t="s">
        <v>485</v>
      </c>
      <c r="C192" s="1021"/>
      <c r="D192" s="1021"/>
      <c r="E192" s="1021"/>
      <c r="F192" s="1021" t="s">
        <v>485</v>
      </c>
      <c r="G192" s="1021"/>
      <c r="H192" s="1021"/>
      <c r="I192" s="1021"/>
    </row>
    <row r="193" spans="1:9" ht="21.95" customHeight="1">
      <c r="A193" s="156"/>
      <c r="B193" s="242"/>
      <c r="C193" s="248"/>
      <c r="D193" s="248"/>
      <c r="E193" s="248"/>
      <c r="F193" s="242"/>
      <c r="G193" s="248"/>
      <c r="H193" s="248"/>
      <c r="I193" s="248"/>
    </row>
    <row r="194" spans="1:9" ht="21.95" customHeight="1">
      <c r="A194" s="156"/>
      <c r="B194" s="242"/>
      <c r="C194" s="248"/>
      <c r="D194" s="248"/>
      <c r="E194" s="248"/>
      <c r="F194" s="242"/>
      <c r="G194" s="248"/>
      <c r="H194" s="248"/>
      <c r="I194" s="248"/>
    </row>
    <row r="195" spans="1:9" ht="24.75" customHeight="1">
      <c r="A195" s="156"/>
      <c r="B195" s="245" t="s">
        <v>486</v>
      </c>
      <c r="C195" s="255"/>
      <c r="D195" s="245"/>
      <c r="E195" s="245"/>
      <c r="F195" s="1104" t="str">
        <f>"Name : "&amp; 'Names of Bidder'!D33</f>
        <v xml:space="preserve">Name : </v>
      </c>
      <c r="G195" s="1105"/>
      <c r="H195" s="1105"/>
      <c r="I195" s="1105"/>
    </row>
    <row r="196" spans="1:9" ht="21.95" customHeight="1">
      <c r="A196" s="156"/>
      <c r="B196" s="245" t="s">
        <v>6</v>
      </c>
      <c r="C196" s="255"/>
      <c r="D196" s="245"/>
      <c r="E196" s="245"/>
      <c r="F196" s="1104" t="str">
        <f>"Designation : " &amp; 'Names of Bidder'!D34</f>
        <v xml:space="preserve">Designation : </v>
      </c>
      <c r="G196" s="1105"/>
      <c r="H196" s="1105"/>
      <c r="I196" s="1105"/>
    </row>
    <row r="197" spans="1:9" ht="21.95" customHeight="1">
      <c r="A197" s="156"/>
      <c r="B197" s="252"/>
      <c r="C197" s="248"/>
      <c r="D197" s="248"/>
      <c r="E197" s="248"/>
      <c r="F197" s="252"/>
      <c r="G197" s="248"/>
      <c r="H197" s="248"/>
      <c r="I197" s="248"/>
    </row>
    <row r="198" spans="1:9" ht="21.95" customHeight="1">
      <c r="A198" s="156"/>
      <c r="B198" s="1021" t="s">
        <v>487</v>
      </c>
      <c r="C198" s="1021"/>
      <c r="D198" s="1021"/>
      <c r="E198" s="1021"/>
      <c r="F198" s="1021" t="s">
        <v>487</v>
      </c>
      <c r="G198" s="1021"/>
      <c r="H198" s="1021"/>
      <c r="I198" s="1021"/>
    </row>
    <row r="199" spans="1:9" ht="21.95" customHeight="1">
      <c r="A199" s="156"/>
      <c r="B199" s="245" t="s">
        <v>486</v>
      </c>
      <c r="C199" s="245"/>
      <c r="D199" s="245"/>
      <c r="E199" s="245"/>
      <c r="F199" s="245" t="s">
        <v>486</v>
      </c>
      <c r="G199" s="252"/>
      <c r="H199" s="252"/>
      <c r="I199" s="252"/>
    </row>
    <row r="200" spans="1:9" ht="21.95" customHeight="1">
      <c r="A200" s="156"/>
      <c r="B200" s="245" t="s">
        <v>6</v>
      </c>
      <c r="C200" s="245"/>
      <c r="D200" s="245"/>
      <c r="E200" s="245"/>
      <c r="F200" s="245" t="s">
        <v>6</v>
      </c>
      <c r="G200" s="156"/>
      <c r="H200" s="156"/>
      <c r="I200" s="156"/>
    </row>
    <row r="201" spans="1:9" ht="21.95" customHeight="1">
      <c r="A201" s="156"/>
      <c r="B201" s="156"/>
      <c r="C201" s="156"/>
      <c r="D201" s="156"/>
      <c r="E201" s="156"/>
      <c r="F201" s="156"/>
      <c r="G201" s="156"/>
      <c r="H201" s="156"/>
      <c r="I201" s="156"/>
    </row>
    <row r="202" spans="1:9" ht="21.95" customHeight="1">
      <c r="A202" s="156"/>
      <c r="B202" s="1021" t="s">
        <v>487</v>
      </c>
      <c r="C202" s="1021"/>
      <c r="D202" s="1021"/>
      <c r="E202" s="1021"/>
      <c r="F202" s="1021" t="s">
        <v>487</v>
      </c>
      <c r="G202" s="1021"/>
      <c r="H202" s="1021"/>
      <c r="I202" s="1021"/>
    </row>
    <row r="203" spans="1:9" ht="21.95" customHeight="1">
      <c r="A203" s="156"/>
      <c r="B203" s="245" t="s">
        <v>486</v>
      </c>
      <c r="C203" s="245"/>
      <c r="D203" s="245"/>
      <c r="E203" s="245"/>
      <c r="F203" s="245" t="s">
        <v>486</v>
      </c>
      <c r="G203" s="252"/>
      <c r="H203" s="252"/>
      <c r="I203" s="252"/>
    </row>
    <row r="204" spans="1:9" ht="21.95" customHeight="1">
      <c r="A204" s="156"/>
      <c r="B204" s="245" t="s">
        <v>6</v>
      </c>
      <c r="C204" s="245"/>
      <c r="D204" s="245"/>
      <c r="E204" s="245"/>
      <c r="F204" s="245" t="s">
        <v>6</v>
      </c>
      <c r="G204" s="156"/>
      <c r="H204" s="156"/>
      <c r="I204" s="156"/>
    </row>
    <row r="205" spans="1:9" ht="21.95" customHeight="1">
      <c r="A205" s="156"/>
      <c r="B205" s="245"/>
      <c r="C205" s="245"/>
      <c r="D205" s="245"/>
      <c r="E205" s="245"/>
      <c r="F205" s="245"/>
      <c r="G205" s="156"/>
      <c r="H205" s="156"/>
      <c r="I205" s="156"/>
    </row>
    <row r="206" spans="1:9" ht="21.95" customHeight="1">
      <c r="A206" s="156"/>
      <c r="B206" s="245"/>
      <c r="C206" s="245"/>
      <c r="D206" s="245"/>
      <c r="E206" s="245"/>
      <c r="F206" s="245"/>
      <c r="G206" s="156"/>
      <c r="H206" s="156"/>
      <c r="I206" s="156"/>
    </row>
    <row r="207" spans="1:9" ht="21.95" customHeight="1">
      <c r="A207" s="156"/>
      <c r="B207" s="245"/>
      <c r="C207" s="245"/>
      <c r="D207" s="245"/>
      <c r="E207" s="245"/>
      <c r="F207" s="245"/>
      <c r="G207" s="156"/>
      <c r="H207" s="156"/>
      <c r="I207" s="156"/>
    </row>
    <row r="208" spans="1:9" ht="21.95" customHeight="1">
      <c r="A208" s="156"/>
      <c r="B208" s="245"/>
      <c r="C208" s="245"/>
      <c r="D208" s="245"/>
      <c r="E208" s="245"/>
      <c r="F208" s="245"/>
      <c r="G208" s="156"/>
      <c r="H208" s="156"/>
      <c r="I208" s="156"/>
    </row>
    <row r="209" spans="1:9" ht="21.95" customHeight="1">
      <c r="A209" s="156"/>
      <c r="B209" s="245"/>
      <c r="C209" s="245"/>
      <c r="D209" s="245"/>
      <c r="E209" s="245"/>
      <c r="F209" s="245"/>
      <c r="G209" s="156"/>
      <c r="H209" s="156"/>
      <c r="I209" s="156"/>
    </row>
    <row r="210" spans="1:9" ht="21.95" customHeight="1">
      <c r="A210" s="156"/>
      <c r="B210" s="245"/>
      <c r="C210" s="245"/>
      <c r="D210" s="245"/>
      <c r="E210" s="245"/>
      <c r="F210" s="245"/>
      <c r="G210" s="156"/>
      <c r="H210" s="156"/>
      <c r="I210" s="156"/>
    </row>
    <row r="211" spans="1:9" ht="21.95" customHeight="1">
      <c r="A211" s="156"/>
      <c r="B211" s="245"/>
      <c r="C211" s="245"/>
      <c r="D211" s="245"/>
      <c r="E211" s="245"/>
      <c r="F211" s="245"/>
      <c r="G211" s="156"/>
      <c r="H211" s="156"/>
      <c r="I211" s="156"/>
    </row>
    <row r="212" spans="1:9" ht="21.95" customHeight="1">
      <c r="A212" s="156"/>
      <c r="B212" s="245"/>
      <c r="C212" s="245"/>
      <c r="D212" s="245"/>
      <c r="E212" s="245"/>
      <c r="F212" s="245"/>
      <c r="G212" s="156"/>
      <c r="H212" s="156"/>
      <c r="I212" s="156"/>
    </row>
    <row r="213" spans="1:9" ht="21.95" customHeight="1">
      <c r="A213" s="156"/>
      <c r="B213" s="245"/>
      <c r="C213" s="245"/>
      <c r="D213" s="245"/>
      <c r="E213" s="245"/>
      <c r="F213" s="245"/>
      <c r="G213" s="156"/>
      <c r="H213" s="156"/>
      <c r="I213" s="156"/>
    </row>
    <row r="214" spans="1:9" ht="21.95" customHeight="1">
      <c r="A214" s="156"/>
      <c r="B214" s="245"/>
      <c r="C214" s="245"/>
      <c r="D214" s="245"/>
      <c r="E214" s="245"/>
      <c r="F214" s="245"/>
      <c r="G214" s="156"/>
      <c r="H214" s="156"/>
      <c r="I214" s="156"/>
    </row>
    <row r="215" spans="1:9" ht="21.95" customHeight="1">
      <c r="A215" s="156"/>
      <c r="B215" s="245"/>
      <c r="C215" s="245"/>
      <c r="D215" s="245"/>
      <c r="E215" s="245"/>
      <c r="F215" s="245"/>
      <c r="G215" s="156"/>
      <c r="H215" s="156"/>
      <c r="I215" s="156"/>
    </row>
    <row r="216" spans="1:9" ht="21.95" customHeight="1">
      <c r="A216" s="156"/>
      <c r="B216" s="245"/>
      <c r="C216" s="245"/>
      <c r="D216" s="245"/>
      <c r="E216" s="245"/>
      <c r="F216" s="245"/>
      <c r="G216" s="156"/>
      <c r="H216" s="156"/>
      <c r="I216" s="156"/>
    </row>
    <row r="217" spans="1:9" ht="15.75" customHeight="1">
      <c r="A217" s="156"/>
      <c r="B217" s="245"/>
      <c r="C217" s="245"/>
      <c r="D217" s="245"/>
      <c r="E217" s="245"/>
      <c r="F217" s="245"/>
      <c r="G217" s="156"/>
      <c r="H217" s="156"/>
      <c r="I217" s="156"/>
    </row>
    <row r="218" spans="1:9" ht="15.75">
      <c r="A218" s="256"/>
      <c r="B218" s="256"/>
      <c r="C218" s="256"/>
      <c r="D218" s="256"/>
      <c r="E218" s="256"/>
      <c r="F218" s="256"/>
      <c r="G218" s="256"/>
      <c r="H218" s="256"/>
      <c r="I218" s="256"/>
    </row>
    <row r="219" spans="1:9" ht="15.75">
      <c r="A219" s="245" t="s">
        <v>405</v>
      </c>
      <c r="B219" s="245"/>
      <c r="C219" s="245"/>
      <c r="D219" s="245"/>
      <c r="E219" s="245"/>
      <c r="F219" s="245"/>
      <c r="G219" s="245"/>
      <c r="H219" s="245"/>
      <c r="I219" s="246" t="s">
        <v>488</v>
      </c>
    </row>
    <row r="220" spans="1:9" ht="15.75">
      <c r="A220" s="156"/>
      <c r="B220" s="156"/>
      <c r="C220" s="156"/>
      <c r="D220" s="156"/>
      <c r="E220" s="156"/>
      <c r="F220" s="156"/>
      <c r="G220" s="156"/>
      <c r="H220" s="156"/>
      <c r="I220" s="156"/>
    </row>
    <row r="221" spans="1:9" ht="15.75">
      <c r="A221" s="156"/>
      <c r="B221" s="156"/>
      <c r="C221" s="156"/>
      <c r="D221" s="156"/>
      <c r="E221" s="156"/>
      <c r="F221" s="156"/>
      <c r="G221" s="156"/>
      <c r="H221" s="156"/>
      <c r="I221" s="156"/>
    </row>
    <row r="222" spans="1:9" ht="15.75">
      <c r="A222" s="156"/>
      <c r="B222" s="156"/>
      <c r="C222" s="156"/>
      <c r="D222" s="156"/>
      <c r="E222" s="156"/>
      <c r="F222" s="156"/>
      <c r="G222" s="156"/>
      <c r="H222" s="156"/>
      <c r="I222" s="156"/>
    </row>
    <row r="223" spans="1:9" ht="15.75">
      <c r="A223" s="156"/>
      <c r="B223" s="156"/>
      <c r="C223" s="156"/>
      <c r="D223" s="156"/>
      <c r="E223" s="156"/>
      <c r="F223" s="156"/>
      <c r="G223" s="156"/>
      <c r="H223" s="156"/>
      <c r="I223" s="156"/>
    </row>
    <row r="224" spans="1:9" ht="15.75">
      <c r="A224" s="156"/>
      <c r="B224" s="156"/>
      <c r="C224" s="156"/>
      <c r="D224" s="156"/>
      <c r="E224" s="156"/>
      <c r="F224" s="156"/>
      <c r="G224" s="156"/>
      <c r="H224" s="156"/>
      <c r="I224" s="156"/>
    </row>
    <row r="225" spans="1:9" ht="15.75">
      <c r="A225" s="156"/>
      <c r="B225" s="156"/>
      <c r="C225" s="156"/>
      <c r="D225" s="156"/>
      <c r="E225" s="156"/>
      <c r="F225" s="156"/>
      <c r="G225" s="156"/>
      <c r="H225" s="156"/>
      <c r="I225" s="156"/>
    </row>
    <row r="226" spans="1:9" ht="15.75">
      <c r="A226" s="156"/>
      <c r="B226" s="156"/>
      <c r="C226" s="156"/>
      <c r="D226" s="156"/>
      <c r="E226" s="156"/>
      <c r="F226" s="156"/>
      <c r="G226" s="156"/>
      <c r="H226" s="156"/>
      <c r="I226" s="156"/>
    </row>
    <row r="227" spans="1:9" ht="15.75">
      <c r="A227" s="156"/>
      <c r="B227" s="156"/>
      <c r="C227" s="156"/>
      <c r="D227" s="156"/>
      <c r="E227" s="156"/>
      <c r="F227" s="156"/>
      <c r="G227" s="156"/>
      <c r="H227" s="156"/>
      <c r="I227" s="156"/>
    </row>
    <row r="228" spans="1:9" ht="15.75">
      <c r="A228" s="156"/>
      <c r="B228" s="156"/>
      <c r="C228" s="156"/>
      <c r="D228" s="156"/>
      <c r="E228" s="156"/>
      <c r="F228" s="156"/>
      <c r="G228" s="156"/>
      <c r="H228" s="156"/>
      <c r="I228" s="156"/>
    </row>
    <row r="229" spans="1:9" ht="15.75">
      <c r="A229" s="156"/>
      <c r="B229" s="156"/>
      <c r="C229" s="156"/>
      <c r="D229" s="156"/>
      <c r="E229" s="156"/>
      <c r="F229" s="156"/>
      <c r="G229" s="156"/>
      <c r="H229" s="156"/>
      <c r="I229" s="156"/>
    </row>
    <row r="230" spans="1:9" ht="15.75">
      <c r="A230" s="156"/>
      <c r="B230" s="156"/>
      <c r="C230" s="156"/>
      <c r="D230" s="156"/>
      <c r="E230" s="156"/>
      <c r="F230" s="156"/>
      <c r="G230" s="156"/>
      <c r="H230" s="156"/>
      <c r="I230" s="156"/>
    </row>
    <row r="231" spans="1:9" ht="15.75">
      <c r="A231" s="156"/>
      <c r="B231" s="156"/>
      <c r="C231" s="156"/>
      <c r="D231" s="156"/>
      <c r="E231" s="156"/>
      <c r="F231" s="156"/>
      <c r="G231" s="156"/>
      <c r="H231" s="156"/>
      <c r="I231" s="156"/>
    </row>
    <row r="232" spans="1:9" ht="15.75">
      <c r="A232" s="156"/>
      <c r="B232" s="156"/>
      <c r="C232" s="156"/>
      <c r="D232" s="156"/>
      <c r="E232" s="156"/>
      <c r="F232" s="156"/>
      <c r="G232" s="156"/>
      <c r="H232" s="156"/>
      <c r="I232" s="156"/>
    </row>
  </sheetData>
  <sheetProtection formatColumns="0" formatRows="0" selectLockedCells="1" selectUnlockedCells="1"/>
  <customSheetViews>
    <customSheetView guid="{496AE10D-777F-41DC-9459-B685612D7084}" showPageBreaks="1" printArea="1" hiddenColumns="1" state="hidden" view="pageBreakPreview" topLeftCell="A193">
      <selection activeCell="A40" sqref="A40:I40"/>
      <rowBreaks count="5" manualBreakCount="5">
        <brk id="50" max="8" man="1"/>
        <brk id="93" max="8" man="1"/>
        <brk id="116" max="8" man="1"/>
        <brk id="139" max="8" man="1"/>
        <brk id="157" max="8" man="1"/>
      </rowBreaks>
      <pageMargins left="0.75" right="0.75" top="0.68" bottom="0.19" header="0.5" footer="0.15"/>
      <printOptions horizontalCentered="1"/>
      <pageSetup paperSize="9" scale="98" orientation="portrait" r:id="rId1"/>
      <headerFooter alignWithMargins="0">
        <oddFooter>&amp;C&amp;A</oddFooter>
      </headerFooter>
    </customSheetView>
    <customSheetView guid="{148014DA-3A4E-4452-87FA-29E4225C1DBF}" showPageBreaks="1" printArea="1" hiddenColumns="1" view="pageBreakPreview" topLeftCell="A10">
      <selection activeCell="U45" sqref="U45"/>
      <rowBreaks count="5" manualBreakCount="5">
        <brk id="50" max="8" man="1"/>
        <brk id="93" max="8" man="1"/>
        <brk id="116" max="8" man="1"/>
        <brk id="139" max="8" man="1"/>
        <brk id="157" max="8" man="1"/>
      </rowBreaks>
      <pageMargins left="0.75" right="0.75" top="0.68" bottom="0.19" header="0.5" footer="0.15"/>
      <printOptions horizontalCentered="1"/>
      <pageSetup paperSize="9" scale="98" orientation="portrait" r:id="rId2"/>
      <headerFooter alignWithMargins="0">
        <oddFooter>&amp;C&amp;A</oddFooter>
      </headerFooter>
    </customSheetView>
    <customSheetView guid="{4167AD0A-C305-4E18-90C0-E68C87B87BD7}" showPageBreaks="1" printArea="1" hiddenColumns="1" view="pageBreakPreview" topLeftCell="A10">
      <selection activeCell="U45" sqref="U45"/>
      <rowBreaks count="5" manualBreakCount="5">
        <brk id="50" max="8" man="1"/>
        <brk id="93" max="8" man="1"/>
        <brk id="116" max="8" man="1"/>
        <brk id="139" max="8" man="1"/>
        <brk id="157" max="8" man="1"/>
      </rowBreaks>
      <pageMargins left="0.75" right="0.75" top="0.68" bottom="0.19" header="0.5" footer="0.15"/>
      <printOptions horizontalCentered="1"/>
      <pageSetup paperSize="9" scale="98" orientation="portrait" r:id="rId3"/>
      <headerFooter alignWithMargins="0">
        <oddFooter>&amp;C&amp;A</oddFooter>
      </headerFooter>
    </customSheetView>
    <customSheetView guid="{E2E07920-5DA8-4DCB-AB03-A2E9F9E2B56D}" showPageBreaks="1" printArea="1" view="pageBreakPreview" topLeftCell="A19">
      <selection activeCell="E44" sqref="E44:I44"/>
      <rowBreaks count="5" manualBreakCount="5">
        <brk id="46" max="8" man="1"/>
        <brk id="89" max="8" man="1"/>
        <brk id="112" max="8" man="1"/>
        <brk id="135" max="8" man="1"/>
        <brk id="153" max="8" man="1"/>
      </rowBreaks>
      <pageMargins left="0.75" right="0.75" top="0.68" bottom="0.19" header="0.5" footer="0.15"/>
      <printOptions horizontalCentered="1"/>
      <pageSetup paperSize="9" scale="98" orientation="portrait" r:id="rId4"/>
      <headerFooter alignWithMargins="0">
        <oddFooter>&amp;C&amp;A</oddFooter>
      </headerFooter>
    </customSheetView>
    <customSheetView guid="{F7E0F5F5-A837-4858-962B-5093C362A793}" showPageBreaks="1" printArea="1" view="pageBreakPreview" topLeftCell="A19">
      <selection activeCell="E44" sqref="E44:I44"/>
      <rowBreaks count="5" manualBreakCount="5">
        <brk id="46" max="8" man="1"/>
        <brk id="89" max="8" man="1"/>
        <brk id="112" max="8" man="1"/>
        <brk id="135" max="8" man="1"/>
        <brk id="153" max="8" man="1"/>
      </rowBreaks>
      <pageMargins left="0.75" right="0.75" top="0.68" bottom="0.19" header="0.5" footer="0.15"/>
      <printOptions horizontalCentered="1"/>
      <pageSetup paperSize="9" scale="98" orientation="portrait" r:id="rId5"/>
      <headerFooter alignWithMargins="0">
        <oddFooter>&amp;C&amp;A</oddFooter>
      </headerFooter>
    </customSheetView>
    <customSheetView guid="{4C19ED80-F250-4761-A9B9-FB9136AF75D8}" showPageBreaks="1" printArea="1" view="pageBreakPreview" topLeftCell="A208">
      <selection activeCell="G17" sqref="G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6"/>
      <headerFooter alignWithMargins="0">
        <oddFooter>&amp;C&amp;A</oddFooter>
      </headerFooter>
    </customSheetView>
    <customSheetView guid="{E51D3662-FFCE-4FD6-A590-7DDC9E38C41F}" showPageBreaks="1" printArea="1" view="pageBreakPreview" topLeftCell="A58">
      <selection activeCell="G17" sqref="G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7"/>
      <headerFooter alignWithMargins="0">
        <oddFooter>&amp;C&amp;A</oddFooter>
      </headerFooter>
    </customSheetView>
    <customSheetView guid="{CB7992C9-ABA5-4C7D-8C49-1E1D8E8875C7}"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8"/>
      <headerFooter alignWithMargins="0">
        <oddFooter>&amp;C&amp;A</oddFooter>
      </headerFooter>
    </customSheetView>
    <customSheetView guid="{97C0FC0E-800C-45C9-895E-E91A3F1ADBA4}"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9"/>
      <headerFooter alignWithMargins="0">
        <oddFooter>&amp;C&amp;A</oddFooter>
      </headerFooter>
    </customSheetView>
    <customSheetView guid="{15A19D23-A9FD-4FC1-B7B0-F2D16BDFC729}"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10"/>
      <headerFooter alignWithMargins="0">
        <oddFooter>&amp;C&amp;A</oddFooter>
      </headerFooter>
    </customSheetView>
    <customSheetView guid="{C5EDD9E3-0801-4479-8600-A80B0FCFDF0B}" showPageBreaks="1" printArea="1" view="pageBreakPreview" topLeftCell="A25">
      <selection activeCell="B17" sqref="B17"/>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1"/>
      <headerFooter alignWithMargins="0">
        <oddFooter>&amp;C&amp;A</oddFooter>
      </headerFooter>
    </customSheetView>
    <customSheetView guid="{FE4EC9C4-31B9-4D40-8323-5B16C3BC840F}" showPageBreaks="1" printArea="1" view="pageBreakPreview" topLeftCell="A202">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2"/>
      <headerFooter alignWithMargins="0">
        <oddFooter>&amp;C&amp;A</oddFooter>
      </headerFooter>
    </customSheetView>
    <customSheetView guid="{F9FE2C60-2849-4C32-B532-2B1A89FFA9CD}" topLeftCell="A7">
      <selection activeCell="A50" sqref="A50:I50"/>
      <rowBreaks count="2" manualBreakCount="2">
        <brk id="92" max="8" man="1"/>
        <brk id="138" max="8" man="1"/>
      </rowBreaks>
      <pageMargins left="0.75" right="0.75" top="0.68" bottom="0.19" header="0.5" footer="0.15"/>
      <printOptions horizontalCentered="1"/>
      <pageSetup paperSize="9" orientation="portrait" r:id="rId13"/>
      <headerFooter alignWithMargins="0">
        <oddFooter>&amp;C&amp;A</oddFooter>
      </headerFooter>
    </customSheetView>
    <customSheetView guid="{494F6778-23FE-4AAC-B37D-6C7543FC13B9}" topLeftCell="A37">
      <selection activeCell="L214" sqref="L214"/>
      <rowBreaks count="2" manualBreakCount="2">
        <brk id="92" max="8" man="1"/>
        <brk id="138" max="8" man="1"/>
      </rowBreaks>
      <pageMargins left="0.75" right="0.75" top="0.68" bottom="0.19" header="0.5" footer="0.15"/>
      <printOptions horizontalCentered="1"/>
      <pageSetup paperSize="9" orientation="portrait" r:id="rId14"/>
      <headerFooter alignWithMargins="0">
        <oddFooter>&amp;C&amp;A</oddFooter>
      </headerFooter>
    </customSheetView>
    <customSheetView guid="{7A9EA6D6-4DDF-43D9-92E6-C6AFAD14E266}" topLeftCell="A67">
      <selection activeCell="K146" sqref="K146"/>
      <rowBreaks count="2" manualBreakCount="2">
        <brk id="92" max="8" man="1"/>
        <brk id="138" max="8" man="1"/>
      </rowBreaks>
      <pageMargins left="0.75" right="0.75" top="0.68" bottom="0.19" header="0.5" footer="0.15"/>
      <printOptions horizontalCentered="1"/>
      <pageSetup paperSize="9" orientation="portrait" r:id="rId15"/>
      <headerFooter alignWithMargins="0">
        <oddFooter>&amp;C&amp;A</oddFooter>
      </headerFooter>
    </customSheetView>
    <customSheetView guid="{DC28ED1E-3E35-4094-9C2B-5C0A1C1D459C}">
      <selection activeCell="K146" sqref="K146"/>
      <rowBreaks count="2" manualBreakCount="2">
        <brk id="92" max="8" man="1"/>
        <brk id="138" max="8" man="1"/>
      </rowBreaks>
      <pageMargins left="0.75" right="0.75" top="0.68" bottom="0.19" header="0.5" footer="0.15"/>
      <printOptions horizontalCentered="1"/>
      <pageSetup paperSize="9" orientation="portrait" r:id="rId16"/>
      <headerFooter alignWithMargins="0">
        <oddFooter>&amp;C&amp;A</oddFooter>
      </headerFooter>
    </customSheetView>
    <customSheetView guid="{240327DD-375F-45D4-BA52-89AFD79FE6A1}" showPageBreaks="1" printArea="1" view="pageBreakPreview" topLeftCell="A55">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7"/>
      <headerFooter alignWithMargins="0">
        <oddFooter>&amp;C&amp;A</oddFooter>
      </headerFooter>
    </customSheetView>
    <customSheetView guid="{477F7E43-D393-45BA-B99B-D838E4629B5D}" showPageBreaks="1" printArea="1" view="pageBreakPreview" topLeftCell="A25">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8"/>
      <headerFooter alignWithMargins="0">
        <oddFooter>&amp;C&amp;A</oddFooter>
      </headerFooter>
    </customSheetView>
    <customSheetView guid="{8E3ED18F-7B8F-4A1C-969D-A70DC3B696C3}"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19"/>
      <headerFooter alignWithMargins="0">
        <oddFooter>&amp;C&amp;A</oddFooter>
      </headerFooter>
    </customSheetView>
    <customSheetView guid="{38BECF6E-1A53-4F98-87B9-44F2C5F77E08}"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20"/>
      <headerFooter alignWithMargins="0">
        <oddFooter>&amp;C&amp;A</oddFooter>
      </headerFooter>
    </customSheetView>
    <customSheetView guid="{340562B9-6CEE-4962-8D7D-CA1C6778F52C}"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1"/>
      <headerFooter alignWithMargins="0">
        <oddFooter>&amp;C&amp;A</oddFooter>
      </headerFooter>
    </customSheetView>
    <customSheetView guid="{82E8A0F5-0020-4355-95CF-28601763A783}" showPageBreaks="1" printArea="1" view="pageBreakPreview" topLeftCell="A208">
      <selection activeCell="G17" sqref="G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2"/>
      <headerFooter alignWithMargins="0">
        <oddFooter>&amp;C&amp;A</oddFooter>
      </headerFooter>
    </customSheetView>
    <customSheetView guid="{05855B4F-D61E-4C97-B759-B2F96767F6F8}" showPageBreaks="1" printArea="1" view="pageBreakPreview" topLeftCell="A208">
      <selection activeCell="G17" sqref="G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3"/>
      <headerFooter alignWithMargins="0">
        <oddFooter>&amp;C&amp;A</oddFooter>
      </headerFooter>
    </customSheetView>
    <customSheetView guid="{AAA2E7F9-19F9-4EE2-88F1-FC4B485FDC89}" showPageBreaks="1" printArea="1" view="pageBreakPreview">
      <selection activeCell="G17" sqref="G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4"/>
      <headerFooter alignWithMargins="0">
        <oddFooter>&amp;C&amp;A</oddFooter>
      </headerFooter>
    </customSheetView>
    <customSheetView guid="{5F98D4F5-B0F8-4B93-97A5-7D09B63D9214}" showPageBreaks="1" printArea="1" view="pageBreakPreview" topLeftCell="A19">
      <selection activeCell="E44" sqref="E44:I44"/>
      <rowBreaks count="5" manualBreakCount="5">
        <brk id="46" max="8" man="1"/>
        <brk id="89" max="8" man="1"/>
        <brk id="112" max="8" man="1"/>
        <brk id="135" max="8" man="1"/>
        <brk id="153" max="8" man="1"/>
      </rowBreaks>
      <pageMargins left="0.75" right="0.75" top="0.68" bottom="0.19" header="0.5" footer="0.15"/>
      <printOptions horizontalCentered="1"/>
      <pageSetup paperSize="9" scale="98" orientation="portrait" r:id="rId25"/>
      <headerFooter alignWithMargins="0">
        <oddFooter>&amp;C&amp;A</oddFooter>
      </headerFooter>
    </customSheetView>
    <customSheetView guid="{61957660-E114-4987-A579-EE0EBCC04DE2}" showPageBreaks="1" printArea="1" view="pageBreakPreview" topLeftCell="A19">
      <selection activeCell="E44" sqref="E44:I44"/>
      <rowBreaks count="5" manualBreakCount="5">
        <brk id="46" max="8" man="1"/>
        <brk id="89" max="8" man="1"/>
        <brk id="112" max="8" man="1"/>
        <brk id="135" max="8" man="1"/>
        <brk id="153" max="8" man="1"/>
      </rowBreaks>
      <pageMargins left="0.75" right="0.75" top="0.68" bottom="0.19" header="0.5" footer="0.15"/>
      <printOptions horizontalCentered="1"/>
      <pageSetup paperSize="9" scale="98" orientation="portrait" r:id="rId26"/>
      <headerFooter alignWithMargins="0">
        <oddFooter>&amp;C&amp;A</oddFooter>
      </headerFooter>
    </customSheetView>
    <customSheetView guid="{002E11BA-D943-47A9-AEDC-085D4F2D2416}" showPageBreaks="1" printArea="1" hiddenColumns="1" state="hidden" view="pageBreakPreview" topLeftCell="A193">
      <selection activeCell="A40" sqref="A40:I40"/>
      <rowBreaks count="5" manualBreakCount="5">
        <brk id="50" max="8" man="1"/>
        <brk id="93" max="8" man="1"/>
        <brk id="116" max="8" man="1"/>
        <brk id="139" max="8" man="1"/>
        <brk id="157" max="8" man="1"/>
      </rowBreaks>
      <pageMargins left="0.75" right="0.75" top="0.68" bottom="0.19" header="0.5" footer="0.15"/>
      <printOptions horizontalCentered="1"/>
      <pageSetup paperSize="9" scale="98" orientation="portrait" r:id="rId27"/>
      <headerFooter alignWithMargins="0">
        <oddFooter>&amp;C&amp;A</oddFooter>
      </headerFooter>
    </customSheetView>
    <customSheetView guid="{BA636A1C-0CF3-411D-9DF7-8E009FB35118}" showPageBreaks="1" printArea="1" hiddenColumns="1" state="hidden" view="pageBreakPreview" topLeftCell="A193">
      <selection activeCell="A40" sqref="A40:I40"/>
      <rowBreaks count="5" manualBreakCount="5">
        <brk id="50" max="8" man="1"/>
        <brk id="93" max="8" man="1"/>
        <brk id="116" max="8" man="1"/>
        <brk id="139" max="8" man="1"/>
        <brk id="157" max="8" man="1"/>
      </rowBreaks>
      <pageMargins left="0.75" right="0.75" top="0.68" bottom="0.19" header="0.5" footer="0.15"/>
      <printOptions horizontalCentered="1"/>
      <pageSetup paperSize="9" scale="98" orientation="portrait" r:id="rId28"/>
      <headerFooter alignWithMargins="0">
        <oddFooter>&amp;C&amp;A</oddFooter>
      </headerFooter>
    </customSheetView>
  </customSheetViews>
  <mergeCells count="119">
    <mergeCell ref="B198:E198"/>
    <mergeCell ref="F198:I198"/>
    <mergeCell ref="B202:E202"/>
    <mergeCell ref="F202:I202"/>
    <mergeCell ref="A182:D182"/>
    <mergeCell ref="E182:I182"/>
    <mergeCell ref="B185:I185"/>
    <mergeCell ref="B190:E190"/>
    <mergeCell ref="F190:I190"/>
    <mergeCell ref="B192:E192"/>
    <mergeCell ref="F195:I195"/>
    <mergeCell ref="F196:I196"/>
    <mergeCell ref="B187:I187"/>
    <mergeCell ref="B168:I168"/>
    <mergeCell ref="B170:I170"/>
    <mergeCell ref="F192:I192"/>
    <mergeCell ref="B172:I172"/>
    <mergeCell ref="B174:I174"/>
    <mergeCell ref="B176:I176"/>
    <mergeCell ref="B178:I178"/>
    <mergeCell ref="A181:D181"/>
    <mergeCell ref="E181:I181"/>
    <mergeCell ref="A155:D155"/>
    <mergeCell ref="E155:I155"/>
    <mergeCell ref="B146:I146"/>
    <mergeCell ref="B150:I150"/>
    <mergeCell ref="B158:I158"/>
    <mergeCell ref="B160:I160"/>
    <mergeCell ref="A162:I162"/>
    <mergeCell ref="A164:I164"/>
    <mergeCell ref="A166:I166"/>
    <mergeCell ref="B142:I142"/>
    <mergeCell ref="B143:I143"/>
    <mergeCell ref="B144:I144"/>
    <mergeCell ref="B145:I145"/>
    <mergeCell ref="B147:I147"/>
    <mergeCell ref="B148:I148"/>
    <mergeCell ref="B149:I149"/>
    <mergeCell ref="B151:I151"/>
    <mergeCell ref="A154:D154"/>
    <mergeCell ref="E154:I154"/>
    <mergeCell ref="A127:I127"/>
    <mergeCell ref="A129:I129"/>
    <mergeCell ref="B131:I131"/>
    <mergeCell ref="B133:I133"/>
    <mergeCell ref="A136:D136"/>
    <mergeCell ref="E136:I136"/>
    <mergeCell ref="A137:D137"/>
    <mergeCell ref="E137:I137"/>
    <mergeCell ref="B141:I141"/>
    <mergeCell ref="A113:D113"/>
    <mergeCell ref="E113:I113"/>
    <mergeCell ref="A114:D114"/>
    <mergeCell ref="E114:I114"/>
    <mergeCell ref="B117:I117"/>
    <mergeCell ref="A119:I119"/>
    <mergeCell ref="B121:I121"/>
    <mergeCell ref="B123:I123"/>
    <mergeCell ref="A125:I125"/>
    <mergeCell ref="A94:I94"/>
    <mergeCell ref="B96:I96"/>
    <mergeCell ref="B98:I98"/>
    <mergeCell ref="B100:I100"/>
    <mergeCell ref="A102:I102"/>
    <mergeCell ref="B104:I104"/>
    <mergeCell ref="B106:I106"/>
    <mergeCell ref="A108:I108"/>
    <mergeCell ref="B110:I110"/>
    <mergeCell ref="C80:I80"/>
    <mergeCell ref="C82:I82"/>
    <mergeCell ref="C84:I84"/>
    <mergeCell ref="C86:I86"/>
    <mergeCell ref="B88:I88"/>
    <mergeCell ref="A90:D90"/>
    <mergeCell ref="E90:I90"/>
    <mergeCell ref="A91:D91"/>
    <mergeCell ref="E91:I91"/>
    <mergeCell ref="B67:I67"/>
    <mergeCell ref="A69:I69"/>
    <mergeCell ref="B71:I71"/>
    <mergeCell ref="A73:D73"/>
    <mergeCell ref="E73:I73"/>
    <mergeCell ref="A74:D74"/>
    <mergeCell ref="E74:I74"/>
    <mergeCell ref="C76:I76"/>
    <mergeCell ref="C78:I78"/>
    <mergeCell ref="A36:I36"/>
    <mergeCell ref="A37:I37"/>
    <mergeCell ref="A38:I38"/>
    <mergeCell ref="A57:I57"/>
    <mergeCell ref="B59:I59"/>
    <mergeCell ref="C61:I61"/>
    <mergeCell ref="C63:I63"/>
    <mergeCell ref="A1:I1"/>
    <mergeCell ref="B2:I2"/>
    <mergeCell ref="B3:I3"/>
    <mergeCell ref="B4:I4"/>
    <mergeCell ref="B5:I5"/>
    <mergeCell ref="B6:I6"/>
    <mergeCell ref="A45:I45"/>
    <mergeCell ref="A46:I46"/>
    <mergeCell ref="A31:I31"/>
    <mergeCell ref="A32:I32"/>
    <mergeCell ref="A33:I33"/>
    <mergeCell ref="A34:I34"/>
    <mergeCell ref="A35:I35"/>
    <mergeCell ref="A39:I39"/>
    <mergeCell ref="A40:I40"/>
    <mergeCell ref="A41:I41"/>
    <mergeCell ref="C65:I65"/>
    <mergeCell ref="A51:I51"/>
    <mergeCell ref="A53:I53"/>
    <mergeCell ref="A55:I55"/>
    <mergeCell ref="A48:D48"/>
    <mergeCell ref="E48:I48"/>
    <mergeCell ref="A49:D49"/>
    <mergeCell ref="E49:I49"/>
    <mergeCell ref="A43:I43"/>
    <mergeCell ref="A44:I44"/>
  </mergeCells>
  <conditionalFormatting sqref="A39:I39">
    <cfRule type="expression" dxfId="12" priority="1">
      <formula>$K$39=1</formula>
    </cfRule>
  </conditionalFormatting>
  <printOptions horizontalCentered="1"/>
  <pageMargins left="0.75" right="0.75" top="0.68" bottom="0.19" header="0.5" footer="0.15"/>
  <pageSetup paperSize="9" scale="98" orientation="portrait" r:id="rId29"/>
  <headerFooter alignWithMargins="0">
    <oddFooter>&amp;C&amp;A</oddFooter>
  </headerFooter>
  <rowBreaks count="5" manualBreakCount="5">
    <brk id="50" max="8" man="1"/>
    <brk id="93" max="8" man="1"/>
    <brk id="116" max="8" man="1"/>
    <brk id="139" max="8" man="1"/>
    <brk id="157" max="8" man="1"/>
  </rowBreaks>
  <drawing r:id="rId3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sheetPr>
  <dimension ref="A1:L27"/>
  <sheetViews>
    <sheetView showGridLines="0" view="pageBreakPreview" topLeftCell="A7" zoomScale="120" zoomScaleNormal="100" zoomScaleSheetLayoutView="120" workbookViewId="0">
      <selection activeCell="C15" sqref="C15:E15"/>
    </sheetView>
  </sheetViews>
  <sheetFormatPr defaultColWidth="9.140625" defaultRowHeight="13.5"/>
  <cols>
    <col min="1" max="1" width="9.85546875" style="98" customWidth="1"/>
    <col min="2" max="2" width="12.7109375" style="98" customWidth="1"/>
    <col min="3" max="4" width="44.140625" style="98" customWidth="1"/>
    <col min="5" max="5" width="12.85546875" style="98" customWidth="1"/>
    <col min="6" max="6" width="9.85546875" style="104" customWidth="1"/>
    <col min="7" max="9" width="9.140625" style="104"/>
    <col min="10" max="16384" width="9.140625" style="101"/>
  </cols>
  <sheetData>
    <row r="1" spans="1:12" ht="18" customHeight="1">
      <c r="A1" s="681"/>
      <c r="B1" s="695" t="s">
        <v>130</v>
      </c>
      <c r="C1" s="695"/>
      <c r="D1" s="695"/>
      <c r="E1" s="695"/>
      <c r="F1" s="684" t="s">
        <v>915</v>
      </c>
      <c r="G1" s="99"/>
      <c r="H1" s="99"/>
      <c r="I1" s="99"/>
      <c r="J1" s="100"/>
      <c r="L1" s="101" t="s">
        <v>490</v>
      </c>
    </row>
    <row r="2" spans="1:12" ht="52.15" customHeight="1">
      <c r="A2" s="682"/>
      <c r="B2" s="696" t="str">
        <f>Basic!B1</f>
        <v>Conductor Package CD02 for supply of balance quantity of ACSR MOOSE Conductor for part of Diding – Dhalkebar – Bathnaha Transmission Line corresponding to Tower Package- TW02 associated with Arun-3 HEP in Nepal under Consultancy services to SAPDC.</v>
      </c>
      <c r="C2" s="696"/>
      <c r="D2" s="696"/>
      <c r="E2" s="696"/>
      <c r="F2" s="685"/>
      <c r="G2" s="99"/>
      <c r="H2" s="99"/>
      <c r="I2" s="99"/>
      <c r="J2" s="100"/>
    </row>
    <row r="3" spans="1:12" ht="21" customHeight="1">
      <c r="A3" s="682"/>
      <c r="B3" s="699" t="str">
        <f>"Specification No.:"&amp;Basic!A3:H3</f>
        <v>Specification No.:CC/NT/G-COND/DOM/A02/25/01011</v>
      </c>
      <c r="C3" s="699"/>
      <c r="D3" s="699"/>
      <c r="E3" s="699"/>
      <c r="F3" s="685"/>
      <c r="G3" s="99"/>
      <c r="H3" s="99"/>
      <c r="I3" s="99"/>
      <c r="J3" s="100"/>
    </row>
    <row r="4" spans="1:12" s="111" customFormat="1" ht="18" customHeight="1">
      <c r="A4" s="682"/>
      <c r="B4" s="276">
        <v>1</v>
      </c>
      <c r="C4" s="688" t="s">
        <v>131</v>
      </c>
      <c r="D4" s="688"/>
      <c r="E4" s="688"/>
      <c r="F4" s="685"/>
      <c r="G4" s="109"/>
      <c r="H4" s="109"/>
      <c r="I4" s="108"/>
      <c r="J4" s="110"/>
    </row>
    <row r="5" spans="1:12" s="111" customFormat="1" ht="30.75" customHeight="1">
      <c r="A5" s="682"/>
      <c r="B5" s="277">
        <v>2</v>
      </c>
      <c r="C5" s="688" t="s">
        <v>884</v>
      </c>
      <c r="D5" s="688"/>
      <c r="E5" s="688"/>
      <c r="F5" s="685"/>
      <c r="G5" s="108"/>
      <c r="H5" s="108"/>
      <c r="I5" s="108"/>
      <c r="J5" s="110"/>
    </row>
    <row r="6" spans="1:12" s="111" customFormat="1" ht="18" customHeight="1">
      <c r="A6" s="682"/>
      <c r="B6" s="277">
        <v>3</v>
      </c>
      <c r="C6" s="693" t="s">
        <v>762</v>
      </c>
      <c r="D6" s="693"/>
      <c r="E6" s="693"/>
      <c r="F6" s="685"/>
      <c r="G6" s="108"/>
      <c r="H6" s="108"/>
      <c r="I6" s="108"/>
      <c r="J6" s="110"/>
    </row>
    <row r="7" spans="1:12" s="111" customFormat="1" ht="30.75" customHeight="1">
      <c r="A7" s="682"/>
      <c r="B7" s="276">
        <v>4</v>
      </c>
      <c r="C7" s="688" t="s">
        <v>158</v>
      </c>
      <c r="D7" s="688"/>
      <c r="E7" s="688"/>
      <c r="F7" s="685"/>
      <c r="G7" s="108"/>
      <c r="H7" s="108"/>
      <c r="I7" s="108"/>
      <c r="J7" s="110"/>
    </row>
    <row r="8" spans="1:12" s="111" customFormat="1" ht="48" customHeight="1">
      <c r="A8" s="682"/>
      <c r="B8" s="276">
        <v>5</v>
      </c>
      <c r="C8" s="688" t="s">
        <v>655</v>
      </c>
      <c r="D8" s="688"/>
      <c r="E8" s="688"/>
      <c r="F8" s="685"/>
      <c r="G8" s="108"/>
      <c r="H8" s="108"/>
      <c r="I8" s="108"/>
      <c r="J8" s="110"/>
    </row>
    <row r="9" spans="1:12" s="111" customFormat="1" ht="41.25" customHeight="1">
      <c r="A9" s="682"/>
      <c r="B9" s="339">
        <v>6</v>
      </c>
      <c r="C9" s="689" t="s">
        <v>885</v>
      </c>
      <c r="D9" s="689"/>
      <c r="E9" s="689"/>
      <c r="F9" s="685"/>
      <c r="G9" s="108"/>
      <c r="H9" s="108"/>
      <c r="I9" s="108"/>
      <c r="J9" s="110"/>
    </row>
    <row r="10" spans="1:12" s="111" customFormat="1" ht="33" customHeight="1">
      <c r="A10" s="682"/>
      <c r="B10" s="339">
        <v>7</v>
      </c>
      <c r="C10" s="689" t="s">
        <v>886</v>
      </c>
      <c r="D10" s="689"/>
      <c r="E10" s="689"/>
      <c r="F10" s="685"/>
      <c r="G10" s="108"/>
      <c r="H10" s="108"/>
      <c r="I10" s="108"/>
      <c r="J10" s="275"/>
    </row>
    <row r="11" spans="1:12" s="111" customFormat="1" ht="33" customHeight="1">
      <c r="A11" s="682"/>
      <c r="B11" s="338">
        <v>8</v>
      </c>
      <c r="C11" s="689" t="s">
        <v>887</v>
      </c>
      <c r="D11" s="689"/>
      <c r="E11" s="689"/>
      <c r="F11" s="685"/>
      <c r="G11" s="108"/>
      <c r="H11" s="108"/>
      <c r="I11" s="108"/>
      <c r="J11" s="275"/>
    </row>
    <row r="12" spans="1:12" s="111" customFormat="1" ht="33" customHeight="1">
      <c r="A12" s="682"/>
      <c r="B12" s="338">
        <v>9</v>
      </c>
      <c r="C12" s="697" t="s">
        <v>888</v>
      </c>
      <c r="D12" s="697"/>
      <c r="E12" s="698"/>
      <c r="F12" s="685"/>
      <c r="G12" s="108"/>
      <c r="H12" s="108"/>
      <c r="I12" s="108"/>
      <c r="J12" s="275"/>
    </row>
    <row r="13" spans="1:12" s="111" customFormat="1" ht="33" customHeight="1">
      <c r="A13" s="682"/>
      <c r="B13" s="338">
        <v>10</v>
      </c>
      <c r="C13" s="697" t="s">
        <v>912</v>
      </c>
      <c r="D13" s="697"/>
      <c r="E13" s="698"/>
      <c r="F13" s="685"/>
      <c r="G13" s="108"/>
      <c r="H13" s="108"/>
      <c r="I13" s="108"/>
      <c r="J13" s="275"/>
    </row>
    <row r="14" spans="1:12" s="111" customFormat="1" ht="33" customHeight="1">
      <c r="A14" s="682"/>
      <c r="B14" s="338">
        <v>11</v>
      </c>
      <c r="C14" s="697" t="s">
        <v>913</v>
      </c>
      <c r="D14" s="697"/>
      <c r="E14" s="698"/>
      <c r="F14" s="685"/>
      <c r="G14" s="108"/>
      <c r="H14" s="108"/>
      <c r="I14" s="108"/>
      <c r="J14" s="275"/>
    </row>
    <row r="15" spans="1:12" s="111" customFormat="1" ht="32.25" customHeight="1">
      <c r="A15" s="682"/>
      <c r="B15" s="338">
        <v>12</v>
      </c>
      <c r="C15" s="697" t="s">
        <v>914</v>
      </c>
      <c r="D15" s="697"/>
      <c r="E15" s="698"/>
      <c r="F15" s="685"/>
      <c r="G15" s="108"/>
      <c r="H15" s="108"/>
      <c r="I15" s="108"/>
      <c r="J15" s="275"/>
    </row>
    <row r="16" spans="1:12" s="111" customFormat="1" ht="15.75" customHeight="1">
      <c r="A16" s="682"/>
      <c r="B16" s="333"/>
      <c r="C16" s="336"/>
      <c r="D16" s="336"/>
      <c r="E16" s="336"/>
      <c r="F16" s="685"/>
      <c r="G16" s="108"/>
      <c r="H16" s="108"/>
      <c r="I16" s="108"/>
      <c r="J16" s="275"/>
    </row>
    <row r="17" spans="1:10" s="111" customFormat="1" ht="33" customHeight="1">
      <c r="A17" s="682"/>
      <c r="B17" s="278" t="s">
        <v>374</v>
      </c>
      <c r="C17" s="700" t="s">
        <v>657</v>
      </c>
      <c r="D17" s="700"/>
      <c r="E17" s="701"/>
      <c r="F17" s="685"/>
      <c r="G17" s="108"/>
      <c r="H17" s="108"/>
      <c r="I17" s="108"/>
      <c r="J17" s="110"/>
    </row>
    <row r="18" spans="1:10" ht="5.25" customHeight="1">
      <c r="A18" s="682"/>
      <c r="B18" s="279"/>
      <c r="C18" s="279"/>
      <c r="D18" s="279"/>
      <c r="E18" s="279"/>
      <c r="F18" s="685"/>
      <c r="G18" s="99"/>
      <c r="H18" s="99"/>
      <c r="I18" s="99"/>
      <c r="J18" s="100"/>
    </row>
    <row r="19" spans="1:10" ht="18" customHeight="1">
      <c r="A19" s="682"/>
      <c r="B19" s="687"/>
      <c r="C19" s="687"/>
      <c r="D19" s="687"/>
      <c r="E19" s="687"/>
      <c r="F19" s="685"/>
      <c r="G19" s="99"/>
      <c r="H19" s="99"/>
      <c r="I19" s="99"/>
      <c r="J19" s="100"/>
    </row>
    <row r="20" spans="1:10" ht="8.1" customHeight="1">
      <c r="A20" s="682"/>
      <c r="B20" s="103"/>
      <c r="C20" s="103"/>
      <c r="D20" s="103"/>
      <c r="E20" s="103"/>
      <c r="F20" s="685"/>
      <c r="G20" s="99"/>
      <c r="H20" s="99"/>
      <c r="I20" s="99"/>
      <c r="J20" s="100"/>
    </row>
    <row r="21" spans="1:10" ht="24" customHeight="1">
      <c r="A21" s="682"/>
      <c r="B21" s="692" t="s">
        <v>126</v>
      </c>
      <c r="C21" s="692"/>
      <c r="D21" s="692"/>
      <c r="E21" s="193"/>
      <c r="F21" s="685"/>
    </row>
    <row r="22" spans="1:10" ht="15.95" customHeight="1">
      <c r="A22" s="682"/>
      <c r="B22" s="690" t="s">
        <v>127</v>
      </c>
      <c r="C22" s="690"/>
      <c r="D22" s="690"/>
      <c r="F22" s="685"/>
      <c r="G22" s="99"/>
      <c r="H22" s="99"/>
      <c r="I22" s="99"/>
      <c r="J22" s="100"/>
    </row>
    <row r="23" spans="1:10" ht="24" customHeight="1">
      <c r="A23" s="682"/>
      <c r="B23" s="691" t="s">
        <v>128</v>
      </c>
      <c r="C23" s="691"/>
      <c r="D23" s="691"/>
      <c r="E23" s="193"/>
      <c r="F23" s="685"/>
      <c r="G23" s="105"/>
      <c r="H23" s="105"/>
      <c r="I23" s="105"/>
      <c r="J23" s="105"/>
    </row>
    <row r="24" spans="1:10" ht="15.95" customHeight="1">
      <c r="A24" s="683"/>
      <c r="B24" s="694" t="s">
        <v>129</v>
      </c>
      <c r="C24" s="694"/>
      <c r="D24" s="694"/>
      <c r="E24" s="194"/>
      <c r="F24" s="686"/>
      <c r="G24" s="105"/>
      <c r="H24" s="105"/>
      <c r="I24" s="105"/>
      <c r="J24" s="105"/>
    </row>
    <row r="25" spans="1:10" ht="15.75">
      <c r="A25" s="102"/>
      <c r="B25" s="106"/>
      <c r="C25" s="106"/>
      <c r="D25" s="106"/>
      <c r="E25" s="106"/>
      <c r="F25" s="99"/>
      <c r="G25" s="99"/>
      <c r="H25" s="99"/>
      <c r="I25" s="99"/>
      <c r="J25" s="100"/>
    </row>
    <row r="26" spans="1:10" ht="15.75">
      <c r="A26" s="102"/>
      <c r="B26" s="102"/>
      <c r="C26" s="102"/>
      <c r="D26" s="102"/>
      <c r="E26" s="102"/>
      <c r="F26" s="99"/>
      <c r="G26" s="99"/>
      <c r="H26" s="99"/>
      <c r="I26" s="99"/>
      <c r="J26" s="100"/>
    </row>
    <row r="27" spans="1:10" ht="15.75">
      <c r="A27" s="102"/>
      <c r="B27" s="102"/>
      <c r="C27" s="102"/>
      <c r="D27" s="102"/>
      <c r="E27" s="102"/>
      <c r="F27" s="99"/>
      <c r="G27" s="99"/>
      <c r="H27" s="99"/>
      <c r="I27" s="99"/>
      <c r="J27" s="100"/>
    </row>
  </sheetData>
  <sheetProtection algorithmName="SHA-512" hashValue="uhPtRgXPNNColUoMd92FFw/4QeZWSGjKozOtONF36wORNHtHNJg6gfh8LDSsI7rVFhMg5RTVP6FOPsUOr9kvog==" saltValue="WFqbp8kyVOoV7dvQo2FFtg==" spinCount="100000" sheet="1" formatColumns="0" formatRows="0" selectLockedCells="1"/>
  <customSheetViews>
    <customSheetView guid="{496AE10D-777F-41DC-9459-B685612D7084}" scale="120" showPageBreaks="1" showGridLines="0" printArea="1" view="pageBreakPreview" topLeftCell="A7">
      <selection activeCell="C15" sqref="C15:E15"/>
      <pageMargins left="0.15748031496063" right="0.23622047244094499" top="0.78" bottom="0.98425196850393704" header="0.35433070866141703" footer="0.511811023622047"/>
      <printOptions horizontalCentered="1"/>
      <pageSetup paperSize="9" scale="95" orientation="landscape" horizontalDpi="4294967295" verticalDpi="4294967295" r:id="rId1"/>
      <headerFooter alignWithMargins="0"/>
    </customSheetView>
    <customSheetView guid="{148014DA-3A4E-4452-87FA-29E4225C1DBF}" scale="120" showPageBreaks="1" showGridLines="0" printArea="1" view="pageBreakPreview">
      <selection activeCell="I8" sqref="I8"/>
      <pageMargins left="0.15748031496063" right="0.23622047244094499" top="0.78" bottom="0.98425196850393704" header="0.35433070866141703" footer="0.511811023622047"/>
      <printOptions horizontalCentered="1"/>
      <pageSetup paperSize="9" scale="95" orientation="landscape" horizontalDpi="4294967295" verticalDpi="4294967295" r:id="rId2"/>
      <headerFooter alignWithMargins="0"/>
    </customSheetView>
    <customSheetView guid="{4167AD0A-C305-4E18-90C0-E68C87B87BD7}" scale="120" showPageBreaks="1" showGridLines="0" printArea="1" view="pageBreakPreview">
      <selection activeCell="I8" sqref="I8"/>
      <pageMargins left="0.15748031496063" right="0.23622047244094499" top="0.78" bottom="0.98425196850393704" header="0.35433070866141703" footer="0.511811023622047"/>
      <printOptions horizontalCentered="1"/>
      <pageSetup paperSize="9" scale="95" orientation="landscape" horizontalDpi="4294967295" verticalDpi="4294967295" r:id="rId3"/>
      <headerFooter alignWithMargins="0"/>
    </customSheetView>
    <customSheetView guid="{E2E07920-5DA8-4DCB-AB03-A2E9F9E2B56D}" scale="120" showPageBreaks="1" showGridLines="0" printArea="1" view="pageBreakPreview">
      <selection activeCell="B4" sqref="B4"/>
      <pageMargins left="0.15748031496063" right="0.23622047244094499" top="0.78" bottom="0.98425196850393704" header="0.35433070866141703" footer="0.511811023622047"/>
      <printOptions horizontalCentered="1"/>
      <pageSetup paperSize="9" scale="95" orientation="landscape" horizontalDpi="4294967295" verticalDpi="4294967295" r:id="rId4"/>
      <headerFooter alignWithMargins="0"/>
    </customSheetView>
    <customSheetView guid="{F7E0F5F5-A837-4858-962B-5093C362A793}" scale="115" showPageBreaks="1" showGridLines="0" printArea="1" view="pageBreakPreview">
      <selection activeCell="C12" sqref="C12:E12"/>
      <pageMargins left="0.15748031496063" right="0.23622047244094499" top="0.78" bottom="0.98425196850393704" header="0.35433070866141703" footer="0.511811023622047"/>
      <printOptions horizontalCentered="1"/>
      <pageSetup paperSize="9" scale="95" orientation="landscape" horizontalDpi="4294967295" verticalDpi="4294967295" r:id="rId5"/>
      <headerFooter alignWithMargins="0"/>
    </customSheetView>
    <customSheetView guid="{4C19ED80-F250-4761-A9B9-FB9136AF75D8}" scale="115" showPageBreaks="1" showGridLines="0" printArea="1" view="pageBreakPreview">
      <selection activeCell="G22" sqref="G22"/>
      <pageMargins left="0.15748031496063" right="0.23622047244094499" top="0.78" bottom="0.98425196850393704" header="0.35433070866141703" footer="0.511811023622047"/>
      <printOptions horizontalCentered="1"/>
      <pageSetup paperSize="9" scale="95" orientation="landscape" r:id="rId6"/>
      <headerFooter alignWithMargins="0"/>
    </customSheetView>
    <customSheetView guid="{E51D3662-FFCE-4FD6-A590-7DDC9E38C41F}" showGridLines="0">
      <selection activeCell="C10" sqref="C10:E10"/>
      <pageMargins left="0.15748031496063" right="0.23622047244094499" top="0.78" bottom="0.98425196850393704" header="0.35433070866141703" footer="0.511811023622047"/>
      <printOptions horizontalCentered="1"/>
      <pageSetup paperSize="9" orientation="landscape" r:id="rId7"/>
      <headerFooter alignWithMargins="0"/>
    </customSheetView>
    <customSheetView guid="{CB7992C9-ABA5-4C7D-8C49-1E1D8E8875C7}" showGridLines="0">
      <selection activeCell="D27" sqref="D27"/>
      <pageMargins left="0.15748031496063" right="0.23622047244094499" top="0.78" bottom="0.98425196850393704" header="0.35433070866141703" footer="0.511811023622047"/>
      <printOptions horizontalCentered="1"/>
      <pageSetup paperSize="9" orientation="landscape" r:id="rId8"/>
      <headerFooter alignWithMargins="0"/>
    </customSheetView>
    <customSheetView guid="{97C0FC0E-800C-45C9-895E-E91A3F1ADBA4}" showGridLines="0">
      <selection activeCell="H8" sqref="H8"/>
      <pageMargins left="0.15748031496063" right="0.23622047244094499" top="0.78" bottom="0.98425196850393704" header="0.35433070866141703" footer="0.511811023622047"/>
      <printOptions horizontalCentered="1"/>
      <pageSetup paperSize="9" orientation="landscape" r:id="rId9"/>
      <headerFooter alignWithMargins="0"/>
    </customSheetView>
    <customSheetView guid="{15A19D23-A9FD-4FC1-B7B0-F2D16BDFC729}" showGridLines="0">
      <selection activeCell="J3" sqref="J3"/>
      <pageMargins left="0.15748031496063" right="0.23622047244094499" top="0.78" bottom="0.98425196850393704" header="0.35433070866141703" footer="0.511811023622047"/>
      <printOptions horizontalCentered="1"/>
      <pageSetup paperSize="9" orientation="landscape" r:id="rId10"/>
      <headerFooter alignWithMargins="0"/>
    </customSheetView>
    <customSheetView guid="{C5EDD9E3-0801-4479-8600-A80B0FCFDF0B}" showGridLines="0">
      <selection activeCell="C7" sqref="C7:E7"/>
      <pageMargins left="0.15748031496063" right="0.23622047244094499" top="0.78" bottom="0.98425196850393704" header="0.35433070866141703" footer="0.511811023622047"/>
      <printOptions horizontalCentered="1"/>
      <pageSetup paperSize="9" orientation="landscape" r:id="rId11"/>
      <headerFooter alignWithMargins="0"/>
    </customSheetView>
    <customSheetView guid="{FE4EC9C4-31B9-4D40-8323-5B16C3BC840F}" showGridLines="0">
      <selection activeCell="B3" sqref="B3:E3"/>
      <pageMargins left="0.15748031496063" right="0.23622047244094499" top="0.78" bottom="0.98425196850393704" header="0.35433070866141703" footer="0.511811023622047"/>
      <printOptions horizontalCentered="1"/>
      <pageSetup paperSize="9" orientation="landscape" r:id="rId12"/>
      <headerFooter alignWithMargins="0"/>
    </customSheetView>
    <customSheetView guid="{F9FE2C60-2849-4C32-B532-2B1A89FFA9CD}" showGridLines="0">
      <selection activeCell="B3" sqref="B3:E3"/>
      <pageMargins left="0.15748031496063" right="0.23622047244094499" top="0.78" bottom="0.98425196850393704" header="0.35433070866141703" footer="0.511811023622047"/>
      <printOptions horizontalCentered="1"/>
      <pageSetup paperSize="9" orientation="landscape" r:id="rId13"/>
      <headerFooter alignWithMargins="0"/>
    </customSheetView>
    <customSheetView guid="{494F6778-23FE-4AAC-B37D-6C7543FC13B9}" scale="90" showGridLines="0">
      <selection activeCell="B1" sqref="B1:E1"/>
      <pageMargins left="0.15748031496063" right="0.23622047244094499" top="0.78" bottom="0.98425196850393704" header="0.35433070866141703" footer="0.511811023622047"/>
      <printOptions horizontalCentered="1"/>
      <pageSetup paperSize="9" orientation="landscape" r:id="rId14"/>
      <headerFooter alignWithMargins="0"/>
    </customSheetView>
    <customSheetView guid="{CD4CA1A8-824A-452F-BDBA-32A47C1B3013}" showGridLines="0">
      <selection sqref="A1:A16"/>
      <pageMargins left="0.15748031496063" right="0.23622047244094499" top="0.78" bottom="0.98425196850393704" header="0.35433070866141703" footer="0.511811023622047"/>
      <printOptions horizontalCentered="1"/>
      <pageSetup paperSize="9" orientation="landscape" r:id="rId15"/>
      <headerFooter alignWithMargins="0"/>
    </customSheetView>
    <customSheetView guid="{8E7B022F-1113-4BA2-B2BA-8EDBE02A2557}" showGridLines="0" showRuler="0">
      <selection activeCell="B1" sqref="B1:E1"/>
      <pageMargins left="0.15748031496063" right="0.23622047244094499" top="0.78" bottom="0.98425196850393704" header="0.35433070866141703" footer="0.511811023622047"/>
      <printOptions horizontalCentered="1"/>
      <pageSetup paperSize="9" orientation="landscape" r:id="rId16"/>
      <headerFooter alignWithMargins="0"/>
    </customSheetView>
    <customSheetView guid="{A3F641DF-CF1D-48E3-AFDC-E52726A449CB}" showGridLines="0" showRuler="0">
      <pageMargins left="0.15748031496063" right="0.23622047244094499" top="0.78" bottom="0.98425196850393704" header="0.35433070866141703" footer="0.511811023622047"/>
      <printOptions horizontalCentered="1"/>
      <pageSetup paperSize="9" orientation="landscape" r:id="rId17"/>
      <headerFooter alignWithMargins="0"/>
    </customSheetView>
    <customSheetView guid="{ECEBABD0-566A-41C4-AA9A-38EA30EFEDA8}" showPageBreaks="1" showGridLines="0" showRuler="0">
      <pageMargins left="0.15748031496063" right="0.23622047244094499" top="0.78" bottom="0.98425196850393704" header="0.35433070866141703" footer="0.511811023622047"/>
      <printOptions horizontalCentered="1"/>
      <pageSetup paperSize="9" orientation="landscape" r:id="rId18"/>
      <headerFooter alignWithMargins="0"/>
    </customSheetView>
    <customSheetView guid="{43BCBF1E-CDCF-4541-8D79-87EDCECBC1FD}" scale="90" showGridLines="0">
      <selection sqref="A1:A16"/>
      <pageMargins left="0.15748031496063" right="0.23622047244094499" top="0.78" bottom="0.98425196850393704" header="0.35433070866141703" footer="0.511811023622047"/>
      <printOptions horizontalCentered="1"/>
      <pageSetup paperSize="9" orientation="landscape" r:id="rId19"/>
      <headerFooter alignWithMargins="0"/>
    </customSheetView>
    <customSheetView guid="{7A9EA6D6-4DDF-43D9-92E6-C6AFAD14E266}" showGridLines="0">
      <selection activeCell="B1" sqref="B1:E1"/>
      <pageMargins left="0.15748031496063" right="0.23622047244094499" top="0.78" bottom="0.98425196850393704" header="0.35433070866141703" footer="0.511811023622047"/>
      <printOptions horizontalCentered="1"/>
      <pageSetup paperSize="9" orientation="landscape" r:id="rId20"/>
      <headerFooter alignWithMargins="0"/>
    </customSheetView>
    <customSheetView guid="{DC28ED1E-3E35-4094-9C2B-5C0A1C1D459C}" showGridLines="0">
      <selection activeCell="B2" sqref="B2:E2"/>
      <pageMargins left="0.15748031496063" right="0.23622047244094499" top="0.78" bottom="0.98425196850393704" header="0.35433070866141703" footer="0.511811023622047"/>
      <printOptions horizontalCentered="1"/>
      <pageSetup paperSize="9" orientation="landscape" r:id="rId21"/>
      <headerFooter alignWithMargins="0"/>
    </customSheetView>
    <customSheetView guid="{240327DD-375F-45D4-BA52-89AFD79FE6A1}" showGridLines="0">
      <selection activeCell="B2" sqref="B2:E2"/>
      <pageMargins left="0.15748031496063" right="0.23622047244094499" top="0.78" bottom="0.98425196850393704" header="0.35433070866141703" footer="0.511811023622047"/>
      <printOptions horizontalCentered="1"/>
      <pageSetup paperSize="9" orientation="landscape" r:id="rId22"/>
      <headerFooter alignWithMargins="0"/>
    </customSheetView>
    <customSheetView guid="{477F7E43-D393-45BA-B99B-D838E4629B5D}" showGridLines="0">
      <selection activeCell="J3" sqref="J3"/>
      <pageMargins left="0.15748031496063" right="0.23622047244094499" top="0.78" bottom="0.98425196850393704" header="0.35433070866141703" footer="0.511811023622047"/>
      <printOptions horizontalCentered="1"/>
      <pageSetup paperSize="9" orientation="landscape" r:id="rId23"/>
      <headerFooter alignWithMargins="0"/>
    </customSheetView>
    <customSheetView guid="{8E3ED18F-7B8F-4A1C-969D-A70DC3B696C3}" showGridLines="0">
      <selection activeCell="J3" sqref="J3"/>
      <pageMargins left="0.15748031496063" right="0.23622047244094499" top="0.78" bottom="0.98425196850393704" header="0.35433070866141703" footer="0.511811023622047"/>
      <printOptions horizontalCentered="1"/>
      <pageSetup paperSize="9" orientation="landscape" r:id="rId24"/>
      <headerFooter alignWithMargins="0"/>
    </customSheetView>
    <customSheetView guid="{38BECF6E-1A53-4F98-87B9-44F2C5F77E08}" showGridLines="0">
      <selection activeCell="H8" sqref="H8"/>
      <pageMargins left="0.15748031496063" right="0.23622047244094499" top="0.78" bottom="0.98425196850393704" header="0.35433070866141703" footer="0.511811023622047"/>
      <printOptions horizontalCentered="1"/>
      <pageSetup paperSize="9" orientation="landscape" r:id="rId25"/>
      <headerFooter alignWithMargins="0"/>
    </customSheetView>
    <customSheetView guid="{340562B9-6CEE-4962-8D7D-CA1C6778F52C}" showGridLines="0" topLeftCell="A4">
      <selection activeCell="H8" sqref="H8"/>
      <pageMargins left="0.15748031496063" right="0.23622047244094499" top="0.78" bottom="0.98425196850393704" header="0.35433070866141703" footer="0.511811023622047"/>
      <printOptions horizontalCentered="1"/>
      <pageSetup paperSize="9" orientation="landscape" r:id="rId26"/>
      <headerFooter alignWithMargins="0"/>
    </customSheetView>
    <customSheetView guid="{82E8A0F5-0020-4355-95CF-28601763A783}" showGridLines="0">
      <selection activeCell="D23" sqref="D23"/>
      <pageMargins left="0.15748031496063" right="0.23622047244094499" top="0.78" bottom="0.98425196850393704" header="0.35433070866141703" footer="0.511811023622047"/>
      <printOptions horizontalCentered="1"/>
      <pageSetup paperSize="9" orientation="landscape" r:id="rId27"/>
      <headerFooter alignWithMargins="0"/>
    </customSheetView>
    <customSheetView guid="{05855B4F-D61E-4C97-B759-B2F96767F6F8}" scale="115" showPageBreaks="1" showGridLines="0" printArea="1" view="pageBreakPreview">
      <selection activeCell="G22" sqref="G22"/>
      <pageMargins left="0.15748031496063" right="0.23622047244094499" top="0.78" bottom="0.98425196850393704" header="0.35433070866141703" footer="0.511811023622047"/>
      <printOptions horizontalCentered="1"/>
      <pageSetup paperSize="9" scale="95" orientation="landscape" r:id="rId28"/>
      <headerFooter alignWithMargins="0"/>
    </customSheetView>
    <customSheetView guid="{AAA2E7F9-19F9-4EE2-88F1-FC4B485FDC89}" scale="115" showPageBreaks="1" showGridLines="0" printArea="1" view="pageBreakPreview">
      <selection activeCell="C9" sqref="C9:E9"/>
      <pageMargins left="0.15748031496063" right="0.23622047244094499" top="0.78" bottom="0.98425196850393704" header="0.35433070866141703" footer="0.511811023622047"/>
      <printOptions horizontalCentered="1"/>
      <pageSetup paperSize="9" scale="95" orientation="landscape" r:id="rId29"/>
      <headerFooter alignWithMargins="0"/>
    </customSheetView>
    <customSheetView guid="{5F98D4F5-B0F8-4B93-97A5-7D09B63D9214}" scale="115" showPageBreaks="1" showGridLines="0" printArea="1" view="pageBreakPreview">
      <selection activeCell="B14" sqref="B14"/>
      <pageMargins left="0.15748031496063" right="0.23622047244094499" top="0.78" bottom="0.98425196850393704" header="0.35433070866141703" footer="0.511811023622047"/>
      <printOptions horizontalCentered="1"/>
      <pageSetup paperSize="9" scale="95" orientation="landscape" horizontalDpi="4294967295" verticalDpi="4294967295" r:id="rId30"/>
      <headerFooter alignWithMargins="0"/>
    </customSheetView>
    <customSheetView guid="{61957660-E114-4987-A579-EE0EBCC04DE2}" scale="115" showPageBreaks="1" showGridLines="0" printArea="1" view="pageBreakPreview">
      <selection activeCell="B4" sqref="B4"/>
      <pageMargins left="0.15748031496063" right="0.23622047244094499" top="0.78" bottom="0.98425196850393704" header="0.35433070866141703" footer="0.511811023622047"/>
      <printOptions horizontalCentered="1"/>
      <pageSetup paperSize="9" scale="95" orientation="landscape" horizontalDpi="4294967295" verticalDpi="4294967295" r:id="rId31"/>
      <headerFooter alignWithMargins="0"/>
    </customSheetView>
    <customSheetView guid="{002E11BA-D943-47A9-AEDC-085D4F2D2416}" scale="120" showPageBreaks="1" showGridLines="0" printArea="1" view="pageBreakPreview">
      <selection activeCell="C6" sqref="C6:E6"/>
      <pageMargins left="0.15748031496063" right="0.23622047244094499" top="0.78" bottom="0.98425196850393704" header="0.35433070866141703" footer="0.511811023622047"/>
      <printOptions horizontalCentered="1"/>
      <pageSetup paperSize="9" scale="95" orientation="landscape" horizontalDpi="4294967295" verticalDpi="4294967295" r:id="rId32"/>
      <headerFooter alignWithMargins="0"/>
    </customSheetView>
    <customSheetView guid="{BA636A1C-0CF3-411D-9DF7-8E009FB35118}" scale="120" showPageBreaks="1" showGridLines="0" printArea="1" view="pageBreakPreview">
      <selection activeCell="C6" sqref="C6:E6"/>
      <pageMargins left="0.15748031496063" right="0.23622047244094499" top="0.78" bottom="0.98425196850393704" header="0.35433070866141703" footer="0.511811023622047"/>
      <printOptions horizontalCentered="1"/>
      <pageSetup paperSize="9" scale="95" orientation="landscape" horizontalDpi="4294967295" verticalDpi="4294967295" r:id="rId33"/>
      <headerFooter alignWithMargins="0"/>
    </customSheetView>
  </customSheetViews>
  <mergeCells count="23">
    <mergeCell ref="B3:E3"/>
    <mergeCell ref="C4:E4"/>
    <mergeCell ref="C5:E5"/>
    <mergeCell ref="C17:E17"/>
    <mergeCell ref="C9:E9"/>
    <mergeCell ref="C11:E11"/>
    <mergeCell ref="C15:E15"/>
    <mergeCell ref="A1:A24"/>
    <mergeCell ref="F1:F24"/>
    <mergeCell ref="B19:E19"/>
    <mergeCell ref="C7:E7"/>
    <mergeCell ref="C8:E8"/>
    <mergeCell ref="C10:E10"/>
    <mergeCell ref="B22:D22"/>
    <mergeCell ref="B23:D23"/>
    <mergeCell ref="B21:D21"/>
    <mergeCell ref="C6:E6"/>
    <mergeCell ref="B24:D24"/>
    <mergeCell ref="B1:E1"/>
    <mergeCell ref="B2:E2"/>
    <mergeCell ref="C12:E12"/>
    <mergeCell ref="C13:E13"/>
    <mergeCell ref="C14:E14"/>
  </mergeCells>
  <phoneticPr fontId="27" type="noConversion"/>
  <printOptions horizontalCentered="1"/>
  <pageMargins left="0.15748031496063" right="0.23622047244094499" top="0.78" bottom="0.98425196850393704" header="0.35433070866141703" footer="0.511811023622047"/>
  <pageSetup paperSize="9" scale="95" orientation="landscape" horizontalDpi="4294967295" verticalDpi="4294967295" r:id="rId34"/>
  <headerFooter alignWithMargins="0"/>
  <drawing r:id="rId35"/>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indexed="24"/>
  </sheetPr>
  <dimension ref="A1:AE93"/>
  <sheetViews>
    <sheetView showGridLines="0" view="pageBreakPreview" zoomScale="115" zoomScaleSheetLayoutView="115" workbookViewId="0">
      <selection activeCell="E19" sqref="E19"/>
    </sheetView>
  </sheetViews>
  <sheetFormatPr defaultColWidth="9.140625" defaultRowHeight="16.5"/>
  <cols>
    <col min="1" max="1" width="12.140625" style="28" customWidth="1"/>
    <col min="2" max="2" width="20.5703125" style="28" customWidth="1"/>
    <col min="3" max="3" width="11.42578125" style="28" customWidth="1"/>
    <col min="4" max="4" width="15.42578125" style="28" customWidth="1"/>
    <col min="5" max="5" width="39.28515625" style="28" customWidth="1"/>
    <col min="6" max="7" width="9.140625" style="206"/>
    <col min="8" max="8" width="0" style="206" hidden="1" customWidth="1"/>
    <col min="9" max="31" width="9.140625" style="206"/>
    <col min="32" max="16384" width="9.140625" style="24"/>
  </cols>
  <sheetData>
    <row r="1" spans="1:31" ht="38.25" customHeight="1">
      <c r="A1" s="1046" t="str">
        <f>'Attach 3(JV)'!A1</f>
        <v>Specification No.:CC/NT/G-COND/DOM/A02/25/01011</v>
      </c>
      <c r="B1" s="1046"/>
      <c r="C1" s="1046"/>
      <c r="D1" s="1046"/>
      <c r="E1" s="326" t="str">
        <f>"Attachment-15 " &amp; 'Attach 3(JV)'!AT1</f>
        <v>Attachment-15 (CD02)</v>
      </c>
      <c r="F1" s="205"/>
      <c r="G1" s="205"/>
      <c r="H1" s="205"/>
      <c r="I1" s="205"/>
      <c r="J1" s="205"/>
      <c r="K1" s="205"/>
      <c r="L1" s="205"/>
      <c r="M1" s="205"/>
      <c r="N1" s="205"/>
      <c r="O1" s="205"/>
      <c r="P1" s="205"/>
      <c r="Q1" s="205"/>
      <c r="R1" s="205"/>
      <c r="S1" s="205"/>
      <c r="T1" s="205"/>
      <c r="U1" s="205"/>
      <c r="V1" s="205"/>
      <c r="W1" s="205"/>
      <c r="X1" s="205"/>
      <c r="Y1" s="205"/>
      <c r="Z1" s="205"/>
      <c r="AA1" s="205"/>
      <c r="AB1" s="205"/>
      <c r="AC1" s="205"/>
      <c r="AD1" s="205"/>
      <c r="AE1" s="205"/>
    </row>
    <row r="2" spans="1:31" ht="12" customHeight="1"/>
    <row r="3" spans="1:31" ht="83.25" customHeight="1">
      <c r="A3" s="710" t="str">
        <f>Basic!B1</f>
        <v>Conductor Package CD02 for supply of balance quantity of ACSR MOOSE Conductor for part of Diding – Dhalkebar – Bathnaha Transmission Line corresponding to Tower Package- TW02 associated with Arun-3 HEP in Nepal under Consultancy services to SAPDC.</v>
      </c>
      <c r="B3" s="710"/>
      <c r="C3" s="710"/>
      <c r="D3" s="710"/>
      <c r="E3" s="710"/>
      <c r="F3" s="205"/>
      <c r="G3" s="205"/>
      <c r="H3" s="205"/>
      <c r="I3" s="205"/>
      <c r="J3" s="205"/>
      <c r="K3" s="205"/>
      <c r="L3" s="205"/>
      <c r="M3" s="205"/>
      <c r="N3" s="205"/>
      <c r="O3" s="205"/>
      <c r="P3" s="205"/>
      <c r="Q3" s="205"/>
      <c r="R3" s="205"/>
      <c r="S3" s="205"/>
      <c r="T3" s="205"/>
      <c r="U3" s="205"/>
      <c r="V3" s="205"/>
      <c r="W3" s="205"/>
      <c r="X3" s="205"/>
      <c r="Y3" s="205"/>
      <c r="Z3" s="205"/>
      <c r="AA3" s="205"/>
      <c r="AB3" s="205"/>
      <c r="AC3" s="205"/>
      <c r="AD3" s="205"/>
      <c r="AE3" s="205"/>
    </row>
    <row r="4" spans="1:31" ht="9" customHeight="1">
      <c r="A4" s="27"/>
      <c r="F4" s="205"/>
      <c r="G4" s="205"/>
      <c r="H4" s="205"/>
      <c r="I4" s="205"/>
      <c r="J4" s="205"/>
      <c r="K4" s="205"/>
      <c r="L4" s="205"/>
      <c r="M4" s="205"/>
      <c r="N4" s="205"/>
      <c r="O4" s="205"/>
      <c r="P4" s="205"/>
      <c r="Q4" s="205"/>
      <c r="R4" s="205"/>
      <c r="S4" s="205"/>
      <c r="T4" s="205"/>
      <c r="U4" s="205"/>
      <c r="V4" s="205"/>
      <c r="W4" s="205"/>
      <c r="X4" s="205"/>
      <c r="Y4" s="205"/>
      <c r="Z4" s="205"/>
      <c r="AA4" s="205"/>
      <c r="AB4" s="205"/>
      <c r="AC4" s="205"/>
      <c r="AD4" s="205"/>
      <c r="AE4" s="205"/>
    </row>
    <row r="5" spans="1:31" ht="51.75" customHeight="1">
      <c r="A5" s="1045" t="s">
        <v>881</v>
      </c>
      <c r="B5" s="1045"/>
      <c r="C5" s="1045"/>
      <c r="D5" s="1045"/>
      <c r="E5" s="1045"/>
      <c r="F5" s="205"/>
      <c r="G5" s="205"/>
      <c r="H5" s="205"/>
      <c r="I5" s="205"/>
      <c r="J5" s="205"/>
      <c r="K5" s="205"/>
      <c r="L5" s="205"/>
      <c r="M5" s="205"/>
      <c r="N5" s="205"/>
      <c r="O5" s="205"/>
      <c r="P5" s="205"/>
      <c r="Q5" s="205"/>
      <c r="R5" s="205"/>
      <c r="S5" s="205"/>
      <c r="T5" s="205"/>
      <c r="U5" s="205"/>
      <c r="V5" s="205"/>
      <c r="W5" s="205"/>
      <c r="X5" s="205"/>
      <c r="Y5" s="205"/>
      <c r="Z5" s="205"/>
      <c r="AA5" s="205"/>
      <c r="AB5" s="205"/>
      <c r="AC5" s="205"/>
      <c r="AD5" s="205"/>
      <c r="AE5" s="205"/>
    </row>
    <row r="6" spans="1:31" ht="6" customHeight="1">
      <c r="A6" s="31"/>
      <c r="F6" s="205"/>
      <c r="G6" s="205"/>
      <c r="H6" s="205"/>
      <c r="I6" s="205"/>
      <c r="J6" s="205"/>
      <c r="K6" s="205"/>
      <c r="L6" s="205"/>
      <c r="M6" s="205"/>
      <c r="N6" s="205"/>
      <c r="O6" s="205"/>
      <c r="P6" s="205"/>
      <c r="Q6" s="205"/>
      <c r="R6" s="205"/>
      <c r="S6" s="205"/>
      <c r="T6" s="205"/>
      <c r="U6" s="205"/>
      <c r="V6" s="205"/>
      <c r="W6" s="205"/>
      <c r="X6" s="205"/>
      <c r="Y6" s="205"/>
      <c r="Z6" s="205"/>
      <c r="AA6" s="205"/>
      <c r="AB6" s="205"/>
      <c r="AC6" s="205"/>
      <c r="AD6" s="205"/>
      <c r="AE6" s="205"/>
    </row>
    <row r="7" spans="1:31" ht="20.100000000000001" customHeight="1">
      <c r="A7" s="32"/>
      <c r="E7" s="16" t="str">
        <f>'Attach 3(JV)'!E7</f>
        <v>To:</v>
      </c>
      <c r="F7" s="205"/>
      <c r="G7" s="205"/>
      <c r="H7" s="205"/>
      <c r="I7" s="205"/>
      <c r="J7" s="205"/>
      <c r="K7" s="205"/>
      <c r="L7" s="205"/>
      <c r="M7" s="205"/>
      <c r="N7" s="205"/>
      <c r="O7" s="205"/>
      <c r="P7" s="205"/>
      <c r="Q7" s="205"/>
      <c r="R7" s="205"/>
      <c r="S7" s="205"/>
      <c r="T7" s="205"/>
      <c r="U7" s="205"/>
      <c r="V7" s="205"/>
      <c r="W7" s="205"/>
      <c r="X7" s="205"/>
      <c r="Y7" s="205"/>
      <c r="Z7" s="205"/>
      <c r="AA7" s="205"/>
      <c r="AB7" s="205"/>
      <c r="AC7" s="205"/>
      <c r="AD7" s="205"/>
      <c r="AE7" s="205"/>
    </row>
    <row r="8" spans="1:31" ht="36" customHeight="1">
      <c r="A8" s="708" t="str">
        <f>'Attach 3(JV)'!A7</f>
        <v>Bidder’s Name and Address (Qualified Licensee) :</v>
      </c>
      <c r="B8" s="708"/>
      <c r="C8" s="708"/>
      <c r="D8" s="708"/>
      <c r="E8" s="13" t="str">
        <f>'Attach 3(JV)'!E8</f>
        <v>Contract Services</v>
      </c>
      <c r="F8" s="205"/>
      <c r="G8" s="205"/>
      <c r="H8" s="205"/>
      <c r="I8" s="205"/>
      <c r="J8" s="205"/>
      <c r="K8" s="205"/>
      <c r="L8" s="205"/>
      <c r="M8" s="205"/>
      <c r="N8" s="205"/>
      <c r="O8" s="205"/>
      <c r="P8" s="205"/>
      <c r="Q8" s="205"/>
      <c r="R8" s="205"/>
      <c r="S8" s="205"/>
      <c r="T8" s="205"/>
      <c r="U8" s="205"/>
      <c r="V8" s="205"/>
      <c r="W8" s="205"/>
      <c r="X8" s="205"/>
      <c r="Y8" s="205"/>
      <c r="Z8" s="205"/>
      <c r="AA8" s="205"/>
      <c r="AB8" s="205"/>
      <c r="AC8" s="205"/>
      <c r="AD8" s="205"/>
      <c r="AE8" s="205"/>
    </row>
    <row r="9" spans="1:31" ht="20.100000000000001" customHeight="1">
      <c r="A9" s="14" t="s">
        <v>344</v>
      </c>
      <c r="B9" s="1121">
        <f>'Attach 3(JV)'!B9:D9</f>
        <v>0</v>
      </c>
      <c r="C9" s="1121"/>
      <c r="D9" s="1121"/>
      <c r="E9" s="13" t="str">
        <f>'Attach 3(JV)'!E9</f>
        <v>Power Grid Corporation of India Ltd.,</v>
      </c>
      <c r="F9" s="205"/>
      <c r="G9" s="205"/>
      <c r="H9" s="205"/>
      <c r="I9" s="205"/>
      <c r="J9" s="205"/>
      <c r="K9" s="205"/>
      <c r="L9" s="205"/>
      <c r="M9" s="205"/>
      <c r="N9" s="205"/>
      <c r="O9" s="205"/>
      <c r="P9" s="205"/>
      <c r="Q9" s="205"/>
      <c r="R9" s="205"/>
      <c r="S9" s="205"/>
      <c r="T9" s="205"/>
      <c r="U9" s="205"/>
      <c r="V9" s="205"/>
      <c r="W9" s="205"/>
      <c r="X9" s="205"/>
      <c r="Y9" s="205"/>
      <c r="Z9" s="205"/>
      <c r="AA9" s="205"/>
      <c r="AB9" s="205"/>
      <c r="AC9" s="205"/>
      <c r="AD9" s="205"/>
      <c r="AE9" s="205"/>
    </row>
    <row r="10" spans="1:31" ht="20.100000000000001" customHeight="1">
      <c r="A10" s="14" t="s">
        <v>346</v>
      </c>
      <c r="B10" s="713">
        <f>'Attach 3(JV)'!B10:D10</f>
        <v>0</v>
      </c>
      <c r="C10" s="713"/>
      <c r="D10" s="713"/>
      <c r="E10" s="13" t="str">
        <f>'Attach 3(JV)'!E10</f>
        <v>"Saudamini", Plot No. 2, Sector 29</v>
      </c>
      <c r="F10" s="205"/>
      <c r="G10" s="205"/>
      <c r="H10" s="205"/>
      <c r="I10" s="205"/>
      <c r="J10" s="205"/>
      <c r="K10" s="205"/>
      <c r="L10" s="205"/>
      <c r="M10" s="205"/>
      <c r="N10" s="205"/>
      <c r="O10" s="205"/>
      <c r="P10" s="205"/>
      <c r="Q10" s="205"/>
      <c r="R10" s="205"/>
      <c r="S10" s="205"/>
      <c r="T10" s="205"/>
      <c r="U10" s="205"/>
      <c r="V10" s="205"/>
      <c r="W10" s="205"/>
      <c r="X10" s="205"/>
      <c r="Y10" s="205"/>
      <c r="Z10" s="205"/>
      <c r="AA10" s="205"/>
      <c r="AB10" s="205"/>
      <c r="AC10" s="205"/>
      <c r="AD10" s="205"/>
      <c r="AE10" s="205"/>
    </row>
    <row r="11" spans="1:31" ht="17.25" customHeight="1">
      <c r="B11" s="713">
        <f>'Attach 3(JV)'!B11:D11</f>
        <v>0</v>
      </c>
      <c r="C11" s="713"/>
      <c r="D11" s="713"/>
      <c r="E11" s="13" t="str">
        <f>'Attach 3(JV)'!E11</f>
        <v>Gurgaon (Haryana) - 122001</v>
      </c>
      <c r="F11" s="205"/>
      <c r="G11" s="205"/>
      <c r="H11" s="205"/>
      <c r="I11" s="205"/>
      <c r="J11" s="205"/>
      <c r="K11" s="205"/>
      <c r="L11" s="205"/>
      <c r="M11" s="205"/>
      <c r="N11" s="205"/>
      <c r="O11" s="205"/>
      <c r="P11" s="205"/>
      <c r="Q11" s="205"/>
      <c r="R11" s="205"/>
      <c r="S11" s="205"/>
      <c r="T11" s="205"/>
      <c r="U11" s="205"/>
      <c r="V11" s="205"/>
      <c r="W11" s="205"/>
      <c r="X11" s="205"/>
      <c r="Y11" s="205"/>
      <c r="Z11" s="205"/>
      <c r="AA11" s="205"/>
      <c r="AB11" s="205"/>
      <c r="AC11" s="205"/>
      <c r="AD11" s="205"/>
      <c r="AE11" s="205"/>
    </row>
    <row r="12" spans="1:31" ht="17.25" customHeight="1">
      <c r="A12" s="31"/>
      <c r="B12" s="713">
        <f>'Attach 3(JV)'!B12</f>
        <v>0</v>
      </c>
      <c r="C12" s="713"/>
      <c r="D12" s="713"/>
      <c r="E12" s="13"/>
      <c r="F12" s="205"/>
      <c r="G12" s="205"/>
      <c r="H12" s="205"/>
      <c r="I12" s="205"/>
      <c r="J12" s="205"/>
      <c r="K12" s="205"/>
      <c r="L12" s="205"/>
      <c r="M12" s="205"/>
      <c r="N12" s="205"/>
      <c r="O12" s="205"/>
      <c r="P12" s="205"/>
      <c r="Q12" s="205"/>
      <c r="R12" s="205"/>
      <c r="S12" s="205"/>
      <c r="T12" s="205"/>
      <c r="U12" s="205"/>
      <c r="V12" s="205"/>
      <c r="W12" s="205"/>
      <c r="X12" s="205"/>
      <c r="Y12" s="205"/>
      <c r="Z12" s="205"/>
      <c r="AA12" s="205"/>
      <c r="AB12" s="205"/>
      <c r="AC12" s="205"/>
      <c r="AD12" s="205"/>
      <c r="AE12" s="205"/>
    </row>
    <row r="13" spans="1:31" ht="13.5" customHeight="1">
      <c r="A13" s="31"/>
      <c r="B13" s="713"/>
      <c r="C13" s="713"/>
      <c r="D13" s="713"/>
      <c r="F13" s="205"/>
      <c r="G13" s="205"/>
      <c r="H13" s="205"/>
      <c r="I13" s="205"/>
      <c r="J13" s="205"/>
      <c r="K13" s="205"/>
      <c r="L13" s="205"/>
      <c r="M13" s="205"/>
      <c r="N13" s="205"/>
      <c r="O13" s="205"/>
      <c r="P13" s="205"/>
      <c r="Q13" s="205"/>
      <c r="R13" s="205"/>
      <c r="S13" s="205"/>
      <c r="T13" s="205"/>
      <c r="U13" s="205"/>
      <c r="V13" s="205"/>
      <c r="W13" s="205"/>
      <c r="X13" s="205"/>
      <c r="Y13" s="205"/>
      <c r="Z13" s="205"/>
      <c r="AA13" s="205"/>
      <c r="AB13" s="205"/>
      <c r="AC13" s="205"/>
      <c r="AD13" s="205"/>
      <c r="AE13" s="205"/>
    </row>
    <row r="14" spans="1:31" ht="17.25" customHeight="1">
      <c r="A14" s="28" t="s">
        <v>338</v>
      </c>
      <c r="F14" s="205"/>
      <c r="G14" s="205"/>
      <c r="H14" s="205"/>
      <c r="I14" s="205"/>
      <c r="J14" s="205"/>
      <c r="K14" s="205"/>
      <c r="L14" s="205"/>
      <c r="M14" s="205"/>
      <c r="N14" s="205"/>
      <c r="O14" s="205"/>
      <c r="P14" s="205"/>
      <c r="Q14" s="205"/>
      <c r="R14" s="205"/>
      <c r="S14" s="205"/>
      <c r="T14" s="205"/>
      <c r="U14" s="205"/>
      <c r="V14" s="205"/>
      <c r="W14" s="205"/>
      <c r="X14" s="205"/>
      <c r="Y14" s="205"/>
      <c r="Z14" s="205"/>
      <c r="AA14" s="205"/>
      <c r="AB14" s="205"/>
      <c r="AC14" s="205"/>
      <c r="AD14" s="205"/>
      <c r="AE14" s="205"/>
    </row>
    <row r="15" spans="1:31" ht="8.25" hidden="1" customHeight="1">
      <c r="F15" s="205"/>
      <c r="G15" s="205"/>
      <c r="H15" s="205"/>
      <c r="I15" s="205"/>
      <c r="J15" s="205"/>
      <c r="K15" s="205"/>
      <c r="L15" s="205"/>
      <c r="M15" s="205"/>
      <c r="N15" s="205"/>
      <c r="O15" s="205"/>
      <c r="P15" s="205"/>
      <c r="Q15" s="205"/>
      <c r="R15" s="205"/>
      <c r="S15" s="205"/>
      <c r="T15" s="205"/>
      <c r="U15" s="205"/>
      <c r="V15" s="205"/>
      <c r="W15" s="205"/>
      <c r="X15" s="205"/>
      <c r="Y15" s="205"/>
      <c r="Z15" s="205"/>
      <c r="AA15" s="205"/>
      <c r="AB15" s="205"/>
      <c r="AC15" s="205"/>
      <c r="AD15" s="205"/>
      <c r="AE15" s="205"/>
    </row>
    <row r="16" spans="1:31" ht="56.25" customHeight="1">
      <c r="A16" s="207" t="s">
        <v>385</v>
      </c>
      <c r="B16" s="1122" t="s">
        <v>386</v>
      </c>
      <c r="C16" s="1122"/>
      <c r="D16" s="1122"/>
      <c r="E16" s="1122"/>
      <c r="F16" s="205"/>
      <c r="G16" s="205"/>
      <c r="H16" s="205"/>
      <c r="I16" s="205"/>
      <c r="J16" s="205"/>
      <c r="K16" s="205"/>
      <c r="L16" s="205"/>
      <c r="M16" s="205"/>
      <c r="N16" s="205"/>
      <c r="O16" s="205"/>
      <c r="P16" s="205"/>
      <c r="Q16" s="205"/>
      <c r="R16" s="205"/>
      <c r="S16" s="205"/>
      <c r="T16" s="205"/>
      <c r="U16" s="205"/>
      <c r="V16" s="205"/>
      <c r="W16" s="205"/>
      <c r="X16" s="205"/>
      <c r="Y16" s="205"/>
      <c r="Z16" s="205"/>
      <c r="AA16" s="205"/>
      <c r="AB16" s="205"/>
      <c r="AC16" s="205"/>
      <c r="AD16" s="205"/>
      <c r="AE16" s="205"/>
    </row>
    <row r="17" spans="1:31" ht="16.5" customHeight="1">
      <c r="A17" s="208"/>
      <c r="B17" s="1123" t="s">
        <v>656</v>
      </c>
      <c r="C17" s="1123"/>
      <c r="D17" s="1123"/>
      <c r="E17" s="1123"/>
      <c r="F17" s="205"/>
      <c r="G17" s="205"/>
      <c r="H17" s="205"/>
      <c r="I17" s="205"/>
      <c r="J17" s="205"/>
      <c r="K17" s="205"/>
      <c r="L17" s="205"/>
      <c r="M17" s="205"/>
      <c r="N17" s="205"/>
      <c r="O17" s="205"/>
      <c r="P17" s="205"/>
      <c r="Q17" s="205"/>
      <c r="R17" s="205"/>
      <c r="S17" s="205"/>
      <c r="T17" s="205"/>
      <c r="U17" s="205"/>
      <c r="V17" s="205"/>
      <c r="W17" s="205"/>
      <c r="X17" s="205"/>
      <c r="Y17" s="205"/>
      <c r="Z17" s="205"/>
      <c r="AA17" s="205"/>
      <c r="AB17" s="205"/>
      <c r="AC17" s="205"/>
      <c r="AD17" s="205"/>
      <c r="AE17" s="205"/>
    </row>
    <row r="18" spans="1:31" ht="6.75" customHeight="1">
      <c r="A18" s="208"/>
      <c r="B18" s="209"/>
      <c r="C18" s="209"/>
      <c r="D18" s="209"/>
      <c r="E18" s="209"/>
      <c r="F18" s="205"/>
      <c r="G18" s="205"/>
      <c r="H18" s="205"/>
      <c r="I18" s="205"/>
      <c r="J18" s="205"/>
      <c r="K18" s="205"/>
      <c r="L18" s="205"/>
      <c r="M18" s="205"/>
      <c r="N18" s="205"/>
      <c r="O18" s="205"/>
      <c r="P18" s="205"/>
      <c r="Q18" s="205"/>
      <c r="R18" s="205"/>
      <c r="S18" s="205"/>
      <c r="T18" s="205"/>
      <c r="U18" s="205"/>
      <c r="V18" s="205"/>
      <c r="W18" s="205"/>
      <c r="X18" s="205"/>
      <c r="Y18" s="205"/>
      <c r="Z18" s="205"/>
      <c r="AA18" s="205"/>
      <c r="AB18" s="205"/>
      <c r="AC18" s="205"/>
      <c r="AD18" s="205"/>
      <c r="AE18" s="205"/>
    </row>
    <row r="19" spans="1:31" ht="18" customHeight="1">
      <c r="B19" s="284" t="s">
        <v>387</v>
      </c>
      <c r="C19" s="285"/>
      <c r="D19" s="286"/>
      <c r="E19" s="122"/>
      <c r="F19" s="205"/>
      <c r="G19" s="205"/>
      <c r="H19" s="205"/>
      <c r="I19" s="205"/>
      <c r="J19" s="205"/>
      <c r="K19" s="205"/>
      <c r="L19" s="205"/>
      <c r="M19" s="205"/>
      <c r="N19" s="205"/>
      <c r="O19" s="205"/>
      <c r="P19" s="205"/>
      <c r="Q19" s="205"/>
      <c r="R19" s="205"/>
      <c r="S19" s="205"/>
      <c r="T19" s="205"/>
      <c r="U19" s="205"/>
      <c r="V19" s="205"/>
      <c r="W19" s="205"/>
      <c r="X19" s="205"/>
      <c r="Y19" s="205"/>
      <c r="Z19" s="205"/>
      <c r="AA19" s="205"/>
      <c r="AB19" s="205"/>
      <c r="AC19" s="205"/>
      <c r="AD19" s="205"/>
      <c r="AE19" s="205"/>
    </row>
    <row r="20" spans="1:31" ht="18" hidden="1" customHeight="1">
      <c r="A20" s="287"/>
      <c r="B20" s="284" t="s">
        <v>388</v>
      </c>
      <c r="C20" s="285"/>
      <c r="D20" s="286"/>
      <c r="E20" s="122"/>
      <c r="F20" s="205"/>
      <c r="G20" s="205"/>
      <c r="H20" s="205"/>
      <c r="I20" s="205"/>
      <c r="J20" s="205"/>
      <c r="K20" s="205"/>
      <c r="L20" s="205"/>
      <c r="M20" s="205"/>
      <c r="N20" s="205"/>
      <c r="O20" s="205"/>
      <c r="P20" s="205"/>
      <c r="Q20" s="205"/>
      <c r="R20" s="205"/>
      <c r="S20" s="205"/>
      <c r="T20" s="205"/>
      <c r="U20" s="205"/>
      <c r="V20" s="205"/>
      <c r="W20" s="205"/>
      <c r="X20" s="205"/>
      <c r="Y20" s="205"/>
      <c r="Z20" s="205"/>
      <c r="AA20" s="205"/>
      <c r="AB20" s="205"/>
      <c r="AC20" s="205"/>
      <c r="AD20" s="205"/>
      <c r="AE20" s="205"/>
    </row>
    <row r="21" spans="1:31" ht="18" hidden="1" customHeight="1">
      <c r="A21" s="1124"/>
      <c r="B21" s="1125"/>
      <c r="C21" s="1125"/>
      <c r="D21" s="1125"/>
      <c r="E21" s="1125"/>
      <c r="F21" s="205"/>
      <c r="G21" s="205"/>
      <c r="H21" s="205"/>
      <c r="I21" s="205"/>
      <c r="J21" s="205"/>
      <c r="K21" s="205"/>
      <c r="L21" s="205"/>
      <c r="M21" s="205"/>
      <c r="N21" s="205"/>
      <c r="O21" s="205"/>
      <c r="P21" s="205"/>
      <c r="Q21" s="205"/>
      <c r="R21" s="205"/>
      <c r="S21" s="205"/>
      <c r="T21" s="205"/>
      <c r="U21" s="205"/>
      <c r="V21" s="205"/>
      <c r="W21" s="205"/>
      <c r="X21" s="205"/>
      <c r="Y21" s="205"/>
      <c r="Z21" s="205"/>
      <c r="AA21" s="205"/>
      <c r="AB21" s="205"/>
      <c r="AC21" s="205"/>
      <c r="AD21" s="205"/>
      <c r="AE21" s="205"/>
    </row>
    <row r="22" spans="1:31" ht="6.75" hidden="1" customHeight="1">
      <c r="A22" s="210"/>
      <c r="B22" s="210"/>
      <c r="C22" s="210"/>
      <c r="D22" s="210"/>
      <c r="E22" s="210"/>
      <c r="F22" s="205"/>
      <c r="G22" s="205"/>
      <c r="H22" s="205"/>
      <c r="I22" s="205"/>
      <c r="J22" s="205"/>
      <c r="K22" s="205"/>
      <c r="L22" s="205"/>
      <c r="M22" s="205"/>
      <c r="N22" s="205"/>
      <c r="O22" s="205"/>
      <c r="P22" s="205"/>
      <c r="Q22" s="205"/>
      <c r="R22" s="205"/>
      <c r="S22" s="205"/>
      <c r="T22" s="205"/>
      <c r="U22" s="205"/>
      <c r="V22" s="205"/>
      <c r="W22" s="205"/>
      <c r="X22" s="205"/>
      <c r="Y22" s="205"/>
      <c r="Z22" s="205"/>
      <c r="AA22" s="205"/>
      <c r="AB22" s="205"/>
      <c r="AC22" s="205"/>
      <c r="AD22" s="205"/>
      <c r="AE22" s="205"/>
    </row>
    <row r="23" spans="1:31" ht="39.75" customHeight="1">
      <c r="B23" s="1126"/>
      <c r="C23" s="1126"/>
      <c r="D23" s="1126"/>
      <c r="E23" s="1126"/>
      <c r="F23" s="205"/>
      <c r="G23" s="205"/>
      <c r="H23" s="205"/>
      <c r="I23" s="205"/>
      <c r="J23" s="205"/>
      <c r="K23" s="205"/>
      <c r="L23" s="205"/>
      <c r="M23" s="205"/>
      <c r="N23" s="205"/>
      <c r="O23" s="205"/>
      <c r="P23" s="205"/>
      <c r="Q23" s="205"/>
      <c r="R23" s="205"/>
      <c r="S23" s="205"/>
      <c r="T23" s="205"/>
      <c r="U23" s="205"/>
      <c r="V23" s="205"/>
      <c r="W23" s="205"/>
      <c r="X23" s="205"/>
      <c r="Y23" s="205"/>
      <c r="Z23" s="205"/>
      <c r="AA23" s="205"/>
      <c r="AB23" s="205"/>
      <c r="AC23" s="205"/>
      <c r="AD23" s="205"/>
      <c r="AE23" s="205"/>
    </row>
    <row r="24" spans="1:31" ht="35.25" customHeight="1">
      <c r="A24" s="207" t="s">
        <v>389</v>
      </c>
      <c r="B24" s="1122" t="s">
        <v>132</v>
      </c>
      <c r="C24" s="1122"/>
      <c r="D24" s="1122"/>
      <c r="E24" s="1122"/>
      <c r="F24" s="205"/>
      <c r="G24" s="205"/>
      <c r="H24" s="205"/>
      <c r="I24" s="205"/>
      <c r="J24" s="205"/>
      <c r="K24" s="205"/>
      <c r="L24" s="205"/>
      <c r="M24" s="205"/>
      <c r="N24" s="205"/>
      <c r="O24" s="205"/>
      <c r="P24" s="205"/>
      <c r="Q24" s="205"/>
      <c r="R24" s="205"/>
      <c r="S24" s="205"/>
      <c r="T24" s="205"/>
      <c r="U24" s="205"/>
      <c r="V24" s="205"/>
      <c r="W24" s="205"/>
      <c r="X24" s="205"/>
      <c r="Y24" s="205"/>
      <c r="Z24" s="205"/>
      <c r="AA24" s="205"/>
      <c r="AB24" s="205"/>
      <c r="AC24" s="205"/>
      <c r="AD24" s="205"/>
      <c r="AE24" s="205"/>
    </row>
    <row r="25" spans="1:31" ht="36" customHeight="1">
      <c r="A25" s="185" t="s">
        <v>154</v>
      </c>
      <c r="B25" s="1120" t="s">
        <v>133</v>
      </c>
      <c r="C25" s="1120"/>
      <c r="D25" s="1120"/>
      <c r="E25" s="165">
        <f>B9</f>
        <v>0</v>
      </c>
      <c r="F25" s="205"/>
      <c r="G25" s="205"/>
      <c r="H25" s="205"/>
      <c r="I25" s="205"/>
      <c r="J25" s="205"/>
      <c r="K25" s="205"/>
      <c r="L25" s="205"/>
      <c r="M25" s="205"/>
      <c r="N25" s="205"/>
      <c r="O25" s="205"/>
      <c r="P25" s="205"/>
      <c r="Q25" s="205"/>
      <c r="R25" s="205"/>
      <c r="S25" s="205"/>
      <c r="T25" s="205"/>
      <c r="U25" s="205"/>
      <c r="V25" s="205"/>
      <c r="W25" s="205"/>
      <c r="X25" s="205"/>
      <c r="Y25" s="205"/>
      <c r="Z25" s="205"/>
      <c r="AA25" s="205"/>
      <c r="AB25" s="205"/>
      <c r="AC25" s="205"/>
      <c r="AD25" s="205"/>
      <c r="AE25" s="205"/>
    </row>
    <row r="26" spans="1:31" ht="18.95" customHeight="1">
      <c r="A26" s="186" t="s">
        <v>155</v>
      </c>
      <c r="B26" s="1110" t="s">
        <v>134</v>
      </c>
      <c r="C26" s="1110"/>
      <c r="D26" s="1110"/>
      <c r="E26" s="113"/>
      <c r="F26" s="205"/>
      <c r="G26" s="205"/>
      <c r="H26" s="205"/>
      <c r="I26" s="205"/>
      <c r="J26" s="205"/>
      <c r="K26" s="205"/>
      <c r="L26" s="205"/>
      <c r="M26" s="205"/>
      <c r="N26" s="205"/>
      <c r="O26" s="205"/>
      <c r="P26" s="205"/>
      <c r="Q26" s="205"/>
      <c r="R26" s="205"/>
      <c r="S26" s="205"/>
      <c r="T26" s="205"/>
      <c r="U26" s="205"/>
      <c r="V26" s="205"/>
      <c r="W26" s="205"/>
      <c r="X26" s="205"/>
      <c r="Y26" s="205"/>
      <c r="Z26" s="205"/>
      <c r="AA26" s="205"/>
      <c r="AB26" s="205"/>
      <c r="AC26" s="205"/>
      <c r="AD26" s="205"/>
      <c r="AE26" s="205"/>
    </row>
    <row r="27" spans="1:31" ht="18.95" customHeight="1">
      <c r="A27" s="187"/>
      <c r="B27" s="1110" t="s">
        <v>135</v>
      </c>
      <c r="C27" s="1110"/>
      <c r="D27" s="1110"/>
      <c r="E27" s="180"/>
      <c r="F27" s="205"/>
      <c r="G27" s="205"/>
      <c r="H27" s="205"/>
      <c r="I27" s="205"/>
      <c r="J27" s="205"/>
      <c r="K27" s="205"/>
      <c r="L27" s="205"/>
      <c r="M27" s="205"/>
      <c r="N27" s="205"/>
      <c r="O27" s="205"/>
      <c r="P27" s="205"/>
      <c r="Q27" s="205"/>
      <c r="R27" s="205"/>
      <c r="S27" s="205"/>
      <c r="T27" s="205"/>
      <c r="U27" s="205"/>
      <c r="V27" s="205"/>
      <c r="W27" s="205"/>
      <c r="X27" s="205"/>
      <c r="Y27" s="205"/>
      <c r="Z27" s="205"/>
      <c r="AA27" s="205"/>
      <c r="AB27" s="205"/>
      <c r="AC27" s="205"/>
      <c r="AD27" s="205"/>
      <c r="AE27" s="205"/>
    </row>
    <row r="28" spans="1:31" ht="18.95" customHeight="1">
      <c r="A28" s="187"/>
      <c r="B28" s="1110"/>
      <c r="C28" s="1110"/>
      <c r="D28" s="1110"/>
      <c r="E28" s="180"/>
      <c r="F28" s="205"/>
      <c r="G28" s="205"/>
      <c r="H28" s="205"/>
      <c r="I28" s="205"/>
      <c r="J28" s="205"/>
      <c r="K28" s="205"/>
      <c r="L28" s="205"/>
      <c r="M28" s="205"/>
      <c r="N28" s="205"/>
      <c r="O28" s="205"/>
      <c r="P28" s="205"/>
      <c r="Q28" s="205"/>
      <c r="R28" s="205"/>
      <c r="S28" s="205"/>
      <c r="T28" s="205"/>
      <c r="U28" s="205"/>
      <c r="V28" s="205"/>
      <c r="W28" s="205"/>
      <c r="X28" s="205"/>
      <c r="Y28" s="205"/>
      <c r="Z28" s="205"/>
      <c r="AA28" s="205"/>
      <c r="AB28" s="205"/>
      <c r="AC28" s="205"/>
      <c r="AD28" s="205"/>
      <c r="AE28" s="205"/>
    </row>
    <row r="29" spans="1:31" ht="18.95" customHeight="1">
      <c r="A29" s="187"/>
      <c r="B29" s="1110"/>
      <c r="C29" s="1110"/>
      <c r="D29" s="1110"/>
      <c r="E29" s="180"/>
      <c r="F29" s="205"/>
      <c r="G29" s="205"/>
      <c r="H29" s="205"/>
      <c r="I29" s="205"/>
      <c r="J29" s="205"/>
      <c r="K29" s="205"/>
      <c r="L29" s="205"/>
      <c r="M29" s="205"/>
      <c r="N29" s="205"/>
      <c r="O29" s="205"/>
      <c r="P29" s="205"/>
      <c r="Q29" s="205"/>
      <c r="R29" s="205"/>
      <c r="S29" s="205"/>
      <c r="T29" s="205"/>
      <c r="U29" s="205"/>
      <c r="V29" s="205"/>
      <c r="W29" s="205"/>
      <c r="X29" s="205"/>
      <c r="Y29" s="205"/>
      <c r="Z29" s="205"/>
      <c r="AA29" s="205"/>
      <c r="AB29" s="205"/>
      <c r="AC29" s="205"/>
      <c r="AD29" s="205"/>
      <c r="AE29" s="205"/>
    </row>
    <row r="30" spans="1:31" ht="18.95" customHeight="1">
      <c r="A30" s="187"/>
      <c r="B30" s="1110" t="s">
        <v>136</v>
      </c>
      <c r="C30" s="1110"/>
      <c r="D30" s="1110"/>
      <c r="E30" s="180"/>
      <c r="F30" s="205"/>
      <c r="G30" s="205"/>
      <c r="H30" s="205"/>
      <c r="I30" s="205"/>
      <c r="J30" s="205"/>
      <c r="K30" s="205"/>
      <c r="L30" s="205"/>
      <c r="M30" s="205"/>
      <c r="N30" s="205"/>
      <c r="O30" s="205"/>
      <c r="P30" s="205"/>
      <c r="Q30" s="205"/>
      <c r="R30" s="205"/>
      <c r="S30" s="205"/>
      <c r="T30" s="205"/>
      <c r="U30" s="205"/>
      <c r="V30" s="205"/>
      <c r="W30" s="205"/>
      <c r="X30" s="205"/>
      <c r="Y30" s="205"/>
      <c r="Z30" s="205"/>
      <c r="AA30" s="205"/>
      <c r="AB30" s="205"/>
      <c r="AC30" s="205"/>
      <c r="AD30" s="205"/>
      <c r="AE30" s="205"/>
    </row>
    <row r="31" spans="1:31" ht="18.95" customHeight="1">
      <c r="A31" s="187"/>
      <c r="B31" s="1110"/>
      <c r="C31" s="1110"/>
      <c r="D31" s="1110"/>
      <c r="E31" s="265"/>
      <c r="F31" s="205"/>
      <c r="G31" s="205"/>
      <c r="H31" s="205"/>
      <c r="I31" s="205"/>
      <c r="J31" s="205"/>
      <c r="K31" s="205"/>
      <c r="L31" s="205"/>
      <c r="M31" s="205"/>
      <c r="N31" s="205"/>
      <c r="O31" s="205"/>
      <c r="P31" s="205"/>
      <c r="Q31" s="205"/>
      <c r="R31" s="205"/>
      <c r="S31" s="205"/>
      <c r="T31" s="205"/>
      <c r="U31" s="205"/>
      <c r="V31" s="205"/>
      <c r="W31" s="205"/>
      <c r="X31" s="205"/>
      <c r="Y31" s="205"/>
      <c r="Z31" s="205"/>
      <c r="AA31" s="205"/>
      <c r="AB31" s="205"/>
      <c r="AC31" s="205"/>
      <c r="AD31" s="205"/>
      <c r="AE31" s="205"/>
    </row>
    <row r="32" spans="1:31" ht="18.95" customHeight="1">
      <c r="A32" s="187"/>
      <c r="B32" s="1110"/>
      <c r="C32" s="1110"/>
      <c r="D32" s="1110"/>
      <c r="E32" s="265"/>
      <c r="F32" s="205"/>
      <c r="G32" s="205"/>
      <c r="H32" s="205"/>
      <c r="I32" s="205"/>
      <c r="J32" s="205"/>
      <c r="K32" s="205"/>
      <c r="L32" s="205"/>
      <c r="M32" s="205"/>
      <c r="N32" s="205"/>
      <c r="O32" s="205"/>
      <c r="P32" s="205"/>
      <c r="Q32" s="205"/>
      <c r="R32" s="205"/>
      <c r="S32" s="205"/>
      <c r="T32" s="205"/>
      <c r="U32" s="205"/>
      <c r="V32" s="205"/>
      <c r="W32" s="205"/>
      <c r="X32" s="205"/>
      <c r="Y32" s="205"/>
      <c r="Z32" s="205"/>
      <c r="AA32" s="205"/>
      <c r="AB32" s="205"/>
      <c r="AC32" s="205"/>
      <c r="AD32" s="205"/>
      <c r="AE32" s="205"/>
    </row>
    <row r="33" spans="1:31" ht="18.95" customHeight="1">
      <c r="A33" s="187"/>
      <c r="B33" s="1110" t="s">
        <v>137</v>
      </c>
      <c r="C33" s="1110"/>
      <c r="D33" s="1110"/>
      <c r="E33" s="265"/>
      <c r="F33" s="205"/>
      <c r="G33" s="205"/>
      <c r="H33" s="205"/>
      <c r="I33" s="205"/>
      <c r="J33" s="205"/>
      <c r="K33" s="205"/>
      <c r="L33" s="205"/>
      <c r="M33" s="205"/>
      <c r="N33" s="205"/>
      <c r="O33" s="205"/>
      <c r="P33" s="205"/>
      <c r="Q33" s="205"/>
      <c r="R33" s="205"/>
      <c r="S33" s="205"/>
      <c r="T33" s="205"/>
      <c r="U33" s="205"/>
      <c r="V33" s="205"/>
      <c r="W33" s="205"/>
      <c r="X33" s="205"/>
      <c r="Y33" s="205"/>
      <c r="Z33" s="205"/>
      <c r="AA33" s="205"/>
      <c r="AB33" s="205"/>
      <c r="AC33" s="205"/>
      <c r="AD33" s="205"/>
      <c r="AE33" s="205"/>
    </row>
    <row r="34" spans="1:31" ht="18.95" customHeight="1">
      <c r="A34" s="187"/>
      <c r="B34" s="1110"/>
      <c r="C34" s="1110"/>
      <c r="D34" s="1110"/>
      <c r="E34" s="180"/>
      <c r="F34" s="205"/>
      <c r="G34" s="205"/>
      <c r="H34" s="205"/>
      <c r="I34" s="205"/>
      <c r="J34" s="205"/>
      <c r="K34" s="205"/>
      <c r="L34" s="205"/>
      <c r="M34" s="205"/>
      <c r="N34" s="205"/>
      <c r="O34" s="205"/>
      <c r="P34" s="205"/>
      <c r="Q34" s="205"/>
      <c r="R34" s="205"/>
      <c r="S34" s="205"/>
      <c r="T34" s="205"/>
      <c r="U34" s="205"/>
      <c r="V34" s="205"/>
      <c r="W34" s="205"/>
      <c r="X34" s="205"/>
      <c r="Y34" s="205"/>
      <c r="Z34" s="205"/>
      <c r="AA34" s="205"/>
      <c r="AB34" s="205"/>
      <c r="AC34" s="205"/>
      <c r="AD34" s="205"/>
      <c r="AE34" s="205"/>
    </row>
    <row r="35" spans="1:31" ht="18.95" customHeight="1">
      <c r="A35" s="211"/>
      <c r="B35" s="1118"/>
      <c r="C35" s="1118"/>
      <c r="D35" s="1118"/>
      <c r="E35" s="181"/>
      <c r="F35" s="205"/>
      <c r="G35" s="205"/>
      <c r="H35" s="205"/>
      <c r="I35" s="205"/>
      <c r="J35" s="205"/>
      <c r="K35" s="205"/>
      <c r="L35" s="205"/>
      <c r="M35" s="205"/>
      <c r="N35" s="205"/>
      <c r="O35" s="205"/>
      <c r="P35" s="205"/>
      <c r="Q35" s="205"/>
      <c r="R35" s="205"/>
      <c r="S35" s="205"/>
      <c r="T35" s="205"/>
      <c r="U35" s="205"/>
      <c r="V35" s="205"/>
      <c r="W35" s="205"/>
      <c r="X35" s="205"/>
      <c r="Y35" s="205"/>
      <c r="Z35" s="205"/>
      <c r="AA35" s="205"/>
      <c r="AB35" s="205"/>
      <c r="AC35" s="205"/>
      <c r="AD35" s="205"/>
      <c r="AE35" s="205"/>
    </row>
    <row r="36" spans="1:31" ht="17.100000000000001" customHeight="1">
      <c r="A36" s="184">
        <v>3</v>
      </c>
      <c r="B36" s="1114" t="s">
        <v>138</v>
      </c>
      <c r="C36" s="1114"/>
      <c r="D36" s="1114"/>
      <c r="E36" s="80"/>
      <c r="F36" s="205"/>
      <c r="G36" s="205"/>
      <c r="H36" s="205"/>
      <c r="I36" s="205"/>
      <c r="J36" s="205"/>
      <c r="K36" s="205"/>
      <c r="L36" s="205"/>
      <c r="M36" s="205"/>
      <c r="N36" s="205"/>
      <c r="O36" s="205"/>
      <c r="P36" s="205"/>
      <c r="Q36" s="205"/>
      <c r="R36" s="205"/>
      <c r="S36" s="205"/>
      <c r="T36" s="205"/>
      <c r="U36" s="205"/>
      <c r="V36" s="205"/>
      <c r="W36" s="205"/>
      <c r="X36" s="205"/>
      <c r="Y36" s="205"/>
      <c r="Z36" s="205"/>
      <c r="AA36" s="205"/>
      <c r="AB36" s="205"/>
      <c r="AC36" s="205"/>
      <c r="AD36" s="205"/>
      <c r="AE36" s="205"/>
    </row>
    <row r="37" spans="1:31" ht="17.100000000000001" customHeight="1">
      <c r="A37" s="184">
        <v>4</v>
      </c>
      <c r="B37" s="1114" t="s">
        <v>139</v>
      </c>
      <c r="C37" s="1114"/>
      <c r="D37" s="1114"/>
      <c r="E37" s="80"/>
      <c r="F37" s="205"/>
      <c r="G37" s="205"/>
      <c r="H37" s="205"/>
      <c r="I37" s="205"/>
      <c r="J37" s="205"/>
      <c r="K37" s="205"/>
      <c r="L37" s="205"/>
      <c r="M37" s="205"/>
      <c r="N37" s="205"/>
      <c r="O37" s="205"/>
      <c r="P37" s="205"/>
      <c r="Q37" s="205"/>
      <c r="R37" s="205"/>
      <c r="S37" s="205"/>
      <c r="T37" s="205"/>
      <c r="U37" s="205"/>
      <c r="V37" s="205"/>
      <c r="W37" s="205"/>
      <c r="X37" s="205"/>
      <c r="Y37" s="205"/>
      <c r="Z37" s="205"/>
      <c r="AA37" s="205"/>
      <c r="AB37" s="205"/>
      <c r="AC37" s="205"/>
      <c r="AD37" s="205"/>
      <c r="AE37" s="205"/>
    </row>
    <row r="38" spans="1:31" ht="17.100000000000001" customHeight="1">
      <c r="A38" s="46">
        <v>5</v>
      </c>
      <c r="B38" s="1110" t="s">
        <v>140</v>
      </c>
      <c r="C38" s="1110"/>
      <c r="D38" s="1110"/>
      <c r="E38" s="80"/>
      <c r="F38" s="205"/>
      <c r="G38" s="205"/>
      <c r="H38" s="205"/>
      <c r="I38" s="205"/>
      <c r="J38" s="205"/>
      <c r="K38" s="205"/>
      <c r="L38" s="205"/>
      <c r="M38" s="205"/>
      <c r="N38" s="205"/>
      <c r="O38" s="205"/>
      <c r="P38" s="205"/>
      <c r="Q38" s="205"/>
      <c r="R38" s="205"/>
      <c r="S38" s="205"/>
      <c r="T38" s="205"/>
      <c r="U38" s="205"/>
      <c r="V38" s="205"/>
      <c r="W38" s="205"/>
      <c r="X38" s="205"/>
      <c r="Y38" s="205"/>
      <c r="Z38" s="205"/>
      <c r="AA38" s="205"/>
      <c r="AB38" s="205"/>
      <c r="AC38" s="205"/>
      <c r="AD38" s="205"/>
      <c r="AE38" s="205"/>
    </row>
    <row r="39" spans="1:31" ht="17.100000000000001" customHeight="1">
      <c r="A39" s="112"/>
      <c r="B39" s="1111"/>
      <c r="C39" s="1112"/>
      <c r="D39" s="1113"/>
      <c r="E39" s="180"/>
      <c r="F39" s="205"/>
      <c r="G39" s="205"/>
      <c r="H39" s="205"/>
      <c r="I39" s="205"/>
      <c r="J39" s="205"/>
      <c r="K39" s="205"/>
      <c r="L39" s="205"/>
      <c r="M39" s="205"/>
      <c r="N39" s="205"/>
      <c r="O39" s="205"/>
      <c r="P39" s="205"/>
      <c r="Q39" s="205"/>
      <c r="R39" s="205"/>
      <c r="S39" s="205"/>
      <c r="T39" s="205"/>
      <c r="U39" s="205"/>
      <c r="V39" s="205"/>
      <c r="W39" s="205"/>
      <c r="X39" s="205"/>
      <c r="Y39" s="205"/>
      <c r="Z39" s="205"/>
      <c r="AA39" s="205"/>
      <c r="AB39" s="205"/>
      <c r="AC39" s="205"/>
      <c r="AD39" s="205"/>
      <c r="AE39" s="205"/>
    </row>
    <row r="40" spans="1:31" ht="17.100000000000001" customHeight="1">
      <c r="A40" s="107"/>
      <c r="B40" s="1106"/>
      <c r="C40" s="1107"/>
      <c r="D40" s="1108"/>
      <c r="E40" s="181"/>
      <c r="F40" s="205"/>
      <c r="G40" s="205"/>
      <c r="H40" s="205"/>
      <c r="I40" s="205"/>
      <c r="J40" s="205"/>
      <c r="K40" s="205"/>
      <c r="L40" s="205"/>
      <c r="M40" s="205"/>
      <c r="N40" s="205"/>
      <c r="O40" s="205"/>
      <c r="P40" s="205"/>
      <c r="Q40" s="205"/>
      <c r="R40" s="205"/>
      <c r="S40" s="205"/>
      <c r="T40" s="205"/>
      <c r="U40" s="205"/>
      <c r="V40" s="205"/>
      <c r="W40" s="205"/>
      <c r="X40" s="205"/>
      <c r="Y40" s="205"/>
      <c r="Z40" s="205"/>
      <c r="AA40" s="205"/>
      <c r="AB40" s="205"/>
      <c r="AC40" s="205"/>
      <c r="AD40" s="205"/>
      <c r="AE40" s="205"/>
    </row>
    <row r="41" spans="1:31" ht="16.5" customHeight="1">
      <c r="A41" s="112">
        <v>6</v>
      </c>
      <c r="B41" s="1109" t="s">
        <v>141</v>
      </c>
      <c r="C41" s="1109"/>
      <c r="D41" s="1109"/>
      <c r="E41" s="182"/>
      <c r="F41" s="205"/>
      <c r="G41" s="205"/>
      <c r="H41" s="205"/>
      <c r="I41" s="205"/>
      <c r="J41" s="205"/>
      <c r="K41" s="205"/>
      <c r="L41" s="205"/>
      <c r="M41" s="205"/>
      <c r="N41" s="205"/>
      <c r="O41" s="205"/>
      <c r="P41" s="205"/>
      <c r="Q41" s="205"/>
      <c r="R41" s="205"/>
      <c r="S41" s="205"/>
      <c r="T41" s="205"/>
      <c r="U41" s="205"/>
      <c r="V41" s="205"/>
      <c r="W41" s="205"/>
      <c r="X41" s="205"/>
      <c r="Y41" s="205"/>
      <c r="Z41" s="205"/>
      <c r="AA41" s="205"/>
      <c r="AB41" s="205"/>
      <c r="AC41" s="205"/>
      <c r="AD41" s="205"/>
      <c r="AE41" s="205"/>
    </row>
    <row r="42" spans="1:31" ht="17.100000000000001" customHeight="1">
      <c r="A42" s="112"/>
      <c r="B42" s="1110" t="s">
        <v>164</v>
      </c>
      <c r="C42" s="1110"/>
      <c r="D42" s="1110"/>
      <c r="E42" s="180"/>
      <c r="F42" s="205"/>
      <c r="G42" s="205"/>
      <c r="H42" s="205"/>
      <c r="I42" s="205"/>
      <c r="J42" s="205"/>
      <c r="K42" s="205"/>
      <c r="L42" s="205"/>
      <c r="M42" s="205"/>
      <c r="N42" s="205"/>
      <c r="O42" s="205"/>
      <c r="P42" s="205"/>
      <c r="Q42" s="205"/>
      <c r="R42" s="205"/>
      <c r="S42" s="205"/>
      <c r="T42" s="205"/>
      <c r="U42" s="205"/>
      <c r="V42" s="205"/>
      <c r="W42" s="205"/>
      <c r="X42" s="205"/>
      <c r="Y42" s="205"/>
      <c r="Z42" s="205"/>
      <c r="AA42" s="205"/>
      <c r="AB42" s="205"/>
      <c r="AC42" s="205"/>
      <c r="AD42" s="205"/>
      <c r="AE42" s="205"/>
    </row>
    <row r="43" spans="1:31" ht="17.100000000000001" customHeight="1">
      <c r="A43" s="46">
        <v>7</v>
      </c>
      <c r="B43" s="1115" t="s">
        <v>151</v>
      </c>
      <c r="C43" s="1116"/>
      <c r="D43" s="1117"/>
      <c r="E43" s="183"/>
      <c r="F43" s="205"/>
      <c r="G43" s="205"/>
      <c r="H43" s="205"/>
      <c r="I43" s="205"/>
      <c r="J43" s="205"/>
      <c r="K43" s="205"/>
      <c r="L43" s="205"/>
      <c r="M43" s="205"/>
      <c r="N43" s="205"/>
      <c r="O43" s="205"/>
      <c r="P43" s="205"/>
      <c r="Q43" s="205"/>
      <c r="R43" s="205"/>
      <c r="S43" s="205"/>
      <c r="T43" s="205"/>
      <c r="U43" s="205"/>
      <c r="V43" s="205"/>
      <c r="W43" s="205"/>
      <c r="X43" s="205"/>
      <c r="Y43" s="205"/>
      <c r="Z43" s="205"/>
      <c r="AA43" s="205"/>
      <c r="AB43" s="205"/>
      <c r="AC43" s="205"/>
      <c r="AD43" s="205"/>
      <c r="AE43" s="205"/>
    </row>
    <row r="44" spans="1:31" ht="17.100000000000001" customHeight="1">
      <c r="A44" s="112"/>
      <c r="B44" s="1110" t="s">
        <v>142</v>
      </c>
      <c r="C44" s="1110"/>
      <c r="D44" s="1110"/>
      <c r="E44" s="180"/>
      <c r="F44" s="205"/>
      <c r="G44" s="205"/>
      <c r="H44" s="205"/>
      <c r="I44" s="205"/>
      <c r="J44" s="205"/>
      <c r="K44" s="205"/>
      <c r="L44" s="205"/>
      <c r="M44" s="205"/>
      <c r="N44" s="205"/>
      <c r="O44" s="205"/>
      <c r="P44" s="205"/>
      <c r="Q44" s="205"/>
      <c r="R44" s="205"/>
      <c r="S44" s="205"/>
      <c r="T44" s="205"/>
      <c r="U44" s="205"/>
      <c r="V44" s="205"/>
      <c r="W44" s="205"/>
      <c r="X44" s="205"/>
      <c r="Y44" s="205"/>
      <c r="Z44" s="205"/>
      <c r="AA44" s="205"/>
      <c r="AB44" s="205"/>
      <c r="AC44" s="205"/>
      <c r="AD44" s="205"/>
      <c r="AE44" s="205"/>
    </row>
    <row r="45" spans="1:31" ht="17.100000000000001" customHeight="1">
      <c r="A45" s="112"/>
      <c r="B45" s="1110" t="s">
        <v>143</v>
      </c>
      <c r="C45" s="1110"/>
      <c r="D45" s="1110"/>
      <c r="E45" s="180"/>
      <c r="F45" s="205"/>
      <c r="G45" s="205"/>
      <c r="H45" s="205"/>
      <c r="I45" s="205"/>
      <c r="J45" s="205"/>
      <c r="K45" s="205"/>
      <c r="L45" s="205"/>
      <c r="M45" s="205"/>
      <c r="N45" s="205"/>
      <c r="O45" s="205"/>
      <c r="P45" s="205"/>
      <c r="Q45" s="205"/>
      <c r="R45" s="205"/>
      <c r="S45" s="205"/>
      <c r="T45" s="205"/>
      <c r="U45" s="205"/>
      <c r="V45" s="205"/>
      <c r="W45" s="205"/>
      <c r="X45" s="205"/>
      <c r="Y45" s="205"/>
      <c r="Z45" s="205"/>
      <c r="AA45" s="205"/>
      <c r="AB45" s="205"/>
      <c r="AC45" s="205"/>
      <c r="AD45" s="205"/>
      <c r="AE45" s="205"/>
    </row>
    <row r="46" spans="1:31" ht="17.100000000000001" customHeight="1">
      <c r="A46" s="107"/>
      <c r="B46" s="1118" t="s">
        <v>144</v>
      </c>
      <c r="C46" s="1118"/>
      <c r="D46" s="1118"/>
      <c r="E46" s="181"/>
      <c r="F46" s="205"/>
      <c r="G46" s="205"/>
      <c r="H46" s="205"/>
      <c r="I46" s="205"/>
      <c r="J46" s="205"/>
      <c r="K46" s="205"/>
      <c r="L46" s="205"/>
      <c r="M46" s="205"/>
      <c r="N46" s="205"/>
      <c r="O46" s="205"/>
      <c r="P46" s="205"/>
      <c r="Q46" s="205"/>
      <c r="R46" s="205"/>
      <c r="S46" s="205"/>
      <c r="T46" s="205"/>
      <c r="U46" s="205"/>
      <c r="V46" s="205"/>
      <c r="W46" s="205"/>
      <c r="X46" s="205"/>
      <c r="Y46" s="205"/>
      <c r="Z46" s="205"/>
      <c r="AA46" s="205"/>
      <c r="AB46" s="205"/>
      <c r="AC46" s="205"/>
      <c r="AD46" s="205"/>
      <c r="AE46" s="205"/>
    </row>
    <row r="47" spans="1:31" ht="17.100000000000001" customHeight="1">
      <c r="A47" s="46">
        <v>8</v>
      </c>
      <c r="B47" s="1119" t="s">
        <v>145</v>
      </c>
      <c r="C47" s="1119"/>
      <c r="D47" s="1119"/>
      <c r="E47" s="183"/>
      <c r="F47" s="205"/>
      <c r="G47" s="205"/>
      <c r="H47" s="205"/>
      <c r="I47" s="205"/>
      <c r="J47" s="205"/>
      <c r="K47" s="205"/>
      <c r="L47" s="205"/>
      <c r="M47" s="205"/>
      <c r="N47" s="205"/>
      <c r="O47" s="205"/>
      <c r="P47" s="205"/>
      <c r="Q47" s="205"/>
      <c r="R47" s="205"/>
      <c r="S47" s="205"/>
      <c r="T47" s="205"/>
      <c r="U47" s="205"/>
      <c r="V47" s="205"/>
      <c r="W47" s="205"/>
      <c r="X47" s="205"/>
      <c r="Y47" s="205"/>
      <c r="Z47" s="205"/>
      <c r="AA47" s="205"/>
      <c r="AB47" s="205"/>
      <c r="AC47" s="205"/>
      <c r="AD47" s="205"/>
      <c r="AE47" s="205"/>
    </row>
    <row r="48" spans="1:31" ht="17.100000000000001" customHeight="1">
      <c r="A48" s="112"/>
      <c r="B48" s="1110" t="s">
        <v>146</v>
      </c>
      <c r="C48" s="1110"/>
      <c r="D48" s="1110"/>
      <c r="E48" s="180"/>
      <c r="F48" s="205"/>
      <c r="G48" s="205"/>
      <c r="H48" s="205"/>
      <c r="I48" s="205"/>
      <c r="J48" s="205"/>
      <c r="K48" s="205"/>
      <c r="L48" s="205"/>
      <c r="M48" s="205"/>
      <c r="N48" s="205"/>
      <c r="O48" s="205"/>
      <c r="P48" s="205"/>
      <c r="Q48" s="205"/>
      <c r="R48" s="205"/>
      <c r="S48" s="205"/>
      <c r="T48" s="205"/>
      <c r="U48" s="205"/>
      <c r="V48" s="205"/>
      <c r="W48" s="205"/>
      <c r="X48" s="205"/>
      <c r="Y48" s="205"/>
      <c r="Z48" s="205"/>
      <c r="AA48" s="205"/>
      <c r="AB48" s="205"/>
      <c r="AC48" s="205"/>
      <c r="AD48" s="205"/>
      <c r="AE48" s="205"/>
    </row>
    <row r="49" spans="1:31" ht="17.100000000000001" customHeight="1">
      <c r="A49" s="112"/>
      <c r="B49" s="1110" t="s">
        <v>147</v>
      </c>
      <c r="C49" s="1110"/>
      <c r="D49" s="1110"/>
      <c r="E49" s="180"/>
      <c r="F49" s="205"/>
      <c r="G49" s="205"/>
      <c r="H49" s="205"/>
      <c r="I49" s="205"/>
      <c r="J49" s="205"/>
      <c r="K49" s="205"/>
      <c r="L49" s="205"/>
      <c r="M49" s="205"/>
      <c r="N49" s="205"/>
      <c r="O49" s="205"/>
      <c r="P49" s="205"/>
      <c r="Q49" s="205"/>
      <c r="R49" s="205"/>
      <c r="S49" s="205"/>
      <c r="T49" s="205"/>
      <c r="U49" s="205"/>
      <c r="V49" s="205"/>
      <c r="W49" s="205"/>
      <c r="X49" s="205"/>
      <c r="Y49" s="205"/>
      <c r="Z49" s="205"/>
      <c r="AA49" s="205"/>
      <c r="AB49" s="205"/>
      <c r="AC49" s="205"/>
      <c r="AD49" s="205"/>
      <c r="AE49" s="205"/>
    </row>
    <row r="50" spans="1:31" ht="17.100000000000001" customHeight="1">
      <c r="A50" s="112"/>
      <c r="B50" s="1110"/>
      <c r="C50" s="1110"/>
      <c r="D50" s="1110"/>
      <c r="E50" s="180"/>
      <c r="F50" s="205"/>
      <c r="G50" s="205"/>
      <c r="H50" s="205"/>
      <c r="I50" s="205"/>
      <c r="J50" s="205"/>
      <c r="K50" s="205"/>
      <c r="L50" s="205"/>
      <c r="M50" s="205"/>
      <c r="N50" s="205"/>
      <c r="O50" s="205"/>
      <c r="P50" s="205"/>
      <c r="Q50" s="205"/>
      <c r="R50" s="205"/>
      <c r="S50" s="205"/>
      <c r="T50" s="205"/>
      <c r="U50" s="205"/>
      <c r="V50" s="205"/>
      <c r="W50" s="205"/>
      <c r="X50" s="205"/>
      <c r="Y50" s="205"/>
      <c r="Z50" s="205"/>
      <c r="AA50" s="205"/>
      <c r="AB50" s="205"/>
      <c r="AC50" s="205"/>
      <c r="AD50" s="205"/>
      <c r="AE50" s="205"/>
    </row>
    <row r="51" spans="1:31" ht="17.100000000000001" customHeight="1">
      <c r="A51" s="112"/>
      <c r="B51" s="1110"/>
      <c r="C51" s="1110"/>
      <c r="D51" s="1110"/>
      <c r="E51" s="180"/>
      <c r="F51" s="205"/>
      <c r="G51" s="205"/>
      <c r="H51" s="212">
        <v>1</v>
      </c>
      <c r="I51" s="205"/>
      <c r="J51" s="205"/>
      <c r="K51" s="205"/>
      <c r="L51" s="205"/>
      <c r="M51" s="205"/>
      <c r="N51" s="205"/>
      <c r="O51" s="205"/>
      <c r="P51" s="205"/>
      <c r="Q51" s="205"/>
      <c r="R51" s="205"/>
      <c r="S51" s="205"/>
      <c r="T51" s="205"/>
      <c r="U51" s="205"/>
      <c r="V51" s="205"/>
      <c r="W51" s="205"/>
      <c r="X51" s="205"/>
      <c r="Y51" s="205"/>
      <c r="Z51" s="205"/>
      <c r="AA51" s="205"/>
      <c r="AB51" s="205"/>
      <c r="AC51" s="205"/>
      <c r="AD51" s="205"/>
      <c r="AE51" s="205"/>
    </row>
    <row r="52" spans="1:31" ht="17.100000000000001" customHeight="1">
      <c r="A52" s="112"/>
      <c r="B52" s="1110" t="s">
        <v>148</v>
      </c>
      <c r="C52" s="1110"/>
      <c r="D52" s="1110"/>
      <c r="E52" s="180"/>
      <c r="F52" s="205"/>
      <c r="G52" s="205"/>
      <c r="H52" s="205"/>
      <c r="I52" s="205"/>
      <c r="J52" s="205"/>
      <c r="K52" s="205"/>
      <c r="L52" s="205"/>
      <c r="M52" s="205"/>
      <c r="N52" s="205"/>
      <c r="O52" s="205"/>
      <c r="P52" s="205"/>
      <c r="Q52" s="205"/>
      <c r="R52" s="205"/>
      <c r="S52" s="205"/>
      <c r="T52" s="205"/>
      <c r="U52" s="205"/>
      <c r="V52" s="205"/>
      <c r="W52" s="205"/>
      <c r="X52" s="205"/>
      <c r="Y52" s="205"/>
      <c r="Z52" s="92"/>
      <c r="AA52" s="92"/>
      <c r="AB52" s="92"/>
    </row>
    <row r="53" spans="1:31" ht="17.100000000000001" customHeight="1">
      <c r="A53" s="112"/>
      <c r="B53" s="1110" t="s">
        <v>149</v>
      </c>
      <c r="C53" s="1110"/>
      <c r="D53" s="1110"/>
      <c r="E53" s="180"/>
      <c r="Z53" s="92"/>
      <c r="AA53" s="92"/>
      <c r="AB53" s="92"/>
    </row>
    <row r="54" spans="1:31" ht="18.95" customHeight="1">
      <c r="A54" s="112"/>
      <c r="B54" s="1106" t="s">
        <v>149</v>
      </c>
      <c r="C54" s="1107"/>
      <c r="D54" s="1108"/>
      <c r="E54" s="112" t="str">
        <f>IF(H51=1,"Saving Account","Current Account")</f>
        <v>Saving Account</v>
      </c>
      <c r="Z54" s="92"/>
      <c r="AA54" s="92"/>
      <c r="AB54" s="92"/>
    </row>
    <row r="55" spans="1:31" ht="33" customHeight="1">
      <c r="A55" s="85">
        <v>9</v>
      </c>
      <c r="B55" s="1120" t="s">
        <v>150</v>
      </c>
      <c r="C55" s="1120"/>
      <c r="D55" s="1120"/>
      <c r="E55" s="80"/>
    </row>
    <row r="56" spans="1:31" ht="48" customHeight="1">
      <c r="A56" s="85">
        <v>10</v>
      </c>
      <c r="B56" s="1120" t="s">
        <v>157</v>
      </c>
      <c r="C56" s="1120"/>
      <c r="D56" s="1120"/>
      <c r="E56" s="80"/>
    </row>
    <row r="57" spans="1:31" ht="50.25" customHeight="1">
      <c r="A57" s="676" t="s">
        <v>156</v>
      </c>
      <c r="B57" s="676"/>
      <c r="C57" s="676"/>
      <c r="D57" s="676"/>
      <c r="E57" s="676"/>
    </row>
    <row r="58" spans="1:31" ht="15" customHeight="1">
      <c r="A58" s="177"/>
      <c r="B58" s="177"/>
      <c r="C58" s="177"/>
      <c r="D58" s="177"/>
      <c r="E58" s="177"/>
    </row>
    <row r="59" spans="1:31" ht="13.5" customHeight="1">
      <c r="D59" s="57"/>
    </row>
    <row r="60" spans="1:31" ht="24.95" customHeight="1">
      <c r="A60" s="35" t="s">
        <v>7</v>
      </c>
      <c r="B60" s="67">
        <f>'Attach 3(JV)'!B24</f>
        <v>0</v>
      </c>
      <c r="D60" s="57" t="s">
        <v>5</v>
      </c>
      <c r="E60" s="258">
        <f>'Attach 3(JV)'!E24</f>
        <v>0</v>
      </c>
    </row>
    <row r="61" spans="1:31" ht="34.5" customHeight="1">
      <c r="A61" s="35" t="s">
        <v>8</v>
      </c>
      <c r="B61" s="258">
        <f>'Attach 3(JV)'!B25</f>
        <v>0</v>
      </c>
      <c r="D61" s="57" t="s">
        <v>6</v>
      </c>
      <c r="E61" s="258">
        <f>'Attach 3(JV)'!E25</f>
        <v>0</v>
      </c>
    </row>
    <row r="62" spans="1:31" ht="24.95" customHeight="1">
      <c r="D62" s="57"/>
      <c r="E62" s="37"/>
    </row>
    <row r="63" spans="1:31" ht="48" customHeight="1">
      <c r="A63" s="37"/>
    </row>
    <row r="64" spans="1:31" ht="96" customHeight="1"/>
    <row r="65" spans="1:1" ht="20.100000000000001" customHeight="1">
      <c r="A65" s="37"/>
    </row>
    <row r="66" spans="1:1" ht="46.5" customHeight="1"/>
    <row r="67" spans="1:1" ht="20.100000000000001" customHeight="1">
      <c r="A67" s="37"/>
    </row>
    <row r="68" spans="1:1" ht="20.100000000000001" customHeight="1"/>
    <row r="69" spans="1:1" ht="20.100000000000001" customHeight="1">
      <c r="A69" s="37"/>
    </row>
    <row r="70" spans="1:1" ht="20.100000000000001" customHeight="1"/>
    <row r="71" spans="1:1" ht="20.100000000000001" customHeight="1"/>
    <row r="72" spans="1:1" ht="20.100000000000001" customHeight="1"/>
    <row r="73" spans="1:1" ht="20.100000000000001" customHeight="1"/>
    <row r="89" ht="62.25" customHeight="1"/>
    <row r="91" ht="57" customHeight="1"/>
    <row r="93" ht="40.5" customHeight="1"/>
  </sheetData>
  <sheetProtection password="EE0B" sheet="1" objects="1" scenarios="1" formatColumns="0" formatRows="0" selectLockedCells="1"/>
  <customSheetViews>
    <customSheetView guid="{496AE10D-777F-41DC-9459-B685612D7084}" scale="115" showPageBreaks="1" showGridLines="0" printArea="1" hiddenRows="1" hiddenColumns="1" view="pageBreakPreview">
      <selection activeCell="E19" sqref="E19"/>
      <rowBreaks count="1" manualBreakCount="1">
        <brk id="32" max="4" man="1"/>
      </rowBreaks>
      <pageMargins left="0.75" right="0.63" top="0.57999999999999996" bottom="0.6" header="0.34" footer="0.35"/>
      <pageSetup scale="96" orientation="portrait" r:id="rId1"/>
      <headerFooter alignWithMargins="0">
        <oddFooter>&amp;R&amp;"Book Antiqua,Bold"&amp;8 Page &amp;P of &amp;N</oddFooter>
      </headerFooter>
    </customSheetView>
    <customSheetView guid="{148014DA-3A4E-4452-87FA-29E4225C1DBF}" scale="115" showPageBreaks="1" showGridLines="0" printArea="1" hiddenRows="1" hiddenColumns="1" view="pageBreakPreview" topLeftCell="A10">
      <selection activeCell="E19" sqref="E19"/>
      <rowBreaks count="1" manualBreakCount="1">
        <brk id="32" max="4" man="1"/>
      </rowBreaks>
      <pageMargins left="0.75" right="0.63" top="0.57999999999999996" bottom="0.6" header="0.34" footer="0.35"/>
      <pageSetup scale="96" orientation="portrait" r:id="rId2"/>
      <headerFooter alignWithMargins="0">
        <oddFooter>&amp;R&amp;"Book Antiqua,Bold"&amp;8 Page &amp;P of &amp;N</oddFooter>
      </headerFooter>
    </customSheetView>
    <customSheetView guid="{4167AD0A-C305-4E18-90C0-E68C87B87BD7}" scale="115" showPageBreaks="1" showGridLines="0" printArea="1" hiddenRows="1" hiddenColumns="1" view="pageBreakPreview">
      <selection activeCell="E19" sqref="E19"/>
      <rowBreaks count="1" manualBreakCount="1">
        <brk id="32" max="4" man="1"/>
      </rowBreaks>
      <pageMargins left="0.75" right="0.63" top="0.57999999999999996" bottom="0.6" header="0.34" footer="0.35"/>
      <pageSetup scale="96" orientation="portrait" r:id="rId3"/>
      <headerFooter alignWithMargins="0">
        <oddFooter>&amp;R&amp;"Book Antiqua,Bold"&amp;8 Page &amp;P of &amp;N</oddFooter>
      </headerFooter>
    </customSheetView>
    <customSheetView guid="{E2E07920-5DA8-4DCB-AB03-A2E9F9E2B56D}" scale="70" showPageBreaks="1" showGridLines="0" printArea="1" hiddenRows="1" hiddenColumns="1" view="pageBreakPreview" topLeftCell="A49">
      <selection activeCell="E19" sqref="E19"/>
      <rowBreaks count="1" manualBreakCount="1">
        <brk id="32" max="4" man="1"/>
      </rowBreaks>
      <pageMargins left="0.75" right="0.63" top="0.57999999999999996" bottom="0.6" header="0.34" footer="0.35"/>
      <pageSetup scale="96" orientation="portrait" r:id="rId4"/>
      <headerFooter alignWithMargins="0">
        <oddFooter>&amp;R&amp;"Book Antiqua,Bold"&amp;8 Page &amp;P of &amp;N</oddFooter>
      </headerFooter>
    </customSheetView>
    <customSheetView guid="{F7E0F5F5-A837-4858-962B-5093C362A793}" scale="70" showPageBreaks="1" showGridLines="0" printArea="1" hiddenRows="1" hiddenColumns="1" view="pageBreakPreview" topLeftCell="A70">
      <selection activeCell="E19" sqref="E19"/>
      <rowBreaks count="1" manualBreakCount="1">
        <brk id="32" max="4" man="1"/>
      </rowBreaks>
      <pageMargins left="0.75" right="0.63" top="0.57999999999999996" bottom="0.6" header="0.34" footer="0.35"/>
      <pageSetup scale="96" orientation="portrait" r:id="rId5"/>
      <headerFooter alignWithMargins="0">
        <oddFooter>&amp;R&amp;"Book Antiqua,Bold"&amp;8 Page &amp;P of &amp;N</oddFooter>
      </headerFooter>
    </customSheetView>
    <customSheetView guid="{4C19ED80-F250-4761-A9B9-FB9136AF75D8}" showPageBreaks="1" showGridLines="0" printArea="1" hiddenRows="1" hiddenColumns="1" view="pageBreakPreview" topLeftCell="A4">
      <selection activeCell="E38" sqref="E38"/>
      <rowBreaks count="1" manualBreakCount="1">
        <brk id="32" max="4" man="1"/>
      </rowBreaks>
      <pageMargins left="0.75" right="0.63" top="0.57999999999999996" bottom="0.6" header="0.34" footer="0.35"/>
      <pageSetup scale="96" orientation="portrait" r:id="rId6"/>
      <headerFooter alignWithMargins="0">
        <oddFooter>&amp;R&amp;"Book Antiqua,Bold"&amp;8 Page &amp;P of &amp;N</oddFooter>
      </headerFooter>
    </customSheetView>
    <customSheetView guid="{E51D3662-FFCE-4FD6-A590-7DDC9E38C41F}" showPageBreaks="1" showGridLines="0" printArea="1" hiddenRows="1" hiddenColumns="1" view="pageBreakPreview" topLeftCell="A28">
      <selection activeCell="E19" sqref="E19"/>
      <rowBreaks count="2" manualBreakCount="2">
        <brk id="32" max="4" man="1"/>
        <brk id="33" max="4" man="1"/>
      </rowBreaks>
      <pageMargins left="0.75" right="0.63" top="0.57999999999999996" bottom="0.6" header="0.34" footer="0.35"/>
      <pageSetup scale="99" orientation="portrait" r:id="rId7"/>
      <headerFooter alignWithMargins="0">
        <oddFooter>&amp;R&amp;"Book Antiqua,Bold"&amp;8 Page &amp;P of &amp;N</oddFooter>
      </headerFooter>
    </customSheetView>
    <customSheetView guid="{CB7992C9-ABA5-4C7D-8C49-1E1D8E8875C7}" showPageBreaks="1" showGridLines="0" printArea="1" hiddenRows="1" hiddenColumns="1" view="pageBreakPreview" topLeftCell="A10">
      <selection activeCell="E19" sqref="E19"/>
      <rowBreaks count="1" manualBreakCount="1">
        <brk id="33" max="4" man="1"/>
      </rowBreaks>
      <pageMargins left="0.75" right="0.63" top="0.57999999999999996" bottom="0.6" header="0.34" footer="0.35"/>
      <pageSetup scale="99" orientation="portrait" r:id="rId8"/>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2">
      <selection activeCell="E20" sqref="E20"/>
      <rowBreaks count="1" manualBreakCount="1">
        <brk id="33" max="4" man="1"/>
      </rowBreaks>
      <pageMargins left="0.75" right="0.63" top="0.57999999999999996" bottom="0.6" header="0.34" footer="0.35"/>
      <pageSetup scale="99" orientation="portrait" r:id="rId9"/>
      <headerFooter alignWithMargins="0">
        <oddFooter>&amp;R&amp;"Book Antiqua,Bold"&amp;8 Page &amp;P of &amp;N</oddFooter>
      </headerFooter>
    </customSheetView>
    <customSheetView guid="{15A19D23-A9FD-4FC1-B7B0-F2D16BDFC729}"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0"/>
      <headerFooter alignWithMargins="0">
        <oddFooter>&amp;R&amp;"Book Antiqua,Bold"&amp;8 Page &amp;P of &amp;N</oddFooter>
      </headerFooter>
    </customSheetView>
    <customSheetView guid="{C5EDD9E3-0801-4479-8600-A80B0FCFDF0B}"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1"/>
      <headerFooter alignWithMargins="0">
        <oddFooter>&amp;R&amp;"Book Antiqua,Bold"&amp;8 Page &amp;P of &amp;N</oddFooter>
      </headerFooter>
    </customSheetView>
    <customSheetView guid="{FE4EC9C4-31B9-4D40-8323-5B16C3BC840F}" scale="70" showPageBreaks="1" showGridLines="0" printArea="1" hiddenRows="1" hiddenColumns="1" view="pageBreakPreview" topLeftCell="A52">
      <selection activeCell="E19" sqref="E19"/>
      <rowBreaks count="1" manualBreakCount="1">
        <brk id="33" max="4" man="1"/>
      </rowBreaks>
      <pageMargins left="0.75" right="0.63" top="0.57999999999999996" bottom="0.6" header="0.34" footer="0.35"/>
      <pageSetup scale="99" orientation="portrait" r:id="rId12"/>
      <headerFooter alignWithMargins="0">
        <oddFooter>&amp;R&amp;"Book Antiqua,Bold"&amp;8 Page &amp;P of &amp;N</oddFooter>
      </headerFooter>
    </customSheetView>
    <customSheetView guid="{F9FE2C60-2849-4C32-B532-2B1A89FFA9CD}" showGridLines="0" hiddenRows="1" hiddenColumns="1" topLeftCell="A22">
      <selection activeCell="E19" sqref="E19"/>
      <pageMargins left="0.75" right="0.63" top="0.57999999999999996" bottom="0.6" header="0.34" footer="0.35"/>
      <pageSetup orientation="portrait" r:id="rId13"/>
      <headerFooter alignWithMargins="0">
        <oddFooter>&amp;R&amp;"Book Antiqua,Bold"&amp;8 Page &amp;P of &amp;N</oddFooter>
      </headerFooter>
    </customSheetView>
    <customSheetView guid="{494F6778-23FE-4AAC-B37D-6C7543FC13B9}" showGridLines="0" hiddenRows="1" hiddenColumns="1" topLeftCell="A25">
      <selection activeCell="E36" sqref="E36:E37"/>
      <pageMargins left="0.75" right="0.63" top="0.57999999999999996" bottom="0.6" header="0.34" footer="0.35"/>
      <pageSetup orientation="portrait" r:id="rId14"/>
      <headerFooter alignWithMargins="0">
        <oddFooter>&amp;R&amp;"Book Antiqua,Bold"&amp;8 Page &amp;P of &amp;N</oddFooter>
      </headerFooter>
    </customSheetView>
    <customSheetView guid="{CD4CA1A8-824A-452F-BDBA-32A47C1B3013}" showGridLines="0" hiddenRows="1" hiddenColumns="1" topLeftCell="A2">
      <selection activeCell="E19" sqref="E19"/>
      <pageMargins left="0.75" right="0.63" top="0.57999999999999996" bottom="0.6" header="0.34" footer="0.35"/>
      <pageSetup orientation="portrait" r:id="rId15"/>
      <headerFooter alignWithMargins="0">
        <oddFooter>&amp;R&amp;"Book Antiqua,Bold"&amp;8 Page &amp;P of &amp;N</oddFooter>
      </headerFooter>
    </customSheetView>
    <customSheetView guid="{43BCBF1E-CDCF-4541-8D79-87EDCECBC1FD}" showGridLines="0" hiddenRows="1" hiddenColumns="1">
      <selection activeCell="E19" sqref="E19"/>
      <pageMargins left="0.75" right="0.63" top="0.57999999999999996" bottom="0.6" header="0.34" footer="0.35"/>
      <pageSetup orientation="portrait" r:id="rId16"/>
      <headerFooter alignWithMargins="0">
        <oddFooter>&amp;R&amp;"Book Antiqua,Bold"&amp;8 Page &amp;P of &amp;N</oddFooter>
      </headerFooter>
    </customSheetView>
    <customSheetView guid="{7A9EA6D6-4DDF-43D9-92E6-C6AFAD14E266}" showGridLines="0" hiddenRows="1" hiddenColumns="1" topLeftCell="A19">
      <selection activeCell="E30" sqref="E30"/>
      <pageMargins left="0.75" right="0.63" top="0.57999999999999996" bottom="0.6" header="0.34" footer="0.35"/>
      <pageSetup orientation="portrait" r:id="rId17"/>
      <headerFooter alignWithMargins="0">
        <oddFooter>&amp;R&amp;"Book Antiqua,Bold"&amp;8 Page &amp;P of &amp;N</oddFooter>
      </headerFooter>
    </customSheetView>
    <customSheetView guid="{DC28ED1E-3E35-4094-9C2B-5C0A1C1D459C}" showGridLines="0" hiddenRows="1" hiddenColumns="1">
      <selection activeCell="E30" sqref="E30"/>
      <pageMargins left="0.75" right="0.63" top="0.57999999999999996" bottom="0.6" header="0.34" footer="0.35"/>
      <pageSetup orientation="portrait" r:id="rId18"/>
      <headerFooter alignWithMargins="0">
        <oddFooter>&amp;R&amp;"Book Antiqua,Bold"&amp;8 Page &amp;P of &amp;N</oddFooter>
      </headerFooter>
    </customSheetView>
    <customSheetView guid="{240327DD-375F-45D4-BA52-89AFD79FE6A1}" scale="70" showPageBreaks="1" showGridLines="0" printArea="1" hiddenRows="1" hiddenColumns="1" view="pageBreakPreview" topLeftCell="A16">
      <selection activeCell="E19" sqref="E19"/>
      <rowBreaks count="1" manualBreakCount="1">
        <brk id="33" max="4" man="1"/>
      </rowBreaks>
      <pageMargins left="0.75" right="0.63" top="0.57999999999999996" bottom="0.6" header="0.34" footer="0.35"/>
      <pageSetup scale="99" orientation="portrait" r:id="rId19"/>
      <headerFooter alignWithMargins="0">
        <oddFooter>&amp;R&amp;"Book Antiqua,Bold"&amp;8 Page &amp;P of &amp;N</oddFooter>
      </headerFooter>
    </customSheetView>
    <customSheetView guid="{477F7E43-D393-45BA-B99B-D838E4629B5D}"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20"/>
      <headerFooter alignWithMargins="0">
        <oddFooter>&amp;R&amp;"Book Antiqua,Bold"&amp;8 Page &amp;P of &amp;N</oddFooter>
      </headerFooter>
    </customSheetView>
    <customSheetView guid="{8E3ED18F-7B8F-4A1C-969D-A70DC3B696C3}"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21"/>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7">
      <selection activeCell="E20" sqref="E20"/>
      <rowBreaks count="1" manualBreakCount="1">
        <brk id="33" max="4" man="1"/>
      </rowBreaks>
      <pageMargins left="0.75" right="0.63" top="0.57999999999999996" bottom="0.6" header="0.34" footer="0.35"/>
      <pageSetup scale="99" orientation="portrait" r:id="rId22"/>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2">
      <selection activeCell="E20" sqref="E20"/>
      <rowBreaks count="1" manualBreakCount="1">
        <brk id="33" max="4" man="1"/>
      </rowBreaks>
      <pageMargins left="0.75" right="0.63" top="0.57999999999999996" bottom="0.6" header="0.34" footer="0.35"/>
      <pageSetup scale="99" orientation="portrait" r:id="rId23"/>
      <headerFooter alignWithMargins="0">
        <oddFooter>&amp;R&amp;"Book Antiqua,Bold"&amp;8 Page &amp;P of &amp;N</oddFooter>
      </headerFooter>
    </customSheetView>
    <customSheetView guid="{82E8A0F5-0020-4355-95CF-28601763A783}" showPageBreaks="1" showGridLines="0" printArea="1" hiddenRows="1" hiddenColumns="1" view="pageBreakPreview" topLeftCell="A58">
      <selection activeCell="E59" sqref="E59"/>
      <rowBreaks count="2" manualBreakCount="2">
        <brk id="32" max="4" man="1"/>
        <brk id="33" max="4" man="1"/>
      </rowBreaks>
      <pageMargins left="0.75" right="0.63" top="0.57999999999999996" bottom="0.6" header="0.34" footer="0.35"/>
      <pageSetup scale="99" orientation="portrait" r:id="rId24"/>
      <headerFooter alignWithMargins="0">
        <oddFooter>&amp;R&amp;"Book Antiqua,Bold"&amp;8 Page &amp;P of &amp;N</oddFooter>
      </headerFooter>
    </customSheetView>
    <customSheetView guid="{05855B4F-D61E-4C97-B759-B2F96767F6F8}" showPageBreaks="1" showGridLines="0" printArea="1" hiddenRows="1" hiddenColumns="1" view="pageBreakPreview" topLeftCell="A4">
      <selection activeCell="E38" sqref="E38"/>
      <rowBreaks count="1" manualBreakCount="1">
        <brk id="32" max="4" man="1"/>
      </rowBreaks>
      <pageMargins left="0.75" right="0.63" top="0.57999999999999996" bottom="0.6" header="0.34" footer="0.35"/>
      <pageSetup scale="96" orientation="portrait" r:id="rId25"/>
      <headerFooter alignWithMargins="0">
        <oddFooter>&amp;R&amp;"Book Antiqua,Bold"&amp;8 Page &amp;P of &amp;N</oddFooter>
      </headerFooter>
    </customSheetView>
    <customSheetView guid="{AAA2E7F9-19F9-4EE2-88F1-FC4B485FDC89}" showPageBreaks="1" showGridLines="0" printArea="1" hiddenRows="1" hiddenColumns="1" view="pageBreakPreview">
      <selection activeCell="E19" sqref="E19"/>
      <rowBreaks count="1" manualBreakCount="1">
        <brk id="32" max="4" man="1"/>
      </rowBreaks>
      <pageMargins left="0.75" right="0.63" top="0.57999999999999996" bottom="0.6" header="0.34" footer="0.35"/>
      <pageSetup scale="96" orientation="portrait" r:id="rId26"/>
      <headerFooter alignWithMargins="0">
        <oddFooter>&amp;R&amp;"Book Antiqua,Bold"&amp;8 Page &amp;P of &amp;N</oddFooter>
      </headerFooter>
    </customSheetView>
    <customSheetView guid="{5F98D4F5-B0F8-4B93-97A5-7D09B63D9214}" showPageBreaks="1" showGridLines="0" printArea="1" hiddenRows="1" hiddenColumns="1" view="pageBreakPreview" topLeftCell="A71">
      <selection activeCell="E38" sqref="E38"/>
      <rowBreaks count="1" manualBreakCount="1">
        <brk id="32" max="4" man="1"/>
      </rowBreaks>
      <pageMargins left="0.75" right="0.63" top="0.57999999999999996" bottom="0.6" header="0.34" footer="0.35"/>
      <pageSetup scale="96" orientation="portrait" r:id="rId27"/>
      <headerFooter alignWithMargins="0">
        <oddFooter>&amp;R&amp;"Book Antiqua,Bold"&amp;8 Page &amp;P of &amp;N</oddFooter>
      </headerFooter>
    </customSheetView>
    <customSheetView guid="{61957660-E114-4987-A579-EE0EBCC04DE2}" scale="70" showPageBreaks="1" showGridLines="0" printArea="1" hiddenRows="1" hiddenColumns="1" view="pageBreakPreview" topLeftCell="A49">
      <selection activeCell="E19" sqref="E19"/>
      <rowBreaks count="1" manualBreakCount="1">
        <brk id="32" max="4" man="1"/>
      </rowBreaks>
      <pageMargins left="0.75" right="0.63" top="0.57999999999999996" bottom="0.6" header="0.34" footer="0.35"/>
      <pageSetup scale="96" orientation="portrait" r:id="rId28"/>
      <headerFooter alignWithMargins="0">
        <oddFooter>&amp;R&amp;"Book Antiqua,Bold"&amp;8 Page &amp;P of &amp;N</oddFooter>
      </headerFooter>
    </customSheetView>
    <customSheetView guid="{002E11BA-D943-47A9-AEDC-085D4F2D2416}" scale="115" showPageBreaks="1" showGridLines="0" printArea="1" hiddenRows="1" hiddenColumns="1" view="pageBreakPreview" topLeftCell="A47">
      <selection activeCell="E19" sqref="E19"/>
      <rowBreaks count="1" manualBreakCount="1">
        <brk id="32" max="4" man="1"/>
      </rowBreaks>
      <pageMargins left="0.75" right="0.63" top="0.57999999999999996" bottom="0.6" header="0.34" footer="0.35"/>
      <pageSetup scale="96" orientation="portrait" r:id="rId29"/>
      <headerFooter alignWithMargins="0">
        <oddFooter>&amp;R&amp;"Book Antiqua,Bold"&amp;8 Page &amp;P of &amp;N</oddFooter>
      </headerFooter>
    </customSheetView>
    <customSheetView guid="{BA636A1C-0CF3-411D-9DF7-8E009FB35118}" scale="115" showPageBreaks="1" showGridLines="0" printArea="1" hiddenRows="1" hiddenColumns="1" view="pageBreakPreview" topLeftCell="A47">
      <selection activeCell="E19" sqref="E19"/>
      <rowBreaks count="1" manualBreakCount="1">
        <brk id="32" max="4" man="1"/>
      </rowBreaks>
      <pageMargins left="0.75" right="0.63" top="0.57999999999999996" bottom="0.6" header="0.34" footer="0.35"/>
      <pageSetup scale="96" orientation="portrait" r:id="rId30"/>
      <headerFooter alignWithMargins="0">
        <oddFooter>&amp;R&amp;"Book Antiqua,Bold"&amp;8 Page &amp;P of &amp;N</oddFooter>
      </headerFooter>
    </customSheetView>
  </customSheetViews>
  <mergeCells count="47">
    <mergeCell ref="B35:D35"/>
    <mergeCell ref="B11:D11"/>
    <mergeCell ref="B28:D28"/>
    <mergeCell ref="B12:D12"/>
    <mergeCell ref="B16:E16"/>
    <mergeCell ref="B17:E17"/>
    <mergeCell ref="A21:E21"/>
    <mergeCell ref="B13:D13"/>
    <mergeCell ref="B29:D29"/>
    <mergeCell ref="B24:E24"/>
    <mergeCell ref="B23:E23"/>
    <mergeCell ref="B25:D25"/>
    <mergeCell ref="B26:D26"/>
    <mergeCell ref="B27:D27"/>
    <mergeCell ref="B30:D30"/>
    <mergeCell ref="B31:D31"/>
    <mergeCell ref="A3:E3"/>
    <mergeCell ref="A5:E5"/>
    <mergeCell ref="A8:D8"/>
    <mergeCell ref="B9:D9"/>
    <mergeCell ref="B10:D10"/>
    <mergeCell ref="A57:E57"/>
    <mergeCell ref="B46:D46"/>
    <mergeCell ref="B47:D47"/>
    <mergeCell ref="B48:D48"/>
    <mergeCell ref="B49:D49"/>
    <mergeCell ref="B55:D55"/>
    <mergeCell ref="B50:D50"/>
    <mergeCell ref="B56:D56"/>
    <mergeCell ref="B54:D54"/>
    <mergeCell ref="B53:D53"/>
    <mergeCell ref="B40:D40"/>
    <mergeCell ref="A1:D1"/>
    <mergeCell ref="B41:D41"/>
    <mergeCell ref="B51:D51"/>
    <mergeCell ref="B52:D52"/>
    <mergeCell ref="B39:D39"/>
    <mergeCell ref="B32:D32"/>
    <mergeCell ref="B33:D33"/>
    <mergeCell ref="B37:D37"/>
    <mergeCell ref="B38:D38"/>
    <mergeCell ref="B42:D42"/>
    <mergeCell ref="B43:D43"/>
    <mergeCell ref="B44:D44"/>
    <mergeCell ref="B45:D45"/>
    <mergeCell ref="B36:D36"/>
    <mergeCell ref="B34:D34"/>
  </mergeCells>
  <dataValidations count="2">
    <dataValidation type="list" allowBlank="1" showInputMessage="1" showErrorMessage="1" sqref="E19:E20" xr:uid="{00000000-0002-0000-1300-000000000000}">
      <formula1>"Yes, No"</formula1>
    </dataValidation>
    <dataValidation type="list" allowBlank="1" showInputMessage="1" showErrorMessage="1" sqref="E53" xr:uid="{00000000-0002-0000-1300-000001000000}">
      <formula1>$Z$52:$Z$53</formula1>
    </dataValidation>
  </dataValidations>
  <pageMargins left="0.75" right="0.63" top="0.57999999999999996" bottom="0.6" header="0.34" footer="0.35"/>
  <pageSetup scale="96" orientation="portrait" r:id="rId31"/>
  <headerFooter alignWithMargins="0">
    <oddFooter>&amp;R&amp;"Book Antiqua,Bold"&amp;8 Page &amp;P of &amp;N</oddFooter>
  </headerFooter>
  <rowBreaks count="1" manualBreakCount="1">
    <brk id="32" max="4" man="1"/>
  </rowBreaks>
  <drawing r:id="rId32"/>
  <legacyDrawing r:id="rId33"/>
  <mc:AlternateContent xmlns:mc="http://schemas.openxmlformats.org/markup-compatibility/2006">
    <mc:Choice Requires="x14">
      <controls>
        <mc:AlternateContent xmlns:mc="http://schemas.openxmlformats.org/markup-compatibility/2006">
          <mc:Choice Requires="x14">
            <control shapeId="24577" r:id="rId34" name="Option Button 1">
              <controlPr defaultSize="0" autoFill="0" autoLine="0" autoPict="0">
                <anchor moveWithCells="1">
                  <from>
                    <xdr:col>1</xdr:col>
                    <xdr:colOff>1047750</xdr:colOff>
                    <xdr:row>49</xdr:row>
                    <xdr:rowOff>57150</xdr:rowOff>
                  </from>
                  <to>
                    <xdr:col>2</xdr:col>
                    <xdr:colOff>638175</xdr:colOff>
                    <xdr:row>50</xdr:row>
                    <xdr:rowOff>38100</xdr:rowOff>
                  </to>
                </anchor>
              </controlPr>
            </control>
          </mc:Choice>
        </mc:AlternateContent>
        <mc:AlternateContent xmlns:mc="http://schemas.openxmlformats.org/markup-compatibility/2006">
          <mc:Choice Requires="x14">
            <control shapeId="24578" r:id="rId35" name="Option Button 2">
              <controlPr defaultSize="0" autoFill="0" autoLine="0" autoPict="0">
                <anchor moveWithCells="1">
                  <from>
                    <xdr:col>2</xdr:col>
                    <xdr:colOff>571500</xdr:colOff>
                    <xdr:row>49</xdr:row>
                    <xdr:rowOff>57150</xdr:rowOff>
                  </from>
                  <to>
                    <xdr:col>3</xdr:col>
                    <xdr:colOff>771525</xdr:colOff>
                    <xdr:row>50</xdr:row>
                    <xdr:rowOff>38100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tabColor indexed="10"/>
  </sheetPr>
  <dimension ref="A1:BB88"/>
  <sheetViews>
    <sheetView showGridLines="0" showZeros="0" view="pageBreakPreview" topLeftCell="A43" zoomScaleSheetLayoutView="100" workbookViewId="0">
      <selection activeCell="I66" sqref="I66:L66"/>
    </sheetView>
  </sheetViews>
  <sheetFormatPr defaultColWidth="9.140625" defaultRowHeight="16.5"/>
  <cols>
    <col min="1" max="1" width="12.140625" style="28" customWidth="1"/>
    <col min="2" max="2" width="18.140625" style="28" customWidth="1"/>
    <col min="3" max="5" width="7.42578125" style="28" customWidth="1"/>
    <col min="6" max="8" width="7.42578125" style="23" customWidth="1"/>
    <col min="9" max="12" width="7.42578125" style="24" customWidth="1"/>
    <col min="13" max="54" width="9.140625" style="76"/>
    <col min="55" max="16384" width="9.140625" style="24"/>
  </cols>
  <sheetData>
    <row r="1" spans="1:26" ht="28.5" customHeight="1">
      <c r="A1" s="1023" t="str">
        <f>'Attach 3(JV)'!A1</f>
        <v>Specification No.:CC/NT/G-COND/DOM/A02/25/01011</v>
      </c>
      <c r="B1" s="1023"/>
      <c r="C1" s="1023"/>
      <c r="D1" s="1023"/>
      <c r="E1" s="1023"/>
      <c r="F1" s="1023"/>
      <c r="G1" s="1023"/>
      <c r="H1" s="1025" t="str">
        <f>"Attachment-16 " &amp; 'Attach 3(JV)'!AT1</f>
        <v>Attachment-16 (CD02)</v>
      </c>
      <c r="I1" s="1025"/>
      <c r="J1" s="1025"/>
      <c r="K1" s="1025"/>
      <c r="L1" s="1025"/>
    </row>
    <row r="2" spans="1:26" ht="11.25" customHeight="1">
      <c r="Z2" s="145">
        <f>'Attach 3(JV)'!Z2</f>
        <v>0</v>
      </c>
    </row>
    <row r="3" spans="1:26" ht="79.5" customHeight="1">
      <c r="A3" s="1148" t="str">
        <f>'Attach 3(JV)'!A3</f>
        <v>Conductor Package CD02 for supply of balance quantity of ACSR MOOSE Conductor for part of Diding – Dhalkebar – Bathnaha Transmission Line corresponding to Tower Package- TW02 associated with Arun-3 HEP in Nepal under Consultancy services to SAPDC.</v>
      </c>
      <c r="B3" s="1148"/>
      <c r="C3" s="1148"/>
      <c r="D3" s="1148"/>
      <c r="E3" s="1148"/>
      <c r="F3" s="1148"/>
      <c r="G3" s="1148"/>
      <c r="H3" s="1148"/>
      <c r="I3" s="1148"/>
      <c r="J3" s="1148"/>
      <c r="K3" s="1148"/>
      <c r="L3" s="1148"/>
    </row>
    <row r="4" spans="1:26" ht="15.95" customHeight="1">
      <c r="A4" s="27"/>
      <c r="H4" s="29"/>
      <c r="I4" s="12"/>
    </row>
    <row r="5" spans="1:26" ht="20.100000000000001" customHeight="1">
      <c r="A5" s="1150" t="s">
        <v>9</v>
      </c>
      <c r="B5" s="1150"/>
      <c r="C5" s="1150"/>
      <c r="D5" s="1150"/>
      <c r="E5" s="1150"/>
      <c r="F5" s="1150"/>
      <c r="G5" s="1150"/>
      <c r="H5" s="1150"/>
      <c r="I5" s="1150"/>
      <c r="J5" s="1150"/>
      <c r="K5" s="1150"/>
      <c r="L5" s="1150"/>
    </row>
    <row r="6" spans="1:26" ht="15.95" customHeight="1">
      <c r="A6" s="31"/>
      <c r="H6" s="29"/>
      <c r="I6" s="12"/>
    </row>
    <row r="7" spans="1:26" ht="20.100000000000001" customHeight="1">
      <c r="A7" s="32" t="str">
        <f>'Attach 3(JV)'!A7</f>
        <v>Bidder’s Name and Address (Qualified Licensee) :</v>
      </c>
      <c r="G7" s="16" t="str">
        <f>'Attach 3(JV)'!E7</f>
        <v>To:</v>
      </c>
      <c r="I7" s="12"/>
    </row>
    <row r="8" spans="1:26" ht="36" customHeight="1">
      <c r="A8" s="708" t="str">
        <f>'Attach 3(JV)'!A8</f>
        <v/>
      </c>
      <c r="B8" s="708"/>
      <c r="C8" s="708"/>
      <c r="D8" s="708"/>
      <c r="E8" s="708"/>
      <c r="F8" s="708"/>
      <c r="G8" s="13" t="str">
        <f>'Attach 3(JV)'!E8</f>
        <v>Contract Services</v>
      </c>
      <c r="I8" s="12"/>
    </row>
    <row r="9" spans="1:26" ht="20.100000000000001" customHeight="1">
      <c r="A9" s="14" t="s">
        <v>344</v>
      </c>
      <c r="B9" s="713">
        <f>'Attach 3(JV)'!B9</f>
        <v>0</v>
      </c>
      <c r="C9" s="713"/>
      <c r="D9" s="713"/>
      <c r="E9" s="713"/>
      <c r="F9" s="713"/>
      <c r="G9" s="13" t="str">
        <f>'Attach 3(JV)'!E9</f>
        <v>Power Grid Corporation of India Ltd.,</v>
      </c>
      <c r="I9" s="12"/>
    </row>
    <row r="10" spans="1:26" ht="20.100000000000001" customHeight="1">
      <c r="A10" s="14" t="s">
        <v>346</v>
      </c>
      <c r="B10" s="713">
        <f>'Attach 3(JV)'!B10</f>
        <v>0</v>
      </c>
      <c r="C10" s="713"/>
      <c r="D10" s="713"/>
      <c r="E10" s="713"/>
      <c r="F10" s="713"/>
      <c r="G10" s="13" t="str">
        <f>'Attach 3(JV)'!E10</f>
        <v>"Saudamini", Plot No. 2, Sector 29</v>
      </c>
      <c r="I10" s="12"/>
    </row>
    <row r="11" spans="1:26" ht="20.100000000000001" customHeight="1">
      <c r="B11" s="713">
        <f>'Attach 3(JV)'!B11</f>
        <v>0</v>
      </c>
      <c r="C11" s="713"/>
      <c r="D11" s="713"/>
      <c r="E11" s="713"/>
      <c r="F11" s="713"/>
      <c r="G11" s="13" t="str">
        <f>'Attach 3(JV)'!E11</f>
        <v>Gurgaon (Haryana) - 122001</v>
      </c>
    </row>
    <row r="12" spans="1:26" ht="20.100000000000001" customHeight="1">
      <c r="A12" s="31"/>
      <c r="B12" s="713">
        <f>'Attach 3(JV)'!B12</f>
        <v>0</v>
      </c>
      <c r="C12" s="713"/>
      <c r="D12" s="713"/>
      <c r="E12" s="713"/>
      <c r="F12" s="713"/>
      <c r="G12" s="13"/>
    </row>
    <row r="13" spans="1:26" ht="15.95" customHeight="1">
      <c r="A13" s="31"/>
      <c r="B13" s="119"/>
      <c r="C13" s="119"/>
      <c r="D13" s="119"/>
      <c r="E13" s="119"/>
      <c r="F13" s="119"/>
    </row>
    <row r="14" spans="1:26" ht="20.100000000000001" customHeight="1">
      <c r="A14" s="28" t="s">
        <v>338</v>
      </c>
    </row>
    <row r="15" spans="1:26" ht="20.100000000000001" customHeight="1">
      <c r="A15" s="31"/>
    </row>
    <row r="16" spans="1:26" ht="57.75" customHeight="1">
      <c r="A16" s="676" t="s">
        <v>15</v>
      </c>
      <c r="B16" s="676"/>
      <c r="C16" s="676"/>
      <c r="D16" s="676"/>
      <c r="E16" s="676"/>
      <c r="F16" s="676"/>
      <c r="G16" s="676"/>
      <c r="H16" s="676"/>
      <c r="I16" s="676"/>
      <c r="J16" s="676"/>
      <c r="K16" s="676"/>
      <c r="L16" s="676"/>
    </row>
    <row r="17" spans="1:12" ht="20.100000000000001" customHeight="1">
      <c r="A17" s="81">
        <v>1</v>
      </c>
      <c r="B17" s="82" t="s">
        <v>16</v>
      </c>
    </row>
    <row r="18" spans="1:12" ht="82.5" customHeight="1">
      <c r="A18" s="51"/>
      <c r="B18" s="1132" t="s">
        <v>17</v>
      </c>
      <c r="C18" s="1132"/>
      <c r="D18" s="1132"/>
      <c r="E18" s="1132"/>
      <c r="F18" s="1132"/>
      <c r="G18" s="1132"/>
      <c r="H18" s="1132"/>
      <c r="I18" s="1132"/>
      <c r="J18" s="1132"/>
      <c r="K18" s="1132"/>
      <c r="L18" s="1132"/>
    </row>
    <row r="19" spans="1:12" ht="60.75" customHeight="1">
      <c r="A19" s="52">
        <v>1.1000000000000001</v>
      </c>
      <c r="B19" s="1149" t="s">
        <v>18</v>
      </c>
      <c r="C19" s="1149"/>
      <c r="D19" s="1149"/>
      <c r="E19" s="1149"/>
      <c r="F19" s="1149"/>
      <c r="G19" s="1149"/>
      <c r="H19" s="1149"/>
      <c r="I19" s="1149"/>
      <c r="J19" s="1149"/>
      <c r="K19" s="1149"/>
      <c r="L19" s="1149"/>
    </row>
    <row r="20" spans="1:12" ht="33" customHeight="1">
      <c r="A20" s="51"/>
      <c r="B20" s="707" t="str">
        <f>IF('Names of Bidder'!D6="Sole Bidder","Name of the Bidder (Sole Bidder)", "Name of Bidder (Lead Partner)")</f>
        <v>Name of Bidder (Lead Partner)</v>
      </c>
      <c r="C20" s="707"/>
      <c r="D20" s="707"/>
      <c r="E20" s="707"/>
      <c r="F20" s="707"/>
      <c r="G20" s="707"/>
      <c r="H20" s="1147">
        <f>B9</f>
        <v>0</v>
      </c>
      <c r="I20" s="1147"/>
      <c r="J20" s="1147"/>
      <c r="K20" s="1147"/>
      <c r="L20" s="1147"/>
    </row>
    <row r="21" spans="1:12" ht="33" customHeight="1">
      <c r="A21" s="34"/>
      <c r="B21" s="707" t="s">
        <v>19</v>
      </c>
      <c r="C21" s="707"/>
      <c r="D21" s="707"/>
      <c r="E21" s="707"/>
      <c r="F21" s="707"/>
      <c r="G21" s="707"/>
      <c r="H21" s="1136"/>
      <c r="I21" s="1137"/>
      <c r="J21" s="1137"/>
      <c r="K21" s="1137"/>
      <c r="L21" s="1137"/>
    </row>
    <row r="22" spans="1:12" ht="33" customHeight="1">
      <c r="A22" s="34"/>
      <c r="B22" s="707" t="s">
        <v>20</v>
      </c>
      <c r="C22" s="707"/>
      <c r="D22" s="707"/>
      <c r="E22" s="707"/>
      <c r="F22" s="707"/>
      <c r="G22" s="707"/>
      <c r="H22" s="1136"/>
      <c r="I22" s="1137"/>
      <c r="J22" s="1137"/>
      <c r="K22" s="1137"/>
      <c r="L22" s="1137"/>
    </row>
    <row r="23" spans="1:12" ht="33" customHeight="1">
      <c r="A23" s="34"/>
      <c r="B23" s="707" t="s">
        <v>21</v>
      </c>
      <c r="C23" s="707"/>
      <c r="D23" s="707"/>
      <c r="E23" s="707"/>
      <c r="F23" s="707"/>
      <c r="G23" s="707"/>
      <c r="H23" s="1137"/>
      <c r="I23" s="1137"/>
      <c r="J23" s="1137"/>
      <c r="K23" s="1137"/>
      <c r="L23" s="1137"/>
    </row>
    <row r="24" spans="1:12" ht="33" customHeight="1">
      <c r="A24" s="34"/>
      <c r="B24" s="707" t="s">
        <v>22</v>
      </c>
      <c r="C24" s="707"/>
      <c r="D24" s="707"/>
      <c r="E24" s="707"/>
      <c r="F24" s="707"/>
      <c r="G24" s="707"/>
      <c r="H24" s="1137"/>
      <c r="I24" s="1137"/>
      <c r="J24" s="1137"/>
      <c r="K24" s="1137"/>
      <c r="L24" s="1137"/>
    </row>
    <row r="25" spans="1:12" ht="6" customHeight="1">
      <c r="A25" s="34"/>
      <c r="B25" s="177"/>
      <c r="C25" s="177"/>
      <c r="D25" s="177"/>
      <c r="E25" s="177"/>
      <c r="F25" s="177"/>
      <c r="G25" s="177"/>
      <c r="H25" s="178"/>
      <c r="I25" s="178"/>
      <c r="J25" s="178"/>
      <c r="K25" s="178"/>
      <c r="L25" s="178"/>
    </row>
    <row r="26" spans="1:12" ht="18.95" customHeight="1">
      <c r="A26" s="52">
        <v>1.2</v>
      </c>
      <c r="B26" s="1146" t="s">
        <v>165</v>
      </c>
      <c r="C26" s="1146"/>
      <c r="D26" s="1146"/>
      <c r="E26" s="1146"/>
      <c r="F26" s="1146"/>
      <c r="G26" s="1146"/>
      <c r="H26" s="1146"/>
      <c r="I26" s="1146"/>
      <c r="J26" s="1146"/>
      <c r="K26" s="1146"/>
      <c r="L26" s="1146"/>
    </row>
    <row r="27" spans="1:12" ht="18.95" customHeight="1">
      <c r="A27" s="55" t="s">
        <v>23</v>
      </c>
      <c r="B27" s="28" t="s">
        <v>24</v>
      </c>
      <c r="D27" s="83"/>
      <c r="E27" s="83"/>
    </row>
    <row r="28" spans="1:12" ht="18.95" customHeight="1">
      <c r="A28" s="34"/>
      <c r="B28" s="1114" t="s">
        <v>25</v>
      </c>
      <c r="C28" s="1114"/>
      <c r="D28" s="1071"/>
      <c r="E28" s="1071"/>
      <c r="F28" s="1071"/>
      <c r="G28" s="1071"/>
      <c r="H28" s="1071"/>
      <c r="I28" s="1071"/>
      <c r="J28" s="1071"/>
      <c r="K28" s="1071"/>
      <c r="L28" s="1071"/>
    </row>
    <row r="29" spans="1:12" ht="18.95" customHeight="1">
      <c r="A29" s="34"/>
      <c r="B29" s="1141" t="s">
        <v>26</v>
      </c>
      <c r="C29" s="1142"/>
      <c r="D29" s="1144"/>
      <c r="E29" s="1144"/>
      <c r="F29" s="1144"/>
      <c r="G29" s="1144"/>
      <c r="H29" s="1144"/>
      <c r="I29" s="1144"/>
      <c r="J29" s="1144"/>
      <c r="K29" s="1144"/>
      <c r="L29" s="1144"/>
    </row>
    <row r="30" spans="1:12" ht="18.95" customHeight="1">
      <c r="A30" s="34"/>
      <c r="B30" s="86"/>
      <c r="C30" s="53"/>
      <c r="D30" s="1143"/>
      <c r="E30" s="1143"/>
      <c r="F30" s="1143"/>
      <c r="G30" s="1143"/>
      <c r="H30" s="1143"/>
      <c r="I30" s="1143"/>
      <c r="J30" s="1143"/>
      <c r="K30" s="1143"/>
      <c r="L30" s="1143"/>
    </row>
    <row r="31" spans="1:12" ht="18.95" customHeight="1">
      <c r="A31" s="34"/>
      <c r="B31" s="86"/>
      <c r="C31" s="53"/>
      <c r="D31" s="1143"/>
      <c r="E31" s="1143"/>
      <c r="F31" s="1143"/>
      <c r="G31" s="1143"/>
      <c r="H31" s="1143"/>
      <c r="I31" s="1143"/>
      <c r="J31" s="1143"/>
      <c r="K31" s="1143"/>
      <c r="L31" s="1143"/>
    </row>
    <row r="32" spans="1:12" ht="18.95" customHeight="1">
      <c r="A32" s="34"/>
      <c r="B32" s="87"/>
      <c r="C32" s="54"/>
      <c r="D32" s="1145"/>
      <c r="E32" s="1145"/>
      <c r="F32" s="1145"/>
      <c r="G32" s="1145"/>
      <c r="H32" s="1145"/>
      <c r="I32" s="1145"/>
      <c r="J32" s="1145"/>
      <c r="K32" s="1145"/>
      <c r="L32" s="1145"/>
    </row>
    <row r="33" spans="1:54" ht="18.95" customHeight="1">
      <c r="A33" s="34"/>
      <c r="B33" s="1114" t="s">
        <v>27</v>
      </c>
      <c r="C33" s="1114"/>
      <c r="D33" s="1071"/>
      <c r="E33" s="1071"/>
      <c r="F33" s="1071"/>
      <c r="G33" s="1071"/>
      <c r="H33" s="1071"/>
      <c r="I33" s="1071"/>
      <c r="J33" s="1071"/>
      <c r="K33" s="1071"/>
      <c r="L33" s="1071"/>
    </row>
    <row r="34" spans="1:54" ht="18.95" customHeight="1">
      <c r="A34" s="34"/>
      <c r="B34" s="1114" t="s">
        <v>28</v>
      </c>
      <c r="C34" s="1114"/>
      <c r="D34" s="1071"/>
      <c r="E34" s="1071"/>
      <c r="F34" s="1071"/>
      <c r="G34" s="1071"/>
      <c r="H34" s="1071"/>
      <c r="I34" s="1071"/>
      <c r="J34" s="1071"/>
      <c r="K34" s="1071"/>
      <c r="L34" s="1071"/>
    </row>
    <row r="35" spans="1:54" ht="18.95" customHeight="1">
      <c r="A35" s="34"/>
      <c r="B35" s="1114" t="s">
        <v>29</v>
      </c>
      <c r="C35" s="1114"/>
      <c r="D35" s="1071"/>
      <c r="E35" s="1071"/>
      <c r="F35" s="1071"/>
      <c r="G35" s="1071"/>
      <c r="H35" s="1071"/>
      <c r="I35" s="1071"/>
      <c r="J35" s="1071"/>
      <c r="K35" s="1071"/>
      <c r="L35" s="1071"/>
    </row>
    <row r="36" spans="1:54" ht="18.95" customHeight="1">
      <c r="A36" s="34"/>
      <c r="B36" s="1114" t="s">
        <v>30</v>
      </c>
      <c r="C36" s="1114"/>
      <c r="D36" s="1071"/>
      <c r="E36" s="1071"/>
      <c r="F36" s="1071"/>
      <c r="G36" s="1071"/>
      <c r="H36" s="1071"/>
      <c r="I36" s="1071"/>
      <c r="J36" s="1071"/>
      <c r="K36" s="1071"/>
      <c r="L36" s="1071"/>
    </row>
    <row r="37" spans="1:54" ht="8.1" customHeight="1">
      <c r="A37" s="34"/>
      <c r="B37" s="88"/>
      <c r="C37" s="88"/>
      <c r="D37" s="89"/>
      <c r="E37" s="89"/>
      <c r="F37" s="89"/>
      <c r="G37" s="89"/>
      <c r="H37" s="89"/>
      <c r="I37" s="89"/>
      <c r="J37" s="89"/>
      <c r="K37" s="89"/>
      <c r="L37" s="89"/>
    </row>
    <row r="38" spans="1:54" ht="61.5" customHeight="1">
      <c r="A38" s="56" t="s">
        <v>32</v>
      </c>
      <c r="B38" s="1132" t="s">
        <v>31</v>
      </c>
      <c r="C38" s="1132"/>
      <c r="D38" s="1132"/>
      <c r="E38" s="1132"/>
      <c r="F38" s="1132"/>
      <c r="G38" s="1132"/>
      <c r="H38" s="1132"/>
      <c r="I38" s="1132"/>
      <c r="J38" s="1132"/>
      <c r="K38" s="1132"/>
      <c r="L38" s="1132"/>
    </row>
    <row r="39" spans="1:54" ht="33.75" customHeight="1">
      <c r="A39" s="34"/>
      <c r="B39" s="85" t="s">
        <v>342</v>
      </c>
      <c r="C39" s="1139" t="s">
        <v>33</v>
      </c>
      <c r="D39" s="1139"/>
      <c r="E39" s="1139"/>
      <c r="F39" s="1139"/>
      <c r="G39" s="1139" t="s">
        <v>34</v>
      </c>
      <c r="H39" s="1139"/>
      <c r="I39" s="1139" t="s">
        <v>35</v>
      </c>
      <c r="J39" s="1139"/>
      <c r="K39" s="1139"/>
      <c r="L39" s="1139"/>
    </row>
    <row r="40" spans="1:54" ht="38.1" customHeight="1">
      <c r="B40" s="95"/>
      <c r="C40" s="1071"/>
      <c r="D40" s="1071"/>
      <c r="E40" s="1071"/>
      <c r="F40" s="1071"/>
      <c r="G40" s="1127"/>
      <c r="H40" s="1127"/>
      <c r="I40" s="1071"/>
      <c r="J40" s="1071"/>
      <c r="K40" s="1071"/>
      <c r="L40" s="1071"/>
    </row>
    <row r="41" spans="1:54" ht="38.1" customHeight="1">
      <c r="A41" s="34"/>
      <c r="B41" s="95"/>
      <c r="C41" s="1071"/>
      <c r="D41" s="1071"/>
      <c r="E41" s="1071"/>
      <c r="F41" s="1071"/>
      <c r="G41" s="1127"/>
      <c r="H41" s="1127"/>
      <c r="I41" s="1071"/>
      <c r="J41" s="1071"/>
      <c r="K41" s="1071"/>
      <c r="L41" s="1071"/>
    </row>
    <row r="42" spans="1:54" ht="20.100000000000001" customHeight="1">
      <c r="A42" s="81">
        <v>2</v>
      </c>
      <c r="B42" s="90" t="s">
        <v>36</v>
      </c>
    </row>
    <row r="43" spans="1:54" ht="78.75" customHeight="1">
      <c r="B43" s="1132" t="s">
        <v>37</v>
      </c>
      <c r="C43" s="1132"/>
      <c r="D43" s="1132"/>
      <c r="E43" s="1132"/>
      <c r="F43" s="1132"/>
      <c r="G43" s="1132"/>
      <c r="H43" s="1132"/>
      <c r="I43" s="1132"/>
      <c r="J43" s="1132"/>
      <c r="K43" s="1132"/>
      <c r="L43" s="1132"/>
    </row>
    <row r="44" spans="1:54" s="23" customFormat="1" ht="34.5" customHeight="1">
      <c r="A44" s="52">
        <v>2.1</v>
      </c>
      <c r="B44" s="1132" t="s">
        <v>38</v>
      </c>
      <c r="C44" s="1132"/>
      <c r="D44" s="1132"/>
      <c r="E44" s="1132"/>
      <c r="F44" s="1132"/>
      <c r="G44" s="1132"/>
      <c r="H44" s="1132"/>
      <c r="I44" s="1132"/>
      <c r="J44" s="1132"/>
      <c r="K44" s="1132"/>
      <c r="L44" s="1132"/>
      <c r="M44" s="77"/>
      <c r="N44" s="77"/>
      <c r="O44" s="77"/>
      <c r="P44" s="77"/>
      <c r="Q44" s="77"/>
      <c r="R44" s="77"/>
      <c r="S44" s="77"/>
      <c r="T44" s="77"/>
      <c r="U44" s="77"/>
      <c r="V44" s="77"/>
      <c r="W44" s="77"/>
      <c r="X44" s="77"/>
      <c r="Y44" s="77"/>
      <c r="Z44" s="77"/>
      <c r="AA44" s="77"/>
      <c r="AB44" s="77"/>
      <c r="AC44" s="77"/>
      <c r="AD44" s="77"/>
      <c r="AE44" s="77"/>
      <c r="AF44" s="77"/>
      <c r="AG44" s="77"/>
      <c r="AH44" s="77"/>
      <c r="AI44" s="77"/>
      <c r="AJ44" s="77"/>
      <c r="AK44" s="77"/>
      <c r="AL44" s="77"/>
      <c r="AM44" s="77"/>
      <c r="AN44" s="77"/>
      <c r="AO44" s="77"/>
      <c r="AP44" s="77"/>
      <c r="AQ44" s="77"/>
      <c r="AR44" s="77"/>
      <c r="AS44" s="77"/>
      <c r="AT44" s="77"/>
      <c r="AU44" s="77"/>
      <c r="AV44" s="77"/>
      <c r="AW44" s="77"/>
      <c r="AX44" s="77"/>
      <c r="AY44" s="77"/>
      <c r="AZ44" s="77"/>
      <c r="BA44" s="77"/>
      <c r="BB44" s="77"/>
    </row>
    <row r="45" spans="1:54" ht="51" customHeight="1">
      <c r="A45" s="34"/>
      <c r="B45" s="85" t="s">
        <v>39</v>
      </c>
      <c r="C45" s="1139" t="s">
        <v>40</v>
      </c>
      <c r="D45" s="1139"/>
      <c r="E45" s="1139"/>
      <c r="F45" s="1139"/>
      <c r="G45" s="1139" t="s">
        <v>41</v>
      </c>
      <c r="H45" s="1139"/>
      <c r="I45" s="1139" t="s">
        <v>113</v>
      </c>
      <c r="J45" s="1139"/>
      <c r="K45" s="1139" t="s">
        <v>114</v>
      </c>
      <c r="L45" s="1139"/>
    </row>
    <row r="46" spans="1:54" ht="27.95" customHeight="1">
      <c r="A46" s="34"/>
      <c r="B46" s="95">
        <v>1</v>
      </c>
      <c r="C46" s="1071"/>
      <c r="D46" s="1071"/>
      <c r="E46" s="1071"/>
      <c r="F46" s="1071"/>
      <c r="G46" s="1127"/>
      <c r="H46" s="1127"/>
      <c r="I46" s="1127"/>
      <c r="J46" s="1127"/>
      <c r="K46" s="1128"/>
      <c r="L46" s="1128"/>
    </row>
    <row r="47" spans="1:54" ht="27.95" customHeight="1">
      <c r="A47" s="34"/>
      <c r="B47" s="95">
        <v>2</v>
      </c>
      <c r="C47" s="1071"/>
      <c r="D47" s="1071"/>
      <c r="E47" s="1071"/>
      <c r="F47" s="1071"/>
      <c r="G47" s="1127"/>
      <c r="H47" s="1127"/>
      <c r="I47" s="1127"/>
      <c r="J47" s="1127"/>
      <c r="K47" s="1128"/>
      <c r="L47" s="1128"/>
    </row>
    <row r="48" spans="1:54" ht="27.95" customHeight="1">
      <c r="A48" s="34"/>
      <c r="B48" s="95">
        <v>3</v>
      </c>
      <c r="C48" s="1071"/>
      <c r="D48" s="1071"/>
      <c r="E48" s="1071"/>
      <c r="F48" s="1071"/>
      <c r="G48" s="1127"/>
      <c r="H48" s="1127"/>
      <c r="I48" s="1127"/>
      <c r="J48" s="1127"/>
      <c r="K48" s="1128"/>
      <c r="L48" s="1128"/>
    </row>
    <row r="49" spans="1:12" ht="27.95" customHeight="1">
      <c r="A49" s="34"/>
      <c r="B49" s="95">
        <v>4</v>
      </c>
      <c r="C49" s="1071"/>
      <c r="D49" s="1071"/>
      <c r="E49" s="1071"/>
      <c r="F49" s="1071"/>
      <c r="G49" s="1127"/>
      <c r="H49" s="1127"/>
      <c r="I49" s="1127"/>
      <c r="J49" s="1127"/>
      <c r="K49" s="1128"/>
      <c r="L49" s="1128"/>
    </row>
    <row r="50" spans="1:12" ht="27.95" customHeight="1">
      <c r="A50" s="34"/>
      <c r="B50" s="95">
        <v>5</v>
      </c>
      <c r="C50" s="1071"/>
      <c r="D50" s="1071"/>
      <c r="E50" s="1071"/>
      <c r="F50" s="1071"/>
      <c r="G50" s="1127"/>
      <c r="H50" s="1127"/>
      <c r="I50" s="1127"/>
      <c r="J50" s="1127"/>
      <c r="K50" s="1128"/>
      <c r="L50" s="1128"/>
    </row>
    <row r="51" spans="1:12" ht="21" customHeight="1">
      <c r="A51" s="81"/>
      <c r="B51" s="90"/>
      <c r="D51" s="89"/>
      <c r="E51" s="89"/>
      <c r="F51" s="89"/>
    </row>
    <row r="52" spans="1:12" ht="21" customHeight="1">
      <c r="A52" s="604">
        <v>3</v>
      </c>
      <c r="B52" s="90" t="s">
        <v>854</v>
      </c>
      <c r="D52" s="89"/>
      <c r="E52" s="89"/>
      <c r="F52" s="89"/>
    </row>
    <row r="53" spans="1:12" ht="64.5" customHeight="1">
      <c r="A53" s="81"/>
      <c r="B53" s="1122" t="s">
        <v>855</v>
      </c>
      <c r="C53" s="1122"/>
      <c r="D53" s="1122"/>
      <c r="E53" s="1122"/>
      <c r="F53" s="1122"/>
      <c r="G53" s="1122"/>
      <c r="H53" s="1122"/>
      <c r="I53" s="1122"/>
      <c r="J53" s="1122"/>
      <c r="K53" s="1122"/>
      <c r="L53" s="1122"/>
    </row>
    <row r="54" spans="1:12" ht="25.5" customHeight="1">
      <c r="A54" s="70">
        <v>3.1</v>
      </c>
      <c r="B54" s="1140" t="s">
        <v>856</v>
      </c>
      <c r="C54" s="1140"/>
      <c r="D54" s="1140"/>
      <c r="E54" s="1140"/>
      <c r="F54" s="1140"/>
      <c r="G54" s="1140"/>
      <c r="H54" s="1140"/>
      <c r="I54" s="1140"/>
      <c r="J54" s="1140"/>
      <c r="K54" s="1140"/>
      <c r="L54" s="1140"/>
    </row>
    <row r="55" spans="1:12" ht="40.5" customHeight="1">
      <c r="A55" s="81"/>
      <c r="B55" s="85" t="s">
        <v>39</v>
      </c>
      <c r="C55" s="1139" t="s">
        <v>857</v>
      </c>
      <c r="D55" s="1139"/>
      <c r="E55" s="1139"/>
      <c r="F55" s="1139"/>
      <c r="G55" s="1154" t="s">
        <v>858</v>
      </c>
      <c r="H55" s="1155"/>
      <c r="I55" s="1155"/>
      <c r="J55" s="1155"/>
      <c r="K55" s="1155"/>
      <c r="L55" s="1156"/>
    </row>
    <row r="56" spans="1:12" ht="21" customHeight="1">
      <c r="A56" s="81"/>
      <c r="B56" s="95"/>
      <c r="C56" s="1071"/>
      <c r="D56" s="1071"/>
      <c r="E56" s="1071"/>
      <c r="F56" s="1071"/>
      <c r="G56" s="1151"/>
      <c r="H56" s="1152"/>
      <c r="I56" s="1152"/>
      <c r="J56" s="1152"/>
      <c r="K56" s="1152"/>
      <c r="L56" s="1153"/>
    </row>
    <row r="57" spans="1:12" ht="21" customHeight="1">
      <c r="A57" s="81"/>
      <c r="B57" s="95"/>
      <c r="C57" s="1071"/>
      <c r="D57" s="1071"/>
      <c r="E57" s="1071"/>
      <c r="F57" s="1071"/>
      <c r="G57" s="1151"/>
      <c r="H57" s="1152"/>
      <c r="I57" s="1152"/>
      <c r="J57" s="1152"/>
      <c r="K57" s="1152"/>
      <c r="L57" s="1153"/>
    </row>
    <row r="58" spans="1:12" ht="21" customHeight="1">
      <c r="A58" s="81"/>
      <c r="B58" s="95"/>
      <c r="C58" s="1071"/>
      <c r="D58" s="1071"/>
      <c r="E58" s="1071"/>
      <c r="F58" s="1071"/>
      <c r="G58" s="1151"/>
      <c r="H58" s="1152"/>
      <c r="I58" s="1152"/>
      <c r="J58" s="1152"/>
      <c r="K58" s="1152"/>
      <c r="L58" s="1153"/>
    </row>
    <row r="59" spans="1:12" ht="21" customHeight="1">
      <c r="A59" s="81"/>
      <c r="B59" s="95"/>
      <c r="C59" s="1071"/>
      <c r="D59" s="1071"/>
      <c r="E59" s="1071"/>
      <c r="F59" s="1071"/>
      <c r="G59" s="1151"/>
      <c r="H59" s="1152"/>
      <c r="I59" s="1152"/>
      <c r="J59" s="1152"/>
      <c r="K59" s="1152"/>
      <c r="L59" s="1153"/>
    </row>
    <row r="60" spans="1:12" ht="21" customHeight="1">
      <c r="A60" s="81"/>
      <c r="B60" s="95"/>
      <c r="C60" s="1071"/>
      <c r="D60" s="1071"/>
      <c r="E60" s="1071"/>
      <c r="F60" s="1071"/>
      <c r="G60" s="1151"/>
      <c r="H60" s="1152"/>
      <c r="I60" s="1152"/>
      <c r="J60" s="1152"/>
      <c r="K60" s="1152"/>
      <c r="L60" s="1153"/>
    </row>
    <row r="61" spans="1:12" ht="21" customHeight="1">
      <c r="A61" s="81"/>
      <c r="B61" s="90"/>
      <c r="D61" s="89"/>
      <c r="E61" s="89"/>
      <c r="F61" s="89"/>
    </row>
    <row r="62" spans="1:12" ht="21" customHeight="1">
      <c r="A62" s="81">
        <v>4</v>
      </c>
      <c r="B62" s="90" t="s">
        <v>42</v>
      </c>
      <c r="D62" s="89"/>
      <c r="E62" s="89"/>
      <c r="F62" s="89"/>
    </row>
    <row r="63" spans="1:12" ht="18" customHeight="1">
      <c r="A63" s="91">
        <v>4.0999999999999996</v>
      </c>
      <c r="B63" s="1138" t="s">
        <v>43</v>
      </c>
      <c r="C63" s="1138"/>
      <c r="D63" s="1138"/>
      <c r="E63" s="1138"/>
      <c r="F63" s="89"/>
    </row>
    <row r="64" spans="1:12" ht="67.5" customHeight="1">
      <c r="A64" s="34"/>
      <c r="B64" s="1132" t="s">
        <v>44</v>
      </c>
      <c r="C64" s="1132"/>
      <c r="D64" s="1132"/>
      <c r="E64" s="1132"/>
      <c r="F64" s="1132"/>
      <c r="G64" s="1132"/>
      <c r="H64" s="1132"/>
      <c r="I64" s="1132"/>
      <c r="J64" s="1132"/>
      <c r="K64" s="1132"/>
      <c r="L64" s="1132"/>
    </row>
    <row r="65" spans="1:54" s="23" customFormat="1" ht="35.25" customHeight="1">
      <c r="A65" s="34"/>
      <c r="B65" s="1044" t="s">
        <v>45</v>
      </c>
      <c r="C65" s="1044"/>
      <c r="D65" s="1044"/>
      <c r="E65" s="1036" t="s">
        <v>46</v>
      </c>
      <c r="F65" s="1129"/>
      <c r="G65" s="1129"/>
      <c r="H65" s="1037"/>
      <c r="I65" s="1044" t="s">
        <v>47</v>
      </c>
      <c r="J65" s="1044"/>
      <c r="K65" s="1044"/>
      <c r="L65" s="1044"/>
      <c r="M65" s="77"/>
      <c r="N65" s="77"/>
      <c r="O65" s="77"/>
      <c r="P65" s="77"/>
      <c r="Q65" s="77"/>
      <c r="R65" s="77"/>
      <c r="S65" s="77"/>
      <c r="T65" s="77"/>
      <c r="U65" s="77"/>
      <c r="V65" s="77"/>
      <c r="W65" s="77"/>
      <c r="X65" s="77"/>
      <c r="Y65" s="77"/>
      <c r="Z65" s="77"/>
      <c r="AA65" s="77"/>
      <c r="AB65" s="77"/>
      <c r="AC65" s="77"/>
      <c r="AD65" s="77"/>
      <c r="AE65" s="77"/>
      <c r="AF65" s="77"/>
      <c r="AG65" s="77"/>
      <c r="AH65" s="77"/>
      <c r="AI65" s="77"/>
      <c r="AJ65" s="77"/>
      <c r="AK65" s="77"/>
      <c r="AL65" s="77"/>
      <c r="AM65" s="77"/>
      <c r="AN65" s="77"/>
      <c r="AO65" s="77"/>
      <c r="AP65" s="77"/>
      <c r="AQ65" s="77"/>
      <c r="AR65" s="77"/>
      <c r="AS65" s="77"/>
      <c r="AT65" s="77"/>
      <c r="AU65" s="77"/>
      <c r="AV65" s="77"/>
      <c r="AW65" s="77"/>
      <c r="AX65" s="77"/>
      <c r="AY65" s="77"/>
      <c r="AZ65" s="77"/>
      <c r="BA65" s="77"/>
      <c r="BB65" s="77"/>
    </row>
    <row r="66" spans="1:54" ht="20.100000000000001" customHeight="1">
      <c r="A66" s="34"/>
      <c r="B66" s="1071"/>
      <c r="C66" s="1071"/>
      <c r="D66" s="1071"/>
      <c r="E66" s="1127"/>
      <c r="F66" s="1127"/>
      <c r="G66" s="1127"/>
      <c r="H66" s="1127"/>
      <c r="I66" s="1127"/>
      <c r="J66" s="1127"/>
      <c r="K66" s="1127"/>
      <c r="L66" s="1127"/>
    </row>
    <row r="67" spans="1:54" ht="20.100000000000001" customHeight="1">
      <c r="A67" s="34"/>
      <c r="B67" s="1071"/>
      <c r="C67" s="1071"/>
      <c r="D67" s="1071"/>
      <c r="E67" s="1127"/>
      <c r="F67" s="1127"/>
      <c r="G67" s="1127"/>
      <c r="H67" s="1127"/>
      <c r="I67" s="1127"/>
      <c r="J67" s="1127"/>
      <c r="K67" s="1127"/>
      <c r="L67" s="1127"/>
    </row>
    <row r="68" spans="1:54" ht="20.100000000000001" customHeight="1">
      <c r="A68" s="34"/>
      <c r="B68" s="1071"/>
      <c r="C68" s="1071"/>
      <c r="D68" s="1071"/>
      <c r="E68" s="1127"/>
      <c r="F68" s="1127"/>
      <c r="G68" s="1127"/>
      <c r="H68" s="1127"/>
      <c r="I68" s="1127"/>
      <c r="J68" s="1127"/>
      <c r="K68" s="1127"/>
      <c r="L68" s="1127"/>
    </row>
    <row r="69" spans="1:54" ht="20.100000000000001" customHeight="1">
      <c r="A69" s="34"/>
      <c r="B69" s="1071"/>
      <c r="C69" s="1071"/>
      <c r="D69" s="1071"/>
      <c r="E69" s="1127"/>
      <c r="F69" s="1127"/>
      <c r="G69" s="1127"/>
      <c r="H69" s="1127"/>
      <c r="I69" s="1127"/>
      <c r="J69" s="1127"/>
      <c r="K69" s="1127"/>
      <c r="L69" s="1127"/>
    </row>
    <row r="70" spans="1:54" ht="20.100000000000001" customHeight="1">
      <c r="A70" s="34"/>
      <c r="B70" s="1071"/>
      <c r="C70" s="1071"/>
      <c r="D70" s="1071"/>
      <c r="E70" s="1127"/>
      <c r="F70" s="1127"/>
      <c r="G70" s="1127"/>
      <c r="H70" s="1127"/>
      <c r="I70" s="1127"/>
      <c r="J70" s="1127"/>
      <c r="K70" s="1127"/>
      <c r="L70" s="1127"/>
    </row>
    <row r="71" spans="1:54" ht="20.100000000000001" customHeight="1">
      <c r="A71" s="34"/>
      <c r="B71" s="1071"/>
      <c r="C71" s="1071"/>
      <c r="D71" s="1071"/>
      <c r="E71" s="1127"/>
      <c r="F71" s="1127"/>
      <c r="G71" s="1127"/>
      <c r="H71" s="1127"/>
      <c r="I71" s="1127"/>
      <c r="J71" s="1127"/>
      <c r="K71" s="1127"/>
      <c r="L71" s="1127"/>
    </row>
    <row r="72" spans="1:54" s="23" customFormat="1" ht="20.100000000000001" customHeight="1">
      <c r="A72" s="51">
        <v>4.2</v>
      </c>
      <c r="B72" s="31" t="s">
        <v>48</v>
      </c>
      <c r="C72" s="92"/>
      <c r="D72" s="92"/>
      <c r="E72" s="92"/>
      <c r="F72" s="92"/>
      <c r="M72" s="77"/>
      <c r="N72" s="77"/>
      <c r="O72" s="77"/>
      <c r="P72" s="77"/>
      <c r="Q72" s="77"/>
      <c r="R72" s="77"/>
      <c r="S72" s="77"/>
      <c r="T72" s="77"/>
      <c r="U72" s="77"/>
      <c r="V72" s="77"/>
      <c r="W72" s="77"/>
      <c r="X72" s="77"/>
      <c r="Y72" s="77"/>
      <c r="Z72" s="77"/>
      <c r="AA72" s="77"/>
      <c r="AB72" s="77"/>
      <c r="AC72" s="77"/>
      <c r="AD72" s="77"/>
      <c r="AE72" s="77"/>
      <c r="AF72" s="77"/>
      <c r="AG72" s="77"/>
      <c r="AH72" s="77"/>
      <c r="AI72" s="77"/>
      <c r="AJ72" s="77"/>
      <c r="AK72" s="77"/>
      <c r="AL72" s="77"/>
      <c r="AM72" s="77"/>
      <c r="AN72" s="77"/>
      <c r="AO72" s="77"/>
      <c r="AP72" s="77"/>
      <c r="AQ72" s="77"/>
      <c r="AR72" s="77"/>
      <c r="AS72" s="77"/>
      <c r="AT72" s="77"/>
      <c r="AU72" s="77"/>
      <c r="AV72" s="77"/>
      <c r="AW72" s="77"/>
      <c r="AX72" s="77"/>
      <c r="AY72" s="77"/>
      <c r="AZ72" s="77"/>
      <c r="BA72" s="77"/>
      <c r="BB72" s="77"/>
    </row>
    <row r="73" spans="1:54" s="23" customFormat="1" ht="20.100000000000001" customHeight="1">
      <c r="A73" s="31"/>
      <c r="B73" s="31"/>
      <c r="C73" s="92"/>
      <c r="D73" s="92"/>
      <c r="E73" s="92"/>
      <c r="F73" s="92"/>
      <c r="K73" s="96" t="s">
        <v>117</v>
      </c>
      <c r="L73" s="97"/>
      <c r="M73" s="77"/>
      <c r="N73" s="77"/>
      <c r="O73" s="77"/>
      <c r="P73" s="77"/>
      <c r="Q73" s="77"/>
      <c r="R73" s="77"/>
      <c r="S73" s="77"/>
      <c r="T73" s="77"/>
      <c r="U73" s="77"/>
      <c r="V73" s="77"/>
      <c r="W73" s="77"/>
      <c r="X73" s="77"/>
      <c r="Y73" s="77"/>
      <c r="Z73" s="77"/>
      <c r="AA73" s="77"/>
      <c r="AB73" s="77"/>
      <c r="AC73" s="77"/>
      <c r="AD73" s="77"/>
      <c r="AE73" s="77"/>
      <c r="AF73" s="77"/>
      <c r="AG73" s="77"/>
      <c r="AH73" s="77"/>
      <c r="AI73" s="77"/>
      <c r="AJ73" s="77"/>
      <c r="AK73" s="77"/>
      <c r="AL73" s="77"/>
      <c r="AM73" s="77"/>
      <c r="AN73" s="77"/>
      <c r="AO73" s="77"/>
      <c r="AP73" s="77"/>
      <c r="AQ73" s="77"/>
      <c r="AR73" s="77"/>
      <c r="AS73" s="77"/>
      <c r="AT73" s="77"/>
      <c r="AU73" s="77"/>
      <c r="AV73" s="77"/>
      <c r="AW73" s="77"/>
      <c r="AX73" s="77"/>
      <c r="AY73" s="77"/>
      <c r="AZ73" s="77"/>
      <c r="BA73" s="77"/>
      <c r="BB73" s="77"/>
    </row>
    <row r="74" spans="1:54" s="23" customFormat="1" ht="20.100000000000001" customHeight="1">
      <c r="A74" s="31"/>
      <c r="B74" s="44" t="s">
        <v>115</v>
      </c>
      <c r="C74" s="1044" t="s">
        <v>116</v>
      </c>
      <c r="D74" s="1044"/>
      <c r="E74" s="1044"/>
      <c r="F74" s="1044"/>
      <c r="G74" s="1044"/>
      <c r="H74" s="1036" t="s">
        <v>49</v>
      </c>
      <c r="I74" s="1129"/>
      <c r="J74" s="1129"/>
      <c r="K74" s="1129"/>
      <c r="L74" s="1037"/>
      <c r="M74" s="77"/>
      <c r="N74" s="77"/>
      <c r="O74" s="77"/>
      <c r="P74" s="77"/>
      <c r="Q74" s="77"/>
      <c r="R74" s="77"/>
      <c r="S74" s="77"/>
      <c r="T74" s="77"/>
      <c r="U74" s="77"/>
      <c r="V74" s="77"/>
      <c r="W74" s="77"/>
      <c r="X74" s="77"/>
      <c r="Y74" s="77"/>
      <c r="Z74" s="77"/>
      <c r="AA74" s="77"/>
      <c r="AB74" s="77"/>
      <c r="AC74" s="77"/>
      <c r="AD74" s="77"/>
      <c r="AE74" s="77"/>
      <c r="AF74" s="77"/>
      <c r="AG74" s="77"/>
      <c r="AH74" s="77"/>
      <c r="AI74" s="77"/>
      <c r="AJ74" s="77"/>
      <c r="AK74" s="77"/>
      <c r="AL74" s="77"/>
      <c r="AM74" s="77"/>
      <c r="AN74" s="77"/>
      <c r="AO74" s="77"/>
      <c r="AP74" s="77"/>
      <c r="AQ74" s="77"/>
      <c r="AR74" s="77"/>
      <c r="AS74" s="77"/>
      <c r="AT74" s="77"/>
      <c r="AU74" s="77"/>
      <c r="AV74" s="77"/>
      <c r="AW74" s="77"/>
      <c r="AX74" s="77"/>
      <c r="AY74" s="77"/>
      <c r="AZ74" s="77"/>
      <c r="BA74" s="77"/>
      <c r="BB74" s="77"/>
    </row>
    <row r="75" spans="1:54" s="167" customFormat="1" ht="33" customHeight="1">
      <c r="A75" s="37"/>
      <c r="B75" s="84"/>
      <c r="C75" s="80" t="s">
        <v>729</v>
      </c>
      <c r="D75" s="80" t="s">
        <v>726</v>
      </c>
      <c r="E75" s="80" t="s">
        <v>0</v>
      </c>
      <c r="F75" s="80" t="s">
        <v>179</v>
      </c>
      <c r="G75" s="80" t="s">
        <v>178</v>
      </c>
      <c r="H75" s="80" t="s">
        <v>730</v>
      </c>
      <c r="I75" s="80" t="s">
        <v>741</v>
      </c>
      <c r="J75" s="80" t="s">
        <v>742</v>
      </c>
      <c r="K75" s="80" t="s">
        <v>758</v>
      </c>
      <c r="L75" s="80" t="s">
        <v>759</v>
      </c>
      <c r="M75" s="166"/>
      <c r="N75" s="166"/>
      <c r="O75" s="166"/>
      <c r="P75" s="166"/>
      <c r="Q75" s="166"/>
      <c r="R75" s="166"/>
      <c r="S75" s="166"/>
      <c r="T75" s="166"/>
      <c r="U75" s="166"/>
      <c r="V75" s="166"/>
      <c r="W75" s="166"/>
      <c r="X75" s="166"/>
      <c r="Y75" s="166"/>
      <c r="Z75" s="166"/>
      <c r="AA75" s="166"/>
      <c r="AB75" s="166"/>
      <c r="AC75" s="166"/>
      <c r="AD75" s="166"/>
      <c r="AE75" s="166"/>
      <c r="AF75" s="166"/>
      <c r="AG75" s="166"/>
      <c r="AH75" s="166"/>
      <c r="AI75" s="166"/>
      <c r="AJ75" s="166"/>
      <c r="AK75" s="166"/>
      <c r="AL75" s="166"/>
      <c r="AM75" s="166"/>
      <c r="AN75" s="166"/>
      <c r="AO75" s="166"/>
      <c r="AP75" s="166"/>
      <c r="AQ75" s="166"/>
      <c r="AR75" s="166"/>
      <c r="AS75" s="166"/>
      <c r="AT75" s="166"/>
      <c r="AU75" s="166"/>
      <c r="AV75" s="166"/>
      <c r="AW75" s="166"/>
      <c r="AX75" s="166"/>
      <c r="AY75" s="166"/>
      <c r="AZ75" s="166"/>
      <c r="BA75" s="166"/>
      <c r="BB75" s="166"/>
    </row>
    <row r="76" spans="1:54" s="23" customFormat="1" ht="33" customHeight="1">
      <c r="A76" s="31"/>
      <c r="B76" s="84" t="s">
        <v>118</v>
      </c>
      <c r="C76" s="169"/>
      <c r="D76" s="169"/>
      <c r="E76" s="169"/>
      <c r="F76" s="169"/>
      <c r="G76" s="169"/>
      <c r="H76" s="169"/>
      <c r="I76" s="169"/>
      <c r="J76" s="169"/>
      <c r="K76" s="169"/>
      <c r="L76" s="169"/>
      <c r="M76" s="77"/>
      <c r="N76" s="77"/>
      <c r="O76" s="77"/>
      <c r="P76" s="77"/>
      <c r="Q76" s="77"/>
      <c r="R76" s="77"/>
      <c r="S76" s="77"/>
      <c r="T76" s="77"/>
      <c r="U76" s="77"/>
      <c r="V76" s="77"/>
      <c r="W76" s="77"/>
      <c r="X76" s="77"/>
      <c r="Y76" s="77"/>
      <c r="Z76" s="77"/>
      <c r="AA76" s="77"/>
      <c r="AB76" s="77"/>
      <c r="AC76" s="77"/>
      <c r="AD76" s="77"/>
      <c r="AE76" s="77"/>
      <c r="AF76" s="77"/>
      <c r="AG76" s="77"/>
      <c r="AH76" s="77"/>
      <c r="AI76" s="77"/>
      <c r="AJ76" s="77"/>
      <c r="AK76" s="77"/>
      <c r="AL76" s="77"/>
      <c r="AM76" s="77"/>
      <c r="AN76" s="77"/>
      <c r="AO76" s="77"/>
      <c r="AP76" s="77"/>
      <c r="AQ76" s="77"/>
      <c r="AR76" s="77"/>
      <c r="AS76" s="77"/>
      <c r="AT76" s="77"/>
      <c r="AU76" s="77"/>
      <c r="AV76" s="77"/>
      <c r="AW76" s="77"/>
      <c r="AX76" s="77"/>
      <c r="AY76" s="77"/>
      <c r="AZ76" s="77"/>
      <c r="BA76" s="77"/>
      <c r="BB76" s="77"/>
    </row>
    <row r="77" spans="1:54" s="23" customFormat="1" ht="33" customHeight="1">
      <c r="A77" s="31"/>
      <c r="B77" s="84" t="s">
        <v>119</v>
      </c>
      <c r="C77" s="169"/>
      <c r="D77" s="169"/>
      <c r="E77" s="169"/>
      <c r="F77" s="169"/>
      <c r="G77" s="169"/>
      <c r="H77" s="169"/>
      <c r="I77" s="169"/>
      <c r="J77" s="169"/>
      <c r="K77" s="169"/>
      <c r="L77" s="169"/>
      <c r="M77" s="77"/>
      <c r="N77" s="77"/>
      <c r="O77" s="77"/>
      <c r="P77" s="77"/>
      <c r="Q77" s="77"/>
      <c r="R77" s="77"/>
      <c r="S77" s="77"/>
      <c r="T77" s="77"/>
      <c r="U77" s="77"/>
      <c r="V77" s="77"/>
      <c r="W77" s="77"/>
      <c r="X77" s="77"/>
      <c r="Y77" s="77"/>
      <c r="Z77" s="77"/>
      <c r="AA77" s="77"/>
      <c r="AB77" s="77"/>
      <c r="AC77" s="77"/>
      <c r="AD77" s="77"/>
      <c r="AE77" s="77"/>
      <c r="AF77" s="77"/>
      <c r="AG77" s="77"/>
      <c r="AH77" s="77"/>
      <c r="AI77" s="77"/>
      <c r="AJ77" s="77"/>
      <c r="AK77" s="77"/>
      <c r="AL77" s="77"/>
      <c r="AM77" s="77"/>
      <c r="AN77" s="77"/>
      <c r="AO77" s="77"/>
      <c r="AP77" s="77"/>
      <c r="AQ77" s="77"/>
      <c r="AR77" s="77"/>
      <c r="AS77" s="77"/>
      <c r="AT77" s="77"/>
      <c r="AU77" s="77"/>
      <c r="AV77" s="77"/>
      <c r="AW77" s="77"/>
      <c r="AX77" s="77"/>
      <c r="AY77" s="77"/>
      <c r="AZ77" s="77"/>
      <c r="BA77" s="77"/>
      <c r="BB77" s="77"/>
    </row>
    <row r="78" spans="1:54" s="23" customFormat="1" ht="33" customHeight="1">
      <c r="A78" s="31"/>
      <c r="B78" s="84" t="s">
        <v>121</v>
      </c>
      <c r="C78" s="169"/>
      <c r="D78" s="169"/>
      <c r="E78" s="169"/>
      <c r="F78" s="169"/>
      <c r="G78" s="169"/>
      <c r="H78" s="169"/>
      <c r="I78" s="169"/>
      <c r="J78" s="169"/>
      <c r="K78" s="169"/>
      <c r="L78" s="169"/>
      <c r="M78" s="77"/>
      <c r="N78" s="77"/>
      <c r="O78" s="77"/>
      <c r="P78" s="77"/>
      <c r="Q78" s="77"/>
      <c r="R78" s="77"/>
      <c r="S78" s="77"/>
      <c r="T78" s="77"/>
      <c r="U78" s="77"/>
      <c r="V78" s="77"/>
      <c r="W78" s="77"/>
      <c r="X78" s="77"/>
      <c r="Y78" s="77"/>
      <c r="Z78" s="77"/>
      <c r="AA78" s="77"/>
      <c r="AB78" s="77"/>
      <c r="AC78" s="77"/>
      <c r="AD78" s="77"/>
      <c r="AE78" s="77"/>
      <c r="AF78" s="77"/>
      <c r="AG78" s="77"/>
      <c r="AH78" s="77"/>
      <c r="AI78" s="77"/>
      <c r="AJ78" s="77"/>
      <c r="AK78" s="77"/>
      <c r="AL78" s="77"/>
      <c r="AM78" s="77"/>
      <c r="AN78" s="77"/>
      <c r="AO78" s="77"/>
      <c r="AP78" s="77"/>
      <c r="AQ78" s="77"/>
      <c r="AR78" s="77"/>
      <c r="AS78" s="77"/>
      <c r="AT78" s="77"/>
      <c r="AU78" s="77"/>
      <c r="AV78" s="77"/>
      <c r="AW78" s="77"/>
      <c r="AX78" s="77"/>
      <c r="AY78" s="77"/>
      <c r="AZ78" s="77"/>
      <c r="BA78" s="77"/>
      <c r="BB78" s="77"/>
    </row>
    <row r="79" spans="1:54" s="23" customFormat="1" ht="33" customHeight="1">
      <c r="A79" s="31"/>
      <c r="B79" s="84" t="s">
        <v>122</v>
      </c>
      <c r="C79" s="169"/>
      <c r="D79" s="169"/>
      <c r="E79" s="169"/>
      <c r="F79" s="169"/>
      <c r="G79" s="169"/>
      <c r="H79" s="169"/>
      <c r="I79" s="169"/>
      <c r="J79" s="169"/>
      <c r="K79" s="169"/>
      <c r="L79" s="169"/>
      <c r="M79" s="77"/>
      <c r="N79" s="77"/>
      <c r="O79" s="77"/>
      <c r="P79" s="77"/>
      <c r="Q79" s="77"/>
      <c r="R79" s="77"/>
      <c r="S79" s="77"/>
      <c r="T79" s="77"/>
      <c r="U79" s="77"/>
      <c r="V79" s="77"/>
      <c r="W79" s="77"/>
      <c r="X79" s="77"/>
      <c r="Y79" s="77"/>
      <c r="Z79" s="77"/>
      <c r="AA79" s="77"/>
      <c r="AB79" s="77"/>
      <c r="AC79" s="77"/>
      <c r="AD79" s="77"/>
      <c r="AE79" s="77"/>
      <c r="AF79" s="77"/>
      <c r="AG79" s="77"/>
      <c r="AH79" s="77"/>
      <c r="AI79" s="77"/>
      <c r="AJ79" s="77"/>
      <c r="AK79" s="77"/>
      <c r="AL79" s="77"/>
      <c r="AM79" s="77"/>
      <c r="AN79" s="77"/>
      <c r="AO79" s="77"/>
      <c r="AP79" s="77"/>
      <c r="AQ79" s="77"/>
      <c r="AR79" s="77"/>
      <c r="AS79" s="77"/>
      <c r="AT79" s="77"/>
      <c r="AU79" s="77"/>
      <c r="AV79" s="77"/>
      <c r="AW79" s="77"/>
      <c r="AX79" s="77"/>
      <c r="AY79" s="77"/>
      <c r="AZ79" s="77"/>
      <c r="BA79" s="77"/>
      <c r="BB79" s="77"/>
    </row>
    <row r="80" spans="1:54" s="23" customFormat="1" ht="33" customHeight="1">
      <c r="A80" s="31"/>
      <c r="B80" s="84" t="s">
        <v>123</v>
      </c>
      <c r="C80" s="169"/>
      <c r="D80" s="169"/>
      <c r="E80" s="169"/>
      <c r="F80" s="169"/>
      <c r="G80" s="169"/>
      <c r="H80" s="169"/>
      <c r="I80" s="169"/>
      <c r="J80" s="169"/>
      <c r="K80" s="169"/>
      <c r="L80" s="169"/>
      <c r="M80" s="77"/>
      <c r="N80" s="77"/>
      <c r="O80" s="77"/>
      <c r="P80" s="77"/>
      <c r="Q80" s="77"/>
      <c r="R80" s="77"/>
      <c r="S80" s="77"/>
      <c r="T80" s="77"/>
      <c r="U80" s="77"/>
      <c r="V80" s="77"/>
      <c r="W80" s="77"/>
      <c r="X80" s="77"/>
      <c r="Y80" s="77"/>
      <c r="Z80" s="77"/>
      <c r="AA80" s="77"/>
      <c r="AB80" s="77"/>
      <c r="AC80" s="77"/>
      <c r="AD80" s="77"/>
      <c r="AE80" s="77"/>
      <c r="AF80" s="77"/>
      <c r="AG80" s="77"/>
      <c r="AH80" s="77"/>
      <c r="AI80" s="77"/>
      <c r="AJ80" s="77"/>
      <c r="AK80" s="77"/>
      <c r="AL80" s="77"/>
      <c r="AM80" s="77"/>
      <c r="AN80" s="77"/>
      <c r="AO80" s="77"/>
      <c r="AP80" s="77"/>
      <c r="AQ80" s="77"/>
      <c r="AR80" s="77"/>
      <c r="AS80" s="77"/>
      <c r="AT80" s="77"/>
      <c r="AU80" s="77"/>
      <c r="AV80" s="77"/>
      <c r="AW80" s="77"/>
      <c r="AX80" s="77"/>
      <c r="AY80" s="77"/>
      <c r="AZ80" s="77"/>
      <c r="BA80" s="77"/>
      <c r="BB80" s="77"/>
    </row>
    <row r="81" spans="1:54" s="23" customFormat="1" ht="33" customHeight="1">
      <c r="A81" s="31"/>
      <c r="B81" s="84" t="s">
        <v>124</v>
      </c>
      <c r="C81" s="169"/>
      <c r="D81" s="169"/>
      <c r="E81" s="169"/>
      <c r="F81" s="169"/>
      <c r="G81" s="169"/>
      <c r="H81" s="169"/>
      <c r="I81" s="169"/>
      <c r="J81" s="169"/>
      <c r="K81" s="169"/>
      <c r="L81" s="169"/>
      <c r="M81" s="77"/>
      <c r="N81" s="77"/>
      <c r="O81" s="77"/>
      <c r="P81" s="77"/>
      <c r="Q81" s="77"/>
      <c r="R81" s="77"/>
      <c r="S81" s="77"/>
      <c r="T81" s="77"/>
      <c r="U81" s="77"/>
      <c r="V81" s="77"/>
      <c r="W81" s="77"/>
      <c r="X81" s="77"/>
      <c r="Y81" s="77"/>
      <c r="Z81" s="77"/>
      <c r="AA81" s="77"/>
      <c r="AB81" s="77"/>
      <c r="AC81" s="77"/>
      <c r="AD81" s="77"/>
      <c r="AE81" s="77"/>
      <c r="AF81" s="77"/>
      <c r="AG81" s="77"/>
      <c r="AH81" s="77"/>
      <c r="AI81" s="77"/>
      <c r="AJ81" s="77"/>
      <c r="AK81" s="77"/>
      <c r="AL81" s="77"/>
      <c r="AM81" s="77"/>
      <c r="AN81" s="77"/>
      <c r="AO81" s="77"/>
      <c r="AP81" s="77"/>
      <c r="AQ81" s="77"/>
      <c r="AR81" s="77"/>
      <c r="AS81" s="77"/>
      <c r="AT81" s="77"/>
      <c r="AU81" s="77"/>
      <c r="AV81" s="77"/>
      <c r="AW81" s="77"/>
      <c r="AX81" s="77"/>
      <c r="AY81" s="77"/>
      <c r="AZ81" s="77"/>
      <c r="BA81" s="77"/>
      <c r="BB81" s="77"/>
    </row>
    <row r="82" spans="1:54" ht="20.100000000000001" customHeight="1">
      <c r="A82" s="93"/>
      <c r="B82" s="93"/>
      <c r="C82" s="94"/>
      <c r="D82" s="94"/>
      <c r="E82" s="94"/>
      <c r="F82" s="94"/>
    </row>
    <row r="83" spans="1:54" ht="45.75" customHeight="1">
      <c r="A83" s="329">
        <v>5</v>
      </c>
      <c r="B83" s="1135" t="s">
        <v>740</v>
      </c>
      <c r="C83" s="1135"/>
      <c r="D83" s="1135"/>
      <c r="E83" s="1135"/>
      <c r="F83" s="1135"/>
      <c r="G83" s="1135"/>
      <c r="H83" s="1136"/>
      <c r="I83" s="1137"/>
      <c r="J83" s="1137"/>
      <c r="K83" s="1137"/>
      <c r="L83" s="1137"/>
    </row>
    <row r="84" spans="1:54">
      <c r="A84" s="51"/>
      <c r="B84" s="1132"/>
      <c r="C84" s="1132"/>
      <c r="D84" s="1132"/>
      <c r="E84" s="1132"/>
      <c r="F84" s="1132"/>
      <c r="G84" s="1132"/>
      <c r="H84" s="1132"/>
      <c r="I84" s="1132"/>
      <c r="J84" s="1132"/>
      <c r="K84" s="1132"/>
      <c r="L84" s="1132"/>
    </row>
    <row r="85" spans="1:54" ht="20.100000000000001" customHeight="1">
      <c r="A85" s="93"/>
      <c r="B85" s="93"/>
      <c r="C85" s="94"/>
      <c r="D85" s="94"/>
      <c r="E85" s="94"/>
      <c r="F85" s="94"/>
    </row>
    <row r="86" spans="1:54" ht="24" customHeight="1">
      <c r="A86" s="93"/>
      <c r="B86" s="93"/>
      <c r="C86" s="94"/>
      <c r="D86" s="94"/>
      <c r="E86" s="94"/>
      <c r="F86" s="24"/>
      <c r="G86" s="57"/>
    </row>
    <row r="87" spans="1:54" ht="24" customHeight="1">
      <c r="A87" s="35" t="s">
        <v>7</v>
      </c>
      <c r="B87" s="1130">
        <f>'Attach 3(JV)'!B24</f>
        <v>0</v>
      </c>
      <c r="C87" s="1130"/>
      <c r="D87" s="1130"/>
      <c r="E87" s="24"/>
      <c r="G87" s="57" t="s">
        <v>5</v>
      </c>
      <c r="H87" s="1133">
        <f>'Attach 3(JV)'!E24</f>
        <v>0</v>
      </c>
      <c r="I87" s="1134"/>
      <c r="J87" s="1134"/>
      <c r="K87" s="1134"/>
      <c r="L87" s="1134"/>
    </row>
    <row r="88" spans="1:54" ht="24" customHeight="1">
      <c r="A88" s="35" t="s">
        <v>8</v>
      </c>
      <c r="B88" s="1131">
        <f>'Attach 3(JV)'!B25</f>
        <v>0</v>
      </c>
      <c r="C88" s="1131"/>
      <c r="D88" s="1131"/>
      <c r="E88" s="24"/>
      <c r="G88" s="57" t="s">
        <v>6</v>
      </c>
      <c r="H88" s="1133">
        <f>'Attach 3(JV)'!E25</f>
        <v>0</v>
      </c>
      <c r="I88" s="1134"/>
      <c r="J88" s="1134"/>
      <c r="K88" s="1134"/>
      <c r="L88" s="1134"/>
    </row>
  </sheetData>
  <sheetProtection password="EE0B" sheet="1" objects="1" scenarios="1" formatColumns="0" formatRows="0" selectLockedCells="1"/>
  <customSheetViews>
    <customSheetView guid="{496AE10D-777F-41DC-9459-B685612D7084}" showPageBreaks="1" showGridLines="0" zeroValues="0" printArea="1" view="pageBreakPreview" topLeftCell="A43">
      <selection activeCell="I66" sqref="I66:L66"/>
      <rowBreaks count="2" manualBreakCount="2">
        <brk id="23" max="11" man="1"/>
        <brk id="49" max="11" man="1"/>
      </rowBreaks>
      <pageMargins left="0.63" right="0.42" top="0.57999999999999996" bottom="0.6" header="0.34" footer="0.35"/>
      <pageSetup scale="95" orientation="portrait" r:id="rId1"/>
      <headerFooter alignWithMargins="0">
        <oddFooter>&amp;R&amp;"Book Antiqua,Bold"&amp;8 Page &amp;P of &amp;N</oddFooter>
      </headerFooter>
    </customSheetView>
    <customSheetView guid="{148014DA-3A4E-4452-87FA-29E4225C1DBF}" showPageBreaks="1" showGridLines="0" zeroValues="0" printArea="1" view="pageBreakPreview" topLeftCell="A4">
      <selection activeCell="H21" sqref="H21:L21"/>
      <rowBreaks count="2" manualBreakCount="2">
        <brk id="23" max="11" man="1"/>
        <brk id="49" max="11" man="1"/>
      </rowBreaks>
      <pageMargins left="0.63" right="0.42" top="0.57999999999999996" bottom="0.6" header="0.34" footer="0.35"/>
      <pageSetup scale="95" orientation="portrait" r:id="rId2"/>
      <headerFooter alignWithMargins="0">
        <oddFooter>&amp;R&amp;"Book Antiqua,Bold"&amp;8 Page &amp;P of &amp;N</oddFooter>
      </headerFooter>
    </customSheetView>
    <customSheetView guid="{4167AD0A-C305-4E18-90C0-E68C87B87BD7}" showPageBreaks="1" showGridLines="0" zeroValues="0" printArea="1" view="pageBreakPreview" topLeftCell="A4">
      <selection activeCell="H21" sqref="H21:L21"/>
      <rowBreaks count="2" manualBreakCount="2">
        <brk id="23" max="11" man="1"/>
        <brk id="49" max="11" man="1"/>
      </rowBreaks>
      <pageMargins left="0.63" right="0.42" top="0.57999999999999996" bottom="0.6" header="0.34" footer="0.35"/>
      <pageSetup scale="95" orientation="portrait" r:id="rId3"/>
      <headerFooter alignWithMargins="0">
        <oddFooter>&amp;R&amp;"Book Antiqua,Bold"&amp;8 Page &amp;P of &amp;N</oddFooter>
      </headerFooter>
    </customSheetView>
    <customSheetView guid="{E2E07920-5DA8-4DCB-AB03-A2E9F9E2B56D}" showPageBreaks="1" showGridLines="0" zeroValues="0" printArea="1" view="pageBreakPreview" topLeftCell="A25">
      <selection activeCell="C64" sqref="C64"/>
      <rowBreaks count="2" manualBreakCount="2">
        <brk id="23" max="11" man="1"/>
        <brk id="49" max="11" man="1"/>
      </rowBreaks>
      <pageMargins left="0.63" right="0.42" top="0.57999999999999996" bottom="0.6" header="0.34" footer="0.35"/>
      <pageSetup scale="95" orientation="portrait" r:id="rId4"/>
      <headerFooter alignWithMargins="0">
        <oddFooter>&amp;R&amp;"Book Antiqua,Bold"&amp;8 Page &amp;P of &amp;N</oddFooter>
      </headerFooter>
    </customSheetView>
    <customSheetView guid="{F7E0F5F5-A837-4858-962B-5093C362A793}" showPageBreaks="1" showGridLines="0" zeroValues="0" printArea="1" view="pageBreakPreview">
      <selection activeCell="C64" sqref="C64"/>
      <rowBreaks count="2" manualBreakCount="2">
        <brk id="23" max="11" man="1"/>
        <brk id="49" max="11" man="1"/>
      </rowBreaks>
      <pageMargins left="0.63" right="0.42" top="0.57999999999999996" bottom="0.6" header="0.34" footer="0.35"/>
      <pageSetup scale="95" orientation="portrait" r:id="rId5"/>
      <headerFooter alignWithMargins="0">
        <oddFooter>&amp;R&amp;"Book Antiqua,Bold"&amp;8 Page &amp;P of &amp;N</oddFooter>
      </headerFooter>
    </customSheetView>
    <customSheetView guid="{4C19ED80-F250-4761-A9B9-FB9136AF75D8}" showPageBreaks="1" showGridLines="0" zeroValues="0" printArea="1" view="pageBreakPreview" topLeftCell="A28">
      <selection activeCell="I40" sqref="I40:L40"/>
      <rowBreaks count="2" manualBreakCount="2">
        <brk id="23" max="11" man="1"/>
        <brk id="49" max="11" man="1"/>
      </rowBreaks>
      <pageMargins left="0.63" right="0.42" top="0.57999999999999996" bottom="0.6" header="0.34" footer="0.35"/>
      <pageSetup scale="95" orientation="portrait" r:id="rId6"/>
      <headerFooter alignWithMargins="0">
        <oddFooter>&amp;R&amp;"Book Antiqua,Bold"&amp;8 Page &amp;P of &amp;N</oddFooter>
      </headerFooter>
    </customSheetView>
    <customSheetView guid="{E51D3662-FFCE-4FD6-A590-7DDC9E38C41F}" showPageBreaks="1" showGridLines="0" zeroValues="0" printArea="1" view="pageBreakPreview">
      <selection activeCell="H21" sqref="H21:L21"/>
      <rowBreaks count="3" manualBreakCount="3">
        <brk id="23" max="11" man="1"/>
        <brk id="25" max="11" man="1"/>
        <brk id="50" max="16383" man="1"/>
      </rowBreaks>
      <pageMargins left="0.63" right="0.42" top="0.57999999999999996" bottom="0.6" header="0.34" footer="0.35"/>
      <pageSetup scale="98" orientation="portrait" r:id="rId7"/>
      <headerFooter alignWithMargins="0">
        <oddFooter>&amp;R&amp;"Book Antiqua,Bold"&amp;8 Page &amp;P of &amp;N</oddFooter>
      </headerFooter>
    </customSheetView>
    <customSheetView guid="{CB7992C9-ABA5-4C7D-8C49-1E1D8E8875C7}" showPageBreaks="1" showGridLines="0" zeroValues="0" printArea="1" view="pageBreakPreview" topLeftCell="A12">
      <selection activeCell="H21" sqref="H21:L21"/>
      <rowBreaks count="2" manualBreakCount="2">
        <brk id="25" max="11" man="1"/>
        <brk id="50" max="16383" man="1"/>
      </rowBreaks>
      <pageMargins left="0.63" right="0.42" top="0.57999999999999996" bottom="0.6" header="0.34" footer="0.35"/>
      <pageSetup scale="98" orientation="portrait" r:id="rId8"/>
      <headerFooter alignWithMargins="0">
        <oddFooter>&amp;R&amp;"Book Antiqua,Bold"&amp;8 Page &amp;P of &amp;N</oddFooter>
      </headerFooter>
    </customSheetView>
    <customSheetView guid="{97C0FC0E-800C-45C9-895E-E91A3F1ADBA4}" showPageBreaks="1" showGridLines="0" zeroValues="0" printArea="1" view="pageBreakPreview" topLeftCell="A25">
      <selection activeCell="D28" sqref="D28:L28"/>
      <rowBreaks count="2" manualBreakCount="2">
        <brk id="25" max="11" man="1"/>
        <brk id="50" max="16383" man="1"/>
      </rowBreaks>
      <pageMargins left="0.63" right="0.42" top="0.57999999999999996" bottom="0.6" header="0.34" footer="0.35"/>
      <pageSetup scale="98" orientation="portrait" r:id="rId9"/>
      <headerFooter alignWithMargins="0">
        <oddFooter>&amp;R&amp;"Book Antiqua,Bold"&amp;8 Page &amp;P of &amp;N</oddFooter>
      </headerFooter>
    </customSheetView>
    <customSheetView guid="{15A19D23-A9FD-4FC1-B7B0-F2D16BDFC729}" showPageBreaks="1" showGridLines="0" zeroValues="0" printArea="1" view="pageBreakPreview" topLeftCell="A21">
      <selection activeCell="H21" sqref="H21:L21"/>
      <rowBreaks count="2" manualBreakCount="2">
        <brk id="25" max="11" man="1"/>
        <brk id="50" max="16383" man="1"/>
      </rowBreaks>
      <pageMargins left="0.63" right="0.42" top="0.57999999999999996" bottom="0.6" header="0.34" footer="0.35"/>
      <pageSetup scale="98" orientation="portrait" r:id="rId10"/>
      <headerFooter alignWithMargins="0">
        <oddFooter>&amp;R&amp;"Book Antiqua,Bold"&amp;8 Page &amp;P of &amp;N</oddFooter>
      </headerFooter>
    </customSheetView>
    <customSheetView guid="{C5EDD9E3-0801-4479-8600-A80B0FCFDF0B}" showPageBreaks="1" showGridLines="0" zeroValues="0" printArea="1" view="pageBreakPreview" topLeftCell="A76">
      <selection activeCell="B17" sqref="B17"/>
      <rowBreaks count="2" manualBreakCount="2">
        <brk id="25" max="11" man="1"/>
        <brk id="50" max="16383" man="1"/>
      </rowBreaks>
      <pageMargins left="0.63" right="0.42" top="0.57999999999999996" bottom="0.6" header="0.34" footer="0.35"/>
      <pageSetup scale="98" orientation="portrait" r:id="rId11"/>
      <headerFooter alignWithMargins="0">
        <oddFooter>&amp;R&amp;"Book Antiqua,Bold"&amp;8 Page &amp;P of &amp;N</oddFooter>
      </headerFooter>
    </customSheetView>
    <customSheetView guid="{FE4EC9C4-31B9-4D40-8323-5B16C3BC840F}" showPageBreaks="1" showGridLines="0" zeroValues="0" printArea="1" view="pageBreakPreview" topLeftCell="A67">
      <selection activeCell="D68" sqref="D68"/>
      <rowBreaks count="2" manualBreakCount="2">
        <brk id="25" max="11" man="1"/>
        <brk id="50" max="16383" man="1"/>
      </rowBreaks>
      <pageMargins left="0.63" right="0.42" top="0.57999999999999996" bottom="0.6" header="0.34" footer="0.35"/>
      <pageSetup scale="98" orientation="portrait" r:id="rId12"/>
      <headerFooter alignWithMargins="0">
        <oddFooter>&amp;R&amp;"Book Antiqua,Bold"&amp;8 Page &amp;P of &amp;N</oddFooter>
      </headerFooter>
    </customSheetView>
    <customSheetView guid="{F9FE2C60-2849-4C32-B532-2B1A89FFA9CD}" showGridLines="0" zeroValues="0" topLeftCell="A64">
      <selection activeCell="D68" sqref="D68"/>
      <rowBreaks count="2" manualBreakCount="2">
        <brk id="24" max="16383" man="1"/>
        <brk id="50" max="16383" man="1"/>
      </rowBreaks>
      <pageMargins left="0.63" right="0.42" top="0.57999999999999996" bottom="0.6" header="0.34" footer="0.35"/>
      <pageSetup orientation="portrait" r:id="rId13"/>
      <headerFooter alignWithMargins="0">
        <oddFooter>&amp;R&amp;"Book Antiqua,Bold"&amp;8 Page &amp;P of &amp;N</oddFooter>
      </headerFooter>
    </customSheetView>
    <customSheetView guid="{494F6778-23FE-4AAC-B37D-6C7543FC13B9}" showGridLines="0" zeroValues="0" topLeftCell="A19">
      <selection activeCell="H24" sqref="H24:L24"/>
      <rowBreaks count="4" manualBreakCount="4">
        <brk id="24" max="16383" man="1"/>
        <brk id="50" max="16383" man="1"/>
        <brk id="76" max="16383" man="1"/>
        <brk id="153" max="16383" man="1"/>
      </rowBreaks>
      <pageMargins left="0.63" right="0.42" top="0.57999999999999996" bottom="0.6" header="0.34" footer="0.35"/>
      <pageSetup orientation="portrait" r:id="rId14"/>
      <headerFooter alignWithMargins="0">
        <oddFooter>&amp;R&amp;"Book Antiqua,Bold"&amp;8 Page &amp;P of &amp;N</oddFooter>
      </headerFooter>
    </customSheetView>
    <customSheetView guid="{CD4CA1A8-824A-452F-BDBA-32A47C1B3013}" showGridLines="0" zeroValues="0" topLeftCell="A13">
      <selection activeCell="H21" sqref="H21:L21"/>
      <rowBreaks count="4" manualBreakCount="4">
        <brk id="24" max="16383" man="1"/>
        <brk id="49" max="16383" man="1"/>
        <brk id="75" max="16383" man="1"/>
        <brk id="151" max="16383" man="1"/>
      </rowBreaks>
      <pageMargins left="0.63" right="0.42" top="0.57999999999999996" bottom="0.6" header="0.34" footer="0.35"/>
      <pageSetup orientation="portrait" r:id="rId15"/>
      <headerFooter alignWithMargins="0">
        <oddFooter>&amp;R&amp;"Book Antiqua,Bold"&amp;8 Page &amp;P of &amp;N</oddFooter>
      </headerFooter>
    </customSheetView>
    <customSheetView guid="{8E7B022F-1113-4BA2-B2BA-8EDBE02A2557}" showPageBreaks="1" showGridLines="0" zeroValues="0" printArea="1" showRuler="0">
      <selection activeCell="A5" sqref="A5:L5"/>
      <rowBreaks count="4" manualBreakCount="4">
        <brk id="24" max="16383" man="1"/>
        <brk id="49" max="16383" man="1"/>
        <brk id="75" max="16383" man="1"/>
        <brk id="151" max="16383" man="1"/>
      </rowBreaks>
      <pageMargins left="0.63" right="0.42" top="0.57999999999999996" bottom="0.6" header="0.34" footer="0.35"/>
      <pageSetup orientation="portrait" r:id="rId16"/>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H21" sqref="H21:L21"/>
      <rowBreaks count="1" manualBreakCount="1">
        <brk id="147" max="16383" man="1"/>
      </rowBreaks>
      <pageMargins left="0.7" right="0.45" top="0.56999999999999995" bottom="0.63" header="0.34" footer="0.35"/>
      <pageSetup orientation="portrait" r:id="rId17"/>
      <headerFooter alignWithMargins="0">
        <oddFooter xml:space="preserve">&amp;L&amp;8Tower Package-P238-TW04, TL associated with Phase-I Generation Project in Orissa (Part-C)&amp;R&amp;"Book Antiqua,Bold"&amp;8Attachment-16 TW04  / Page &amp;P </oddFooter>
      </headerFooter>
    </customSheetView>
    <customSheetView guid="{ECEBABD0-566A-41C4-AA9A-38EA30EFEDA8}" showGridLines="0" zeroValues="0" showRuler="0">
      <rowBreaks count="1" manualBreakCount="1">
        <brk id="146" max="16383" man="1"/>
      </rowBreaks>
      <pageMargins left="0.75" right="0.63" top="0.55000000000000004" bottom="0.64" header="0.34" footer="0.38"/>
      <pageSetup scale="95" orientation="portrait" r:id="rId18"/>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selection activeCell="H21" sqref="H21:L21"/>
      <rowBreaks count="4" manualBreakCount="4">
        <brk id="24" max="16383" man="1"/>
        <brk id="49" max="16383" man="1"/>
        <brk id="75" max="16383" man="1"/>
        <brk id="151" max="16383" man="1"/>
      </rowBreaks>
      <pageMargins left="0.63" right="0.42" top="0.57999999999999996" bottom="0.6" header="0.34" footer="0.35"/>
      <pageSetup orientation="portrait" r:id="rId19"/>
      <headerFooter alignWithMargins="0">
        <oddFooter>&amp;R&amp;"Book Antiqua,Bold"&amp;8 Page &amp;P of &amp;N</oddFooter>
      </headerFooter>
    </customSheetView>
    <customSheetView guid="{7A9EA6D6-4DDF-43D9-92E6-C6AFAD14E266}" showGridLines="0" zeroValues="0">
      <selection activeCell="B55" sqref="B55:D55"/>
      <rowBreaks count="4" manualBreakCount="4">
        <brk id="24" max="16383" man="1"/>
        <brk id="50" max="16383" man="1"/>
        <brk id="76" max="16383" man="1"/>
        <brk id="153" max="16383" man="1"/>
      </rowBreaks>
      <pageMargins left="0.63" right="0.42" top="0.57999999999999996" bottom="0.6" header="0.34" footer="0.35"/>
      <pageSetup orientation="portrait" r:id="rId20"/>
      <headerFooter alignWithMargins="0">
        <oddFooter>&amp;R&amp;"Book Antiqua,Bold"&amp;8 Page &amp;P of &amp;N</oddFooter>
      </headerFooter>
    </customSheetView>
    <customSheetView guid="{DC28ED1E-3E35-4094-9C2B-5C0A1C1D459C}" showGridLines="0" zeroValues="0">
      <selection activeCell="D36" sqref="D36:L36"/>
      <rowBreaks count="4" manualBreakCount="4">
        <brk id="24" max="16383" man="1"/>
        <brk id="50" max="16383" man="1"/>
        <brk id="76" max="16383" man="1"/>
        <brk id="153" max="16383" man="1"/>
      </rowBreaks>
      <pageMargins left="0.63" right="0.42" top="0.57999999999999996" bottom="0.6" header="0.34" footer="0.35"/>
      <pageSetup orientation="portrait" r:id="rId21"/>
      <headerFooter alignWithMargins="0">
        <oddFooter>&amp;R&amp;"Book Antiqua,Bold"&amp;8 Page &amp;P of &amp;N</oddFooter>
      </headerFooter>
    </customSheetView>
    <customSheetView guid="{240327DD-375F-45D4-BA52-89AFD79FE6A1}" showPageBreaks="1" showGridLines="0" zeroValues="0" printArea="1" view="pageBreakPreview" topLeftCell="A16">
      <selection activeCell="D68" sqref="D68"/>
      <rowBreaks count="2" manualBreakCount="2">
        <brk id="25" max="11" man="1"/>
        <brk id="50" max="16383" man="1"/>
      </rowBreaks>
      <pageMargins left="0.63" right="0.42" top="0.57999999999999996" bottom="0.6" header="0.34" footer="0.35"/>
      <pageSetup scale="98" orientation="portrait" r:id="rId22"/>
      <headerFooter alignWithMargins="0">
        <oddFooter>&amp;R&amp;"Book Antiqua,Bold"&amp;8 Page &amp;P of &amp;N</oddFooter>
      </headerFooter>
    </customSheetView>
    <customSheetView guid="{477F7E43-D393-45BA-B99B-D838E4629B5D}" showPageBreaks="1" showGridLines="0" zeroValues="0" printArea="1" view="pageBreakPreview" topLeftCell="A21">
      <selection activeCell="H21" sqref="H21:L21"/>
      <rowBreaks count="2" manualBreakCount="2">
        <brk id="25" max="11" man="1"/>
        <brk id="50" max="16383" man="1"/>
      </rowBreaks>
      <pageMargins left="0.63" right="0.42" top="0.57999999999999996" bottom="0.6" header="0.34" footer="0.35"/>
      <pageSetup scale="98" orientation="portrait" r:id="rId23"/>
      <headerFooter alignWithMargins="0">
        <oddFooter>&amp;R&amp;"Book Antiqua,Bold"&amp;8 Page &amp;P of &amp;N</oddFooter>
      </headerFooter>
    </customSheetView>
    <customSheetView guid="{8E3ED18F-7B8F-4A1C-969D-A70DC3B696C3}" showPageBreaks="1" showGridLines="0" zeroValues="0" printArea="1" view="pageBreakPreview" topLeftCell="A21">
      <selection activeCell="H21" sqref="H21:L21"/>
      <rowBreaks count="2" manualBreakCount="2">
        <brk id="25" max="11" man="1"/>
        <brk id="50" max="16383" man="1"/>
      </rowBreaks>
      <pageMargins left="0.63" right="0.42" top="0.57999999999999996" bottom="0.6" header="0.34" footer="0.35"/>
      <pageSetup scale="98" orientation="portrait" r:id="rId24"/>
      <headerFooter alignWithMargins="0">
        <oddFooter>&amp;R&amp;"Book Antiqua,Bold"&amp;8 Page &amp;P of &amp;N</oddFooter>
      </headerFooter>
    </customSheetView>
    <customSheetView guid="{38BECF6E-1A53-4F98-87B9-44F2C5F77E08}" showPageBreaks="1" showGridLines="0" zeroValues="0" printArea="1" view="pageBreakPreview" topLeftCell="A19">
      <selection activeCell="D28" sqref="D28:L28"/>
      <rowBreaks count="2" manualBreakCount="2">
        <brk id="25" max="11" man="1"/>
        <brk id="50" max="16383" man="1"/>
      </rowBreaks>
      <pageMargins left="0.63" right="0.42" top="0.57999999999999996" bottom="0.6" header="0.34" footer="0.35"/>
      <pageSetup scale="98" orientation="portrait" r:id="rId25"/>
      <headerFooter alignWithMargins="0">
        <oddFooter>&amp;R&amp;"Book Antiqua,Bold"&amp;8 Page &amp;P of &amp;N</oddFooter>
      </headerFooter>
    </customSheetView>
    <customSheetView guid="{340562B9-6CEE-4962-8D7D-CA1C6778F52C}" showPageBreaks="1" showGridLines="0" zeroValues="0" printArea="1" view="pageBreakPreview" topLeftCell="A25">
      <selection activeCell="D28" sqref="D28:L28"/>
      <rowBreaks count="2" manualBreakCount="2">
        <brk id="25" max="11" man="1"/>
        <brk id="50" max="16383" man="1"/>
      </rowBreaks>
      <pageMargins left="0.63" right="0.42" top="0.57999999999999996" bottom="0.6" header="0.34" footer="0.35"/>
      <pageSetup scale="98" orientation="portrait" r:id="rId26"/>
      <headerFooter alignWithMargins="0">
        <oddFooter>&amp;R&amp;"Book Antiqua,Bold"&amp;8 Page &amp;P of &amp;N</oddFooter>
      </headerFooter>
    </customSheetView>
    <customSheetView guid="{82E8A0F5-0020-4355-95CF-28601763A783}" showPageBreaks="1" showGridLines="0" zeroValues="0" printArea="1" view="pageBreakPreview" topLeftCell="A58">
      <selection activeCell="C66" sqref="C66"/>
      <rowBreaks count="3" manualBreakCount="3">
        <brk id="23" max="11" man="1"/>
        <brk id="25" max="11" man="1"/>
        <brk id="50" max="16383" man="1"/>
      </rowBreaks>
      <pageMargins left="0.63" right="0.42" top="0.57999999999999996" bottom="0.6" header="0.34" footer="0.35"/>
      <pageSetup scale="98" orientation="portrait" r:id="rId27"/>
      <headerFooter alignWithMargins="0">
        <oddFooter>&amp;R&amp;"Book Antiqua,Bold"&amp;8 Page &amp;P of &amp;N</oddFooter>
      </headerFooter>
    </customSheetView>
    <customSheetView guid="{05855B4F-D61E-4C97-B759-B2F96767F6F8}" showPageBreaks="1" showGridLines="0" zeroValues="0" printArea="1" view="pageBreakPreview" topLeftCell="A28">
      <selection activeCell="I40" sqref="I40:L40"/>
      <rowBreaks count="2" manualBreakCount="2">
        <brk id="23" max="11" man="1"/>
        <brk id="49" max="11" man="1"/>
      </rowBreaks>
      <pageMargins left="0.63" right="0.42" top="0.57999999999999996" bottom="0.6" header="0.34" footer="0.35"/>
      <pageSetup scale="95" orientation="portrait" r:id="rId28"/>
      <headerFooter alignWithMargins="0">
        <oddFooter>&amp;R&amp;"Book Antiqua,Bold"&amp;8 Page &amp;P of &amp;N</oddFooter>
      </headerFooter>
    </customSheetView>
    <customSheetView guid="{AAA2E7F9-19F9-4EE2-88F1-FC4B485FDC89}" showPageBreaks="1" showGridLines="0" zeroValues="0" printArea="1" view="pageBreakPreview">
      <selection activeCell="H21" sqref="H21:L21"/>
      <rowBreaks count="2" manualBreakCount="2">
        <brk id="23" max="11" man="1"/>
        <brk id="49" max="11" man="1"/>
      </rowBreaks>
      <pageMargins left="0.63" right="0.42" top="0.57999999999999996" bottom="0.6" header="0.34" footer="0.35"/>
      <pageSetup scale="95" orientation="portrait" r:id="rId29"/>
      <headerFooter alignWithMargins="0">
        <oddFooter>&amp;R&amp;"Book Antiqua,Bold"&amp;8 Page &amp;P of &amp;N</oddFooter>
      </headerFooter>
    </customSheetView>
    <customSheetView guid="{5F98D4F5-B0F8-4B93-97A5-7D09B63D9214}" showPageBreaks="1" showGridLines="0" zeroValues="0" printArea="1" view="pageBreakPreview">
      <selection activeCell="C64" sqref="C64"/>
      <rowBreaks count="2" manualBreakCount="2">
        <brk id="23" max="11" man="1"/>
        <brk id="49" max="11" man="1"/>
      </rowBreaks>
      <pageMargins left="0.63" right="0.42" top="0.57999999999999996" bottom="0.6" header="0.34" footer="0.35"/>
      <pageSetup scale="95" orientation="portrait" r:id="rId30"/>
      <headerFooter alignWithMargins="0">
        <oddFooter>&amp;R&amp;"Book Antiqua,Bold"&amp;8 Page &amp;P of &amp;N</oddFooter>
      </headerFooter>
    </customSheetView>
    <customSheetView guid="{61957660-E114-4987-A579-EE0EBCC04DE2}" showPageBreaks="1" showGridLines="0" zeroValues="0" printArea="1" view="pageBreakPreview" topLeftCell="A25">
      <selection activeCell="C64" sqref="C64"/>
      <rowBreaks count="2" manualBreakCount="2">
        <brk id="23" max="11" man="1"/>
        <brk id="49" max="11" man="1"/>
      </rowBreaks>
      <pageMargins left="0.63" right="0.42" top="0.57999999999999996" bottom="0.6" header="0.34" footer="0.35"/>
      <pageSetup scale="95" orientation="portrait" r:id="rId31"/>
      <headerFooter alignWithMargins="0">
        <oddFooter>&amp;R&amp;"Book Antiqua,Bold"&amp;8 Page &amp;P of &amp;N</oddFooter>
      </headerFooter>
    </customSheetView>
    <customSheetView guid="{002E11BA-D943-47A9-AEDC-085D4F2D2416}" showPageBreaks="1" showGridLines="0" zeroValues="0" printArea="1" view="pageBreakPreview" topLeftCell="A22">
      <selection activeCell="I66" sqref="I66:L66"/>
      <rowBreaks count="2" manualBreakCount="2">
        <brk id="23" max="11" man="1"/>
        <brk id="49" max="11" man="1"/>
      </rowBreaks>
      <pageMargins left="0.63" right="0.42" top="0.57999999999999996" bottom="0.6" header="0.34" footer="0.35"/>
      <pageSetup scale="95" orientation="portrait" r:id="rId32"/>
      <headerFooter alignWithMargins="0">
        <oddFooter>&amp;R&amp;"Book Antiqua,Bold"&amp;8 Page &amp;P of &amp;N</oddFooter>
      </headerFooter>
    </customSheetView>
    <customSheetView guid="{BA636A1C-0CF3-411D-9DF7-8E009FB35118}" showPageBreaks="1" showGridLines="0" zeroValues="0" printArea="1" view="pageBreakPreview" topLeftCell="A22">
      <selection activeCell="I66" sqref="I66:L66"/>
      <rowBreaks count="2" manualBreakCount="2">
        <brk id="23" max="11" man="1"/>
        <brk id="49" max="11" man="1"/>
      </rowBreaks>
      <pageMargins left="0.63" right="0.42" top="0.57999999999999996" bottom="0.6" header="0.34" footer="0.35"/>
      <pageSetup scale="95" orientation="portrait" r:id="rId33"/>
      <headerFooter alignWithMargins="0">
        <oddFooter>&amp;R&amp;"Book Antiqua,Bold"&amp;8 Page &amp;P of &amp;N</oddFooter>
      </headerFooter>
    </customSheetView>
  </customSheetViews>
  <mergeCells count="120">
    <mergeCell ref="C58:F58"/>
    <mergeCell ref="C59:F59"/>
    <mergeCell ref="C60:F60"/>
    <mergeCell ref="G58:L58"/>
    <mergeCell ref="G59:L59"/>
    <mergeCell ref="G60:L60"/>
    <mergeCell ref="C55:F55"/>
    <mergeCell ref="C56:F56"/>
    <mergeCell ref="C57:F57"/>
    <mergeCell ref="G55:L55"/>
    <mergeCell ref="G56:L56"/>
    <mergeCell ref="G57:L57"/>
    <mergeCell ref="A3:L3"/>
    <mergeCell ref="B9:F9"/>
    <mergeCell ref="A16:L16"/>
    <mergeCell ref="B10:F10"/>
    <mergeCell ref="B11:F11"/>
    <mergeCell ref="B12:F12"/>
    <mergeCell ref="B18:L18"/>
    <mergeCell ref="A8:F8"/>
    <mergeCell ref="B19:L19"/>
    <mergeCell ref="A5:L5"/>
    <mergeCell ref="B21:G21"/>
    <mergeCell ref="B22:G22"/>
    <mergeCell ref="B23:G23"/>
    <mergeCell ref="B24:G24"/>
    <mergeCell ref="H20:L20"/>
    <mergeCell ref="H21:L21"/>
    <mergeCell ref="H22:L22"/>
    <mergeCell ref="H23:L23"/>
    <mergeCell ref="B20:G20"/>
    <mergeCell ref="D33:L33"/>
    <mergeCell ref="D34:L34"/>
    <mergeCell ref="B33:C33"/>
    <mergeCell ref="B34:C34"/>
    <mergeCell ref="B43:L43"/>
    <mergeCell ref="B29:C29"/>
    <mergeCell ref="H24:L24"/>
    <mergeCell ref="D30:L30"/>
    <mergeCell ref="D31:L31"/>
    <mergeCell ref="D29:L29"/>
    <mergeCell ref="D28:L28"/>
    <mergeCell ref="D32:L32"/>
    <mergeCell ref="B28:C28"/>
    <mergeCell ref="B26:L26"/>
    <mergeCell ref="G39:H39"/>
    <mergeCell ref="I39:L39"/>
    <mergeCell ref="C39:F39"/>
    <mergeCell ref="I47:J47"/>
    <mergeCell ref="G50:H50"/>
    <mergeCell ref="I48:J48"/>
    <mergeCell ref="C48:F48"/>
    <mergeCell ref="B63:E63"/>
    <mergeCell ref="G48:H48"/>
    <mergeCell ref="B38:L38"/>
    <mergeCell ref="B35:C35"/>
    <mergeCell ref="B36:C36"/>
    <mergeCell ref="D35:L35"/>
    <mergeCell ref="D36:L36"/>
    <mergeCell ref="G45:H45"/>
    <mergeCell ref="C45:F45"/>
    <mergeCell ref="I45:J45"/>
    <mergeCell ref="K45:L45"/>
    <mergeCell ref="B44:L44"/>
    <mergeCell ref="C40:F40"/>
    <mergeCell ref="G40:H40"/>
    <mergeCell ref="I40:L40"/>
    <mergeCell ref="C41:F41"/>
    <mergeCell ref="G41:H41"/>
    <mergeCell ref="I41:L41"/>
    <mergeCell ref="B53:L53"/>
    <mergeCell ref="B54:L54"/>
    <mergeCell ref="B87:D87"/>
    <mergeCell ref="B88:D88"/>
    <mergeCell ref="I71:L71"/>
    <mergeCell ref="H74:L74"/>
    <mergeCell ref="B64:L64"/>
    <mergeCell ref="H87:L87"/>
    <mergeCell ref="H88:L88"/>
    <mergeCell ref="B67:D67"/>
    <mergeCell ref="E67:H67"/>
    <mergeCell ref="B69:D69"/>
    <mergeCell ref="B70:D70"/>
    <mergeCell ref="B84:L84"/>
    <mergeCell ref="B71:D71"/>
    <mergeCell ref="E71:H71"/>
    <mergeCell ref="I67:L67"/>
    <mergeCell ref="I65:L65"/>
    <mergeCell ref="B65:D65"/>
    <mergeCell ref="I70:L70"/>
    <mergeCell ref="B83:G83"/>
    <mergeCell ref="H83:L83"/>
    <mergeCell ref="B68:D68"/>
    <mergeCell ref="I69:L69"/>
    <mergeCell ref="B66:D66"/>
    <mergeCell ref="E66:H66"/>
    <mergeCell ref="H1:L1"/>
    <mergeCell ref="A1:G1"/>
    <mergeCell ref="E70:H70"/>
    <mergeCell ref="E68:H68"/>
    <mergeCell ref="C74:G74"/>
    <mergeCell ref="I68:L68"/>
    <mergeCell ref="C47:F47"/>
    <mergeCell ref="I49:J49"/>
    <mergeCell ref="E69:H69"/>
    <mergeCell ref="I66:L66"/>
    <mergeCell ref="K49:L49"/>
    <mergeCell ref="C46:F46"/>
    <mergeCell ref="G46:H46"/>
    <mergeCell ref="I46:J46"/>
    <mergeCell ref="K46:L46"/>
    <mergeCell ref="K47:L47"/>
    <mergeCell ref="E65:H65"/>
    <mergeCell ref="C50:F50"/>
    <mergeCell ref="G47:H47"/>
    <mergeCell ref="I50:J50"/>
    <mergeCell ref="K48:L48"/>
    <mergeCell ref="C49:F49"/>
    <mergeCell ref="G49:H49"/>
    <mergeCell ref="K50:L50"/>
  </mergeCells>
  <phoneticPr fontId="6" type="noConversion"/>
  <dataValidations count="1">
    <dataValidation type="list" allowBlank="1" showInputMessage="1" showErrorMessage="1" error="Enter Yes or No from drop down menu." sqref="H23:L24" xr:uid="{00000000-0002-0000-1400-000000000000}">
      <formula1>"Yes, No"</formula1>
    </dataValidation>
  </dataValidations>
  <pageMargins left="0.63" right="0.42" top="0.57999999999999996" bottom="0.6" header="0.34" footer="0.35"/>
  <pageSetup scale="95" orientation="portrait" r:id="rId34"/>
  <headerFooter alignWithMargins="0">
    <oddFooter>&amp;R&amp;"Book Antiqua,Bold"&amp;8 Page &amp;P of &amp;N</oddFooter>
  </headerFooter>
  <rowBreaks count="2" manualBreakCount="2">
    <brk id="23" max="11" man="1"/>
    <brk id="49" max="11" man="1"/>
  </rowBreaks>
  <drawing r:id="rId3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5">
    <tabColor rgb="FFFF0000"/>
    <pageSetUpPr fitToPage="1"/>
  </sheetPr>
  <dimension ref="A1:Z209"/>
  <sheetViews>
    <sheetView view="pageBreakPreview" zoomScaleSheetLayoutView="100" workbookViewId="0">
      <selection activeCell="A19" sqref="A19"/>
    </sheetView>
  </sheetViews>
  <sheetFormatPr defaultColWidth="9.140625" defaultRowHeight="16.5"/>
  <cols>
    <col min="1" max="2" width="16.28515625" style="294" customWidth="1"/>
    <col min="3" max="3" width="25.85546875" style="294" customWidth="1"/>
    <col min="4" max="4" width="18.85546875" style="294" customWidth="1"/>
    <col min="5" max="5" width="21.28515625" style="294" customWidth="1"/>
    <col min="6" max="8" width="9.140625" style="292"/>
    <col min="9" max="16384" width="9.140625" style="293"/>
  </cols>
  <sheetData>
    <row r="1" spans="1:26" ht="31.5" customHeight="1">
      <c r="A1" s="1158" t="str">
        <f>'Attach 3(JV)'!A1</f>
        <v>Specification No.:CC/NT/G-COND/DOM/A02/25/01011</v>
      </c>
      <c r="B1" s="1158"/>
      <c r="C1" s="1158"/>
      <c r="D1" s="1157" t="str">
        <f>"Attachment-17 "&amp;'Attach 3(JV)'!AT1</f>
        <v>Attachment-17 (CD02)</v>
      </c>
      <c r="E1" s="1157"/>
    </row>
    <row r="2" spans="1:26" ht="10.5" customHeight="1">
      <c r="Z2" s="295">
        <f>'[2]Attach 3(JV)'!Z2</f>
        <v>0</v>
      </c>
    </row>
    <row r="3" spans="1:26" ht="58.5" customHeight="1">
      <c r="A3" s="1159" t="str">
        <f>'Attach 3(JV)'!A3</f>
        <v>Conductor Package CD02 for supply of balance quantity of ACSR MOOSE Conductor for part of Diding – Dhalkebar – Bathnaha Transmission Line corresponding to Tower Package- TW02 associated with Arun-3 HEP in Nepal under Consultancy services to SAPDC.</v>
      </c>
      <c r="B3" s="1159"/>
      <c r="C3" s="1159"/>
      <c r="D3" s="1159"/>
      <c r="E3" s="1159"/>
      <c r="F3" s="296"/>
      <c r="G3" s="297"/>
      <c r="H3" s="296"/>
    </row>
    <row r="4" spans="1:26" ht="22.5" customHeight="1">
      <c r="A4" s="298"/>
      <c r="H4" s="29"/>
      <c r="I4" s="12"/>
    </row>
    <row r="5" spans="1:26" ht="25.5" customHeight="1">
      <c r="A5" s="1160" t="s">
        <v>676</v>
      </c>
      <c r="B5" s="1160"/>
      <c r="C5" s="1160"/>
      <c r="D5" s="1160"/>
      <c r="E5" s="1160"/>
      <c r="F5" s="299"/>
      <c r="H5" s="29"/>
      <c r="I5" s="12"/>
    </row>
    <row r="6" spans="1:26" ht="15" customHeight="1">
      <c r="A6" s="300"/>
      <c r="H6" s="29"/>
      <c r="I6" s="12"/>
    </row>
    <row r="7" spans="1:26" ht="19.5" customHeight="1">
      <c r="A7" s="301" t="str">
        <f>'Attach 3(JV)'!A7</f>
        <v>Bidder’s Name and Address (Qualified Licensee) :</v>
      </c>
      <c r="B7" s="300"/>
      <c r="C7" s="300"/>
      <c r="D7" s="16" t="str">
        <f>'[2]Attach 3(JV)'!E7</f>
        <v>To:</v>
      </c>
      <c r="H7" s="29"/>
      <c r="I7" s="12"/>
    </row>
    <row r="8" spans="1:26" ht="26.25" customHeight="1">
      <c r="A8" s="1161" t="str">
        <f>'[2]Attach 3(JV)'!A8</f>
        <v/>
      </c>
      <c r="B8" s="1161"/>
      <c r="C8" s="1161"/>
      <c r="D8" s="13" t="str">
        <f>'[2]Attach 3(JV)'!E8</f>
        <v>Contract Services</v>
      </c>
      <c r="H8" s="29"/>
      <c r="I8" s="12"/>
    </row>
    <row r="9" spans="1:26" ht="19.5" customHeight="1">
      <c r="A9" s="14" t="s">
        <v>344</v>
      </c>
      <c r="B9" s="713">
        <f>'Attach 3(JV)'!B9</f>
        <v>0</v>
      </c>
      <c r="C9" s="713"/>
      <c r="D9" s="13" t="str">
        <f>'[2]Attach 3(JV)'!E9</f>
        <v>Power Grid Corporation of India Ltd.,</v>
      </c>
      <c r="H9" s="29"/>
      <c r="I9" s="12"/>
    </row>
    <row r="10" spans="1:26" ht="19.5" customHeight="1">
      <c r="A10" s="14" t="s">
        <v>346</v>
      </c>
      <c r="B10" s="713">
        <f>'Attach 3(JV)'!B10</f>
        <v>0</v>
      </c>
      <c r="C10" s="713"/>
      <c r="D10" s="13" t="str">
        <f>'[2]Attach 3(JV)'!E10</f>
        <v>"Saudamini", Plot No. 2, Sector 29</v>
      </c>
      <c r="H10" s="29"/>
      <c r="I10" s="12"/>
    </row>
    <row r="11" spans="1:26" ht="19.5" customHeight="1">
      <c r="B11" s="713">
        <f>'Attach 3(JV)'!B11</f>
        <v>0</v>
      </c>
      <c r="C11" s="713"/>
      <c r="D11" s="13" t="str">
        <f>'[2]Attach 3(JV)'!E11</f>
        <v>Gurgaon (Haryana) - 122001</v>
      </c>
    </row>
    <row r="12" spans="1:26" ht="14.25" customHeight="1">
      <c r="A12" s="300"/>
      <c r="B12" s="713">
        <f>'Attach 3(JV)'!B12</f>
        <v>0</v>
      </c>
      <c r="C12" s="713"/>
      <c r="D12" s="13"/>
    </row>
    <row r="13" spans="1:26" ht="19.5" customHeight="1">
      <c r="A13" s="294" t="s">
        <v>338</v>
      </c>
    </row>
    <row r="14" spans="1:26" ht="9.9499999999999993" customHeight="1">
      <c r="A14" s="300"/>
    </row>
    <row r="15" spans="1:26" ht="112.5" customHeight="1">
      <c r="A15" s="302">
        <v>1</v>
      </c>
      <c r="B15" s="1163" t="s">
        <v>781</v>
      </c>
      <c r="C15" s="1163"/>
      <c r="D15" s="1163"/>
      <c r="E15" s="1163"/>
      <c r="F15" s="303"/>
      <c r="G15" s="303"/>
      <c r="H15" s="303"/>
    </row>
    <row r="16" spans="1:26" ht="51.75" customHeight="1">
      <c r="A16" s="302">
        <v>2</v>
      </c>
      <c r="B16" s="1163" t="s">
        <v>793</v>
      </c>
      <c r="C16" s="1163"/>
      <c r="D16" s="1163"/>
      <c r="E16" s="1163"/>
      <c r="F16" s="303"/>
      <c r="G16" s="303"/>
      <c r="H16" s="303"/>
    </row>
    <row r="17" spans="1:8" ht="9" customHeight="1">
      <c r="A17" s="300"/>
      <c r="B17" s="300"/>
      <c r="C17" s="300"/>
      <c r="D17" s="300"/>
      <c r="E17" s="300"/>
      <c r="F17" s="303"/>
      <c r="G17" s="303"/>
      <c r="H17" s="303"/>
    </row>
    <row r="18" spans="1:8" s="292" customFormat="1" ht="97.5" customHeight="1">
      <c r="A18" s="304" t="s">
        <v>677</v>
      </c>
      <c r="B18" s="305" t="s">
        <v>342</v>
      </c>
      <c r="C18" s="305" t="s">
        <v>678</v>
      </c>
      <c r="D18" s="304" t="s">
        <v>679</v>
      </c>
      <c r="E18" s="304" t="s">
        <v>680</v>
      </c>
      <c r="G18" s="303"/>
      <c r="H18" s="303"/>
    </row>
    <row r="19" spans="1:8">
      <c r="A19" s="306"/>
      <c r="B19" s="307"/>
      <c r="C19" s="307"/>
      <c r="D19" s="308"/>
      <c r="E19" s="308"/>
      <c r="F19" s="303"/>
      <c r="G19" s="303"/>
      <c r="H19" s="303"/>
    </row>
    <row r="20" spans="1:8">
      <c r="A20" s="306"/>
      <c r="B20" s="307"/>
      <c r="C20" s="307"/>
      <c r="D20" s="308"/>
      <c r="E20" s="308"/>
      <c r="F20" s="303"/>
      <c r="G20" s="303"/>
      <c r="H20" s="303"/>
    </row>
    <row r="21" spans="1:8">
      <c r="A21" s="306"/>
      <c r="B21" s="307"/>
      <c r="C21" s="307"/>
      <c r="D21" s="308"/>
      <c r="E21" s="308"/>
      <c r="F21" s="303"/>
      <c r="G21" s="303"/>
      <c r="H21" s="303"/>
    </row>
    <row r="22" spans="1:8">
      <c r="A22" s="306"/>
      <c r="B22" s="307"/>
      <c r="C22" s="307"/>
      <c r="D22" s="308"/>
      <c r="E22" s="308"/>
      <c r="F22" s="303"/>
      <c r="G22" s="303"/>
      <c r="H22" s="303"/>
    </row>
    <row r="23" spans="1:8">
      <c r="A23" s="306"/>
      <c r="B23" s="307"/>
      <c r="C23" s="307"/>
      <c r="D23" s="308"/>
      <c r="E23" s="308"/>
      <c r="F23" s="303"/>
      <c r="G23" s="303"/>
      <c r="H23" s="303"/>
    </row>
    <row r="24" spans="1:8">
      <c r="A24" s="306"/>
      <c r="B24" s="307"/>
      <c r="C24" s="307"/>
      <c r="D24" s="308"/>
      <c r="E24" s="308"/>
      <c r="F24" s="303"/>
      <c r="G24" s="303"/>
      <c r="H24" s="303"/>
    </row>
    <row r="25" spans="1:8" ht="6" customHeight="1">
      <c r="A25" s="309"/>
      <c r="B25" s="310"/>
      <c r="C25" s="310"/>
      <c r="D25" s="311"/>
      <c r="E25" s="311"/>
      <c r="F25" s="303"/>
      <c r="G25" s="303"/>
      <c r="H25" s="303"/>
    </row>
    <row r="26" spans="1:8" ht="0.6" hidden="1" customHeight="1">
      <c r="A26" s="312"/>
      <c r="B26" s="313"/>
      <c r="C26" s="313"/>
      <c r="D26" s="314"/>
      <c r="E26" s="314"/>
      <c r="F26" s="303"/>
      <c r="G26" s="303"/>
      <c r="H26" s="303"/>
    </row>
    <row r="27" spans="1:8" ht="30" customHeight="1">
      <c r="A27" s="1164" t="s">
        <v>794</v>
      </c>
      <c r="B27" s="1164"/>
      <c r="C27" s="1164"/>
      <c r="D27" s="1164"/>
      <c r="E27" s="1164"/>
      <c r="F27" s="303"/>
      <c r="G27" s="303"/>
      <c r="H27" s="303"/>
    </row>
    <row r="28" spans="1:8">
      <c r="C28" s="315"/>
    </row>
    <row r="29" spans="1:8">
      <c r="A29" s="316" t="s">
        <v>7</v>
      </c>
      <c r="B29" s="317">
        <f>'Attach 3(JV)'!B24</f>
        <v>0</v>
      </c>
      <c r="C29" s="315" t="s">
        <v>5</v>
      </c>
      <c r="D29" s="318">
        <f>'Attach 3(JV)'!E24</f>
        <v>0</v>
      </c>
    </row>
    <row r="30" spans="1:8">
      <c r="A30" s="316" t="s">
        <v>8</v>
      </c>
      <c r="B30" s="318">
        <f>'Attach 3(JV)'!B25</f>
        <v>0</v>
      </c>
      <c r="C30" s="315" t="s">
        <v>6</v>
      </c>
      <c r="D30" s="318">
        <f>'Attach 3(JV)'!E25</f>
        <v>0</v>
      </c>
    </row>
    <row r="31" spans="1:8">
      <c r="B31" s="319"/>
      <c r="C31" s="315"/>
      <c r="D31" s="315"/>
      <c r="E31" s="319"/>
    </row>
    <row r="32" spans="1:8" hidden="1">
      <c r="A32" s="289" t="str">
        <f>A1</f>
        <v>Specification No.:CC/NT/G-COND/DOM/A02/25/01011</v>
      </c>
      <c r="B32" s="290"/>
      <c r="C32" s="290"/>
      <c r="D32" s="290"/>
      <c r="E32" s="291" t="str">
        <f>D1</f>
        <v>Attachment-17 (CD02)</v>
      </c>
    </row>
    <row r="33" spans="1:8" hidden="1"/>
    <row r="34" spans="1:8" ht="15" hidden="1">
      <c r="A34" s="1159" t="str">
        <f>A3</f>
        <v>Conductor Package CD02 for supply of balance quantity of ACSR MOOSE Conductor for part of Diding – Dhalkebar – Bathnaha Transmission Line corresponding to Tower Package- TW02 associated with Arun-3 HEP in Nepal under Consultancy services to SAPDC.</v>
      </c>
      <c r="B34" s="1159"/>
      <c r="C34" s="1159"/>
      <c r="D34" s="1159"/>
      <c r="E34" s="1159"/>
    </row>
    <row r="35" spans="1:8" hidden="1">
      <c r="A35" s="298"/>
    </row>
    <row r="36" spans="1:8" ht="15" hidden="1">
      <c r="A36" s="1160" t="s">
        <v>375</v>
      </c>
      <c r="B36" s="1160"/>
      <c r="C36" s="1160"/>
      <c r="D36" s="1160"/>
      <c r="E36" s="1160"/>
      <c r="F36" s="293"/>
      <c r="G36" s="293"/>
      <c r="H36" s="293"/>
    </row>
    <row r="37" spans="1:8" hidden="1">
      <c r="A37" s="300"/>
      <c r="F37" s="293"/>
      <c r="G37" s="293"/>
      <c r="H37" s="293"/>
    </row>
    <row r="38" spans="1:8" hidden="1">
      <c r="A38" s="301" t="str">
        <f>'[2]Attach 3(JV)'!A15</f>
        <v>Name(s) and Addresse(s) of other partner(s)</v>
      </c>
      <c r="B38" s="300"/>
      <c r="C38" s="300"/>
      <c r="D38" s="16" t="str">
        <f>D7</f>
        <v>To:</v>
      </c>
      <c r="F38" s="293"/>
      <c r="G38" s="293"/>
      <c r="H38" s="293"/>
    </row>
    <row r="39" spans="1:8" hidden="1">
      <c r="A39" s="301" t="str">
        <f>'[2]Attach 3(JV)'!B16</f>
        <v/>
      </c>
      <c r="B39" s="300"/>
      <c r="C39" s="300"/>
      <c r="D39" s="13" t="str">
        <f>D8</f>
        <v>Contract Services</v>
      </c>
      <c r="F39" s="293"/>
      <c r="G39" s="293"/>
      <c r="H39" s="293"/>
    </row>
    <row r="40" spans="1:8" hidden="1">
      <c r="A40" s="14" t="s">
        <v>344</v>
      </c>
      <c r="B40" s="713" t="str">
        <f>'[2]Attach 3(JV)'!B17:D17</f>
        <v xml:space="preserve">…… ……. …….. …… ……. …….. </v>
      </c>
      <c r="C40" s="713"/>
      <c r="D40" s="13" t="str">
        <f>D9</f>
        <v>Power Grid Corporation of India Ltd.,</v>
      </c>
      <c r="F40" s="293"/>
      <c r="G40" s="293"/>
      <c r="H40" s="293"/>
    </row>
    <row r="41" spans="1:8" hidden="1">
      <c r="A41" s="14" t="s">
        <v>346</v>
      </c>
      <c r="B41" s="713" t="str">
        <f>'[2]Attach 3(JV)'!B18:D18</f>
        <v xml:space="preserve">…… ……. …….. …… ……. …….. </v>
      </c>
      <c r="C41" s="713"/>
      <c r="D41" s="13" t="str">
        <f>D10</f>
        <v>"Saudamini", Plot No. 2, Sector 29</v>
      </c>
      <c r="F41" s="293"/>
      <c r="G41" s="293"/>
      <c r="H41" s="293"/>
    </row>
    <row r="42" spans="1:8" hidden="1">
      <c r="B42" s="713" t="str">
        <f>'[2]Attach 3(JV)'!B19:D19</f>
        <v xml:space="preserve">…… ……. …….. …… ……. …….. </v>
      </c>
      <c r="C42" s="713"/>
      <c r="D42" s="13" t="str">
        <f>D11</f>
        <v>Gurgaon (Haryana) - 122001</v>
      </c>
      <c r="F42" s="293"/>
      <c r="G42" s="293"/>
      <c r="H42" s="293"/>
    </row>
    <row r="43" spans="1:8" hidden="1">
      <c r="A43" s="300"/>
      <c r="B43" s="713" t="str">
        <f>'[2]Attach 3(JV)'!B20:D20</f>
        <v xml:space="preserve">…… ……. …….. …… ……. …….. </v>
      </c>
      <c r="C43" s="713"/>
      <c r="D43" s="13"/>
      <c r="F43" s="293"/>
      <c r="G43" s="293"/>
      <c r="H43" s="293"/>
    </row>
    <row r="44" spans="1:8" hidden="1">
      <c r="A44" s="294" t="s">
        <v>338</v>
      </c>
      <c r="F44" s="293"/>
      <c r="G44" s="293"/>
      <c r="H44" s="293"/>
    </row>
    <row r="45" spans="1:8" hidden="1">
      <c r="A45" s="300"/>
      <c r="F45" s="293"/>
      <c r="G45" s="293"/>
      <c r="H45" s="293"/>
    </row>
    <row r="46" spans="1:8" hidden="1">
      <c r="A46" s="1165" t="s">
        <v>376</v>
      </c>
      <c r="B46" s="1165"/>
      <c r="C46" s="1165"/>
      <c r="D46" s="1165"/>
      <c r="E46" s="1165"/>
      <c r="F46" s="293"/>
      <c r="G46" s="293"/>
      <c r="H46" s="293"/>
    </row>
    <row r="47" spans="1:8" hidden="1">
      <c r="A47" s="300"/>
      <c r="B47" s="300"/>
      <c r="C47" s="300"/>
      <c r="D47" s="300"/>
      <c r="E47" s="300"/>
      <c r="F47" s="293"/>
      <c r="G47" s="293"/>
      <c r="H47" s="293"/>
    </row>
    <row r="48" spans="1:8" ht="66" hidden="1">
      <c r="A48" s="304" t="s">
        <v>342</v>
      </c>
      <c r="B48" s="1162" t="s">
        <v>110</v>
      </c>
      <c r="C48" s="1162"/>
      <c r="D48" s="304" t="s">
        <v>111</v>
      </c>
      <c r="E48" s="304" t="s">
        <v>112</v>
      </c>
      <c r="F48" s="293"/>
      <c r="G48" s="293"/>
      <c r="H48" s="293"/>
    </row>
    <row r="49" spans="1:8" hidden="1">
      <c r="A49" s="320">
        <v>1</v>
      </c>
      <c r="B49" s="1166"/>
      <c r="C49" s="1166"/>
      <c r="D49" s="321"/>
      <c r="E49" s="321"/>
      <c r="F49" s="293"/>
      <c r="G49" s="293"/>
      <c r="H49" s="293"/>
    </row>
    <row r="50" spans="1:8" hidden="1">
      <c r="A50" s="320">
        <v>2</v>
      </c>
      <c r="B50" s="1166"/>
      <c r="C50" s="1166"/>
      <c r="D50" s="321"/>
      <c r="E50" s="321"/>
      <c r="F50" s="293"/>
      <c r="G50" s="293"/>
      <c r="H50" s="293"/>
    </row>
    <row r="51" spans="1:8" hidden="1">
      <c r="A51" s="320">
        <v>3</v>
      </c>
      <c r="B51" s="1166"/>
      <c r="C51" s="1166"/>
      <c r="D51" s="321"/>
      <c r="E51" s="321"/>
      <c r="F51" s="293"/>
      <c r="G51" s="293"/>
      <c r="H51" s="293"/>
    </row>
    <row r="52" spans="1:8" hidden="1">
      <c r="A52" s="320">
        <v>4</v>
      </c>
      <c r="B52" s="1166"/>
      <c r="C52" s="1166"/>
      <c r="D52" s="321"/>
      <c r="E52" s="321"/>
      <c r="F52" s="293"/>
      <c r="G52" s="293"/>
      <c r="H52" s="293"/>
    </row>
    <row r="53" spans="1:8" hidden="1">
      <c r="A53" s="320">
        <v>5</v>
      </c>
      <c r="B53" s="1166"/>
      <c r="C53" s="1166"/>
      <c r="D53" s="321"/>
      <c r="E53" s="321"/>
      <c r="F53" s="293"/>
      <c r="G53" s="293"/>
      <c r="H53" s="293"/>
    </row>
    <row r="54" spans="1:8" hidden="1">
      <c r="A54" s="320">
        <v>6</v>
      </c>
      <c r="B54" s="1166"/>
      <c r="C54" s="1166"/>
      <c r="D54" s="321"/>
      <c r="E54" s="321"/>
      <c r="F54" s="293"/>
      <c r="G54" s="293"/>
      <c r="H54" s="293"/>
    </row>
    <row r="55" spans="1:8" hidden="1">
      <c r="A55" s="300"/>
      <c r="B55" s="300"/>
      <c r="C55" s="300"/>
      <c r="D55" s="300"/>
      <c r="E55" s="300"/>
      <c r="F55" s="293"/>
      <c r="G55" s="293"/>
      <c r="H55" s="293"/>
    </row>
    <row r="56" spans="1:8" ht="15" hidden="1">
      <c r="A56" s="322"/>
      <c r="B56" s="322"/>
      <c r="C56" s="322"/>
      <c r="D56" s="322"/>
      <c r="E56" s="322"/>
      <c r="F56" s="293"/>
      <c r="G56" s="293"/>
      <c r="H56" s="293"/>
    </row>
    <row r="57" spans="1:8" ht="15" hidden="1">
      <c r="A57" s="322" t="s">
        <v>7</v>
      </c>
      <c r="B57" s="317">
        <f>B29</f>
        <v>0</v>
      </c>
      <c r="C57" s="322" t="s">
        <v>5</v>
      </c>
      <c r="D57" s="322">
        <f>D29</f>
        <v>0</v>
      </c>
      <c r="E57" s="322"/>
      <c r="F57" s="293"/>
      <c r="G57" s="293"/>
      <c r="H57" s="293"/>
    </row>
    <row r="58" spans="1:8" ht="15" hidden="1">
      <c r="A58" s="322" t="s">
        <v>8</v>
      </c>
      <c r="B58" s="322">
        <f>B30</f>
        <v>0</v>
      </c>
      <c r="C58" s="322" t="s">
        <v>6</v>
      </c>
      <c r="D58" s="322">
        <f>D30</f>
        <v>0</v>
      </c>
      <c r="E58" s="322"/>
      <c r="F58" s="293"/>
      <c r="G58" s="293"/>
      <c r="H58" s="293"/>
    </row>
    <row r="59" spans="1:8" ht="15" hidden="1">
      <c r="A59" s="322"/>
      <c r="B59" s="322"/>
      <c r="C59" s="322"/>
      <c r="D59" s="322"/>
      <c r="E59" s="322"/>
      <c r="F59" s="293"/>
      <c r="G59" s="293"/>
      <c r="H59" s="293"/>
    </row>
    <row r="60" spans="1:8" hidden="1">
      <c r="A60" s="289" t="str">
        <f>A32</f>
        <v>Specification No.:CC/NT/G-COND/DOM/A02/25/01011</v>
      </c>
      <c r="B60" s="290"/>
      <c r="C60" s="290"/>
      <c r="D60" s="290"/>
      <c r="E60" s="291" t="str">
        <f>E32</f>
        <v>Attachment-17 (CD02)</v>
      </c>
      <c r="F60" s="293"/>
      <c r="G60" s="293"/>
      <c r="H60" s="293"/>
    </row>
    <row r="61" spans="1:8" hidden="1">
      <c r="F61" s="293"/>
      <c r="G61" s="293"/>
      <c r="H61" s="293"/>
    </row>
    <row r="62" spans="1:8" ht="15" hidden="1">
      <c r="A62" s="1159" t="str">
        <f>A34</f>
        <v>Conductor Package CD02 for supply of balance quantity of ACSR MOOSE Conductor for part of Diding – Dhalkebar – Bathnaha Transmission Line corresponding to Tower Package- TW02 associated with Arun-3 HEP in Nepal under Consultancy services to SAPDC.</v>
      </c>
      <c r="B62" s="1159"/>
      <c r="C62" s="1159"/>
      <c r="D62" s="1159"/>
      <c r="E62" s="1159"/>
      <c r="F62" s="293"/>
      <c r="G62" s="293"/>
      <c r="H62" s="293"/>
    </row>
    <row r="63" spans="1:8" hidden="1">
      <c r="A63" s="298"/>
      <c r="F63" s="293"/>
      <c r="G63" s="293"/>
      <c r="H63" s="293"/>
    </row>
    <row r="64" spans="1:8" ht="15" hidden="1">
      <c r="A64" s="1160" t="s">
        <v>375</v>
      </c>
      <c r="B64" s="1160"/>
      <c r="C64" s="1160"/>
      <c r="D64" s="1160"/>
      <c r="E64" s="1160"/>
      <c r="F64" s="293"/>
      <c r="G64" s="293"/>
      <c r="H64" s="293"/>
    </row>
    <row r="65" spans="1:8" hidden="1">
      <c r="A65" s="300"/>
      <c r="F65" s="293"/>
      <c r="G65" s="293"/>
      <c r="H65" s="293"/>
    </row>
    <row r="66" spans="1:8" hidden="1">
      <c r="A66" s="301" t="str">
        <f>'[2]Attach 3(JV)'!A15</f>
        <v>Name(s) and Addresse(s) of other partner(s)</v>
      </c>
      <c r="B66" s="300"/>
      <c r="C66" s="300"/>
      <c r="D66" s="16" t="str">
        <f>D7</f>
        <v>To:</v>
      </c>
      <c r="F66" s="293"/>
      <c r="G66" s="293"/>
      <c r="H66" s="293"/>
    </row>
    <row r="67" spans="1:8" hidden="1">
      <c r="A67" s="301" t="str">
        <f>'[2]Attach 3(JV)'!E16</f>
        <v/>
      </c>
      <c r="B67" s="300"/>
      <c r="C67" s="300"/>
      <c r="D67" s="13" t="str">
        <f>D8</f>
        <v>Contract Services</v>
      </c>
      <c r="F67" s="293"/>
      <c r="G67" s="293"/>
      <c r="H67" s="293"/>
    </row>
    <row r="68" spans="1:8" hidden="1">
      <c r="A68" s="14" t="s">
        <v>344</v>
      </c>
      <c r="B68" s="713" t="str">
        <f>'[2]Attach 3(JV)'!E17</f>
        <v/>
      </c>
      <c r="C68" s="713"/>
      <c r="D68" s="13" t="str">
        <f>D9</f>
        <v>Power Grid Corporation of India Ltd.,</v>
      </c>
      <c r="F68" s="293"/>
      <c r="G68" s="293"/>
      <c r="H68" s="293"/>
    </row>
    <row r="69" spans="1:8" hidden="1">
      <c r="A69" s="14" t="s">
        <v>346</v>
      </c>
      <c r="B69" s="713" t="str">
        <f>'[2]Attach 3(JV)'!E18</f>
        <v/>
      </c>
      <c r="C69" s="713"/>
      <c r="D69" s="13" t="str">
        <f>D10</f>
        <v>"Saudamini", Plot No. 2, Sector 29</v>
      </c>
      <c r="F69" s="293"/>
      <c r="G69" s="293"/>
      <c r="H69" s="293"/>
    </row>
    <row r="70" spans="1:8" hidden="1">
      <c r="B70" s="713" t="str">
        <f>'[2]Attach 3(JV)'!E19</f>
        <v/>
      </c>
      <c r="C70" s="713"/>
      <c r="D70" s="13" t="str">
        <f>D11</f>
        <v>Gurgaon (Haryana) - 122001</v>
      </c>
      <c r="F70" s="293"/>
      <c r="G70" s="293"/>
      <c r="H70" s="293"/>
    </row>
    <row r="71" spans="1:8" hidden="1">
      <c r="A71" s="300"/>
      <c r="B71" s="713" t="str">
        <f>'[2]Attach 3(JV)'!E20</f>
        <v/>
      </c>
      <c r="C71" s="713"/>
      <c r="D71" s="13"/>
      <c r="F71" s="293"/>
      <c r="G71" s="293"/>
      <c r="H71" s="293"/>
    </row>
    <row r="72" spans="1:8" hidden="1">
      <c r="A72" s="294" t="s">
        <v>338</v>
      </c>
      <c r="F72" s="293"/>
      <c r="G72" s="293"/>
      <c r="H72" s="293"/>
    </row>
    <row r="73" spans="1:8" hidden="1">
      <c r="A73" s="300"/>
      <c r="F73" s="293"/>
      <c r="G73" s="293"/>
      <c r="H73" s="293"/>
    </row>
    <row r="74" spans="1:8" hidden="1">
      <c r="A74" s="1165" t="s">
        <v>376</v>
      </c>
      <c r="B74" s="1165"/>
      <c r="C74" s="1165"/>
      <c r="D74" s="1165"/>
      <c r="E74" s="1165"/>
      <c r="F74" s="293"/>
      <c r="G74" s="293"/>
      <c r="H74" s="293"/>
    </row>
    <row r="75" spans="1:8" hidden="1">
      <c r="A75" s="300"/>
      <c r="B75" s="300"/>
      <c r="C75" s="300"/>
      <c r="D75" s="300"/>
      <c r="E75" s="300"/>
      <c r="F75" s="293"/>
      <c r="G75" s="293"/>
      <c r="H75" s="293"/>
    </row>
    <row r="76" spans="1:8" ht="66" hidden="1">
      <c r="A76" s="304" t="s">
        <v>342</v>
      </c>
      <c r="B76" s="1162" t="s">
        <v>110</v>
      </c>
      <c r="C76" s="1162"/>
      <c r="D76" s="304" t="s">
        <v>111</v>
      </c>
      <c r="E76" s="304" t="s">
        <v>112</v>
      </c>
      <c r="F76" s="293"/>
      <c r="G76" s="293"/>
      <c r="H76" s="293"/>
    </row>
    <row r="77" spans="1:8" hidden="1">
      <c r="A77" s="320">
        <v>1</v>
      </c>
      <c r="B77" s="1166"/>
      <c r="C77" s="1166"/>
      <c r="D77" s="321"/>
      <c r="E77" s="321"/>
      <c r="F77" s="293"/>
      <c r="G77" s="293"/>
      <c r="H77" s="293"/>
    </row>
    <row r="78" spans="1:8" hidden="1">
      <c r="A78" s="320">
        <v>2</v>
      </c>
      <c r="B78" s="1166"/>
      <c r="C78" s="1166"/>
      <c r="D78" s="321"/>
      <c r="E78" s="321"/>
      <c r="F78" s="293"/>
      <c r="G78" s="293"/>
      <c r="H78" s="293"/>
    </row>
    <row r="79" spans="1:8" hidden="1">
      <c r="A79" s="320">
        <v>3</v>
      </c>
      <c r="B79" s="1166"/>
      <c r="C79" s="1166"/>
      <c r="D79" s="321"/>
      <c r="E79" s="321"/>
      <c r="F79" s="293"/>
      <c r="G79" s="293"/>
      <c r="H79" s="293"/>
    </row>
    <row r="80" spans="1:8" hidden="1">
      <c r="A80" s="320">
        <v>4</v>
      </c>
      <c r="B80" s="1166"/>
      <c r="C80" s="1166"/>
      <c r="D80" s="321"/>
      <c r="E80" s="321"/>
      <c r="F80" s="293"/>
      <c r="G80" s="293"/>
      <c r="H80" s="293"/>
    </row>
    <row r="81" spans="1:8" hidden="1">
      <c r="A81" s="320">
        <v>5</v>
      </c>
      <c r="B81" s="1166"/>
      <c r="C81" s="1166"/>
      <c r="D81" s="321"/>
      <c r="E81" s="321"/>
      <c r="F81" s="293"/>
      <c r="G81" s="293"/>
      <c r="H81" s="293"/>
    </row>
    <row r="82" spans="1:8" hidden="1">
      <c r="A82" s="320">
        <v>6</v>
      </c>
      <c r="B82" s="1166"/>
      <c r="C82" s="1166"/>
      <c r="D82" s="321"/>
      <c r="E82" s="321"/>
      <c r="F82" s="293"/>
      <c r="G82" s="293"/>
      <c r="H82" s="293"/>
    </row>
    <row r="83" spans="1:8" hidden="1">
      <c r="A83" s="300"/>
      <c r="B83" s="300"/>
      <c r="C83" s="300"/>
      <c r="D83" s="300"/>
      <c r="E83" s="300"/>
      <c r="F83" s="293"/>
      <c r="G83" s="293"/>
      <c r="H83" s="293"/>
    </row>
    <row r="84" spans="1:8" ht="15" hidden="1">
      <c r="A84" s="322"/>
      <c r="B84" s="322"/>
      <c r="C84" s="322"/>
      <c r="D84" s="322"/>
      <c r="E84" s="322"/>
      <c r="F84" s="293"/>
      <c r="G84" s="293"/>
      <c r="H84" s="293"/>
    </row>
    <row r="85" spans="1:8" ht="15" hidden="1">
      <c r="A85" s="322" t="s">
        <v>7</v>
      </c>
      <c r="B85" s="317">
        <f>B57</f>
        <v>0</v>
      </c>
      <c r="C85" s="322" t="s">
        <v>5</v>
      </c>
      <c r="D85" s="322">
        <f>D57</f>
        <v>0</v>
      </c>
      <c r="E85" s="322"/>
      <c r="F85" s="293"/>
      <c r="G85" s="293"/>
      <c r="H85" s="293"/>
    </row>
    <row r="86" spans="1:8" ht="15" hidden="1">
      <c r="A86" s="322" t="s">
        <v>8</v>
      </c>
      <c r="B86" s="322">
        <f>B58</f>
        <v>0</v>
      </c>
      <c r="C86" s="322" t="s">
        <v>6</v>
      </c>
      <c r="D86" s="322">
        <f>D58</f>
        <v>0</v>
      </c>
      <c r="E86" s="322"/>
      <c r="F86" s="293"/>
      <c r="G86" s="293"/>
      <c r="H86" s="293"/>
    </row>
    <row r="87" spans="1:8" ht="15" hidden="1">
      <c r="A87" s="322"/>
      <c r="B87" s="322"/>
      <c r="C87" s="322"/>
      <c r="D87" s="322"/>
      <c r="E87" s="322"/>
      <c r="F87" s="293"/>
      <c r="G87" s="293"/>
      <c r="H87" s="293"/>
    </row>
    <row r="88" spans="1:8" hidden="1">
      <c r="A88" s="323"/>
      <c r="B88" s="323"/>
      <c r="C88" s="323"/>
      <c r="D88" s="323"/>
      <c r="E88" s="323"/>
      <c r="F88" s="293"/>
      <c r="G88" s="293"/>
      <c r="H88" s="293"/>
    </row>
    <row r="89" spans="1:8" hidden="1"/>
    <row r="90" spans="1:8" hidden="1"/>
    <row r="91" spans="1:8" hidden="1"/>
    <row r="92" spans="1:8" hidden="1"/>
    <row r="93" spans="1:8" hidden="1"/>
    <row r="94" spans="1:8" hidden="1"/>
    <row r="95" spans="1:8" hidden="1"/>
    <row r="96" spans="1:8"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sheetData>
  <sheetProtection password="EE0B" sheet="1" objects="1" scenarios="1" formatColumns="0" formatRows="0" selectLockedCells="1"/>
  <customSheetViews>
    <customSheetView guid="{496AE10D-777F-41DC-9459-B685612D7084}" showPageBreaks="1" fitToPage="1" printArea="1" hiddenRows="1" view="pageBreakPreview">
      <selection activeCell="A19" sqref="A19"/>
      <pageMargins left="0.7" right="0.7" top="0.44" bottom="0.2" header="0.25" footer="0.2"/>
      <pageSetup fitToHeight="0" orientation="portrait" r:id="rId1"/>
    </customSheetView>
    <customSheetView guid="{148014DA-3A4E-4452-87FA-29E4225C1DBF}" showPageBreaks="1" fitToPage="1" printArea="1" hiddenRows="1" view="pageBreakPreview" topLeftCell="A15">
      <selection activeCell="A19" sqref="A19"/>
      <pageMargins left="0.7" right="0.7" top="0.44" bottom="0.2" header="0.25" footer="0.2"/>
      <pageSetup fitToHeight="0" orientation="portrait" r:id="rId2"/>
    </customSheetView>
    <customSheetView guid="{4167AD0A-C305-4E18-90C0-E68C87B87BD7}" showPageBreaks="1" fitToPage="1" printArea="1" hiddenRows="1" view="pageBreakPreview" topLeftCell="A2">
      <selection activeCell="A19" sqref="A19"/>
      <pageMargins left="0.7" right="0.7" top="0.44" bottom="0.2" header="0.25" footer="0.2"/>
      <pageSetup fitToHeight="0" orientation="portrait" r:id="rId3"/>
    </customSheetView>
    <customSheetView guid="{E2E07920-5DA8-4DCB-AB03-A2E9F9E2B56D}" showPageBreaks="1" fitToPage="1" printArea="1" hiddenRows="1" view="pageBreakPreview">
      <selection activeCell="C19" sqref="C19"/>
      <pageMargins left="0.7" right="0.7" top="0.44" bottom="0.2" header="0.25" footer="0.2"/>
      <pageSetup fitToHeight="0" orientation="portrait" r:id="rId4"/>
    </customSheetView>
    <customSheetView guid="{F7E0F5F5-A837-4858-962B-5093C362A793}" showPageBreaks="1" fitToPage="1" printArea="1" hiddenRows="1" view="pageBreakPreview">
      <selection activeCell="C19" sqref="C19"/>
      <pageMargins left="0.7" right="0.7" top="0.44" bottom="0.2" header="0.25" footer="0.2"/>
      <pageSetup fitToHeight="0" orientation="portrait" r:id="rId5"/>
    </customSheetView>
    <customSheetView guid="{4C19ED80-F250-4761-A9B9-FB9136AF75D8}" showPageBreaks="1" fitToPage="1" printArea="1" hiddenRows="1" view="pageBreakPreview" topLeftCell="A19">
      <selection activeCell="C19" sqref="C19"/>
      <pageMargins left="0.7" right="0.7" top="0.44" bottom="0.2" header="0.25" footer="0.2"/>
      <pageSetup fitToHeight="0" orientation="portrait" r:id="rId6"/>
    </customSheetView>
    <customSheetView guid="{E51D3662-FFCE-4FD6-A590-7DDC9E38C41F}" showPageBreaks="1" fitToPage="1" printArea="1" hiddenRows="1" view="pageBreakPreview">
      <selection activeCell="A19" sqref="A19"/>
      <rowBreaks count="2" manualBreakCount="2">
        <brk id="28" max="4" man="1"/>
        <brk id="31" max="4" man="1"/>
      </rowBreaks>
      <pageMargins left="0.7" right="0.7" top="0.44" bottom="0.2" header="0.25" footer="0.2"/>
      <pageSetup fitToHeight="0" orientation="portrait" r:id="rId7"/>
    </customSheetView>
    <customSheetView guid="{CB7992C9-ABA5-4C7D-8C49-1E1D8E8875C7}" showPageBreaks="1" fitToPage="1" printArea="1" hiddenRows="1" view="pageBreakPreview" topLeftCell="A13">
      <selection activeCell="A19" sqref="A19"/>
      <rowBreaks count="2" manualBreakCount="2">
        <brk id="30" max="4" man="1"/>
        <brk id="31" max="4" man="1"/>
      </rowBreaks>
      <pageMargins left="0.7" right="0.7" top="0.44" bottom="0.2" header="0.25" footer="0.2"/>
      <pageSetup fitToHeight="0" orientation="portrait" r:id="rId8"/>
    </customSheetView>
    <customSheetView guid="{97C0FC0E-800C-45C9-895E-E91A3F1ADBA4}" showPageBreaks="1" fitToPage="1" printArea="1" hiddenRows="1" view="pageBreakPreview" topLeftCell="A13">
      <selection activeCell="A19" sqref="A19"/>
      <rowBreaks count="1" manualBreakCount="1">
        <brk id="31" max="4" man="1"/>
      </rowBreaks>
      <pageMargins left="0.7" right="0.7" top="0.44" bottom="0.2" header="0.25" footer="0.2"/>
      <pageSetup fitToHeight="0" orientation="portrait" r:id="rId9"/>
    </customSheetView>
    <customSheetView guid="{15A19D23-A9FD-4FC1-B7B0-F2D16BDFC729}"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10"/>
    </customSheetView>
    <customSheetView guid="{C5EDD9E3-0801-4479-8600-A80B0FCFDF0B}" showPageBreaks="1" fitToPage="1" printArea="1" hiddenRows="1" view="pageBreakPreview">
      <selection activeCell="B17" sqref="B17"/>
      <rowBreaks count="1" manualBreakCount="1">
        <brk id="31" max="4" man="1"/>
      </rowBreaks>
      <pageMargins left="0.7" right="0.7" top="0.44" bottom="0.2" header="0.25" footer="0.2"/>
      <pageSetup fitToHeight="0" orientation="portrait" r:id="rId11"/>
    </customSheetView>
    <customSheetView guid="{FE4EC9C4-31B9-4D40-8323-5B16C3BC840F}" showPageBreaks="1" fitToPage="1" printArea="1" hiddenRows="1" view="pageBreakPreview" topLeftCell="A13">
      <selection activeCell="A19" sqref="A19"/>
      <pageMargins left="0.7" right="0.7" top="0.44" bottom="0.2" header="0.25" footer="0.2"/>
      <pageSetup paperSize="9" fitToHeight="0" orientation="portrait" r:id="rId12"/>
    </customSheetView>
    <customSheetView guid="{F9FE2C60-2849-4C32-B532-2B1A89FFA9CD}" fitToPage="1" hiddenRows="1" topLeftCell="A19">
      <selection activeCell="A19" sqref="A19"/>
      <pageMargins left="0.7" right="0.7" top="0.44" bottom="0.2" header="0.25" footer="0.2"/>
      <pageSetup paperSize="9" fitToHeight="0" orientation="portrait" r:id="rId13"/>
    </customSheetView>
    <customSheetView guid="{7A9EA6D6-4DDF-43D9-92E6-C6AFAD14E266}" fitToPage="1" hiddenRows="1" topLeftCell="A11">
      <selection activeCell="A19" sqref="A19"/>
      <pageMargins left="0.7" right="0.7" top="0.44" bottom="0.2" header="0.25" footer="0.2"/>
      <pageSetup paperSize="9" fitToHeight="0" orientation="portrait" r:id="rId14"/>
    </customSheetView>
    <customSheetView guid="{DC28ED1E-3E35-4094-9C2B-5C0A1C1D459C}" showPageBreaks="1" fitToPage="1" printArea="1" hiddenRows="1">
      <selection activeCell="A19" sqref="A19"/>
      <pageMargins left="0.7" right="0.7" top="0.44" bottom="0.2" header="0.25" footer="0.2"/>
      <pageSetup paperSize="9" fitToHeight="0" orientation="portrait" r:id="rId15"/>
    </customSheetView>
    <customSheetView guid="{240327DD-375F-45D4-BA52-89AFD79FE6A1}" showPageBreaks="1" fitToPage="1" printArea="1" hiddenRows="1" view="pageBreakPreview">
      <selection activeCell="A19" sqref="A19"/>
      <pageMargins left="0.7" right="0.7" top="0.44" bottom="0.2" header="0.25" footer="0.2"/>
      <pageSetup paperSize="9" fitToHeight="0" orientation="portrait" r:id="rId16"/>
    </customSheetView>
    <customSheetView guid="{477F7E43-D393-45BA-B99B-D838E4629B5D}"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17"/>
    </customSheetView>
    <customSheetView guid="{8E3ED18F-7B8F-4A1C-969D-A70DC3B696C3}"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18"/>
    </customSheetView>
    <customSheetView guid="{38BECF6E-1A53-4F98-87B9-44F2C5F77E08}" showPageBreaks="1" fitToPage="1" printArea="1" hiddenRows="1" view="pageBreakPreview" topLeftCell="A17">
      <selection activeCell="A19" sqref="A19"/>
      <rowBreaks count="1" manualBreakCount="1">
        <brk id="31" max="4" man="1"/>
      </rowBreaks>
      <pageMargins left="0.7" right="0.7" top="0.44" bottom="0.2" header="0.25" footer="0.2"/>
      <pageSetup fitToHeight="0" orientation="portrait" r:id="rId19"/>
    </customSheetView>
    <customSheetView guid="{340562B9-6CEE-4962-8D7D-CA1C6778F52C}" showPageBreaks="1" fitToPage="1" printArea="1" hiddenRows="1" view="pageBreakPreview" topLeftCell="A13">
      <selection activeCell="A19" sqref="A19"/>
      <rowBreaks count="2" manualBreakCount="2">
        <brk id="30" max="4" man="1"/>
        <brk id="31" max="4" man="1"/>
      </rowBreaks>
      <pageMargins left="0.7" right="0.7" top="0.44" bottom="0.2" header="0.25" footer="0.2"/>
      <pageSetup fitToHeight="0" orientation="portrait" r:id="rId20"/>
    </customSheetView>
    <customSheetView guid="{82E8A0F5-0020-4355-95CF-28601763A783}" showPageBreaks="1" fitToPage="1" printArea="1" hiddenRows="1" view="pageBreakPreview" topLeftCell="A19">
      <selection activeCell="A19" sqref="A19"/>
      <rowBreaks count="2" manualBreakCount="2">
        <brk id="27" max="4" man="1"/>
        <brk id="31" max="4" man="1"/>
      </rowBreaks>
      <pageMargins left="0.7" right="0.7" top="0.44" bottom="0.2" header="0.25" footer="0.2"/>
      <pageSetup fitToHeight="0" orientation="portrait" r:id="rId21"/>
    </customSheetView>
    <customSheetView guid="{05855B4F-D61E-4C97-B759-B2F96767F6F8}" showPageBreaks="1" fitToPage="1" printArea="1" hiddenRows="1" view="pageBreakPreview" topLeftCell="A19">
      <selection activeCell="C19" sqref="C19"/>
      <pageMargins left="0.7" right="0.7" top="0.44" bottom="0.2" header="0.25" footer="0.2"/>
      <pageSetup fitToHeight="0" orientation="portrait" r:id="rId22"/>
    </customSheetView>
    <customSheetView guid="{AAA2E7F9-19F9-4EE2-88F1-FC4B485FDC89}" showPageBreaks="1" fitToPage="1" printArea="1" hiddenRows="1" view="pageBreakPreview">
      <selection activeCell="A19" sqref="A19"/>
      <pageMargins left="0.7" right="0.7" top="0.44" bottom="0.2" header="0.25" footer="0.2"/>
      <pageSetup fitToHeight="0" orientation="portrait" r:id="rId23"/>
    </customSheetView>
    <customSheetView guid="{5F98D4F5-B0F8-4B93-97A5-7D09B63D9214}" showPageBreaks="1" fitToPage="1" printArea="1" hiddenRows="1" view="pageBreakPreview">
      <selection activeCell="C19" sqref="C19"/>
      <pageMargins left="0.7" right="0.7" top="0.44" bottom="0.2" header="0.25" footer="0.2"/>
      <pageSetup fitToHeight="0" orientation="portrait" r:id="rId24"/>
    </customSheetView>
    <customSheetView guid="{61957660-E114-4987-A579-EE0EBCC04DE2}" showPageBreaks="1" fitToPage="1" printArea="1" hiddenRows="1" view="pageBreakPreview">
      <selection activeCell="C19" sqref="C19"/>
      <pageMargins left="0.7" right="0.7" top="0.44" bottom="0.2" header="0.25" footer="0.2"/>
      <pageSetup fitToHeight="0" orientation="portrait" r:id="rId25"/>
    </customSheetView>
    <customSheetView guid="{002E11BA-D943-47A9-AEDC-085D4F2D2416}" showPageBreaks="1" fitToPage="1" printArea="1" hiddenRows="1" view="pageBreakPreview">
      <selection activeCell="A19" sqref="A19"/>
      <pageMargins left="0.7" right="0.7" top="0.44" bottom="0.2" header="0.25" footer="0.2"/>
      <pageSetup fitToHeight="0" orientation="portrait" r:id="rId26"/>
    </customSheetView>
    <customSheetView guid="{BA636A1C-0CF3-411D-9DF7-8E009FB35118}" showPageBreaks="1" fitToPage="1" printArea="1" hiddenRows="1" view="pageBreakPreview">
      <selection activeCell="A19" sqref="A19"/>
      <pageMargins left="0.7" right="0.7" top="0.44" bottom="0.2" header="0.25" footer="0.2"/>
      <pageSetup fitToHeight="0" orientation="portrait" r:id="rId27"/>
    </customSheetView>
  </customSheetViews>
  <mergeCells count="40">
    <mergeCell ref="B81:C81"/>
    <mergeCell ref="B82:C82"/>
    <mergeCell ref="A74:E74"/>
    <mergeCell ref="B76:C76"/>
    <mergeCell ref="B77:C77"/>
    <mergeCell ref="B78:C78"/>
    <mergeCell ref="B79:C79"/>
    <mergeCell ref="B80:C80"/>
    <mergeCell ref="B71:C71"/>
    <mergeCell ref="B49:C49"/>
    <mergeCell ref="B50:C50"/>
    <mergeCell ref="B51:C51"/>
    <mergeCell ref="B52:C52"/>
    <mergeCell ref="B53:C53"/>
    <mergeCell ref="B54:C54"/>
    <mergeCell ref="A62:E62"/>
    <mergeCell ref="A64:E64"/>
    <mergeCell ref="B68:C68"/>
    <mergeCell ref="B69:C69"/>
    <mergeCell ref="B70:C70"/>
    <mergeCell ref="B48:C48"/>
    <mergeCell ref="B12:C12"/>
    <mergeCell ref="B15:E15"/>
    <mergeCell ref="B16:E16"/>
    <mergeCell ref="A27:E27"/>
    <mergeCell ref="A34:E34"/>
    <mergeCell ref="A46:E46"/>
    <mergeCell ref="A36:E36"/>
    <mergeCell ref="B40:C40"/>
    <mergeCell ref="D1:E1"/>
    <mergeCell ref="A1:C1"/>
    <mergeCell ref="B41:C41"/>
    <mergeCell ref="B42:C42"/>
    <mergeCell ref="B43:C43"/>
    <mergeCell ref="B11:C11"/>
    <mergeCell ref="A3:E3"/>
    <mergeCell ref="A5:E5"/>
    <mergeCell ref="A8:C8"/>
    <mergeCell ref="B9:C9"/>
    <mergeCell ref="B10:C10"/>
  </mergeCells>
  <conditionalFormatting sqref="A60:E83">
    <cfRule type="expression" dxfId="11" priority="1" stopIfTrue="1">
      <formula>$Z$2&lt;2</formula>
    </cfRule>
  </conditionalFormatting>
  <conditionalFormatting sqref="B32:B56 A32:A59 C32:E59 B58:B59 B84 A84:A88 C84:E88 B86:B88">
    <cfRule type="expression" dxfId="10" priority="2" stopIfTrue="1">
      <formula>$Z$2&lt;1</formula>
    </cfRule>
  </conditionalFormatting>
  <pageMargins left="0.7" right="0.7" top="0.44" bottom="0.2" header="0.25" footer="0.2"/>
  <pageSetup fitToHeight="0" orientation="portrait" r:id="rId28"/>
  <drawing r:id="rId29"/>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7">
    <tabColor rgb="FFFF0000"/>
    <pageSetUpPr fitToPage="1"/>
  </sheetPr>
  <dimension ref="A1:I39"/>
  <sheetViews>
    <sheetView showGridLines="0" view="pageBreakPreview" topLeftCell="A7" zoomScaleSheetLayoutView="100" workbookViewId="0">
      <selection activeCell="L26" sqref="L26"/>
    </sheetView>
  </sheetViews>
  <sheetFormatPr defaultColWidth="9.140625" defaultRowHeight="16.5"/>
  <cols>
    <col min="1" max="1" width="12.140625" style="28" customWidth="1"/>
    <col min="2" max="2" width="20.5703125" style="28" customWidth="1"/>
    <col min="3" max="3" width="11.42578125" style="28" customWidth="1"/>
    <col min="4" max="4" width="15.42578125" style="28" customWidth="1"/>
    <col min="5" max="5" width="39.28515625" style="28" customWidth="1"/>
    <col min="6" max="8" width="9.140625" style="23"/>
    <col min="9" max="16384" width="9.140625" style="24"/>
  </cols>
  <sheetData>
    <row r="1" spans="1:9" ht="27.75" customHeight="1">
      <c r="A1" s="1046" t="str">
        <f>'Attach 3(JV)'!A1</f>
        <v>Specification No.:CC/NT/G-COND/DOM/A02/25/01011</v>
      </c>
      <c r="B1" s="1046"/>
      <c r="C1" s="1046"/>
      <c r="D1" s="1046"/>
      <c r="E1" s="326" t="str">
        <f>"Attachment-18 " &amp; 'Attach 3(JV)'!AT1</f>
        <v>Attachment-18 (CD02)</v>
      </c>
    </row>
    <row r="3" spans="1:9" ht="53.25" customHeight="1">
      <c r="A3" s="710" t="str">
        <f>'Attach 3(JV)'!A3</f>
        <v>Conductor Package CD02 for supply of balance quantity of ACSR MOOSE Conductor for part of Diding – Dhalkebar – Bathnaha Transmission Line corresponding to Tower Package- TW02 associated with Arun-3 HEP in Nepal under Consultancy services to SAPDC.</v>
      </c>
      <c r="B3" s="710"/>
      <c r="C3" s="710"/>
      <c r="D3" s="710"/>
      <c r="E3" s="710"/>
      <c r="F3" s="25"/>
      <c r="G3" s="26"/>
      <c r="H3" s="25"/>
    </row>
    <row r="4" spans="1:9" ht="10.5" customHeight="1">
      <c r="A4" s="27"/>
      <c r="H4" s="29"/>
      <c r="I4" s="12"/>
    </row>
    <row r="5" spans="1:9" ht="20.100000000000001" customHeight="1">
      <c r="A5" s="711" t="s">
        <v>731</v>
      </c>
      <c r="B5" s="711"/>
      <c r="C5" s="711"/>
      <c r="D5" s="711"/>
      <c r="E5" s="711"/>
      <c r="F5" s="30"/>
      <c r="H5" s="29"/>
      <c r="I5" s="12"/>
    </row>
    <row r="6" spans="1:9" ht="20.100000000000001" customHeight="1">
      <c r="A6" s="31"/>
      <c r="H6" s="29"/>
      <c r="I6" s="12"/>
    </row>
    <row r="7" spans="1:9" ht="20.100000000000001" customHeight="1">
      <c r="A7" s="32" t="str">
        <f>'Attach 3(JV)'!A7</f>
        <v>Bidder’s Name and Address (Qualified Licensee) :</v>
      </c>
      <c r="E7" s="16" t="str">
        <f>'Attach 3(JV)'!E7</f>
        <v>To:</v>
      </c>
      <c r="H7" s="29"/>
      <c r="I7" s="12"/>
    </row>
    <row r="8" spans="1:9" ht="36" customHeight="1">
      <c r="A8" s="708" t="str">
        <f>'Attach 3(JV)'!A8</f>
        <v/>
      </c>
      <c r="B8" s="708"/>
      <c r="C8" s="708"/>
      <c r="D8" s="708"/>
      <c r="E8" s="13" t="str">
        <f>'Attach 3(JV)'!E8</f>
        <v>Contract Services</v>
      </c>
      <c r="H8" s="29"/>
      <c r="I8" s="12"/>
    </row>
    <row r="9" spans="1:9" ht="20.100000000000001" customHeight="1">
      <c r="A9" s="14" t="s">
        <v>344</v>
      </c>
      <c r="B9" s="713">
        <f>'Attach 3(JV)'!B9</f>
        <v>0</v>
      </c>
      <c r="C9" s="713"/>
      <c r="D9" s="713"/>
      <c r="E9" s="13" t="str">
        <f>'Attach 3(JV)'!E9</f>
        <v>Power Grid Corporation of India Ltd.,</v>
      </c>
      <c r="H9" s="29"/>
      <c r="I9" s="12"/>
    </row>
    <row r="10" spans="1:9" ht="20.100000000000001" customHeight="1">
      <c r="A10" s="14" t="s">
        <v>346</v>
      </c>
      <c r="B10" s="713">
        <f>'Attach 3(JV)'!B10</f>
        <v>0</v>
      </c>
      <c r="C10" s="713"/>
      <c r="D10" s="713"/>
      <c r="E10" s="13" t="str">
        <f>'Attach 3(JV)'!E10</f>
        <v>"Saudamini", Plot No. 2, Sector 29</v>
      </c>
      <c r="H10" s="29"/>
      <c r="I10" s="12"/>
    </row>
    <row r="11" spans="1:9" ht="20.100000000000001" customHeight="1">
      <c r="B11" s="713">
        <f>'Attach 3(JV)'!B11</f>
        <v>0</v>
      </c>
      <c r="C11" s="713"/>
      <c r="D11" s="713"/>
      <c r="E11" s="13" t="str">
        <f>'Attach 3(JV)'!E11</f>
        <v>Gurgaon (Haryana) - 122001</v>
      </c>
    </row>
    <row r="12" spans="1:9" ht="20.100000000000001" customHeight="1">
      <c r="A12" s="31"/>
      <c r="B12" s="713">
        <f>'Attach 3(JV)'!B12</f>
        <v>0</v>
      </c>
      <c r="C12" s="713"/>
      <c r="D12" s="713"/>
      <c r="E12" s="13"/>
    </row>
    <row r="13" spans="1:9" ht="20.100000000000001" customHeight="1">
      <c r="A13" s="31"/>
      <c r="B13" s="119"/>
      <c r="C13" s="119"/>
      <c r="D13" s="119"/>
      <c r="E13" s="24"/>
    </row>
    <row r="14" spans="1:9" ht="20.100000000000001" customHeight="1">
      <c r="A14" s="28" t="s">
        <v>338</v>
      </c>
    </row>
    <row r="15" spans="1:9" ht="20.100000000000001" customHeight="1">
      <c r="A15" s="31"/>
    </row>
    <row r="16" spans="1:9" ht="45" customHeight="1">
      <c r="A16" s="1167" t="s">
        <v>736</v>
      </c>
      <c r="B16" s="1083"/>
      <c r="C16" s="1083"/>
      <c r="D16" s="1083"/>
      <c r="E16" s="1083"/>
      <c r="F16" s="33"/>
      <c r="G16" s="33"/>
      <c r="H16" s="33"/>
    </row>
    <row r="17" spans="1:5" ht="20.100000000000001" customHeight="1">
      <c r="A17" s="31"/>
    </row>
    <row r="18" spans="1:5" ht="20.100000000000001" customHeight="1">
      <c r="A18" s="34"/>
    </row>
    <row r="19" spans="1:5" ht="20.100000000000001" customHeight="1"/>
    <row r="20" spans="1:5" ht="20.100000000000001" customHeight="1">
      <c r="A20" s="34"/>
    </row>
    <row r="21" spans="1:5" ht="20.100000000000001" customHeight="1">
      <c r="A21" s="34"/>
    </row>
    <row r="22" spans="1:5" ht="20.100000000000001" customHeight="1"/>
    <row r="23" spans="1:5" ht="33" customHeight="1">
      <c r="D23" s="36"/>
    </row>
    <row r="24" spans="1:5" ht="33" customHeight="1">
      <c r="A24" s="35" t="s">
        <v>7</v>
      </c>
      <c r="B24" s="67">
        <f>'Attach 3(JV)'!B24</f>
        <v>0</v>
      </c>
      <c r="C24" s="39"/>
      <c r="D24" s="36" t="s">
        <v>5</v>
      </c>
      <c r="E24" s="258">
        <f>'Attach 3(JV)'!E24</f>
        <v>0</v>
      </c>
    </row>
    <row r="25" spans="1:5" ht="33" customHeight="1">
      <c r="A25" s="35" t="s">
        <v>8</v>
      </c>
      <c r="B25" s="258">
        <f>'Attach 3(JV)'!B25</f>
        <v>0</v>
      </c>
      <c r="C25" s="39"/>
      <c r="D25" s="36" t="s">
        <v>6</v>
      </c>
      <c r="E25" s="258">
        <f>'Attach 3(JV)'!E25</f>
        <v>0</v>
      </c>
    </row>
    <row r="26" spans="1:5" ht="33" customHeight="1">
      <c r="D26" s="36"/>
    </row>
    <row r="27" spans="1:5" ht="20.100000000000001" customHeight="1"/>
    <row r="28" spans="1:5" ht="20.100000000000001" customHeight="1">
      <c r="A28" s="37"/>
    </row>
    <row r="29" spans="1:5" ht="20.100000000000001" customHeight="1"/>
    <row r="30" spans="1:5" ht="20.100000000000001" customHeight="1"/>
    <row r="31" spans="1:5" ht="20.100000000000001" customHeight="1">
      <c r="A31" s="37"/>
    </row>
    <row r="32" spans="1:5" ht="20.100000000000001" customHeight="1"/>
    <row r="33" spans="1:1" ht="20.100000000000001" customHeight="1">
      <c r="A33" s="37"/>
    </row>
    <row r="34" spans="1:1" ht="20.100000000000001" customHeight="1"/>
    <row r="35" spans="1:1" ht="20.100000000000001" customHeight="1">
      <c r="A35" s="37"/>
    </row>
    <row r="36" spans="1:1" ht="20.100000000000001" customHeight="1"/>
    <row r="37" spans="1:1" ht="20.100000000000001" customHeight="1"/>
    <row r="38" spans="1:1" ht="20.100000000000001" customHeight="1"/>
    <row r="39" spans="1:1" ht="20.100000000000001" customHeight="1"/>
  </sheetData>
  <sheetProtection formatColumns="0" formatRows="0" selectLockedCells="1"/>
  <customSheetViews>
    <customSheetView guid="{496AE10D-777F-41DC-9459-B685612D7084}" showPageBreaks="1" showGridLines="0" fitToPage="1" printArea="1" state="hidden" view="pageBreakPreview" topLeftCell="A7">
      <selection activeCell="L26" sqref="L26"/>
      <pageMargins left="0.75" right="0.63" top="0.57999999999999996" bottom="0.6" header="0.34" footer="0.35"/>
      <pageSetup orientation="portrait" r:id="rId1"/>
      <headerFooter alignWithMargins="0">
        <oddFooter>&amp;R&amp;"Book Antiqua,Bold"&amp;8 Page &amp;P of &amp;N</oddFooter>
      </headerFooter>
    </customSheetView>
    <customSheetView guid="{148014DA-3A4E-4452-87FA-29E4225C1DBF}" showPageBreaks="1" showGridLines="0" fitToPage="1" printArea="1" view="pageBreakPreview">
      <selection activeCell="G4" sqref="G4"/>
      <pageMargins left="0.75" right="0.63" top="0.57999999999999996" bottom="0.6" header="0.34" footer="0.35"/>
      <pageSetup orientation="portrait" r:id="rId2"/>
      <headerFooter alignWithMargins="0">
        <oddFooter>&amp;R&amp;"Book Antiqua,Bold"&amp;8 Page &amp;P of &amp;N</oddFooter>
      </headerFooter>
    </customSheetView>
    <customSheetView guid="{4167AD0A-C305-4E18-90C0-E68C87B87BD7}" showPageBreaks="1" showGridLines="0" fitToPage="1" printArea="1" view="pageBreakPreview">
      <selection activeCell="G4" sqref="G4"/>
      <pageMargins left="0.75" right="0.63" top="0.57999999999999996" bottom="0.6" header="0.34" footer="0.35"/>
      <pageSetup orientation="portrait" r:id="rId3"/>
      <headerFooter alignWithMargins="0">
        <oddFooter>&amp;R&amp;"Book Antiqua,Bold"&amp;8 Page &amp;P of &amp;N</oddFooter>
      </headerFooter>
    </customSheetView>
    <customSheetView guid="{E2E07920-5DA8-4DCB-AB03-A2E9F9E2B56D}" showPageBreaks="1" showGridLines="0" fitToPage="1" printArea="1" view="pageBreakPreview" topLeftCell="A4">
      <selection activeCell="G4" sqref="G4"/>
      <pageMargins left="0.75" right="0.63" top="0.57999999999999996" bottom="0.6" header="0.34" footer="0.35"/>
      <pageSetup orientation="portrait" r:id="rId4"/>
      <headerFooter alignWithMargins="0">
        <oddFooter>&amp;R&amp;"Book Antiqua,Bold"&amp;8 Page &amp;P of &amp;N</oddFooter>
      </headerFooter>
    </customSheetView>
    <customSheetView guid="{F7E0F5F5-A837-4858-962B-5093C362A793}" showPageBreaks="1" showGridLines="0" fitToPage="1" printArea="1" view="pageBreakPreview">
      <selection activeCell="G4" sqref="G4"/>
      <pageMargins left="0.75" right="0.63" top="0.57999999999999996" bottom="0.6" header="0.34" footer="0.35"/>
      <pageSetup orientation="portrait" r:id="rId5"/>
      <headerFooter alignWithMargins="0">
        <oddFooter>&amp;R&amp;"Book Antiqua,Bold"&amp;8 Page &amp;P of &amp;N</oddFooter>
      </headerFooter>
    </customSheetView>
    <customSheetView guid="{4C19ED80-F250-4761-A9B9-FB9136AF75D8}" showPageBreaks="1" showGridLines="0" fitToPage="1" printArea="1" view="pageBreakPreview" topLeftCell="A7">
      <selection activeCell="G4" sqref="G4"/>
      <pageMargins left="0.75" right="0.63" top="0.57999999999999996" bottom="0.6" header="0.34" footer="0.35"/>
      <pageSetup scale="96" orientation="portrait" r:id="rId6"/>
      <headerFooter alignWithMargins="0">
        <oddFooter>&amp;R&amp;"Book Antiqua,Bold"&amp;8 Page &amp;P of &amp;N</oddFooter>
      </headerFooter>
    </customSheetView>
    <customSheetView guid="{E51D3662-FFCE-4FD6-A590-7DDC9E38C41F}" showPageBreaks="1" showGridLines="0" fitToPage="1" printArea="1" view="pageBreakPreview">
      <selection activeCell="G20" sqref="G20"/>
      <pageMargins left="0.75" right="0.63" top="0.57999999999999996" bottom="0.6" header="0.34" footer="0.35"/>
      <pageSetup scale="98" orientation="portrait" r:id="rId7"/>
      <headerFooter alignWithMargins="0">
        <oddFooter>&amp;R&amp;"Book Antiqua,Bold"&amp;8 Page &amp;P of &amp;N</oddFooter>
      </headerFooter>
    </customSheetView>
    <customSheetView guid="{CB7992C9-ABA5-4C7D-8C49-1E1D8E8875C7}" showPageBreaks="1" showGridLines="0" printArea="1" view="pageBreakPreview">
      <selection activeCell="G6" sqref="G6"/>
      <pageMargins left="0.75" right="0.63" top="0.57999999999999996" bottom="0.6" header="0.34" footer="0.35"/>
      <pageSetup scale="99" orientation="portrait" r:id="rId8"/>
      <headerFooter alignWithMargins="0">
        <oddFooter>&amp;R&amp;"Book Antiqua,Bold"&amp;8 Page &amp;P of &amp;N</oddFooter>
      </headerFooter>
    </customSheetView>
    <customSheetView guid="{97C0FC0E-800C-45C9-895E-E91A3F1ADBA4}" showPageBreaks="1" showGridLines="0" printArea="1" view="pageBreakPreview" topLeftCell="A22">
      <selection activeCell="J23" sqref="J23"/>
      <pageMargins left="0.75" right="0.63" top="0.57999999999999996" bottom="0.6" header="0.34" footer="0.35"/>
      <pageSetup scale="99" orientation="portrait" r:id="rId9"/>
      <headerFooter alignWithMargins="0">
        <oddFooter>&amp;R&amp;"Book Antiqua,Bold"&amp;8 Page &amp;P of &amp;N</oddFooter>
      </headerFooter>
    </customSheetView>
    <customSheetView guid="{38BECF6E-1A53-4F98-87B9-44F2C5F77E08}" showPageBreaks="1" showGridLines="0" printArea="1" view="pageBreakPreview">
      <selection activeCell="J23" sqref="J23"/>
      <pageMargins left="0.75" right="0.63" top="0.57999999999999996" bottom="0.6" header="0.34" footer="0.35"/>
      <pageSetup scale="99" orientation="portrait" r:id="rId10"/>
      <headerFooter alignWithMargins="0">
        <oddFooter>&amp;R&amp;"Book Antiqua,Bold"&amp;8 Page &amp;P of &amp;N</oddFooter>
      </headerFooter>
    </customSheetView>
    <customSheetView guid="{340562B9-6CEE-4962-8D7D-CA1C6778F52C}" showPageBreaks="1" showGridLines="0" printArea="1" view="pageBreakPreview" topLeftCell="A22">
      <selection activeCell="J23" sqref="J23"/>
      <pageMargins left="0.75" right="0.63" top="0.57999999999999996" bottom="0.6" header="0.34" footer="0.35"/>
      <pageSetup scale="99" orientation="portrait" r:id="rId11"/>
      <headerFooter alignWithMargins="0">
        <oddFooter>&amp;R&amp;"Book Antiqua,Bold"&amp;8 Page &amp;P of &amp;N</oddFooter>
      </headerFooter>
    </customSheetView>
    <customSheetView guid="{82E8A0F5-0020-4355-95CF-28601763A783}" showPageBreaks="1" showGridLines="0" fitToPage="1" printArea="1" view="pageBreakPreview">
      <selection activeCell="G4" sqref="G4"/>
      <pageMargins left="0.75" right="0.63" top="0.57999999999999996" bottom="0.6" header="0.34" footer="0.35"/>
      <pageSetup scale="96" orientation="portrait" r:id="rId12"/>
      <headerFooter alignWithMargins="0">
        <oddFooter>&amp;R&amp;"Book Antiqua,Bold"&amp;8 Page &amp;P of &amp;N</oddFooter>
      </headerFooter>
    </customSheetView>
    <customSheetView guid="{05855B4F-D61E-4C97-B759-B2F96767F6F8}" showPageBreaks="1" showGridLines="0" fitToPage="1" printArea="1" view="pageBreakPreview" topLeftCell="A7">
      <selection activeCell="G4" sqref="G4"/>
      <pageMargins left="0.75" right="0.63" top="0.57999999999999996" bottom="0.6" header="0.34" footer="0.35"/>
      <pageSetup scale="96" orientation="portrait" r:id="rId13"/>
      <headerFooter alignWithMargins="0">
        <oddFooter>&amp;R&amp;"Book Antiqua,Bold"&amp;8 Page &amp;P of &amp;N</oddFooter>
      </headerFooter>
    </customSheetView>
    <customSheetView guid="{AAA2E7F9-19F9-4EE2-88F1-FC4B485FDC89}" showPageBreaks="1" showGridLines="0" fitToPage="1" printArea="1" view="pageBreakPreview">
      <selection activeCell="G4" sqref="G4"/>
      <pageMargins left="0.75" right="0.63" top="0.57999999999999996" bottom="0.6" header="0.34" footer="0.35"/>
      <pageSetup scale="96" orientation="portrait" r:id="rId14"/>
      <headerFooter alignWithMargins="0">
        <oddFooter>&amp;R&amp;"Book Antiqua,Bold"&amp;8 Page &amp;P of &amp;N</oddFooter>
      </headerFooter>
    </customSheetView>
    <customSheetView guid="{5F98D4F5-B0F8-4B93-97A5-7D09B63D9214}" showPageBreaks="1" showGridLines="0" fitToPage="1" printArea="1" view="pageBreakPreview">
      <selection activeCell="G4" sqref="G4"/>
      <pageMargins left="0.75" right="0.63" top="0.57999999999999996" bottom="0.6" header="0.34" footer="0.35"/>
      <pageSetup orientation="portrait" r:id="rId15"/>
      <headerFooter alignWithMargins="0">
        <oddFooter>&amp;R&amp;"Book Antiqua,Bold"&amp;8 Page &amp;P of &amp;N</oddFooter>
      </headerFooter>
    </customSheetView>
    <customSheetView guid="{61957660-E114-4987-A579-EE0EBCC04DE2}" showPageBreaks="1" showGridLines="0" fitToPage="1" printArea="1" view="pageBreakPreview" topLeftCell="A4">
      <selection activeCell="G4" sqref="G4"/>
      <pageMargins left="0.75" right="0.63" top="0.57999999999999996" bottom="0.6" header="0.34" footer="0.35"/>
      <pageSetup orientation="portrait" r:id="rId16"/>
      <headerFooter alignWithMargins="0">
        <oddFooter>&amp;R&amp;"Book Antiqua,Bold"&amp;8 Page &amp;P of &amp;N</oddFooter>
      </headerFooter>
    </customSheetView>
    <customSheetView guid="{002E11BA-D943-47A9-AEDC-085D4F2D2416}" showPageBreaks="1" showGridLines="0" fitToPage="1" printArea="1" state="hidden" view="pageBreakPreview" topLeftCell="A7">
      <selection activeCell="L26" sqref="L26"/>
      <pageMargins left="0.75" right="0.63" top="0.57999999999999996" bottom="0.6" header="0.34" footer="0.35"/>
      <pageSetup orientation="portrait" r:id="rId17"/>
      <headerFooter alignWithMargins="0">
        <oddFooter>&amp;R&amp;"Book Antiqua,Bold"&amp;8 Page &amp;P of &amp;N</oddFooter>
      </headerFooter>
    </customSheetView>
    <customSheetView guid="{BA636A1C-0CF3-411D-9DF7-8E009FB35118}" showPageBreaks="1" showGridLines="0" fitToPage="1" printArea="1" state="hidden" view="pageBreakPreview" topLeftCell="A7">
      <selection activeCell="L26" sqref="L26"/>
      <pageMargins left="0.75" right="0.63" top="0.57999999999999996" bottom="0.6" header="0.34" footer="0.35"/>
      <pageSetup orientation="portrait" r:id="rId18"/>
      <headerFooter alignWithMargins="0">
        <oddFooter>&amp;R&amp;"Book Antiqua,Bold"&amp;8 Page &amp;P of &amp;N</oddFooter>
      </headerFooter>
    </customSheetView>
  </customSheetViews>
  <mergeCells count="9">
    <mergeCell ref="A1:D1"/>
    <mergeCell ref="B12:D12"/>
    <mergeCell ref="A16:E16"/>
    <mergeCell ref="A3:E3"/>
    <mergeCell ref="A5:E5"/>
    <mergeCell ref="A8:D8"/>
    <mergeCell ref="B9:D9"/>
    <mergeCell ref="B10:D10"/>
    <mergeCell ref="B11:D11"/>
  </mergeCells>
  <pageMargins left="0.75" right="0.63" top="0.57999999999999996" bottom="0.6" header="0.34" footer="0.35"/>
  <pageSetup orientation="portrait" r:id="rId19"/>
  <headerFooter alignWithMargins="0">
    <oddFooter>&amp;R&amp;"Book Antiqua,Bold"&amp;8 Page &amp;P of &amp;N</oddFooter>
  </headerFooter>
  <drawing r:id="rId2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0">
    <tabColor indexed="11"/>
    <pageSetUpPr fitToPage="1"/>
  </sheetPr>
  <dimension ref="A1:I45"/>
  <sheetViews>
    <sheetView showGridLines="0" showZeros="0" view="pageBreakPreview" zoomScaleSheetLayoutView="100" workbookViewId="0">
      <selection activeCell="E10" sqref="E10"/>
    </sheetView>
  </sheetViews>
  <sheetFormatPr defaultColWidth="9.140625" defaultRowHeight="16.5"/>
  <cols>
    <col min="1" max="1" width="12.140625" style="28" customWidth="1"/>
    <col min="2" max="2" width="20.5703125" style="28" customWidth="1"/>
    <col min="3" max="3" width="11.42578125" style="28" customWidth="1"/>
    <col min="4" max="4" width="15.42578125" style="28" customWidth="1"/>
    <col min="5" max="5" width="39.28515625" style="28" customWidth="1"/>
    <col min="6" max="8" width="9.140625" style="23"/>
    <col min="9" max="16384" width="9.140625" style="24"/>
  </cols>
  <sheetData>
    <row r="1" spans="1:9" ht="31.5" customHeight="1">
      <c r="A1" s="1046" t="str">
        <f>'Attach 3(JV)'!A1</f>
        <v>Specification No.:CC/NT/G-COND/DOM/A02/25/01011</v>
      </c>
      <c r="B1" s="1046"/>
      <c r="C1" s="1046"/>
      <c r="D1" s="1046"/>
      <c r="E1" s="326" t="str">
        <f>"Attachment-18 " &amp; 'Attach 3(JV)'!AT1</f>
        <v>Attachment-18 (CD02)</v>
      </c>
    </row>
    <row r="2" spans="1:9" ht="7.5" customHeight="1"/>
    <row r="3" spans="1:9" ht="63" customHeight="1">
      <c r="A3" s="710" t="str">
        <f>'Attach 3(JV)'!A3</f>
        <v>Conductor Package CD02 for supply of balance quantity of ACSR MOOSE Conductor for part of Diding – Dhalkebar – Bathnaha Transmission Line corresponding to Tower Package- TW02 associated with Arun-3 HEP in Nepal under Consultancy services to SAPDC.</v>
      </c>
      <c r="B3" s="710"/>
      <c r="C3" s="710"/>
      <c r="D3" s="710"/>
      <c r="E3" s="710"/>
      <c r="F3" s="25"/>
      <c r="G3" s="26"/>
      <c r="H3" s="25"/>
    </row>
    <row r="4" spans="1:9" ht="7.5" customHeight="1">
      <c r="A4" s="27"/>
      <c r="H4" s="29"/>
      <c r="I4" s="12"/>
    </row>
    <row r="5" spans="1:9" ht="20.100000000000001" customHeight="1">
      <c r="A5" s="711" t="s">
        <v>3</v>
      </c>
      <c r="B5" s="711"/>
      <c r="C5" s="711"/>
      <c r="D5" s="711"/>
      <c r="E5" s="711"/>
      <c r="F5" s="30"/>
      <c r="H5" s="29"/>
      <c r="I5" s="12"/>
    </row>
    <row r="6" spans="1:9" ht="20.100000000000001" customHeight="1">
      <c r="A6" s="31"/>
      <c r="H6" s="29"/>
      <c r="I6" s="12"/>
    </row>
    <row r="7" spans="1:9" ht="20.100000000000001" customHeight="1">
      <c r="A7" s="32" t="str">
        <f>'Attach 3(JV)'!A7</f>
        <v>Bidder’s Name and Address (Qualified Licensee) :</v>
      </c>
      <c r="E7" s="16" t="str">
        <f>'Attach 3(JV)'!E7</f>
        <v>To:</v>
      </c>
      <c r="H7" s="29"/>
      <c r="I7" s="12"/>
    </row>
    <row r="8" spans="1:9" ht="35.25" customHeight="1">
      <c r="A8" s="1133" t="str">
        <f>'Attach 3(JV)'!A8</f>
        <v/>
      </c>
      <c r="B8" s="1133"/>
      <c r="C8" s="1133"/>
      <c r="D8" s="1133"/>
      <c r="E8" s="137" t="str">
        <f>'Attach 3(JV)'!E8</f>
        <v>Contract Services</v>
      </c>
      <c r="H8" s="29"/>
      <c r="I8" s="12"/>
    </row>
    <row r="9" spans="1:9" ht="20.100000000000001" customHeight="1">
      <c r="A9" s="14" t="s">
        <v>344</v>
      </c>
      <c r="B9" s="1168">
        <f>'Attach 3(JV)'!B9</f>
        <v>0</v>
      </c>
      <c r="C9" s="1168"/>
      <c r="D9" s="1168"/>
      <c r="E9" s="137" t="str">
        <f>'Attach 3(JV)'!E9</f>
        <v>Power Grid Corporation of India Ltd.,</v>
      </c>
      <c r="H9" s="29"/>
      <c r="I9" s="12"/>
    </row>
    <row r="10" spans="1:9" ht="20.100000000000001" customHeight="1">
      <c r="A10" s="14" t="s">
        <v>346</v>
      </c>
      <c r="B10" s="1168">
        <f>'Attach 3(JV)'!B10</f>
        <v>0</v>
      </c>
      <c r="C10" s="1168"/>
      <c r="D10" s="1168"/>
      <c r="E10" s="137" t="str">
        <f>'Attach 3(JV)'!E10</f>
        <v>"Saudamini", Plot No. 2, Sector 29</v>
      </c>
      <c r="H10" s="29"/>
      <c r="I10" s="12"/>
    </row>
    <row r="11" spans="1:9" ht="20.100000000000001" customHeight="1">
      <c r="B11" s="1168">
        <f>'Attach 3(JV)'!B11</f>
        <v>0</v>
      </c>
      <c r="C11" s="1168"/>
      <c r="D11" s="1168"/>
      <c r="E11" s="137" t="str">
        <f>'Attach 3(JV)'!E11</f>
        <v>Gurgaon (Haryana) - 122001</v>
      </c>
    </row>
    <row r="12" spans="1:9" ht="18" customHeight="1">
      <c r="A12" s="31"/>
      <c r="B12" s="1168">
        <f>'Attach 3(JV)'!B12</f>
        <v>0</v>
      </c>
      <c r="C12" s="1168"/>
      <c r="D12" s="1168"/>
      <c r="E12" s="16"/>
    </row>
    <row r="13" spans="1:9" ht="19.5" hidden="1" customHeight="1">
      <c r="A13" s="31"/>
      <c r="B13" s="119"/>
      <c r="C13" s="119"/>
      <c r="D13" s="119"/>
      <c r="E13" s="16"/>
    </row>
    <row r="14" spans="1:9" ht="20.100000000000001" customHeight="1">
      <c r="A14" s="31"/>
      <c r="B14" s="119"/>
      <c r="C14" s="119"/>
      <c r="D14" s="119"/>
      <c r="G14" s="13"/>
    </row>
    <row r="15" spans="1:9" ht="20.100000000000001" customHeight="1">
      <c r="A15" s="28" t="s">
        <v>338</v>
      </c>
    </row>
    <row r="16" spans="1:9" ht="6" customHeight="1">
      <c r="A16" s="31"/>
    </row>
    <row r="17" spans="1:8" ht="78.75" customHeight="1">
      <c r="A17" s="677" t="s">
        <v>4</v>
      </c>
      <c r="B17" s="677"/>
      <c r="C17" s="677"/>
      <c r="D17" s="677"/>
      <c r="E17" s="677"/>
    </row>
    <row r="18" spans="1:8" ht="56.25" customHeight="1">
      <c r="A18" s="1062" t="s">
        <v>681</v>
      </c>
      <c r="B18" s="1062"/>
      <c r="C18" s="1062"/>
      <c r="D18" s="1062"/>
      <c r="E18" s="1062"/>
    </row>
    <row r="19" spans="1:8" ht="184.5" customHeight="1">
      <c r="A19" s="1062" t="s">
        <v>782</v>
      </c>
      <c r="B19" s="1062"/>
      <c r="C19" s="1062"/>
      <c r="D19" s="1062"/>
      <c r="E19" s="1062"/>
    </row>
    <row r="20" spans="1:8" ht="8.25" hidden="1" customHeight="1">
      <c r="A20" s="31"/>
    </row>
    <row r="21" spans="1:8" ht="20.100000000000001" hidden="1" customHeight="1">
      <c r="A21" s="31"/>
    </row>
    <row r="22" spans="1:8" ht="20.100000000000001" hidden="1" customHeight="1">
      <c r="A22" s="31"/>
    </row>
    <row r="23" spans="1:8" ht="57.75" hidden="1" customHeight="1">
      <c r="A23" s="677"/>
      <c r="B23" s="677"/>
      <c r="C23" s="677"/>
      <c r="D23" s="677"/>
      <c r="E23" s="677"/>
      <c r="F23" s="33"/>
      <c r="G23" s="33"/>
      <c r="H23" s="33"/>
    </row>
    <row r="24" spans="1:8" ht="20.100000000000001" hidden="1" customHeight="1">
      <c r="A24" s="31"/>
    </row>
    <row r="25" spans="1:8" ht="20.100000000000001" hidden="1" customHeight="1">
      <c r="A25" s="34"/>
    </row>
    <row r="26" spans="1:8" ht="20.100000000000001" hidden="1" customHeight="1"/>
    <row r="27" spans="1:8" ht="20.100000000000001" hidden="1" customHeight="1">
      <c r="A27" s="34"/>
    </row>
    <row r="28" spans="1:8" ht="20.100000000000001" hidden="1" customHeight="1"/>
    <row r="29" spans="1:8" ht="12" customHeight="1">
      <c r="D29" s="36"/>
    </row>
    <row r="30" spans="1:8" ht="33" customHeight="1">
      <c r="A30" s="35" t="s">
        <v>7</v>
      </c>
      <c r="B30" s="67">
        <f>'Attach 3(JV)'!B24</f>
        <v>0</v>
      </c>
      <c r="C30" s="39"/>
      <c r="D30" s="36" t="s">
        <v>5</v>
      </c>
      <c r="E30" s="258">
        <f>'Attach 3(JV)'!E24</f>
        <v>0</v>
      </c>
    </row>
    <row r="31" spans="1:8" ht="33" customHeight="1">
      <c r="A31" s="35" t="s">
        <v>8</v>
      </c>
      <c r="B31" s="258">
        <f>'Attach 3(JV)'!B25</f>
        <v>0</v>
      </c>
      <c r="C31" s="39"/>
      <c r="D31" s="36" t="s">
        <v>6</v>
      </c>
      <c r="E31" s="258">
        <f>'Attach 3(JV)'!E25</f>
        <v>0</v>
      </c>
    </row>
    <row r="32" spans="1:8" ht="33" customHeight="1">
      <c r="B32" s="39"/>
      <c r="C32" s="39"/>
      <c r="D32" s="36"/>
      <c r="E32" s="39"/>
    </row>
    <row r="33" spans="1:1" ht="20.100000000000001" customHeight="1"/>
    <row r="34" spans="1:1" ht="20.100000000000001" customHeight="1">
      <c r="A34" s="37"/>
    </row>
    <row r="35" spans="1:1" ht="20.100000000000001" customHeight="1"/>
    <row r="36" spans="1:1" ht="20.100000000000001" customHeight="1"/>
    <row r="37" spans="1:1" ht="20.100000000000001" customHeight="1">
      <c r="A37" s="37"/>
    </row>
    <row r="38" spans="1:1" ht="20.100000000000001" customHeight="1"/>
    <row r="39" spans="1:1" ht="20.100000000000001" customHeight="1">
      <c r="A39" s="37"/>
    </row>
    <row r="40" spans="1:1" ht="20.100000000000001" customHeight="1"/>
    <row r="41" spans="1:1" ht="20.100000000000001" customHeight="1">
      <c r="A41" s="37"/>
    </row>
    <row r="42" spans="1:1" ht="20.100000000000001" customHeight="1"/>
    <row r="43" spans="1:1" ht="20.100000000000001" customHeight="1"/>
    <row r="44" spans="1:1" ht="20.100000000000001" customHeight="1"/>
    <row r="45" spans="1:1" ht="20.100000000000001" customHeight="1"/>
  </sheetData>
  <sheetProtection password="EE0B" sheet="1" objects="1" scenarios="1" formatColumns="0" formatRows="0" selectLockedCells="1"/>
  <customSheetViews>
    <customSheetView guid="{496AE10D-777F-41DC-9459-B685612D7084}" showPageBreaks="1" showGridLines="0" zeroValues="0" fitToPage="1" printArea="1" hiddenRows="1" view="pageBreakPreview">
      <selection activeCell="E10" sqref="E10"/>
      <pageMargins left="0.75" right="0.63" top="0.57999999999999996" bottom="0.6" header="0.34" footer="0.35"/>
      <pageSetup scale="99" orientation="portrait" r:id="rId1"/>
      <headerFooter alignWithMargins="0">
        <oddFooter>&amp;R&amp;"Book Antiqua,Bold"&amp;8 Page &amp;P of &amp;N</oddFooter>
      </headerFooter>
    </customSheetView>
    <customSheetView guid="{148014DA-3A4E-4452-87FA-29E4225C1DBF}" showPageBreaks="1" showGridLines="0" zeroValues="0" fitToPage="1" printArea="1" hiddenRows="1" view="pageBreakPreview">
      <selection activeCell="I19" sqref="I19"/>
      <pageMargins left="0.75" right="0.63" top="0.57999999999999996" bottom="0.6" header="0.34" footer="0.35"/>
      <pageSetup orientation="portrait" r:id="rId2"/>
      <headerFooter alignWithMargins="0">
        <oddFooter>&amp;R&amp;"Book Antiqua,Bold"&amp;8 Page &amp;P of &amp;N</oddFooter>
      </headerFooter>
    </customSheetView>
    <customSheetView guid="{4167AD0A-C305-4E18-90C0-E68C87B87BD7}" showPageBreaks="1" showGridLines="0" zeroValues="0" fitToPage="1" printArea="1" hiddenRows="1" view="pageBreakPreview">
      <selection activeCell="I19" sqref="I19"/>
      <pageMargins left="0.75" right="0.63" top="0.57999999999999996" bottom="0.6" header="0.34" footer="0.35"/>
      <pageSetup scale="99" orientation="portrait" r:id="rId3"/>
      <headerFooter alignWithMargins="0">
        <oddFooter>&amp;R&amp;"Book Antiqua,Bold"&amp;8 Page &amp;P of &amp;N</oddFooter>
      </headerFooter>
    </customSheetView>
    <customSheetView guid="{E2E07920-5DA8-4DCB-AB03-A2E9F9E2B56D}" showPageBreaks="1" showGridLines="0" zeroValues="0" fitToPage="1" printArea="1" hiddenRows="1" view="pageBreakPreview">
      <selection activeCell="E14" sqref="E14"/>
      <pageMargins left="0.75" right="0.63" top="0.57999999999999996" bottom="0.6" header="0.34" footer="0.35"/>
      <pageSetup orientation="portrait" r:id="rId4"/>
      <headerFooter alignWithMargins="0">
        <oddFooter>&amp;R&amp;"Book Antiqua,Bold"&amp;8 Page &amp;P of &amp;N</oddFooter>
      </headerFooter>
    </customSheetView>
    <customSheetView guid="{F7E0F5F5-A837-4858-962B-5093C362A793}" showPageBreaks="1" showGridLines="0" zeroValues="0" fitToPage="1" printArea="1" hiddenRows="1" view="pageBreakPreview">
      <selection activeCell="E14" sqref="E14"/>
      <pageMargins left="0.75" right="0.63" top="0.57999999999999996" bottom="0.6" header="0.34" footer="0.35"/>
      <pageSetup scale="99" orientation="portrait" r:id="rId5"/>
      <headerFooter alignWithMargins="0">
        <oddFooter>&amp;R&amp;"Book Antiqua,Bold"&amp;8 Page &amp;P of &amp;N</oddFooter>
      </headerFooter>
    </customSheetView>
    <customSheetView guid="{4C19ED80-F250-4761-A9B9-FB9136AF75D8}" showPageBreaks="1" showGridLines="0" zeroValues="0" fitToPage="1" printArea="1" hiddenRows="1" view="pageBreakPreview" topLeftCell="A4">
      <selection activeCell="E4" sqref="E4"/>
      <pageMargins left="0.75" right="0.63" top="0.57999999999999996" bottom="0.6" header="0.34" footer="0.35"/>
      <pageSetup scale="94" orientation="portrait" r:id="rId6"/>
      <headerFooter alignWithMargins="0">
        <oddFooter>&amp;R&amp;"Book Antiqua,Bold"&amp;8 Page &amp;P of &amp;N</oddFooter>
      </headerFooter>
    </customSheetView>
    <customSheetView guid="{E51D3662-FFCE-4FD6-A590-7DDC9E38C41F}" showPageBreaks="1" showGridLines="0" zeroValues="0" fitToPage="1" printArea="1" hiddenRows="1" view="pageBreakPreview">
      <selection activeCell="G17" sqref="G17"/>
      <pageMargins left="0.75" right="0.63" top="0.57999999999999996" bottom="0.6" header="0.34" footer="0.35"/>
      <pageSetup scale="96" orientation="portrait" r:id="rId7"/>
      <headerFooter alignWithMargins="0">
        <oddFooter>&amp;R&amp;"Book Antiqua,Bold"&amp;8 Page &amp;P of &amp;N</oddFooter>
      </headerFooter>
    </customSheetView>
    <customSheetView guid="{CB7992C9-ABA5-4C7D-8C49-1E1D8E8875C7}" showPageBreaks="1" showGridLines="0" zeroValues="0" printArea="1" hiddenRows="1" view="pageBreakPreview" topLeftCell="A10">
      <selection activeCell="H18" sqref="H18"/>
      <pageMargins left="0.75" right="0.63" top="0.57999999999999996" bottom="0.6" header="0.34" footer="0.35"/>
      <pageSetup scale="95" orientation="portrait" r:id="rId8"/>
      <headerFooter alignWithMargins="0">
        <oddFooter>&amp;R&amp;"Book Antiqua,Bold"&amp;8 Page &amp;P of &amp;N</oddFooter>
      </headerFooter>
    </customSheetView>
    <customSheetView guid="{97C0FC0E-800C-45C9-895E-E91A3F1ADBA4}" showPageBreaks="1" showGridLines="0" zeroValues="0" printArea="1" hiddenRows="1" view="pageBreakPreview" topLeftCell="A32">
      <selection activeCell="I7" sqref="I7"/>
      <pageMargins left="0.75" right="0.63" top="0.57999999999999996" bottom="0.6" header="0.34" footer="0.35"/>
      <pageSetup scale="95" orientation="portrait" r:id="rId9"/>
      <headerFooter alignWithMargins="0">
        <oddFooter>&amp;R&amp;"Book Antiqua,Bold"&amp;8 Page &amp;P of &amp;N</oddFooter>
      </headerFooter>
    </customSheetView>
    <customSheetView guid="{15A19D23-A9FD-4FC1-B7B0-F2D16BDFC729}" showPageBreaks="1" showGridLines="0" zeroValues="0" printArea="1" hiddenRows="1" view="pageBreakPreview" topLeftCell="A32">
      <selection activeCell="A17" sqref="A17:E17"/>
      <pageMargins left="0.75" right="0.63" top="0.57999999999999996" bottom="0.6" header="0.34" footer="0.35"/>
      <pageSetup scale="95" orientation="portrait" r:id="rId10"/>
      <headerFooter alignWithMargins="0">
        <oddFooter>&amp;R&amp;"Book Antiqua,Bold"&amp;8 Page &amp;P of &amp;N</oddFooter>
      </headerFooter>
    </customSheetView>
    <customSheetView guid="{C5EDD9E3-0801-4479-8600-A80B0FCFDF0B}" showPageBreaks="1" showGridLines="0" zeroValues="0" printArea="1" hiddenRows="1" view="pageBreakPreview" topLeftCell="A32">
      <selection activeCell="A17" sqref="A17:E17"/>
      <pageMargins left="0.75" right="0.63" top="0.57999999999999996" bottom="0.6" header="0.34" footer="0.35"/>
      <pageSetup scale="95" orientation="portrait" r:id="rId11"/>
      <headerFooter alignWithMargins="0">
        <oddFooter>&amp;R&amp;"Book Antiqua,Bold"&amp;8 Page &amp;P of &amp;N</oddFooter>
      </headerFooter>
    </customSheetView>
    <customSheetView guid="{FE4EC9C4-31B9-4D40-8323-5B16C3BC840F}" scale="60" showPageBreaks="1" showGridLines="0" zeroValues="0" printArea="1" hiddenRows="1" view="pageBreakPreview" topLeftCell="A4">
      <selection activeCell="B11" sqref="B11:D11"/>
      <pageMargins left="0.75" right="0.63" top="0.57999999999999996" bottom="0.6" header="0.34" footer="0.35"/>
      <pageSetup orientation="portrait" r:id="rId12"/>
      <headerFooter alignWithMargins="0">
        <oddFooter>&amp;R&amp;"Book Antiqua,Bold"&amp;8 Page &amp;P of &amp;N</oddFooter>
      </headerFooter>
    </customSheetView>
    <customSheetView guid="{F9FE2C60-2849-4C32-B532-2B1A89FFA9CD}" showGridLines="0" zeroValues="0" hiddenRows="1" topLeftCell="A29">
      <selection activeCell="B11" sqref="B11:D11"/>
      <pageMargins left="0.75" right="0.63" top="0.57999999999999996" bottom="0.6" header="0.34" footer="0.35"/>
      <pageSetup orientation="portrait" r:id="rId13"/>
      <headerFooter alignWithMargins="0">
        <oddFooter>&amp;R&amp;"Book Antiqua,Bold"&amp;8 Page &amp;P of &amp;N</oddFooter>
      </headerFooter>
    </customSheetView>
    <customSheetView guid="{494F6778-23FE-4AAC-B37D-6C7543FC13B9}" showGridLines="0" zeroValues="0">
      <selection activeCell="A3" sqref="A3:E3"/>
      <pageMargins left="0.75" right="0.63" top="0.57999999999999996" bottom="0.6" header="0.34" footer="0.35"/>
      <pageSetup orientation="portrait" r:id="rId14"/>
      <headerFooter alignWithMargins="0">
        <oddFooter>&amp;R&amp;"Book Antiqua,Bold"&amp;8 Page &amp;P of &amp;N</oddFooter>
      </headerFooter>
    </customSheetView>
    <customSheetView guid="{CD4CA1A8-824A-452F-BDBA-32A47C1B3013}" showGridLines="0" zeroValues="0">
      <selection activeCell="E11" sqref="E11"/>
      <pageMargins left="0.75" right="0.63" top="0.57999999999999996" bottom="0.6" header="0.34" footer="0.35"/>
      <pageSetup orientation="portrait" r:id="rId15"/>
      <headerFooter alignWithMargins="0">
        <oddFooter>&amp;R&amp;"Book Antiqua,Bold"&amp;8 Page &amp;P of &amp;N</oddFooter>
      </headerFooter>
    </customSheetView>
    <customSheetView guid="{8E7B022F-1113-4BA2-B2BA-8EDBE02A2557}" showPageBreaks="1" showGridLines="0" zeroValues="0" printArea="1" showRuler="0">
      <selection activeCell="A5" sqref="A5:F5"/>
      <pageMargins left="0.75" right="0.63" top="0.57999999999999996" bottom="0.6" header="0.34" footer="0.35"/>
      <pageSetup orientation="portrait" r:id="rId16"/>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77" bottom="1" header="0.5" footer="0.5"/>
      <pageSetup orientation="portrait" r:id="rId17"/>
      <headerFooter alignWithMargins="0">
        <oddFooter>&amp;L&amp;8Tower Package-P238-TW04, TL associated with Phase-I Generation Project in Orissa (Part-C)&amp;R&amp;"Book Antiqua,Bold"&amp;8Attachment-17 TW04  / Page &amp;P of &amp;N</oddFooter>
      </headerFooter>
    </customSheetView>
    <customSheetView guid="{ECEBABD0-566A-41C4-AA9A-38EA30EFEDA8}" showGridLines="0" zeroValues="0" showRuler="0">
      <pageMargins left="0.75" right="0.63" top="0.55000000000000004" bottom="0.64" header="0.34" footer="0.38"/>
      <pageSetup orientation="portrait" r:id="rId18"/>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selection activeCell="K12" sqref="K12"/>
      <pageMargins left="0.75" right="0.63" top="0.57999999999999996" bottom="0.6" header="0.34" footer="0.35"/>
      <pageSetup orientation="portrait" r:id="rId19"/>
      <headerFooter alignWithMargins="0">
        <oddFooter>&amp;R&amp;"Book Antiqua,Bold"&amp;8 Page &amp;P of &amp;N</oddFooter>
      </headerFooter>
    </customSheetView>
    <customSheetView guid="{7A9EA6D6-4DDF-43D9-92E6-C6AFAD14E266}" showGridLines="0" zeroValues="0" hiddenRows="1">
      <selection activeCell="B11" sqref="B11:D11"/>
      <pageMargins left="0.75" right="0.63" top="0.57999999999999996" bottom="0.6" header="0.34" footer="0.35"/>
      <pageSetup orientation="portrait" r:id="rId20"/>
      <headerFooter alignWithMargins="0">
        <oddFooter>&amp;R&amp;"Book Antiqua,Bold"&amp;8 Page &amp;P of &amp;N</oddFooter>
      </headerFooter>
    </customSheetView>
    <customSheetView guid="{DC28ED1E-3E35-4094-9C2B-5C0A1C1D459C}" showGridLines="0" zeroValues="0" hiddenRows="1">
      <selection activeCell="B11" sqref="B11:D11"/>
      <pageMargins left="0.75" right="0.63" top="0.57999999999999996" bottom="0.6" header="0.34" footer="0.35"/>
      <pageSetup orientation="portrait" r:id="rId21"/>
      <headerFooter alignWithMargins="0">
        <oddFooter>&amp;R&amp;"Book Antiqua,Bold"&amp;8 Page &amp;P of &amp;N</oddFooter>
      </headerFooter>
    </customSheetView>
    <customSheetView guid="{240327DD-375F-45D4-BA52-89AFD79FE6A1}" scale="60" showPageBreaks="1" showGridLines="0" zeroValues="0" printArea="1" hiddenRows="1" view="pageBreakPreview" topLeftCell="A15">
      <selection activeCell="B11" sqref="B11:D11"/>
      <pageMargins left="0.75" right="0.63" top="0.57999999999999996" bottom="0.6" header="0.34" footer="0.35"/>
      <pageSetup scale="95" orientation="portrait" r:id="rId22"/>
      <headerFooter alignWithMargins="0">
        <oddFooter>&amp;R&amp;"Book Antiqua,Bold"&amp;8 Page &amp;P of &amp;N</oddFooter>
      </headerFooter>
    </customSheetView>
    <customSheetView guid="{477F7E43-D393-45BA-B99B-D838E4629B5D}" showPageBreaks="1" showGridLines="0" zeroValues="0" printArea="1" hiddenRows="1" view="pageBreakPreview" topLeftCell="A32">
      <selection activeCell="A17" sqref="A17:E17"/>
      <pageMargins left="0.75" right="0.63" top="0.57999999999999996" bottom="0.6" header="0.34" footer="0.35"/>
      <pageSetup scale="95" orientation="portrait" r:id="rId23"/>
      <headerFooter alignWithMargins="0">
        <oddFooter>&amp;R&amp;"Book Antiqua,Bold"&amp;8 Page &amp;P of &amp;N</oddFooter>
      </headerFooter>
    </customSheetView>
    <customSheetView guid="{8E3ED18F-7B8F-4A1C-969D-A70DC3B696C3}" showPageBreaks="1" showGridLines="0" zeroValues="0" printArea="1" hiddenRows="1" view="pageBreakPreview" topLeftCell="A32">
      <selection activeCell="A17" sqref="A17:E17"/>
      <pageMargins left="0.75" right="0.63" top="0.57999999999999996" bottom="0.6" header="0.34" footer="0.35"/>
      <pageSetup scale="95" orientation="portrait" r:id="rId24"/>
      <headerFooter alignWithMargins="0">
        <oddFooter>&amp;R&amp;"Book Antiqua,Bold"&amp;8 Page &amp;P of &amp;N</oddFooter>
      </headerFooter>
    </customSheetView>
    <customSheetView guid="{38BECF6E-1A53-4F98-87B9-44F2C5F77E08}" showPageBreaks="1" showGridLines="0" zeroValues="0" printArea="1" hiddenRows="1" view="pageBreakPreview">
      <selection activeCell="I7" sqref="I7"/>
      <pageMargins left="0.75" right="0.63" top="0.57999999999999996" bottom="0.6" header="0.34" footer="0.35"/>
      <pageSetup scale="95" orientation="portrait" r:id="rId25"/>
      <headerFooter alignWithMargins="0">
        <oddFooter>&amp;R&amp;"Book Antiqua,Bold"&amp;8 Page &amp;P of &amp;N</oddFooter>
      </headerFooter>
    </customSheetView>
    <customSheetView guid="{340562B9-6CEE-4962-8D7D-CA1C6778F52C}" showPageBreaks="1" showGridLines="0" zeroValues="0" printArea="1" hiddenRows="1" view="pageBreakPreview" topLeftCell="A32">
      <selection activeCell="I7" sqref="I7"/>
      <pageMargins left="0.75" right="0.63" top="0.57999999999999996" bottom="0.6" header="0.34" footer="0.35"/>
      <pageSetup scale="95" orientation="portrait" r:id="rId26"/>
      <headerFooter alignWithMargins="0">
        <oddFooter>&amp;R&amp;"Book Antiqua,Bold"&amp;8 Page &amp;P of &amp;N</oddFooter>
      </headerFooter>
    </customSheetView>
    <customSheetView guid="{82E8A0F5-0020-4355-95CF-28601763A783}" showPageBreaks="1" showGridLines="0" zeroValues="0" fitToPage="1" printArea="1" hiddenRows="1" view="pageBreakPreview" topLeftCell="A10">
      <selection activeCell="E4" sqref="E4"/>
      <pageMargins left="0.75" right="0.63" top="0.57999999999999996" bottom="0.6" header="0.34" footer="0.35"/>
      <pageSetup scale="94" orientation="portrait" r:id="rId27"/>
      <headerFooter alignWithMargins="0">
        <oddFooter>&amp;R&amp;"Book Antiqua,Bold"&amp;8 Page &amp;P of &amp;N</oddFooter>
      </headerFooter>
    </customSheetView>
    <customSheetView guid="{05855B4F-D61E-4C97-B759-B2F96767F6F8}" showPageBreaks="1" showGridLines="0" zeroValues="0" fitToPage="1" printArea="1" hiddenRows="1" view="pageBreakPreview" topLeftCell="A4">
      <selection activeCell="E4" sqref="E4"/>
      <pageMargins left="0.75" right="0.63" top="0.57999999999999996" bottom="0.6" header="0.34" footer="0.35"/>
      <pageSetup scale="94" orientation="portrait" r:id="rId28"/>
      <headerFooter alignWithMargins="0">
        <oddFooter>&amp;R&amp;"Book Antiqua,Bold"&amp;8 Page &amp;P of &amp;N</oddFooter>
      </headerFooter>
    </customSheetView>
    <customSheetView guid="{AAA2E7F9-19F9-4EE2-88F1-FC4B485FDC89}" showPageBreaks="1" showGridLines="0" zeroValues="0" fitToPage="1" printArea="1" hiddenRows="1" view="pageBreakPreview" topLeftCell="A2">
      <selection activeCell="E4" sqref="E4"/>
      <pageMargins left="0.75" right="0.63" top="0.57999999999999996" bottom="0.6" header="0.34" footer="0.35"/>
      <pageSetup scale="94" orientation="portrait" r:id="rId29"/>
      <headerFooter alignWithMargins="0">
        <oddFooter>&amp;R&amp;"Book Antiqua,Bold"&amp;8 Page &amp;P of &amp;N</oddFooter>
      </headerFooter>
    </customSheetView>
    <customSheetView guid="{5F98D4F5-B0F8-4B93-97A5-7D09B63D9214}" showPageBreaks="1" showGridLines="0" zeroValues="0" fitToPage="1" printArea="1" hiddenRows="1" view="pageBreakPreview">
      <selection activeCell="E14" sqref="E14"/>
      <pageMargins left="0.75" right="0.63" top="0.57999999999999996" bottom="0.6" header="0.34" footer="0.35"/>
      <pageSetup orientation="portrait" r:id="rId30"/>
      <headerFooter alignWithMargins="0">
        <oddFooter>&amp;R&amp;"Book Antiqua,Bold"&amp;8 Page &amp;P of &amp;N</oddFooter>
      </headerFooter>
    </customSheetView>
    <customSheetView guid="{61957660-E114-4987-A579-EE0EBCC04DE2}" showPageBreaks="1" showGridLines="0" zeroValues="0" fitToPage="1" printArea="1" hiddenRows="1" view="pageBreakPreview">
      <selection activeCell="E14" sqref="E14"/>
      <pageMargins left="0.75" right="0.63" top="0.57999999999999996" bottom="0.6" header="0.34" footer="0.35"/>
      <pageSetup scale="98" orientation="portrait" r:id="rId31"/>
      <headerFooter alignWithMargins="0">
        <oddFooter>&amp;R&amp;"Book Antiqua,Bold"&amp;8 Page &amp;P of &amp;N</oddFooter>
      </headerFooter>
    </customSheetView>
    <customSheetView guid="{002E11BA-D943-47A9-AEDC-085D4F2D2416}" showPageBreaks="1" showGridLines="0" zeroValues="0" fitToPage="1" printArea="1" hiddenRows="1" view="pageBreakPreview">
      <selection activeCell="E10" sqref="E10"/>
      <pageMargins left="0.75" right="0.63" top="0.57999999999999996" bottom="0.6" header="0.34" footer="0.35"/>
      <pageSetup scale="99" orientation="portrait" r:id="rId32"/>
      <headerFooter alignWithMargins="0">
        <oddFooter>&amp;R&amp;"Book Antiqua,Bold"&amp;8 Page &amp;P of &amp;N</oddFooter>
      </headerFooter>
    </customSheetView>
    <customSheetView guid="{BA636A1C-0CF3-411D-9DF7-8E009FB35118}" showPageBreaks="1" showGridLines="0" zeroValues="0" fitToPage="1" printArea="1" hiddenRows="1" view="pageBreakPreview">
      <selection activeCell="E10" sqref="E10"/>
      <pageMargins left="0.75" right="0.63" top="0.57999999999999996" bottom="0.6" header="0.34" footer="0.35"/>
      <pageSetup scale="99" orientation="portrait" r:id="rId33"/>
      <headerFooter alignWithMargins="0">
        <oddFooter>&amp;R&amp;"Book Antiqua,Bold"&amp;8 Page &amp;P of &amp;N</oddFooter>
      </headerFooter>
    </customSheetView>
  </customSheetViews>
  <mergeCells count="12">
    <mergeCell ref="A8:D8"/>
    <mergeCell ref="A17:E17"/>
    <mergeCell ref="A18:E18"/>
    <mergeCell ref="A19:E19"/>
    <mergeCell ref="A1:D1"/>
    <mergeCell ref="A3:E3"/>
    <mergeCell ref="A5:E5"/>
    <mergeCell ref="A23:E23"/>
    <mergeCell ref="B9:D9"/>
    <mergeCell ref="B10:D10"/>
    <mergeCell ref="B11:D11"/>
    <mergeCell ref="B12:D12"/>
  </mergeCells>
  <phoneticPr fontId="6" type="noConversion"/>
  <pageMargins left="0.75" right="0.63" top="0.57999999999999996" bottom="0.6" header="0.34" footer="0.35"/>
  <pageSetup scale="99" orientation="portrait" r:id="rId34"/>
  <headerFooter alignWithMargins="0">
    <oddFooter>&amp;R&amp;"Book Antiqua,Bold"&amp;8 Page &amp;P of &amp;N</oddFooter>
  </headerFooter>
  <drawing r:id="rId3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8"/>
  <dimension ref="A1:I35"/>
  <sheetViews>
    <sheetView showGridLines="0" view="pageBreakPreview" zoomScale="110" zoomScaleNormal="100" zoomScaleSheetLayoutView="110" workbookViewId="0">
      <selection activeCell="A18" sqref="A18"/>
    </sheetView>
  </sheetViews>
  <sheetFormatPr defaultRowHeight="16.5"/>
  <cols>
    <col min="1" max="1" width="13.28515625" style="294" customWidth="1"/>
    <col min="2" max="2" width="20.5703125" style="294" customWidth="1"/>
    <col min="3" max="3" width="11.42578125" style="294" customWidth="1"/>
    <col min="4" max="4" width="15.42578125" style="294" customWidth="1"/>
    <col min="5" max="5" width="37.85546875" style="294" customWidth="1"/>
    <col min="6" max="8" width="9.140625" style="292"/>
    <col min="9" max="256" width="9.140625" style="293"/>
    <col min="257" max="257" width="13.28515625" style="293" customWidth="1"/>
    <col min="258" max="258" width="20.5703125" style="293" customWidth="1"/>
    <col min="259" max="259" width="11.42578125" style="293" customWidth="1"/>
    <col min="260" max="260" width="15.42578125" style="293" customWidth="1"/>
    <col min="261" max="261" width="37.85546875" style="293" customWidth="1"/>
    <col min="262" max="512" width="9.140625" style="293"/>
    <col min="513" max="513" width="13.28515625" style="293" customWidth="1"/>
    <col min="514" max="514" width="20.5703125" style="293" customWidth="1"/>
    <col min="515" max="515" width="11.42578125" style="293" customWidth="1"/>
    <col min="516" max="516" width="15.42578125" style="293" customWidth="1"/>
    <col min="517" max="517" width="37.85546875" style="293" customWidth="1"/>
    <col min="518" max="768" width="9.140625" style="293"/>
    <col min="769" max="769" width="13.28515625" style="293" customWidth="1"/>
    <col min="770" max="770" width="20.5703125" style="293" customWidth="1"/>
    <col min="771" max="771" width="11.42578125" style="293" customWidth="1"/>
    <col min="772" max="772" width="15.42578125" style="293" customWidth="1"/>
    <col min="773" max="773" width="37.85546875" style="293" customWidth="1"/>
    <col min="774" max="1024" width="9.140625" style="293"/>
    <col min="1025" max="1025" width="13.28515625" style="293" customWidth="1"/>
    <col min="1026" max="1026" width="20.5703125" style="293" customWidth="1"/>
    <col min="1027" max="1027" width="11.42578125" style="293" customWidth="1"/>
    <col min="1028" max="1028" width="15.42578125" style="293" customWidth="1"/>
    <col min="1029" max="1029" width="37.85546875" style="293" customWidth="1"/>
    <col min="1030" max="1280" width="9.140625" style="293"/>
    <col min="1281" max="1281" width="13.28515625" style="293" customWidth="1"/>
    <col min="1282" max="1282" width="20.5703125" style="293" customWidth="1"/>
    <col min="1283" max="1283" width="11.42578125" style="293" customWidth="1"/>
    <col min="1284" max="1284" width="15.42578125" style="293" customWidth="1"/>
    <col min="1285" max="1285" width="37.85546875" style="293" customWidth="1"/>
    <col min="1286" max="1536" width="9.140625" style="293"/>
    <col min="1537" max="1537" width="13.28515625" style="293" customWidth="1"/>
    <col min="1538" max="1538" width="20.5703125" style="293" customWidth="1"/>
    <col min="1539" max="1539" width="11.42578125" style="293" customWidth="1"/>
    <col min="1540" max="1540" width="15.42578125" style="293" customWidth="1"/>
    <col min="1541" max="1541" width="37.85546875" style="293" customWidth="1"/>
    <col min="1542" max="1792" width="9.140625" style="293"/>
    <col min="1793" max="1793" width="13.28515625" style="293" customWidth="1"/>
    <col min="1794" max="1794" width="20.5703125" style="293" customWidth="1"/>
    <col min="1795" max="1795" width="11.42578125" style="293" customWidth="1"/>
    <col min="1796" max="1796" width="15.42578125" style="293" customWidth="1"/>
    <col min="1797" max="1797" width="37.85546875" style="293" customWidth="1"/>
    <col min="1798" max="2048" width="9.140625" style="293"/>
    <col min="2049" max="2049" width="13.28515625" style="293" customWidth="1"/>
    <col min="2050" max="2050" width="20.5703125" style="293" customWidth="1"/>
    <col min="2051" max="2051" width="11.42578125" style="293" customWidth="1"/>
    <col min="2052" max="2052" width="15.42578125" style="293" customWidth="1"/>
    <col min="2053" max="2053" width="37.85546875" style="293" customWidth="1"/>
    <col min="2054" max="2304" width="9.140625" style="293"/>
    <col min="2305" max="2305" width="13.28515625" style="293" customWidth="1"/>
    <col min="2306" max="2306" width="20.5703125" style="293" customWidth="1"/>
    <col min="2307" max="2307" width="11.42578125" style="293" customWidth="1"/>
    <col min="2308" max="2308" width="15.42578125" style="293" customWidth="1"/>
    <col min="2309" max="2309" width="37.85546875" style="293" customWidth="1"/>
    <col min="2310" max="2560" width="9.140625" style="293"/>
    <col min="2561" max="2561" width="13.28515625" style="293" customWidth="1"/>
    <col min="2562" max="2562" width="20.5703125" style="293" customWidth="1"/>
    <col min="2563" max="2563" width="11.42578125" style="293" customWidth="1"/>
    <col min="2564" max="2564" width="15.42578125" style="293" customWidth="1"/>
    <col min="2565" max="2565" width="37.85546875" style="293" customWidth="1"/>
    <col min="2566" max="2816" width="9.140625" style="293"/>
    <col min="2817" max="2817" width="13.28515625" style="293" customWidth="1"/>
    <col min="2818" max="2818" width="20.5703125" style="293" customWidth="1"/>
    <col min="2819" max="2819" width="11.42578125" style="293" customWidth="1"/>
    <col min="2820" max="2820" width="15.42578125" style="293" customWidth="1"/>
    <col min="2821" max="2821" width="37.85546875" style="293" customWidth="1"/>
    <col min="2822" max="3072" width="9.140625" style="293"/>
    <col min="3073" max="3073" width="13.28515625" style="293" customWidth="1"/>
    <col min="3074" max="3074" width="20.5703125" style="293" customWidth="1"/>
    <col min="3075" max="3075" width="11.42578125" style="293" customWidth="1"/>
    <col min="3076" max="3076" width="15.42578125" style="293" customWidth="1"/>
    <col min="3077" max="3077" width="37.85546875" style="293" customWidth="1"/>
    <col min="3078" max="3328" width="9.140625" style="293"/>
    <col min="3329" max="3329" width="13.28515625" style="293" customWidth="1"/>
    <col min="3330" max="3330" width="20.5703125" style="293" customWidth="1"/>
    <col min="3331" max="3331" width="11.42578125" style="293" customWidth="1"/>
    <col min="3332" max="3332" width="15.42578125" style="293" customWidth="1"/>
    <col min="3333" max="3333" width="37.85546875" style="293" customWidth="1"/>
    <col min="3334" max="3584" width="9.140625" style="293"/>
    <col min="3585" max="3585" width="13.28515625" style="293" customWidth="1"/>
    <col min="3586" max="3586" width="20.5703125" style="293" customWidth="1"/>
    <col min="3587" max="3587" width="11.42578125" style="293" customWidth="1"/>
    <col min="3588" max="3588" width="15.42578125" style="293" customWidth="1"/>
    <col min="3589" max="3589" width="37.85546875" style="293" customWidth="1"/>
    <col min="3590" max="3840" width="9.140625" style="293"/>
    <col min="3841" max="3841" width="13.28515625" style="293" customWidth="1"/>
    <col min="3842" max="3842" width="20.5703125" style="293" customWidth="1"/>
    <col min="3843" max="3843" width="11.42578125" style="293" customWidth="1"/>
    <col min="3844" max="3844" width="15.42578125" style="293" customWidth="1"/>
    <col min="3845" max="3845" width="37.85546875" style="293" customWidth="1"/>
    <col min="3846" max="4096" width="9.140625" style="293"/>
    <col min="4097" max="4097" width="13.28515625" style="293" customWidth="1"/>
    <col min="4098" max="4098" width="20.5703125" style="293" customWidth="1"/>
    <col min="4099" max="4099" width="11.42578125" style="293" customWidth="1"/>
    <col min="4100" max="4100" width="15.42578125" style="293" customWidth="1"/>
    <col min="4101" max="4101" width="37.85546875" style="293" customWidth="1"/>
    <col min="4102" max="4352" width="9.140625" style="293"/>
    <col min="4353" max="4353" width="13.28515625" style="293" customWidth="1"/>
    <col min="4354" max="4354" width="20.5703125" style="293" customWidth="1"/>
    <col min="4355" max="4355" width="11.42578125" style="293" customWidth="1"/>
    <col min="4356" max="4356" width="15.42578125" style="293" customWidth="1"/>
    <col min="4357" max="4357" width="37.85546875" style="293" customWidth="1"/>
    <col min="4358" max="4608" width="9.140625" style="293"/>
    <col min="4609" max="4609" width="13.28515625" style="293" customWidth="1"/>
    <col min="4610" max="4610" width="20.5703125" style="293" customWidth="1"/>
    <col min="4611" max="4611" width="11.42578125" style="293" customWidth="1"/>
    <col min="4612" max="4612" width="15.42578125" style="293" customWidth="1"/>
    <col min="4613" max="4613" width="37.85546875" style="293" customWidth="1"/>
    <col min="4614" max="4864" width="9.140625" style="293"/>
    <col min="4865" max="4865" width="13.28515625" style="293" customWidth="1"/>
    <col min="4866" max="4866" width="20.5703125" style="293" customWidth="1"/>
    <col min="4867" max="4867" width="11.42578125" style="293" customWidth="1"/>
    <col min="4868" max="4868" width="15.42578125" style="293" customWidth="1"/>
    <col min="4869" max="4869" width="37.85546875" style="293" customWidth="1"/>
    <col min="4870" max="5120" width="9.140625" style="293"/>
    <col min="5121" max="5121" width="13.28515625" style="293" customWidth="1"/>
    <col min="5122" max="5122" width="20.5703125" style="293" customWidth="1"/>
    <col min="5123" max="5123" width="11.42578125" style="293" customWidth="1"/>
    <col min="5124" max="5124" width="15.42578125" style="293" customWidth="1"/>
    <col min="5125" max="5125" width="37.85546875" style="293" customWidth="1"/>
    <col min="5126" max="5376" width="9.140625" style="293"/>
    <col min="5377" max="5377" width="13.28515625" style="293" customWidth="1"/>
    <col min="5378" max="5378" width="20.5703125" style="293" customWidth="1"/>
    <col min="5379" max="5379" width="11.42578125" style="293" customWidth="1"/>
    <col min="5380" max="5380" width="15.42578125" style="293" customWidth="1"/>
    <col min="5381" max="5381" width="37.85546875" style="293" customWidth="1"/>
    <col min="5382" max="5632" width="9.140625" style="293"/>
    <col min="5633" max="5633" width="13.28515625" style="293" customWidth="1"/>
    <col min="5634" max="5634" width="20.5703125" style="293" customWidth="1"/>
    <col min="5635" max="5635" width="11.42578125" style="293" customWidth="1"/>
    <col min="5636" max="5636" width="15.42578125" style="293" customWidth="1"/>
    <col min="5637" max="5637" width="37.85546875" style="293" customWidth="1"/>
    <col min="5638" max="5888" width="9.140625" style="293"/>
    <col min="5889" max="5889" width="13.28515625" style="293" customWidth="1"/>
    <col min="5890" max="5890" width="20.5703125" style="293" customWidth="1"/>
    <col min="5891" max="5891" width="11.42578125" style="293" customWidth="1"/>
    <col min="5892" max="5892" width="15.42578125" style="293" customWidth="1"/>
    <col min="5893" max="5893" width="37.85546875" style="293" customWidth="1"/>
    <col min="5894" max="6144" width="9.140625" style="293"/>
    <col min="6145" max="6145" width="13.28515625" style="293" customWidth="1"/>
    <col min="6146" max="6146" width="20.5703125" style="293" customWidth="1"/>
    <col min="6147" max="6147" width="11.42578125" style="293" customWidth="1"/>
    <col min="6148" max="6148" width="15.42578125" style="293" customWidth="1"/>
    <col min="6149" max="6149" width="37.85546875" style="293" customWidth="1"/>
    <col min="6150" max="6400" width="9.140625" style="293"/>
    <col min="6401" max="6401" width="13.28515625" style="293" customWidth="1"/>
    <col min="6402" max="6402" width="20.5703125" style="293" customWidth="1"/>
    <col min="6403" max="6403" width="11.42578125" style="293" customWidth="1"/>
    <col min="6404" max="6404" width="15.42578125" style="293" customWidth="1"/>
    <col min="6405" max="6405" width="37.85546875" style="293" customWidth="1"/>
    <col min="6406" max="6656" width="9.140625" style="293"/>
    <col min="6657" max="6657" width="13.28515625" style="293" customWidth="1"/>
    <col min="6658" max="6658" width="20.5703125" style="293" customWidth="1"/>
    <col min="6659" max="6659" width="11.42578125" style="293" customWidth="1"/>
    <col min="6660" max="6660" width="15.42578125" style="293" customWidth="1"/>
    <col min="6661" max="6661" width="37.85546875" style="293" customWidth="1"/>
    <col min="6662" max="6912" width="9.140625" style="293"/>
    <col min="6913" max="6913" width="13.28515625" style="293" customWidth="1"/>
    <col min="6914" max="6914" width="20.5703125" style="293" customWidth="1"/>
    <col min="6915" max="6915" width="11.42578125" style="293" customWidth="1"/>
    <col min="6916" max="6916" width="15.42578125" style="293" customWidth="1"/>
    <col min="6917" max="6917" width="37.85546875" style="293" customWidth="1"/>
    <col min="6918" max="7168" width="9.140625" style="293"/>
    <col min="7169" max="7169" width="13.28515625" style="293" customWidth="1"/>
    <col min="7170" max="7170" width="20.5703125" style="293" customWidth="1"/>
    <col min="7171" max="7171" width="11.42578125" style="293" customWidth="1"/>
    <col min="7172" max="7172" width="15.42578125" style="293" customWidth="1"/>
    <col min="7173" max="7173" width="37.85546875" style="293" customWidth="1"/>
    <col min="7174" max="7424" width="9.140625" style="293"/>
    <col min="7425" max="7425" width="13.28515625" style="293" customWidth="1"/>
    <col min="7426" max="7426" width="20.5703125" style="293" customWidth="1"/>
    <col min="7427" max="7427" width="11.42578125" style="293" customWidth="1"/>
    <col min="7428" max="7428" width="15.42578125" style="293" customWidth="1"/>
    <col min="7429" max="7429" width="37.85546875" style="293" customWidth="1"/>
    <col min="7430" max="7680" width="9.140625" style="293"/>
    <col min="7681" max="7681" width="13.28515625" style="293" customWidth="1"/>
    <col min="7682" max="7682" width="20.5703125" style="293" customWidth="1"/>
    <col min="7683" max="7683" width="11.42578125" style="293" customWidth="1"/>
    <col min="7684" max="7684" width="15.42578125" style="293" customWidth="1"/>
    <col min="7685" max="7685" width="37.85546875" style="293" customWidth="1"/>
    <col min="7686" max="7936" width="9.140625" style="293"/>
    <col min="7937" max="7937" width="13.28515625" style="293" customWidth="1"/>
    <col min="7938" max="7938" width="20.5703125" style="293" customWidth="1"/>
    <col min="7939" max="7939" width="11.42578125" style="293" customWidth="1"/>
    <col min="7940" max="7940" width="15.42578125" style="293" customWidth="1"/>
    <col min="7941" max="7941" width="37.85546875" style="293" customWidth="1"/>
    <col min="7942" max="8192" width="9.140625" style="293"/>
    <col min="8193" max="8193" width="13.28515625" style="293" customWidth="1"/>
    <col min="8194" max="8194" width="20.5703125" style="293" customWidth="1"/>
    <col min="8195" max="8195" width="11.42578125" style="293" customWidth="1"/>
    <col min="8196" max="8196" width="15.42578125" style="293" customWidth="1"/>
    <col min="8197" max="8197" width="37.85546875" style="293" customWidth="1"/>
    <col min="8198" max="8448" width="9.140625" style="293"/>
    <col min="8449" max="8449" width="13.28515625" style="293" customWidth="1"/>
    <col min="8450" max="8450" width="20.5703125" style="293" customWidth="1"/>
    <col min="8451" max="8451" width="11.42578125" style="293" customWidth="1"/>
    <col min="8452" max="8452" width="15.42578125" style="293" customWidth="1"/>
    <col min="8453" max="8453" width="37.85546875" style="293" customWidth="1"/>
    <col min="8454" max="8704" width="9.140625" style="293"/>
    <col min="8705" max="8705" width="13.28515625" style="293" customWidth="1"/>
    <col min="8706" max="8706" width="20.5703125" style="293" customWidth="1"/>
    <col min="8707" max="8707" width="11.42578125" style="293" customWidth="1"/>
    <col min="8708" max="8708" width="15.42578125" style="293" customWidth="1"/>
    <col min="8709" max="8709" width="37.85546875" style="293" customWidth="1"/>
    <col min="8710" max="8960" width="9.140625" style="293"/>
    <col min="8961" max="8961" width="13.28515625" style="293" customWidth="1"/>
    <col min="8962" max="8962" width="20.5703125" style="293" customWidth="1"/>
    <col min="8963" max="8963" width="11.42578125" style="293" customWidth="1"/>
    <col min="8964" max="8964" width="15.42578125" style="293" customWidth="1"/>
    <col min="8965" max="8965" width="37.85546875" style="293" customWidth="1"/>
    <col min="8966" max="9216" width="9.140625" style="293"/>
    <col min="9217" max="9217" width="13.28515625" style="293" customWidth="1"/>
    <col min="9218" max="9218" width="20.5703125" style="293" customWidth="1"/>
    <col min="9219" max="9219" width="11.42578125" style="293" customWidth="1"/>
    <col min="9220" max="9220" width="15.42578125" style="293" customWidth="1"/>
    <col min="9221" max="9221" width="37.85546875" style="293" customWidth="1"/>
    <col min="9222" max="9472" width="9.140625" style="293"/>
    <col min="9473" max="9473" width="13.28515625" style="293" customWidth="1"/>
    <col min="9474" max="9474" width="20.5703125" style="293" customWidth="1"/>
    <col min="9475" max="9475" width="11.42578125" style="293" customWidth="1"/>
    <col min="9476" max="9476" width="15.42578125" style="293" customWidth="1"/>
    <col min="9477" max="9477" width="37.85546875" style="293" customWidth="1"/>
    <col min="9478" max="9728" width="9.140625" style="293"/>
    <col min="9729" max="9729" width="13.28515625" style="293" customWidth="1"/>
    <col min="9730" max="9730" width="20.5703125" style="293" customWidth="1"/>
    <col min="9731" max="9731" width="11.42578125" style="293" customWidth="1"/>
    <col min="9732" max="9732" width="15.42578125" style="293" customWidth="1"/>
    <col min="9733" max="9733" width="37.85546875" style="293" customWidth="1"/>
    <col min="9734" max="9984" width="9.140625" style="293"/>
    <col min="9985" max="9985" width="13.28515625" style="293" customWidth="1"/>
    <col min="9986" max="9986" width="20.5703125" style="293" customWidth="1"/>
    <col min="9987" max="9987" width="11.42578125" style="293" customWidth="1"/>
    <col min="9988" max="9988" width="15.42578125" style="293" customWidth="1"/>
    <col min="9989" max="9989" width="37.85546875" style="293" customWidth="1"/>
    <col min="9990" max="10240" width="9.140625" style="293"/>
    <col min="10241" max="10241" width="13.28515625" style="293" customWidth="1"/>
    <col min="10242" max="10242" width="20.5703125" style="293" customWidth="1"/>
    <col min="10243" max="10243" width="11.42578125" style="293" customWidth="1"/>
    <col min="10244" max="10244" width="15.42578125" style="293" customWidth="1"/>
    <col min="10245" max="10245" width="37.85546875" style="293" customWidth="1"/>
    <col min="10246" max="10496" width="9.140625" style="293"/>
    <col min="10497" max="10497" width="13.28515625" style="293" customWidth="1"/>
    <col min="10498" max="10498" width="20.5703125" style="293" customWidth="1"/>
    <col min="10499" max="10499" width="11.42578125" style="293" customWidth="1"/>
    <col min="10500" max="10500" width="15.42578125" style="293" customWidth="1"/>
    <col min="10501" max="10501" width="37.85546875" style="293" customWidth="1"/>
    <col min="10502" max="10752" width="9.140625" style="293"/>
    <col min="10753" max="10753" width="13.28515625" style="293" customWidth="1"/>
    <col min="10754" max="10754" width="20.5703125" style="293" customWidth="1"/>
    <col min="10755" max="10755" width="11.42578125" style="293" customWidth="1"/>
    <col min="10756" max="10756" width="15.42578125" style="293" customWidth="1"/>
    <col min="10757" max="10757" width="37.85546875" style="293" customWidth="1"/>
    <col min="10758" max="11008" width="9.140625" style="293"/>
    <col min="11009" max="11009" width="13.28515625" style="293" customWidth="1"/>
    <col min="11010" max="11010" width="20.5703125" style="293" customWidth="1"/>
    <col min="11011" max="11011" width="11.42578125" style="293" customWidth="1"/>
    <col min="11012" max="11012" width="15.42578125" style="293" customWidth="1"/>
    <col min="11013" max="11013" width="37.85546875" style="293" customWidth="1"/>
    <col min="11014" max="11264" width="9.140625" style="293"/>
    <col min="11265" max="11265" width="13.28515625" style="293" customWidth="1"/>
    <col min="11266" max="11266" width="20.5703125" style="293" customWidth="1"/>
    <col min="11267" max="11267" width="11.42578125" style="293" customWidth="1"/>
    <col min="11268" max="11268" width="15.42578125" style="293" customWidth="1"/>
    <col min="11269" max="11269" width="37.85546875" style="293" customWidth="1"/>
    <col min="11270" max="11520" width="9.140625" style="293"/>
    <col min="11521" max="11521" width="13.28515625" style="293" customWidth="1"/>
    <col min="11522" max="11522" width="20.5703125" style="293" customWidth="1"/>
    <col min="11523" max="11523" width="11.42578125" style="293" customWidth="1"/>
    <col min="11524" max="11524" width="15.42578125" style="293" customWidth="1"/>
    <col min="11525" max="11525" width="37.85546875" style="293" customWidth="1"/>
    <col min="11526" max="11776" width="9.140625" style="293"/>
    <col min="11777" max="11777" width="13.28515625" style="293" customWidth="1"/>
    <col min="11778" max="11778" width="20.5703125" style="293" customWidth="1"/>
    <col min="11779" max="11779" width="11.42578125" style="293" customWidth="1"/>
    <col min="11780" max="11780" width="15.42578125" style="293" customWidth="1"/>
    <col min="11781" max="11781" width="37.85546875" style="293" customWidth="1"/>
    <col min="11782" max="12032" width="9.140625" style="293"/>
    <col min="12033" max="12033" width="13.28515625" style="293" customWidth="1"/>
    <col min="12034" max="12034" width="20.5703125" style="293" customWidth="1"/>
    <col min="12035" max="12035" width="11.42578125" style="293" customWidth="1"/>
    <col min="12036" max="12036" width="15.42578125" style="293" customWidth="1"/>
    <col min="12037" max="12037" width="37.85546875" style="293" customWidth="1"/>
    <col min="12038" max="12288" width="9.140625" style="293"/>
    <col min="12289" max="12289" width="13.28515625" style="293" customWidth="1"/>
    <col min="12290" max="12290" width="20.5703125" style="293" customWidth="1"/>
    <col min="12291" max="12291" width="11.42578125" style="293" customWidth="1"/>
    <col min="12292" max="12292" width="15.42578125" style="293" customWidth="1"/>
    <col min="12293" max="12293" width="37.85546875" style="293" customWidth="1"/>
    <col min="12294" max="12544" width="9.140625" style="293"/>
    <col min="12545" max="12545" width="13.28515625" style="293" customWidth="1"/>
    <col min="12546" max="12546" width="20.5703125" style="293" customWidth="1"/>
    <col min="12547" max="12547" width="11.42578125" style="293" customWidth="1"/>
    <col min="12548" max="12548" width="15.42578125" style="293" customWidth="1"/>
    <col min="12549" max="12549" width="37.85546875" style="293" customWidth="1"/>
    <col min="12550" max="12800" width="9.140625" style="293"/>
    <col min="12801" max="12801" width="13.28515625" style="293" customWidth="1"/>
    <col min="12802" max="12802" width="20.5703125" style="293" customWidth="1"/>
    <col min="12803" max="12803" width="11.42578125" style="293" customWidth="1"/>
    <col min="12804" max="12804" width="15.42578125" style="293" customWidth="1"/>
    <col min="12805" max="12805" width="37.85546875" style="293" customWidth="1"/>
    <col min="12806" max="13056" width="9.140625" style="293"/>
    <col min="13057" max="13057" width="13.28515625" style="293" customWidth="1"/>
    <col min="13058" max="13058" width="20.5703125" style="293" customWidth="1"/>
    <col min="13059" max="13059" width="11.42578125" style="293" customWidth="1"/>
    <col min="13060" max="13060" width="15.42578125" style="293" customWidth="1"/>
    <col min="13061" max="13061" width="37.85546875" style="293" customWidth="1"/>
    <col min="13062" max="13312" width="9.140625" style="293"/>
    <col min="13313" max="13313" width="13.28515625" style="293" customWidth="1"/>
    <col min="13314" max="13314" width="20.5703125" style="293" customWidth="1"/>
    <col min="13315" max="13315" width="11.42578125" style="293" customWidth="1"/>
    <col min="13316" max="13316" width="15.42578125" style="293" customWidth="1"/>
    <col min="13317" max="13317" width="37.85546875" style="293" customWidth="1"/>
    <col min="13318" max="13568" width="9.140625" style="293"/>
    <col min="13569" max="13569" width="13.28515625" style="293" customWidth="1"/>
    <col min="13570" max="13570" width="20.5703125" style="293" customWidth="1"/>
    <col min="13571" max="13571" width="11.42578125" style="293" customWidth="1"/>
    <col min="13572" max="13572" width="15.42578125" style="293" customWidth="1"/>
    <col min="13573" max="13573" width="37.85546875" style="293" customWidth="1"/>
    <col min="13574" max="13824" width="9.140625" style="293"/>
    <col min="13825" max="13825" width="13.28515625" style="293" customWidth="1"/>
    <col min="13826" max="13826" width="20.5703125" style="293" customWidth="1"/>
    <col min="13827" max="13827" width="11.42578125" style="293" customWidth="1"/>
    <col min="13828" max="13828" width="15.42578125" style="293" customWidth="1"/>
    <col min="13829" max="13829" width="37.85546875" style="293" customWidth="1"/>
    <col min="13830" max="14080" width="9.140625" style="293"/>
    <col min="14081" max="14081" width="13.28515625" style="293" customWidth="1"/>
    <col min="14082" max="14082" width="20.5703125" style="293" customWidth="1"/>
    <col min="14083" max="14083" width="11.42578125" style="293" customWidth="1"/>
    <col min="14084" max="14084" width="15.42578125" style="293" customWidth="1"/>
    <col min="14085" max="14085" width="37.85546875" style="293" customWidth="1"/>
    <col min="14086" max="14336" width="9.140625" style="293"/>
    <col min="14337" max="14337" width="13.28515625" style="293" customWidth="1"/>
    <col min="14338" max="14338" width="20.5703125" style="293" customWidth="1"/>
    <col min="14339" max="14339" width="11.42578125" style="293" customWidth="1"/>
    <col min="14340" max="14340" width="15.42578125" style="293" customWidth="1"/>
    <col min="14341" max="14341" width="37.85546875" style="293" customWidth="1"/>
    <col min="14342" max="14592" width="9.140625" style="293"/>
    <col min="14593" max="14593" width="13.28515625" style="293" customWidth="1"/>
    <col min="14594" max="14594" width="20.5703125" style="293" customWidth="1"/>
    <col min="14595" max="14595" width="11.42578125" style="293" customWidth="1"/>
    <col min="14596" max="14596" width="15.42578125" style="293" customWidth="1"/>
    <col min="14597" max="14597" width="37.85546875" style="293" customWidth="1"/>
    <col min="14598" max="14848" width="9.140625" style="293"/>
    <col min="14849" max="14849" width="13.28515625" style="293" customWidth="1"/>
    <col min="14850" max="14850" width="20.5703125" style="293" customWidth="1"/>
    <col min="14851" max="14851" width="11.42578125" style="293" customWidth="1"/>
    <col min="14852" max="14852" width="15.42578125" style="293" customWidth="1"/>
    <col min="14853" max="14853" width="37.85546875" style="293" customWidth="1"/>
    <col min="14854" max="15104" width="9.140625" style="293"/>
    <col min="15105" max="15105" width="13.28515625" style="293" customWidth="1"/>
    <col min="15106" max="15106" width="20.5703125" style="293" customWidth="1"/>
    <col min="15107" max="15107" width="11.42578125" style="293" customWidth="1"/>
    <col min="15108" max="15108" width="15.42578125" style="293" customWidth="1"/>
    <col min="15109" max="15109" width="37.85546875" style="293" customWidth="1"/>
    <col min="15110" max="15360" width="9.140625" style="293"/>
    <col min="15361" max="15361" width="13.28515625" style="293" customWidth="1"/>
    <col min="15362" max="15362" width="20.5703125" style="293" customWidth="1"/>
    <col min="15363" max="15363" width="11.42578125" style="293" customWidth="1"/>
    <col min="15364" max="15364" width="15.42578125" style="293" customWidth="1"/>
    <col min="15365" max="15365" width="37.85546875" style="293" customWidth="1"/>
    <col min="15366" max="15616" width="9.140625" style="293"/>
    <col min="15617" max="15617" width="13.28515625" style="293" customWidth="1"/>
    <col min="15618" max="15618" width="20.5703125" style="293" customWidth="1"/>
    <col min="15619" max="15619" width="11.42578125" style="293" customWidth="1"/>
    <col min="15620" max="15620" width="15.42578125" style="293" customWidth="1"/>
    <col min="15621" max="15621" width="37.85546875" style="293" customWidth="1"/>
    <col min="15622" max="15872" width="9.140625" style="293"/>
    <col min="15873" max="15873" width="13.28515625" style="293" customWidth="1"/>
    <col min="15874" max="15874" width="20.5703125" style="293" customWidth="1"/>
    <col min="15875" max="15875" width="11.42578125" style="293" customWidth="1"/>
    <col min="15876" max="15876" width="15.42578125" style="293" customWidth="1"/>
    <col min="15877" max="15877" width="37.85546875" style="293" customWidth="1"/>
    <col min="15878" max="16128" width="9.140625" style="293"/>
    <col min="16129" max="16129" width="13.28515625" style="293" customWidth="1"/>
    <col min="16130" max="16130" width="20.5703125" style="293" customWidth="1"/>
    <col min="16131" max="16131" width="11.42578125" style="293" customWidth="1"/>
    <col min="16132" max="16132" width="15.42578125" style="293" customWidth="1"/>
    <col min="16133" max="16133" width="37.85546875" style="293" customWidth="1"/>
    <col min="16134" max="16384" width="9.140625" style="293"/>
  </cols>
  <sheetData>
    <row r="1" spans="1:9">
      <c r="A1" s="289" t="str">
        <f>'Attach 5'!A1:C1</f>
        <v>Specification No.:CC/NT/G-COND/DOM/A02/25/01011</v>
      </c>
      <c r="B1" s="290"/>
      <c r="C1" s="290"/>
      <c r="D1" s="290"/>
      <c r="E1" s="291" t="str">
        <f>"Attachment-19(CD02) "</f>
        <v xml:space="preserve">Attachment-19(CD02) </v>
      </c>
    </row>
    <row r="3" spans="1:9" ht="45.75" customHeight="1">
      <c r="A3" s="1159" t="str">
        <f>'Attach 5'!A3:E3</f>
        <v>Conductor Package CD02 for supply of balance quantity of ACSR MOOSE Conductor for part of Diding – Dhalkebar – Bathnaha Transmission Line corresponding to Tower Package- TW02 associated with Arun-3 HEP in Nepal under Consultancy services to SAPDC.</v>
      </c>
      <c r="B3" s="1159"/>
      <c r="C3" s="1159"/>
      <c r="D3" s="1159"/>
      <c r="E3" s="1159"/>
      <c r="F3" s="296"/>
      <c r="G3" s="297"/>
      <c r="H3" s="296"/>
    </row>
    <row r="4" spans="1:9" ht="20.100000000000001" customHeight="1">
      <c r="A4" s="298"/>
      <c r="H4" s="29"/>
      <c r="I4" s="12"/>
    </row>
    <row r="5" spans="1:9" ht="20.100000000000001" customHeight="1">
      <c r="A5" s="1160" t="s">
        <v>753</v>
      </c>
      <c r="B5" s="1160"/>
      <c r="C5" s="1160"/>
      <c r="D5" s="1160"/>
      <c r="E5" s="1160"/>
      <c r="F5" s="299"/>
      <c r="H5" s="29"/>
      <c r="I5" s="12"/>
    </row>
    <row r="6" spans="1:9" ht="20.100000000000001" customHeight="1">
      <c r="A6" s="300"/>
      <c r="H6" s="29"/>
      <c r="I6" s="12"/>
    </row>
    <row r="7" spans="1:9" ht="20.100000000000001" customHeight="1">
      <c r="A7" s="301" t="str">
        <f>'[4]Attach 3(JV)'!A7</f>
        <v>Bidder’s Name and Address (Sole Bidder) :</v>
      </c>
      <c r="E7" s="16" t="str">
        <f>'[4]Attach 3(JV)'!E7</f>
        <v>To:</v>
      </c>
      <c r="H7" s="29"/>
      <c r="I7" s="12"/>
    </row>
    <row r="8" spans="1:9" ht="19.5" customHeight="1">
      <c r="A8" s="1173" t="str">
        <f>'Attach 5'!A8:C8</f>
        <v/>
      </c>
      <c r="B8" s="1173"/>
      <c r="C8" s="1173"/>
      <c r="D8" s="1173"/>
      <c r="E8" s="137" t="str">
        <f>'[4]Attach 3(JV)'!E8</f>
        <v>Contract Services</v>
      </c>
      <c r="H8" s="29"/>
      <c r="I8" s="12"/>
    </row>
    <row r="9" spans="1:9" ht="20.100000000000001" customHeight="1">
      <c r="A9" s="14" t="s">
        <v>344</v>
      </c>
      <c r="B9" s="1168">
        <f>'Attach 5'!B9:C9</f>
        <v>0</v>
      </c>
      <c r="C9" s="1168"/>
      <c r="D9" s="1168"/>
      <c r="E9" s="137" t="str">
        <f>'[4]Attach 3(JV)'!E9</f>
        <v>Power Grid Corporation of India Ltd.,</v>
      </c>
      <c r="H9" s="29"/>
      <c r="I9" s="12"/>
    </row>
    <row r="10" spans="1:9" ht="20.100000000000001" customHeight="1">
      <c r="A10" s="14" t="s">
        <v>346</v>
      </c>
      <c r="B10" s="1168">
        <f>'Attach 5'!B10:C10</f>
        <v>0</v>
      </c>
      <c r="C10" s="1168"/>
      <c r="D10" s="1168"/>
      <c r="E10" s="137" t="str">
        <f>'[4]Attach 3(JV)'!E10</f>
        <v>"Saudamini", Plot No. 2, Sector 29</v>
      </c>
      <c r="H10" s="29"/>
      <c r="I10" s="12"/>
    </row>
    <row r="11" spans="1:9" ht="20.100000000000001" customHeight="1">
      <c r="B11" s="1168">
        <f>'Attach 5'!B11:C11</f>
        <v>0</v>
      </c>
      <c r="C11" s="1168"/>
      <c r="D11" s="1168"/>
      <c r="E11" s="137" t="str">
        <f>'[4]Attach 3(JV)'!E11</f>
        <v>Gurgaon (Haryana) - 122001</v>
      </c>
    </row>
    <row r="12" spans="1:9" ht="18" customHeight="1">
      <c r="A12" s="300"/>
      <c r="B12" s="1168">
        <f>'Attach 5'!B12:C12</f>
        <v>0</v>
      </c>
      <c r="C12" s="1168"/>
      <c r="D12" s="1168"/>
      <c r="E12" s="16"/>
    </row>
    <row r="13" spans="1:9" ht="19.5" hidden="1" customHeight="1">
      <c r="A13" s="300"/>
      <c r="B13" s="119"/>
      <c r="C13" s="119"/>
      <c r="D13" s="119"/>
      <c r="E13" s="16"/>
    </row>
    <row r="14" spans="1:9" ht="20.100000000000001" customHeight="1">
      <c r="A14" s="300"/>
      <c r="B14" s="119"/>
      <c r="C14" s="119"/>
      <c r="D14" s="119"/>
      <c r="G14" s="13"/>
    </row>
    <row r="15" spans="1:9" ht="20.100000000000001" customHeight="1">
      <c r="A15" s="294" t="s">
        <v>338</v>
      </c>
    </row>
    <row r="16" spans="1:9" ht="302.25" customHeight="1">
      <c r="A16" s="1169" t="s">
        <v>859</v>
      </c>
      <c r="B16" s="1169"/>
      <c r="C16" s="1169"/>
      <c r="D16" s="1169"/>
      <c r="E16" s="1169"/>
    </row>
    <row r="17" spans="1:5" ht="36" customHeight="1">
      <c r="A17" s="1169" t="s">
        <v>862</v>
      </c>
      <c r="B17" s="1169"/>
      <c r="C17" s="1169"/>
      <c r="D17" s="1169"/>
      <c r="E17" s="1169"/>
    </row>
    <row r="18" spans="1:5" ht="22.5" customHeight="1">
      <c r="A18" s="605"/>
      <c r="B18" s="1169" t="s">
        <v>860</v>
      </c>
      <c r="C18" s="1169"/>
      <c r="D18" s="1169"/>
      <c r="E18" s="1172"/>
    </row>
    <row r="19" spans="1:5" ht="15" customHeight="1">
      <c r="A19" s="603"/>
      <c r="B19" s="603"/>
      <c r="C19" s="603"/>
      <c r="D19" s="603"/>
      <c r="E19" s="603"/>
    </row>
    <row r="20" spans="1:5" ht="56.25" customHeight="1">
      <c r="A20" s="1171" t="s">
        <v>861</v>
      </c>
      <c r="B20" s="1171"/>
      <c r="C20" s="1171"/>
      <c r="D20" s="1171"/>
      <c r="E20" s="1171"/>
    </row>
    <row r="21" spans="1:5" ht="147" customHeight="1">
      <c r="A21" s="1169" t="s">
        <v>863</v>
      </c>
      <c r="B21" s="1169"/>
      <c r="C21" s="1169"/>
      <c r="D21" s="1169"/>
      <c r="E21" s="1169"/>
    </row>
    <row r="22" spans="1:5">
      <c r="D22" s="315"/>
    </row>
    <row r="23" spans="1:5">
      <c r="A23" s="316" t="s">
        <v>7</v>
      </c>
      <c r="B23" s="67">
        <f>'Attach 5'!B33</f>
        <v>0</v>
      </c>
      <c r="C23" s="319"/>
      <c r="D23" s="315" t="s">
        <v>5</v>
      </c>
      <c r="E23" s="334">
        <f>'Attach 5'!D33</f>
        <v>0</v>
      </c>
    </row>
    <row r="24" spans="1:5">
      <c r="A24" s="316" t="s">
        <v>8</v>
      </c>
      <c r="B24" s="334">
        <f>'Attach 5'!B34</f>
        <v>0</v>
      </c>
      <c r="C24" s="319"/>
      <c r="D24" s="315" t="s">
        <v>6</v>
      </c>
      <c r="E24" s="334">
        <f>'Attach 5'!D34</f>
        <v>0</v>
      </c>
    </row>
    <row r="25" spans="1:5">
      <c r="A25" s="316"/>
      <c r="B25" s="318"/>
      <c r="C25" s="319"/>
      <c r="D25" s="315"/>
      <c r="E25" s="318"/>
    </row>
    <row r="26" spans="1:5" ht="57" customHeight="1">
      <c r="A26" s="1170" t="s">
        <v>754</v>
      </c>
      <c r="B26" s="1170"/>
      <c r="C26" s="1170"/>
      <c r="D26" s="1170"/>
      <c r="E26" s="1170"/>
    </row>
    <row r="28" spans="1:5">
      <c r="A28" s="335"/>
    </row>
    <row r="31" spans="1:5">
      <c r="A31" s="335"/>
    </row>
    <row r="33" spans="1:1">
      <c r="A33" s="335"/>
    </row>
    <row r="35" spans="1:1">
      <c r="A35" s="335"/>
    </row>
  </sheetData>
  <sheetProtection password="EE0B" sheet="1" objects="1" scenarios="1" formatColumns="0" formatRows="0" selectLockedCells="1"/>
  <customSheetViews>
    <customSheetView guid="{496AE10D-777F-41DC-9459-B685612D7084}" scale="110" showPageBreaks="1" showGridLines="0" printArea="1" hiddenRows="1" view="pageBreakPreview">
      <selection activeCell="A18" sqref="A18"/>
      <colBreaks count="1" manualBreakCount="1">
        <brk id="5" max="1048575" man="1"/>
      </colBreaks>
      <pageMargins left="0.7" right="0.7" top="0.75" bottom="0.75" header="0.3" footer="0.3"/>
      <pageSetup paperSize="9" scale="98" orientation="portrait" r:id="rId1"/>
    </customSheetView>
    <customSheetView guid="{148014DA-3A4E-4452-87FA-29E4225C1DBF}" scale="110" showPageBreaks="1" showGridLines="0" printArea="1" hiddenRows="1" view="pageBreakPreview" topLeftCell="A6">
      <selection activeCell="A18" sqref="A18"/>
      <colBreaks count="1" manualBreakCount="1">
        <brk id="5" max="1048575" man="1"/>
      </colBreaks>
      <pageMargins left="0.7" right="0.7" top="0.75" bottom="0.75" header="0.3" footer="0.3"/>
      <pageSetup paperSize="9" scale="98" orientation="portrait" r:id="rId2"/>
    </customSheetView>
    <customSheetView guid="{4167AD0A-C305-4E18-90C0-E68C87B87BD7}" scale="110" showPageBreaks="1" showGridLines="0" printArea="1" hiddenRows="1" view="pageBreakPreview" topLeftCell="A6">
      <selection activeCell="A18" sqref="A18"/>
      <colBreaks count="1" manualBreakCount="1">
        <brk id="5" max="1048575" man="1"/>
      </colBreaks>
      <pageMargins left="0.7" right="0.7" top="0.75" bottom="0.75" header="0.3" footer="0.3"/>
      <pageSetup paperSize="9" scale="98" orientation="portrait" r:id="rId3"/>
    </customSheetView>
    <customSheetView guid="{E2E07920-5DA8-4DCB-AB03-A2E9F9E2B56D}" scale="110" showPageBreaks="1" showGridLines="0" printArea="1" hiddenRows="1" view="pageBreakPreview">
      <selection activeCell="A18" sqref="A18"/>
      <colBreaks count="1" manualBreakCount="1">
        <brk id="5" max="1048575" man="1"/>
      </colBreaks>
      <pageMargins left="0.7" right="0.7" top="0.75" bottom="0.75" header="0.3" footer="0.3"/>
      <pageSetup paperSize="9" scale="98" orientation="portrait" r:id="rId4"/>
    </customSheetView>
    <customSheetView guid="{F7E0F5F5-A837-4858-962B-5093C362A793}" scale="110" showPageBreaks="1" showGridLines="0" printArea="1" hiddenRows="1" view="pageBreakPreview" topLeftCell="A29">
      <selection activeCell="A18" sqref="A18"/>
      <colBreaks count="1" manualBreakCount="1">
        <brk id="5" max="1048575" man="1"/>
      </colBreaks>
      <pageMargins left="0.7" right="0.7" top="0.75" bottom="0.75" header="0.3" footer="0.3"/>
      <pageSetup paperSize="9" scale="98" orientation="portrait" r:id="rId5"/>
    </customSheetView>
    <customSheetView guid="{5F98D4F5-B0F8-4B93-97A5-7D09B63D9214}" scale="110" showPageBreaks="1" showGridLines="0" printArea="1" hiddenRows="1" view="pageBreakPreview">
      <selection activeCell="A18" sqref="A18"/>
      <colBreaks count="1" manualBreakCount="1">
        <brk id="5" max="1048575" man="1"/>
      </colBreaks>
      <pageMargins left="0.7" right="0.7" top="0.75" bottom="0.75" header="0.3" footer="0.3"/>
      <pageSetup paperSize="9" scale="98" orientation="portrait" r:id="rId6"/>
    </customSheetView>
    <customSheetView guid="{61957660-E114-4987-A579-EE0EBCC04DE2}" scale="110" showPageBreaks="1" showGridLines="0" printArea="1" hiddenRows="1" view="pageBreakPreview">
      <selection activeCell="A18" sqref="A18"/>
      <colBreaks count="1" manualBreakCount="1">
        <brk id="5" max="1048575" man="1"/>
      </colBreaks>
      <pageMargins left="0.7" right="0.7" top="0.75" bottom="0.75" header="0.3" footer="0.3"/>
      <pageSetup paperSize="9" scale="98" orientation="portrait" r:id="rId7"/>
    </customSheetView>
    <customSheetView guid="{002E11BA-D943-47A9-AEDC-085D4F2D2416}" scale="110" showPageBreaks="1" showGridLines="0" printArea="1" hiddenRows="1" view="pageBreakPreview" topLeftCell="A12">
      <selection activeCell="A18" sqref="A18"/>
      <colBreaks count="1" manualBreakCount="1">
        <brk id="5" max="1048575" man="1"/>
      </colBreaks>
      <pageMargins left="0.7" right="0.7" top="0.75" bottom="0.75" header="0.3" footer="0.3"/>
      <pageSetup paperSize="9" scale="98" orientation="portrait" r:id="rId8"/>
    </customSheetView>
    <customSheetView guid="{BA636A1C-0CF3-411D-9DF7-8E009FB35118}" scale="110" showPageBreaks="1" showGridLines="0" printArea="1" hiddenRows="1" view="pageBreakPreview" topLeftCell="A12">
      <selection activeCell="A18" sqref="A18"/>
      <colBreaks count="1" manualBreakCount="1">
        <brk id="5" max="1048575" man="1"/>
      </colBreaks>
      <pageMargins left="0.7" right="0.7" top="0.75" bottom="0.75" header="0.3" footer="0.3"/>
      <pageSetup paperSize="9" scale="98" orientation="portrait" r:id="rId9"/>
    </customSheetView>
  </customSheetViews>
  <mergeCells count="13">
    <mergeCell ref="B11:D11"/>
    <mergeCell ref="A3:E3"/>
    <mergeCell ref="A5:E5"/>
    <mergeCell ref="A8:D8"/>
    <mergeCell ref="B9:D9"/>
    <mergeCell ref="B10:D10"/>
    <mergeCell ref="A21:E21"/>
    <mergeCell ref="A26:E26"/>
    <mergeCell ref="B12:D12"/>
    <mergeCell ref="A16:E16"/>
    <mergeCell ref="A17:E17"/>
    <mergeCell ref="A20:E20"/>
    <mergeCell ref="B18:E18"/>
  </mergeCells>
  <pageMargins left="0.7" right="0.7" top="0.75" bottom="0.75" header="0.3" footer="0.3"/>
  <pageSetup paperSize="9" scale="98" orientation="portrait" r:id="rId10"/>
  <colBreaks count="1" manualBreakCount="1">
    <brk id="5" max="1048575" man="1"/>
  </colBreaks>
  <drawing r:id="rId1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9">
    <tabColor indexed="11"/>
  </sheetPr>
  <dimension ref="A1:I45"/>
  <sheetViews>
    <sheetView showGridLines="0" showZeros="0" view="pageBreakPreview" topLeftCell="A7" zoomScaleNormal="100" zoomScaleSheetLayoutView="100" workbookViewId="0">
      <selection activeCell="A17" sqref="A17:E17"/>
    </sheetView>
  </sheetViews>
  <sheetFormatPr defaultColWidth="9.140625" defaultRowHeight="16.5"/>
  <cols>
    <col min="1" max="1" width="12.140625" style="569" customWidth="1"/>
    <col min="2" max="2" width="20.5703125" style="569" customWidth="1"/>
    <col min="3" max="3" width="11.42578125" style="569" customWidth="1"/>
    <col min="4" max="4" width="15.42578125" style="569" customWidth="1"/>
    <col min="5" max="5" width="39.28515625" style="569" customWidth="1"/>
    <col min="6" max="8" width="9.140625" style="528"/>
    <col min="9" max="16384" width="9.140625" style="343"/>
  </cols>
  <sheetData>
    <row r="1" spans="1:9">
      <c r="A1" s="606" t="str">
        <f>Cover!B3</f>
        <v>Specification No.:CC/NT/G-COND/DOM/A02/25/01011</v>
      </c>
      <c r="B1" s="607"/>
      <c r="C1" s="607"/>
      <c r="D1" s="607"/>
      <c r="E1" s="608" t="str">
        <f>"Attachment-21"</f>
        <v>Attachment-21</v>
      </c>
    </row>
    <row r="3" spans="1:9" ht="72.75" customHeight="1">
      <c r="A3" s="1018" t="str">
        <f>Cover!B2</f>
        <v>Conductor Package CD02 for supply of balance quantity of ACSR MOOSE Conductor for part of Diding – Dhalkebar – Bathnaha Transmission Line corresponding to Tower Package- TW02 associated with Arun-3 HEP in Nepal under Consultancy services to SAPDC.</v>
      </c>
      <c r="B3" s="1018"/>
      <c r="C3" s="1018"/>
      <c r="D3" s="1018"/>
      <c r="E3" s="1018"/>
      <c r="F3" s="567"/>
      <c r="G3" s="609"/>
      <c r="H3" s="567"/>
    </row>
    <row r="4" spans="1:9" ht="20.100000000000001" customHeight="1">
      <c r="A4" s="602"/>
      <c r="H4" s="29"/>
      <c r="I4" s="12"/>
    </row>
    <row r="5" spans="1:9" ht="34.5" customHeight="1">
      <c r="A5" s="1175" t="s">
        <v>864</v>
      </c>
      <c r="B5" s="1175"/>
      <c r="C5" s="1175"/>
      <c r="D5" s="1175"/>
      <c r="E5" s="1175"/>
      <c r="F5" s="610"/>
      <c r="H5" s="29"/>
      <c r="I5" s="12"/>
    </row>
    <row r="6" spans="1:9" ht="20.100000000000001" customHeight="1">
      <c r="A6" s="571"/>
      <c r="H6" s="29"/>
      <c r="I6" s="12"/>
    </row>
    <row r="7" spans="1:9" ht="20.100000000000001" customHeight="1">
      <c r="A7" s="344" t="str">
        <f>'Attach 3(JV)'!A7</f>
        <v>Bidder’s Name and Address (Qualified Licensee) :</v>
      </c>
      <c r="E7" s="16" t="str">
        <f>'[5]Attach 3(JV)'!E7</f>
        <v>To:</v>
      </c>
      <c r="H7" s="29"/>
      <c r="I7" s="12"/>
    </row>
    <row r="8" spans="1:9" ht="23.25" customHeight="1">
      <c r="A8" s="1176" t="str">
        <f>'[5]Attach 3(JV)'!A8</f>
        <v/>
      </c>
      <c r="B8" s="1176"/>
      <c r="C8" s="1176"/>
      <c r="D8" s="1176"/>
      <c r="E8" s="137" t="str">
        <f>'[5]Attach 3(JV)'!E8</f>
        <v>Contract Services</v>
      </c>
      <c r="H8" s="29"/>
      <c r="I8" s="12"/>
    </row>
    <row r="9" spans="1:9" ht="20.100000000000001" customHeight="1">
      <c r="A9" s="14" t="s">
        <v>344</v>
      </c>
      <c r="B9" s="1168">
        <f>'Attach 5'!B9:C9</f>
        <v>0</v>
      </c>
      <c r="C9" s="1168"/>
      <c r="D9" s="1168"/>
      <c r="E9" s="137" t="str">
        <f>'[5]Attach 3(JV)'!E9</f>
        <v>Power Grid Corporation of India Ltd.,</v>
      </c>
      <c r="H9" s="29"/>
      <c r="I9" s="12"/>
    </row>
    <row r="10" spans="1:9" ht="20.100000000000001" customHeight="1">
      <c r="A10" s="14" t="s">
        <v>346</v>
      </c>
      <c r="B10" s="713">
        <f>'Attach 5'!B10:C10</f>
        <v>0</v>
      </c>
      <c r="C10" s="713"/>
      <c r="D10" s="713"/>
      <c r="E10" s="137" t="str">
        <f>'[5]Attach 3(JV)'!E10</f>
        <v>"Saudamini", Plot No. 2, Sector 29</v>
      </c>
      <c r="H10" s="29"/>
      <c r="I10" s="12"/>
    </row>
    <row r="11" spans="1:9" ht="20.100000000000001" customHeight="1">
      <c r="B11" s="713">
        <f>'Attach 5'!B11:C11</f>
        <v>0</v>
      </c>
      <c r="C11" s="713"/>
      <c r="D11" s="713"/>
      <c r="E11" s="137" t="str">
        <f>'[5]Attach 3(JV)'!E11</f>
        <v>Gurgaon (Haryana) - 122001</v>
      </c>
    </row>
    <row r="12" spans="1:9" ht="18" customHeight="1">
      <c r="A12" s="571"/>
      <c r="B12" s="713">
        <f>'Attach 5'!B12:C12</f>
        <v>0</v>
      </c>
      <c r="C12" s="713"/>
      <c r="D12" s="713"/>
      <c r="E12" s="16"/>
    </row>
    <row r="13" spans="1:9" ht="19.5" hidden="1" customHeight="1">
      <c r="A13" s="571"/>
      <c r="B13" s="119"/>
      <c r="C13" s="119"/>
      <c r="D13" s="119"/>
      <c r="E13" s="16"/>
    </row>
    <row r="14" spans="1:9" ht="20.100000000000001" customHeight="1">
      <c r="A14" s="571"/>
      <c r="B14" s="119"/>
      <c r="C14" s="119"/>
      <c r="D14" s="119"/>
      <c r="G14" s="13"/>
    </row>
    <row r="15" spans="1:9" ht="20.100000000000001" customHeight="1">
      <c r="A15" s="569" t="s">
        <v>338</v>
      </c>
    </row>
    <row r="16" spans="1:9" ht="6" customHeight="1">
      <c r="A16" s="571"/>
    </row>
    <row r="17" spans="1:8" ht="78.75" customHeight="1">
      <c r="A17" s="1077" t="s">
        <v>889</v>
      </c>
      <c r="B17" s="1077"/>
      <c r="C17" s="1077"/>
      <c r="D17" s="1077"/>
      <c r="E17" s="1077"/>
    </row>
    <row r="18" spans="1:8" ht="24" customHeight="1">
      <c r="A18" s="1174" t="s">
        <v>865</v>
      </c>
      <c r="B18" s="1174"/>
      <c r="C18" s="1174"/>
      <c r="D18" s="1174"/>
      <c r="E18" s="1174"/>
    </row>
    <row r="19" spans="1:8" ht="27.75" customHeight="1">
      <c r="A19" s="1174" t="s">
        <v>866</v>
      </c>
      <c r="B19" s="1174"/>
      <c r="C19" s="1174"/>
      <c r="D19" s="1174"/>
      <c r="E19" s="1174"/>
    </row>
    <row r="20" spans="1:8" ht="46.5" customHeight="1">
      <c r="A20" s="1174" t="s">
        <v>867</v>
      </c>
      <c r="B20" s="1174"/>
      <c r="C20" s="1174"/>
      <c r="D20" s="1174"/>
      <c r="E20" s="1174"/>
    </row>
    <row r="21" spans="1:8" ht="120.75" customHeight="1">
      <c r="A21" s="1174" t="s">
        <v>868</v>
      </c>
      <c r="B21" s="1174"/>
      <c r="C21" s="1174"/>
      <c r="D21" s="1174"/>
      <c r="E21" s="1174"/>
    </row>
    <row r="22" spans="1:8" ht="186.75" customHeight="1">
      <c r="A22" s="1174" t="s">
        <v>882</v>
      </c>
      <c r="B22" s="1174"/>
      <c r="C22" s="1174"/>
      <c r="D22" s="1174"/>
      <c r="E22" s="1174"/>
    </row>
    <row r="23" spans="1:8" ht="57.75" customHeight="1">
      <c r="A23" s="1174" t="s">
        <v>869</v>
      </c>
      <c r="B23" s="1174"/>
      <c r="C23" s="1174"/>
      <c r="D23" s="1174"/>
      <c r="E23" s="1174"/>
      <c r="F23" s="378"/>
      <c r="G23" s="378"/>
      <c r="H23" s="378"/>
    </row>
    <row r="24" spans="1:8" ht="20.100000000000001" hidden="1" customHeight="1">
      <c r="A24" s="571"/>
    </row>
    <row r="25" spans="1:8" ht="20.100000000000001" hidden="1" customHeight="1">
      <c r="A25" s="611"/>
    </row>
    <row r="26" spans="1:8" ht="20.100000000000001" hidden="1" customHeight="1"/>
    <row r="27" spans="1:8" ht="20.100000000000001" hidden="1" customHeight="1">
      <c r="A27" s="611"/>
    </row>
    <row r="29" spans="1:8" ht="12" customHeight="1">
      <c r="D29" s="566"/>
    </row>
    <row r="30" spans="1:8" ht="33" customHeight="1">
      <c r="A30" s="565" t="s">
        <v>7</v>
      </c>
      <c r="B30" s="612">
        <f>'Attach 5'!B33</f>
        <v>0</v>
      </c>
      <c r="C30" s="613"/>
      <c r="D30" s="566" t="s">
        <v>5</v>
      </c>
      <c r="E30" s="614">
        <f>'Attach 5'!D33</f>
        <v>0</v>
      </c>
    </row>
    <row r="31" spans="1:8" ht="33" customHeight="1">
      <c r="A31" s="565" t="s">
        <v>8</v>
      </c>
      <c r="B31" s="614">
        <f>'Attach 5'!B34</f>
        <v>0</v>
      </c>
      <c r="C31" s="613"/>
      <c r="D31" s="566" t="s">
        <v>6</v>
      </c>
      <c r="E31" s="614">
        <f>'Attach 5'!D34</f>
        <v>0</v>
      </c>
    </row>
    <row r="32" spans="1:8" ht="33" customHeight="1">
      <c r="B32" s="613"/>
      <c r="C32" s="613"/>
      <c r="D32" s="566"/>
      <c r="E32" s="613"/>
    </row>
    <row r="33" spans="1:1" ht="20.100000000000001" customHeight="1"/>
    <row r="34" spans="1:1" ht="20.100000000000001" customHeight="1">
      <c r="A34" s="345"/>
    </row>
    <row r="35" spans="1:1" ht="20.100000000000001" customHeight="1"/>
    <row r="36" spans="1:1" ht="20.100000000000001" customHeight="1"/>
    <row r="37" spans="1:1" ht="20.100000000000001" customHeight="1">
      <c r="A37" s="345"/>
    </row>
    <row r="38" spans="1:1" ht="20.100000000000001" customHeight="1"/>
    <row r="39" spans="1:1" ht="20.100000000000001" customHeight="1">
      <c r="A39" s="345"/>
    </row>
    <row r="40" spans="1:1" ht="20.100000000000001" customHeight="1"/>
    <row r="41" spans="1:1" ht="20.100000000000001" customHeight="1">
      <c r="A41" s="345"/>
    </row>
    <row r="42" spans="1:1" ht="20.100000000000001" customHeight="1"/>
    <row r="43" spans="1:1" ht="20.100000000000001" customHeight="1"/>
    <row r="44" spans="1:1" ht="20.100000000000001" customHeight="1"/>
    <row r="45" spans="1:1" ht="20.100000000000001" customHeight="1"/>
  </sheetData>
  <sheetProtection password="EE0B" sheet="1" objects="1" scenarios="1" selectLockedCells="1"/>
  <customSheetViews>
    <customSheetView guid="{496AE10D-777F-41DC-9459-B685612D7084}" showPageBreaks="1" showGridLines="0" zeroValues="0" printArea="1" hiddenRows="1" view="pageBreakPreview" topLeftCell="A7">
      <selection activeCell="A17" sqref="A17:E17"/>
      <pageMargins left="0.75" right="0.63" top="0.57999999999999996" bottom="0.6" header="0.34" footer="0.35"/>
      <pageSetup scale="91" orientation="portrait" r:id="rId1"/>
      <headerFooter alignWithMargins="0">
        <oddFooter>&amp;R&amp;"Book Antiqua,Bold"&amp;8 Page &amp;P of &amp;N</oddFooter>
      </headerFooter>
    </customSheetView>
    <customSheetView guid="{002E11BA-D943-47A9-AEDC-085D4F2D2416}" showPageBreaks="1" showGridLines="0" zeroValues="0" printArea="1" hiddenRows="1" view="pageBreakPreview">
      <selection activeCell="A17" sqref="A17:E17"/>
      <pageMargins left="0.75" right="0.63" top="0.57999999999999996" bottom="0.6" header="0.34" footer="0.35"/>
      <pageSetup scale="91" orientation="portrait" r:id="rId2"/>
      <headerFooter alignWithMargins="0">
        <oddFooter>&amp;R&amp;"Book Antiqua,Bold"&amp;8 Page &amp;P of &amp;N</oddFooter>
      </headerFooter>
    </customSheetView>
    <customSheetView guid="{BA636A1C-0CF3-411D-9DF7-8E009FB35118}" showPageBreaks="1" showGridLines="0" zeroValues="0" printArea="1" hiddenRows="1" view="pageBreakPreview">
      <selection activeCell="A17" sqref="A17:E17"/>
      <pageMargins left="0.75" right="0.63" top="0.57999999999999996" bottom="0.6" header="0.34" footer="0.35"/>
      <pageSetup scale="91" orientation="portrait" r:id="rId3"/>
      <headerFooter alignWithMargins="0">
        <oddFooter>&amp;R&amp;"Book Antiqua,Bold"&amp;8 Page &amp;P of &amp;N</oddFooter>
      </headerFooter>
    </customSheetView>
  </customSheetViews>
  <mergeCells count="14">
    <mergeCell ref="B11:D11"/>
    <mergeCell ref="A3:E3"/>
    <mergeCell ref="A5:E5"/>
    <mergeCell ref="A8:D8"/>
    <mergeCell ref="B9:D9"/>
    <mergeCell ref="B10:D10"/>
    <mergeCell ref="A22:E22"/>
    <mergeCell ref="A23:E23"/>
    <mergeCell ref="B12:D12"/>
    <mergeCell ref="A17:E17"/>
    <mergeCell ref="A18:E18"/>
    <mergeCell ref="A19:E19"/>
    <mergeCell ref="A20:E20"/>
    <mergeCell ref="A21:E21"/>
  </mergeCells>
  <pageMargins left="0.75" right="0.63" top="0.57999999999999996" bottom="0.6" header="0.34" footer="0.35"/>
  <pageSetup scale="91" orientation="portrait" r:id="rId4"/>
  <headerFooter alignWithMargins="0">
    <oddFooter>&amp;R&amp;"Book Antiqua,Bold"&amp;8 Page &amp;P of &amp;N</oddFooter>
  </headerFooter>
  <drawing r:id="rId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indexed="13"/>
  </sheetPr>
  <dimension ref="A1:AZ120"/>
  <sheetViews>
    <sheetView showGridLines="0" tabSelected="1" view="pageBreakPreview" zoomScaleSheetLayoutView="100" workbookViewId="0">
      <selection activeCell="G104" sqref="G104"/>
    </sheetView>
  </sheetViews>
  <sheetFormatPr defaultColWidth="9.140625" defaultRowHeight="16.5"/>
  <cols>
    <col min="1" max="1" width="15.7109375" style="28" customWidth="1"/>
    <col min="2" max="2" width="10.7109375" style="28" customWidth="1"/>
    <col min="3" max="3" width="19.85546875" style="28" customWidth="1"/>
    <col min="4" max="4" width="20.7109375" style="28" customWidth="1"/>
    <col min="5" max="5" width="12.5703125" style="28" customWidth="1"/>
    <col min="6" max="6" width="33.7109375" style="28" customWidth="1"/>
    <col min="7" max="7" width="14.28515625" style="28" customWidth="1"/>
    <col min="8" max="8" width="11.28515625" style="28" hidden="1" customWidth="1"/>
    <col min="9" max="9" width="12" style="58" customWidth="1"/>
    <col min="10" max="10" width="13" style="58" customWidth="1"/>
    <col min="11" max="25" width="9.140625" style="58"/>
    <col min="26" max="26" width="10" style="58" bestFit="1" customWidth="1"/>
    <col min="27" max="27" width="9.140625" style="58"/>
    <col min="28" max="28" width="9.140625" style="59"/>
    <col min="29" max="29" width="22.42578125" style="60" customWidth="1"/>
    <col min="30" max="31" width="9.140625" style="230"/>
    <col min="32" max="32" width="9.140625" style="206"/>
    <col min="33" max="33" width="10" style="206" bestFit="1" customWidth="1"/>
    <col min="34" max="34" width="14.85546875" style="206" customWidth="1"/>
    <col min="35" max="42" width="9.140625" style="206"/>
    <col min="43" max="16384" width="9.140625" style="24"/>
  </cols>
  <sheetData>
    <row r="1" spans="1:52" ht="36" customHeight="1">
      <c r="A1" s="627" t="s">
        <v>390</v>
      </c>
      <c r="B1" s="1184" t="str">
        <f>Basic!B3</f>
        <v>CC/NT/G-COND/DOM/A02/25/01011</v>
      </c>
      <c r="C1" s="1184"/>
      <c r="D1" s="1184"/>
      <c r="E1" s="1184"/>
      <c r="F1" s="628" t="s">
        <v>391</v>
      </c>
      <c r="G1" s="57"/>
      <c r="H1" s="57"/>
      <c r="AE1" s="231">
        <v>1</v>
      </c>
      <c r="AF1" s="206" t="s">
        <v>309</v>
      </c>
      <c r="AG1" s="232">
        <v>1</v>
      </c>
      <c r="AH1" s="232" t="s">
        <v>108</v>
      </c>
      <c r="AI1" s="233"/>
      <c r="AJ1" s="233"/>
      <c r="AK1" s="232">
        <v>1</v>
      </c>
      <c r="AL1" s="233" t="s">
        <v>109</v>
      </c>
      <c r="AQ1" s="146"/>
      <c r="AR1" s="146"/>
      <c r="AS1" s="146"/>
      <c r="AT1" s="146"/>
      <c r="AU1" s="146"/>
      <c r="AV1" s="146"/>
      <c r="AW1" s="146"/>
      <c r="AX1" s="146"/>
      <c r="AY1" s="146"/>
      <c r="AZ1" s="146"/>
    </row>
    <row r="2" spans="1:52">
      <c r="A2" s="629"/>
      <c r="B2" s="629"/>
      <c r="C2" s="629"/>
      <c r="D2" s="629"/>
      <c r="E2" s="629"/>
      <c r="F2" s="629"/>
      <c r="AE2" s="231">
        <v>2</v>
      </c>
      <c r="AF2" s="206" t="s">
        <v>310</v>
      </c>
      <c r="AG2" s="232">
        <v>2</v>
      </c>
      <c r="AH2" s="232" t="s">
        <v>285</v>
      </c>
      <c r="AI2" s="233"/>
      <c r="AJ2" s="233"/>
      <c r="AK2" s="232">
        <v>2</v>
      </c>
      <c r="AL2" s="233" t="s">
        <v>286</v>
      </c>
      <c r="AQ2" s="146"/>
      <c r="AR2" s="146"/>
      <c r="AS2" s="146"/>
      <c r="AT2" s="146"/>
      <c r="AU2" s="146"/>
      <c r="AV2" s="146"/>
      <c r="AW2" s="146"/>
      <c r="AX2" s="146"/>
      <c r="AY2" s="146"/>
      <c r="AZ2" s="146"/>
    </row>
    <row r="3" spans="1:52" ht="20.100000000000001" customHeight="1">
      <c r="A3" s="1185" t="s">
        <v>57</v>
      </c>
      <c r="B3" s="1185"/>
      <c r="C3" s="1185"/>
      <c r="D3" s="1185"/>
      <c r="E3" s="1185"/>
      <c r="F3" s="1185"/>
      <c r="G3" s="27"/>
      <c r="H3" s="27"/>
      <c r="I3" s="49"/>
      <c r="AB3" s="234"/>
      <c r="AC3" s="235"/>
      <c r="AE3" s="231">
        <v>3</v>
      </c>
      <c r="AF3" s="206" t="s">
        <v>311</v>
      </c>
      <c r="AG3" s="232">
        <v>3</v>
      </c>
      <c r="AH3" s="232" t="s">
        <v>287</v>
      </c>
      <c r="AI3" s="233"/>
      <c r="AJ3" s="233"/>
      <c r="AK3" s="232">
        <v>3</v>
      </c>
      <c r="AL3" s="233" t="s">
        <v>288</v>
      </c>
      <c r="AQ3" s="146"/>
      <c r="AR3" s="146"/>
      <c r="AS3" s="146"/>
      <c r="AT3" s="146"/>
      <c r="AU3" s="146"/>
      <c r="AV3" s="146"/>
      <c r="AW3" s="146"/>
      <c r="AX3" s="146"/>
      <c r="AY3" s="146"/>
      <c r="AZ3" s="146"/>
    </row>
    <row r="4" spans="1:52" ht="12" customHeight="1">
      <c r="A4" s="630"/>
      <c r="B4" s="630"/>
      <c r="C4" s="630"/>
      <c r="D4" s="630"/>
      <c r="E4" s="630"/>
      <c r="F4" s="630"/>
      <c r="G4" s="27"/>
      <c r="H4" s="27"/>
      <c r="I4" s="49"/>
      <c r="AB4" s="234"/>
      <c r="AC4" s="235"/>
      <c r="AE4" s="231">
        <v>4</v>
      </c>
      <c r="AF4" s="206" t="s">
        <v>312</v>
      </c>
      <c r="AG4" s="232">
        <v>4</v>
      </c>
      <c r="AH4" s="232" t="s">
        <v>289</v>
      </c>
      <c r="AI4" s="233"/>
      <c r="AJ4" s="233"/>
      <c r="AK4" s="232">
        <v>4</v>
      </c>
      <c r="AL4" s="233" t="s">
        <v>290</v>
      </c>
      <c r="AQ4" s="146"/>
      <c r="AR4" s="146"/>
      <c r="AS4" s="146"/>
      <c r="AT4" s="146"/>
      <c r="AU4" s="146"/>
      <c r="AV4" s="146"/>
      <c r="AW4" s="146"/>
      <c r="AX4" s="146"/>
      <c r="AY4" s="146"/>
      <c r="AZ4" s="146"/>
    </row>
    <row r="5" spans="1:52" ht="20.100000000000001" customHeight="1">
      <c r="A5" s="631" t="s">
        <v>308</v>
      </c>
      <c r="B5" s="631"/>
      <c r="C5" s="1186"/>
      <c r="D5" s="1186"/>
      <c r="E5" s="1186"/>
      <c r="F5" s="1186"/>
      <c r="G5" s="37"/>
      <c r="H5" s="37"/>
      <c r="AB5" s="234"/>
      <c r="AC5" s="235"/>
      <c r="AE5" s="231">
        <v>5</v>
      </c>
      <c r="AF5" s="206" t="s">
        <v>313</v>
      </c>
      <c r="AG5" s="232">
        <v>5</v>
      </c>
      <c r="AH5" s="232" t="s">
        <v>289</v>
      </c>
      <c r="AI5" s="233"/>
      <c r="AJ5" s="233"/>
      <c r="AK5" s="232">
        <v>5</v>
      </c>
      <c r="AL5" s="233" t="s">
        <v>291</v>
      </c>
      <c r="AQ5" s="146"/>
      <c r="AR5" s="146"/>
      <c r="AS5" s="146"/>
      <c r="AT5" s="146"/>
      <c r="AU5" s="146"/>
      <c r="AV5" s="146"/>
      <c r="AW5" s="146"/>
      <c r="AX5" s="146"/>
      <c r="AY5" s="146"/>
      <c r="AZ5" s="146"/>
    </row>
    <row r="6" spans="1:52" ht="20.100000000000001" customHeight="1">
      <c r="A6" s="631" t="s">
        <v>7</v>
      </c>
      <c r="B6" s="1187">
        <f>'Attach 3(JV)'!B24</f>
        <v>0</v>
      </c>
      <c r="C6" s="1187"/>
      <c r="D6" s="629"/>
      <c r="E6" s="629"/>
      <c r="F6" s="629"/>
      <c r="AB6" s="234"/>
      <c r="AC6" s="235"/>
      <c r="AE6" s="231">
        <v>6</v>
      </c>
      <c r="AF6" s="206" t="s">
        <v>314</v>
      </c>
      <c r="AG6" s="232">
        <v>6</v>
      </c>
      <c r="AH6" s="232" t="s">
        <v>289</v>
      </c>
      <c r="AI6" s="236">
        <f>DAY(B6)</f>
        <v>0</v>
      </c>
      <c r="AJ6" s="233"/>
      <c r="AK6" s="232">
        <v>6</v>
      </c>
      <c r="AL6" s="233" t="s">
        <v>292</v>
      </c>
      <c r="AQ6" s="146"/>
      <c r="AR6" s="146"/>
      <c r="AS6" s="146"/>
      <c r="AT6" s="146"/>
      <c r="AU6" s="146"/>
      <c r="AV6" s="146"/>
      <c r="AW6" s="146"/>
      <c r="AX6" s="146"/>
      <c r="AY6" s="146"/>
      <c r="AZ6" s="146"/>
    </row>
    <row r="7" spans="1:52" ht="20.100000000000001" customHeight="1">
      <c r="A7" s="631"/>
      <c r="B7" s="632"/>
      <c r="C7" s="632"/>
      <c r="D7" s="629"/>
      <c r="E7" s="629"/>
      <c r="F7" s="629"/>
      <c r="AB7" s="234"/>
      <c r="AC7" s="235"/>
      <c r="AE7" s="231">
        <v>7</v>
      </c>
      <c r="AF7" s="206" t="s">
        <v>315</v>
      </c>
      <c r="AG7" s="232">
        <v>7</v>
      </c>
      <c r="AH7" s="232" t="s">
        <v>289</v>
      </c>
      <c r="AI7" s="236">
        <f>MONTH(B6)</f>
        <v>1</v>
      </c>
      <c r="AJ7" s="233"/>
      <c r="AK7" s="232">
        <v>7</v>
      </c>
      <c r="AL7" s="233" t="s">
        <v>293</v>
      </c>
      <c r="AQ7" s="146"/>
      <c r="AR7" s="146"/>
      <c r="AS7" s="146"/>
      <c r="AT7" s="146"/>
      <c r="AU7" s="146"/>
      <c r="AV7" s="146"/>
      <c r="AW7" s="146"/>
      <c r="AX7" s="146"/>
      <c r="AY7" s="146"/>
      <c r="AZ7" s="146"/>
    </row>
    <row r="8" spans="1:52" ht="20.100000000000001" customHeight="1">
      <c r="A8" s="633" t="str">
        <f>'Attach 3(JV)'!E7</f>
        <v>To:</v>
      </c>
      <c r="B8" s="634"/>
      <c r="C8" s="629"/>
      <c r="D8" s="629"/>
      <c r="E8" s="629"/>
      <c r="F8" s="635"/>
      <c r="G8" s="31"/>
      <c r="H8" s="31"/>
      <c r="AB8" s="234"/>
      <c r="AC8" s="235"/>
      <c r="AE8" s="231">
        <v>8</v>
      </c>
      <c r="AF8" s="206" t="s">
        <v>316</v>
      </c>
      <c r="AG8" s="232">
        <v>8</v>
      </c>
      <c r="AH8" s="232" t="s">
        <v>289</v>
      </c>
      <c r="AI8" s="236" t="str">
        <f>LOOKUP(AI7,AK1:AK12,AL1:AL12)</f>
        <v>January</v>
      </c>
      <c r="AJ8" s="233"/>
      <c r="AK8" s="232">
        <v>8</v>
      </c>
      <c r="AL8" s="233" t="s">
        <v>294</v>
      </c>
      <c r="AQ8" s="146"/>
      <c r="AR8" s="146"/>
      <c r="AS8" s="146"/>
      <c r="AT8" s="146"/>
      <c r="AU8" s="146"/>
      <c r="AV8" s="146"/>
      <c r="AW8" s="146"/>
      <c r="AX8" s="146"/>
      <c r="AY8" s="146"/>
      <c r="AZ8" s="146"/>
    </row>
    <row r="9" spans="1:52" ht="20.100000000000001" customHeight="1">
      <c r="A9" s="633" t="str">
        <f>'Attach 3(JV)'!E8</f>
        <v>Contract Services</v>
      </c>
      <c r="B9" s="636"/>
      <c r="C9" s="629"/>
      <c r="D9" s="629"/>
      <c r="E9" s="629"/>
      <c r="F9" s="635"/>
      <c r="G9" s="31"/>
      <c r="H9" s="31"/>
      <c r="AB9" s="234"/>
      <c r="AC9" s="235"/>
      <c r="AE9" s="231">
        <v>9</v>
      </c>
      <c r="AF9" s="206" t="s">
        <v>317</v>
      </c>
      <c r="AG9" s="232">
        <v>9</v>
      </c>
      <c r="AH9" s="232" t="s">
        <v>289</v>
      </c>
      <c r="AI9" s="236">
        <f>YEAR(B6)</f>
        <v>1900</v>
      </c>
      <c r="AJ9" s="233"/>
      <c r="AK9" s="232">
        <v>9</v>
      </c>
      <c r="AL9" s="233" t="s">
        <v>295</v>
      </c>
      <c r="AQ9" s="146"/>
      <c r="AR9" s="146"/>
      <c r="AS9" s="146"/>
      <c r="AT9" s="146"/>
      <c r="AU9" s="146"/>
      <c r="AV9" s="146"/>
      <c r="AW9" s="146"/>
      <c r="AX9" s="146"/>
      <c r="AY9" s="146"/>
      <c r="AZ9" s="146"/>
    </row>
    <row r="10" spans="1:52" ht="20.100000000000001" customHeight="1">
      <c r="A10" s="633" t="str">
        <f>'Attach 3(JV)'!E9</f>
        <v>Power Grid Corporation of India Ltd.,</v>
      </c>
      <c r="B10" s="636"/>
      <c r="C10" s="629"/>
      <c r="D10" s="629"/>
      <c r="E10" s="629"/>
      <c r="F10" s="635"/>
      <c r="G10" s="31"/>
      <c r="H10" s="31"/>
      <c r="AB10" s="234"/>
      <c r="AC10" s="235"/>
      <c r="AE10" s="231">
        <v>10</v>
      </c>
      <c r="AF10" s="206" t="s">
        <v>318</v>
      </c>
      <c r="AG10" s="232">
        <v>10</v>
      </c>
      <c r="AH10" s="232" t="s">
        <v>289</v>
      </c>
      <c r="AI10" s="233"/>
      <c r="AJ10" s="233"/>
      <c r="AK10" s="232">
        <v>10</v>
      </c>
      <c r="AL10" s="233" t="s">
        <v>296</v>
      </c>
      <c r="AQ10" s="146"/>
      <c r="AR10" s="146"/>
      <c r="AS10" s="146"/>
      <c r="AT10" s="146"/>
      <c r="AU10" s="146"/>
      <c r="AV10" s="146"/>
      <c r="AW10" s="146"/>
      <c r="AX10" s="146"/>
      <c r="AY10" s="146"/>
      <c r="AZ10" s="146"/>
    </row>
    <row r="11" spans="1:52" ht="20.100000000000001" customHeight="1">
      <c r="A11" s="633" t="str">
        <f>'Attach 3(JV)'!E10</f>
        <v>"Saudamini", Plot No. 2, Sector 29</v>
      </c>
      <c r="B11" s="636"/>
      <c r="C11" s="629"/>
      <c r="D11" s="629"/>
      <c r="E11" s="629"/>
      <c r="F11" s="635"/>
      <c r="G11" s="31"/>
      <c r="H11" s="31"/>
      <c r="AB11" s="234"/>
      <c r="AC11" s="235"/>
      <c r="AE11" s="231">
        <v>11</v>
      </c>
      <c r="AF11" s="206" t="s">
        <v>319</v>
      </c>
      <c r="AG11" s="232">
        <v>11</v>
      </c>
      <c r="AH11" s="232" t="s">
        <v>289</v>
      </c>
      <c r="AI11" s="233"/>
      <c r="AJ11" s="233"/>
      <c r="AK11" s="232">
        <v>11</v>
      </c>
      <c r="AL11" s="233" t="s">
        <v>297</v>
      </c>
      <c r="AQ11" s="146"/>
      <c r="AR11" s="146"/>
      <c r="AS11" s="146"/>
      <c r="AT11" s="146"/>
      <c r="AU11" s="146"/>
      <c r="AV11" s="146"/>
      <c r="AW11" s="146"/>
      <c r="AX11" s="146"/>
      <c r="AY11" s="146"/>
      <c r="AZ11" s="146"/>
    </row>
    <row r="12" spans="1:52" ht="20.100000000000001" customHeight="1">
      <c r="A12" s="633" t="str">
        <f>'Attach 3(JV)'!E11</f>
        <v>Gurgaon (Haryana) - 122001</v>
      </c>
      <c r="B12" s="636"/>
      <c r="C12" s="629"/>
      <c r="D12" s="629"/>
      <c r="E12" s="629"/>
      <c r="F12" s="635"/>
      <c r="G12" s="31"/>
      <c r="H12" s="31"/>
      <c r="AB12" s="234"/>
      <c r="AC12" s="235"/>
      <c r="AE12" s="231">
        <v>12</v>
      </c>
      <c r="AF12" s="206" t="s">
        <v>320</v>
      </c>
      <c r="AG12" s="232">
        <v>12</v>
      </c>
      <c r="AH12" s="232" t="s">
        <v>289</v>
      </c>
      <c r="AI12" s="233"/>
      <c r="AJ12" s="233"/>
      <c r="AK12" s="232">
        <v>12</v>
      </c>
      <c r="AL12" s="233" t="s">
        <v>298</v>
      </c>
      <c r="AQ12" s="146"/>
      <c r="AR12" s="146"/>
      <c r="AS12" s="146"/>
      <c r="AT12" s="146"/>
      <c r="AU12" s="146"/>
      <c r="AV12" s="146"/>
      <c r="AW12" s="146"/>
      <c r="AX12" s="146"/>
      <c r="AY12" s="146"/>
      <c r="AZ12" s="146"/>
    </row>
    <row r="13" spans="1:52" ht="20.100000000000001" customHeight="1">
      <c r="A13" s="633"/>
      <c r="B13" s="636"/>
      <c r="C13" s="629"/>
      <c r="D13" s="629"/>
      <c r="E13" s="629"/>
      <c r="F13" s="635"/>
      <c r="G13" s="31"/>
      <c r="H13" s="31"/>
      <c r="AB13" s="234"/>
      <c r="AC13" s="235"/>
      <c r="AE13" s="231">
        <v>13</v>
      </c>
      <c r="AF13" s="206" t="s">
        <v>321</v>
      </c>
      <c r="AG13" s="232">
        <v>13</v>
      </c>
      <c r="AH13" s="232" t="s">
        <v>289</v>
      </c>
      <c r="AI13" s="233"/>
      <c r="AJ13" s="233"/>
      <c r="AK13" s="233"/>
      <c r="AL13" s="233"/>
      <c r="AQ13" s="146"/>
      <c r="AR13" s="146"/>
      <c r="AS13" s="146"/>
      <c r="AT13" s="146"/>
      <c r="AU13" s="146"/>
      <c r="AV13" s="146"/>
      <c r="AW13" s="146"/>
      <c r="AX13" s="146"/>
      <c r="AY13" s="146"/>
      <c r="AZ13" s="146"/>
    </row>
    <row r="14" spans="1:52" ht="12" customHeight="1">
      <c r="A14" s="631"/>
      <c r="B14" s="631"/>
      <c r="C14" s="629"/>
      <c r="D14" s="629"/>
      <c r="E14" s="629"/>
      <c r="F14" s="635"/>
      <c r="G14" s="31"/>
      <c r="H14" s="31"/>
      <c r="AB14" s="234"/>
      <c r="AC14" s="235"/>
      <c r="AE14" s="231">
        <v>14</v>
      </c>
      <c r="AF14" s="206" t="s">
        <v>322</v>
      </c>
      <c r="AG14" s="232">
        <v>14</v>
      </c>
      <c r="AH14" s="232" t="s">
        <v>289</v>
      </c>
      <c r="AI14" s="233"/>
      <c r="AJ14" s="233"/>
      <c r="AK14" s="233"/>
      <c r="AL14" s="233"/>
      <c r="AQ14" s="146"/>
      <c r="AR14" s="146"/>
      <c r="AS14" s="146"/>
      <c r="AT14" s="146"/>
      <c r="AU14" s="146"/>
      <c r="AV14" s="146"/>
      <c r="AW14" s="146"/>
      <c r="AX14" s="146"/>
      <c r="AY14" s="146"/>
      <c r="AZ14" s="146"/>
    </row>
    <row r="15" spans="1:52" ht="82.5" customHeight="1">
      <c r="A15" s="665" t="s">
        <v>329</v>
      </c>
      <c r="B15" s="665"/>
      <c r="C15" s="1188" t="str">
        <f>Basic!B1</f>
        <v>Conductor Package CD02 for supply of balance quantity of ACSR MOOSE Conductor for part of Diding – Dhalkebar – Bathnaha Transmission Line corresponding to Tower Package- TW02 associated with Arun-3 HEP in Nepal under Consultancy services to SAPDC.</v>
      </c>
      <c r="D15" s="1188"/>
      <c r="E15" s="1188"/>
      <c r="F15" s="1188"/>
      <c r="G15" s="31"/>
      <c r="H15" s="31"/>
      <c r="AB15" s="234"/>
      <c r="AC15" s="235"/>
      <c r="AE15" s="231">
        <v>15</v>
      </c>
      <c r="AF15" s="206" t="s">
        <v>323</v>
      </c>
      <c r="AG15" s="232">
        <v>15</v>
      </c>
      <c r="AH15" s="232" t="s">
        <v>289</v>
      </c>
      <c r="AI15" s="233"/>
      <c r="AJ15" s="233"/>
      <c r="AK15" s="233"/>
      <c r="AL15" s="233"/>
      <c r="AQ15" s="146"/>
      <c r="AR15" s="146"/>
      <c r="AS15" s="146"/>
      <c r="AT15" s="146"/>
      <c r="AU15" s="146"/>
      <c r="AV15" s="146"/>
      <c r="AW15" s="146"/>
      <c r="AX15" s="146"/>
      <c r="AY15" s="146"/>
      <c r="AZ15" s="146"/>
    </row>
    <row r="16" spans="1:52" ht="21" customHeight="1">
      <c r="A16" s="629" t="s">
        <v>58</v>
      </c>
      <c r="B16" s="629"/>
      <c r="C16" s="635"/>
      <c r="D16" s="635"/>
      <c r="E16" s="635"/>
      <c r="F16" s="635"/>
      <c r="G16" s="1177" t="s">
        <v>161</v>
      </c>
      <c r="H16" s="1177"/>
      <c r="AB16" s="234"/>
      <c r="AC16" s="235"/>
      <c r="AE16" s="231">
        <v>16</v>
      </c>
      <c r="AF16" s="206" t="s">
        <v>324</v>
      </c>
      <c r="AG16" s="232">
        <v>16</v>
      </c>
      <c r="AH16" s="232" t="s">
        <v>289</v>
      </c>
      <c r="AI16" s="233"/>
      <c r="AJ16" s="233"/>
      <c r="AK16" s="233"/>
      <c r="AL16" s="233"/>
      <c r="AQ16" s="146"/>
      <c r="AR16" s="146"/>
      <c r="AS16" s="146"/>
      <c r="AT16" s="146"/>
      <c r="AU16" s="146"/>
      <c r="AV16" s="146"/>
      <c r="AW16" s="146"/>
      <c r="AX16" s="146"/>
      <c r="AY16" s="146"/>
      <c r="AZ16" s="146"/>
    </row>
    <row r="17" spans="1:52" s="23" customFormat="1" ht="163.5" customHeight="1">
      <c r="A17" s="637">
        <v>1</v>
      </c>
      <c r="B17" s="1178" t="str">
        <f>"Having examined the Bidding Documents, including Amendment Nos. " &amp; G17 &amp; " dated "&amp; TEXT(H17, "dd/mm/yyyy") &amp; AB17</f>
        <v xml:space="preserve">Having examined the Bidding Documents, including Amendment Nos. ...[Enter the Amendment]… dated …[Enter the Date in dd-mm-yyyy]…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v>
      </c>
      <c r="C17" s="1178"/>
      <c r="D17" s="1178"/>
      <c r="E17" s="1178"/>
      <c r="F17" s="1178"/>
      <c r="G17" s="324" t="s">
        <v>612</v>
      </c>
      <c r="H17" s="325" t="s">
        <v>613</v>
      </c>
      <c r="I17" s="203"/>
      <c r="J17" s="58"/>
      <c r="K17" s="58"/>
      <c r="L17" s="58"/>
      <c r="M17" s="58"/>
      <c r="N17" s="58"/>
      <c r="O17" s="58"/>
      <c r="P17" s="58"/>
      <c r="Q17" s="58"/>
      <c r="R17" s="58"/>
      <c r="S17" s="58"/>
      <c r="T17" s="58"/>
      <c r="U17" s="58"/>
      <c r="V17" s="58"/>
      <c r="W17" s="58"/>
      <c r="X17" s="58"/>
      <c r="Y17" s="58"/>
      <c r="Z17" s="61"/>
      <c r="AA17" s="61"/>
      <c r="AB17" s="237" t="s">
        <v>330</v>
      </c>
      <c r="AC17" s="59"/>
      <c r="AD17" s="238"/>
      <c r="AE17" s="231">
        <v>17</v>
      </c>
      <c r="AF17" s="58" t="s">
        <v>325</v>
      </c>
      <c r="AG17" s="232">
        <v>17</v>
      </c>
      <c r="AH17" s="232" t="s">
        <v>289</v>
      </c>
      <c r="AI17" s="233"/>
      <c r="AJ17" s="233"/>
      <c r="AK17" s="233"/>
      <c r="AL17" s="233"/>
      <c r="AM17" s="58"/>
      <c r="AN17" s="58"/>
      <c r="AO17" s="58"/>
      <c r="AP17" s="58"/>
      <c r="AQ17" s="143"/>
      <c r="AR17" s="143"/>
      <c r="AS17" s="143"/>
      <c r="AT17" s="143"/>
      <c r="AU17" s="143"/>
      <c r="AV17" s="143"/>
      <c r="AW17" s="143"/>
      <c r="AX17" s="143"/>
      <c r="AY17" s="143"/>
      <c r="AZ17" s="143"/>
    </row>
    <row r="18" spans="1:52" s="23" customFormat="1" ht="52.9" customHeight="1">
      <c r="A18" s="637"/>
      <c r="B18" s="1191" t="s">
        <v>756</v>
      </c>
      <c r="C18" s="1191"/>
      <c r="D18" s="1191"/>
      <c r="E18" s="1191"/>
      <c r="F18" s="1191"/>
      <c r="G18" s="203"/>
      <c r="H18" s="337"/>
      <c r="I18" s="203"/>
      <c r="J18" s="58"/>
      <c r="K18" s="58"/>
      <c r="L18" s="58"/>
      <c r="M18" s="58"/>
      <c r="N18" s="58"/>
      <c r="O18" s="58"/>
      <c r="P18" s="58"/>
      <c r="Q18" s="58"/>
      <c r="R18" s="58"/>
      <c r="S18" s="58"/>
      <c r="T18" s="58"/>
      <c r="U18" s="58"/>
      <c r="V18" s="58"/>
      <c r="W18" s="58"/>
      <c r="X18" s="58"/>
      <c r="Y18" s="58"/>
      <c r="Z18" s="61"/>
      <c r="AA18" s="61"/>
      <c r="AB18" s="237"/>
      <c r="AC18" s="59"/>
      <c r="AD18" s="238"/>
      <c r="AE18" s="231"/>
      <c r="AF18" s="58"/>
      <c r="AG18" s="232"/>
      <c r="AH18" s="232"/>
      <c r="AI18" s="233"/>
      <c r="AJ18" s="233"/>
      <c r="AK18" s="233"/>
      <c r="AL18" s="233"/>
      <c r="AM18" s="58"/>
      <c r="AN18" s="58"/>
      <c r="AO18" s="58"/>
      <c r="AP18" s="58"/>
      <c r="AQ18" s="143"/>
      <c r="AR18" s="143"/>
      <c r="AS18" s="143"/>
      <c r="AT18" s="143"/>
      <c r="AU18" s="143"/>
      <c r="AV18" s="143"/>
      <c r="AW18" s="143"/>
      <c r="AX18" s="143"/>
      <c r="AY18" s="143"/>
      <c r="AZ18" s="143"/>
    </row>
    <row r="19" spans="1:52" s="23" customFormat="1" ht="30.75" customHeight="1">
      <c r="A19" s="637">
        <v>1.1000000000000001</v>
      </c>
      <c r="B19" s="1192" t="s">
        <v>873</v>
      </c>
      <c r="C19" s="1192"/>
      <c r="D19" s="1192"/>
      <c r="E19" s="1192"/>
      <c r="F19" s="1192"/>
      <c r="G19" s="203"/>
      <c r="H19" s="337"/>
      <c r="I19" s="203"/>
      <c r="J19" s="58"/>
      <c r="K19" s="58"/>
      <c r="L19" s="58"/>
      <c r="M19" s="58"/>
      <c r="N19" s="58"/>
      <c r="O19" s="58"/>
      <c r="P19" s="58"/>
      <c r="Q19" s="58"/>
      <c r="R19" s="58"/>
      <c r="S19" s="58"/>
      <c r="T19" s="58"/>
      <c r="U19" s="58"/>
      <c r="V19" s="58"/>
      <c r="W19" s="58"/>
      <c r="X19" s="58"/>
      <c r="Y19" s="58"/>
      <c r="Z19" s="61"/>
      <c r="AA19" s="61"/>
      <c r="AB19" s="237"/>
      <c r="AC19" s="59"/>
      <c r="AD19" s="238"/>
      <c r="AE19" s="231"/>
      <c r="AF19" s="58"/>
      <c r="AG19" s="232"/>
      <c r="AH19" s="232"/>
      <c r="AI19" s="233"/>
      <c r="AJ19" s="233"/>
      <c r="AK19" s="233"/>
      <c r="AL19" s="233"/>
      <c r="AM19" s="58"/>
      <c r="AN19" s="58"/>
      <c r="AO19" s="58"/>
      <c r="AP19" s="58"/>
      <c r="AQ19" s="143"/>
      <c r="AR19" s="143"/>
      <c r="AS19" s="143"/>
      <c r="AT19" s="143"/>
      <c r="AU19" s="143"/>
      <c r="AV19" s="143"/>
      <c r="AW19" s="143"/>
      <c r="AX19" s="143"/>
      <c r="AY19" s="143"/>
      <c r="AZ19" s="143"/>
    </row>
    <row r="20" spans="1:52" ht="21" customHeight="1">
      <c r="A20" s="637">
        <v>2</v>
      </c>
      <c r="B20" s="638" t="s">
        <v>59</v>
      </c>
      <c r="C20" s="635"/>
      <c r="D20" s="635"/>
      <c r="E20" s="635"/>
      <c r="F20" s="635"/>
      <c r="G20" s="31"/>
      <c r="H20" s="31"/>
      <c r="AB20" s="234"/>
      <c r="AC20" s="235" t="s">
        <v>331</v>
      </c>
      <c r="AE20" s="231">
        <v>18</v>
      </c>
      <c r="AF20" s="206" t="s">
        <v>326</v>
      </c>
      <c r="AG20" s="232">
        <v>18</v>
      </c>
      <c r="AH20" s="232" t="s">
        <v>289</v>
      </c>
      <c r="AI20" s="233"/>
      <c r="AJ20" s="233"/>
      <c r="AK20" s="233"/>
      <c r="AL20" s="233"/>
      <c r="AQ20" s="146"/>
      <c r="AR20" s="146"/>
      <c r="AS20" s="146"/>
      <c r="AT20" s="146"/>
      <c r="AU20" s="146"/>
      <c r="AV20" s="146"/>
      <c r="AW20" s="146"/>
      <c r="AX20" s="146"/>
      <c r="AY20" s="146"/>
      <c r="AZ20" s="146"/>
    </row>
    <row r="21" spans="1:52" s="23" customFormat="1" ht="37.5" customHeight="1">
      <c r="A21" s="637">
        <v>2.1</v>
      </c>
      <c r="B21" s="1189" t="s">
        <v>61</v>
      </c>
      <c r="C21" s="1189"/>
      <c r="D21" s="1189"/>
      <c r="E21" s="1189"/>
      <c r="F21" s="1189"/>
      <c r="G21" s="1154" t="s">
        <v>161</v>
      </c>
      <c r="H21" s="1155"/>
      <c r="I21" s="1155"/>
      <c r="J21" s="1156"/>
      <c r="K21" s="58"/>
      <c r="L21" s="58"/>
      <c r="M21" s="58"/>
      <c r="N21" s="58"/>
      <c r="O21" s="58"/>
      <c r="P21" s="58"/>
      <c r="Q21" s="58"/>
      <c r="R21" s="58"/>
      <c r="S21" s="58"/>
      <c r="T21" s="58"/>
      <c r="U21" s="58"/>
      <c r="V21" s="58"/>
      <c r="W21" s="58"/>
      <c r="X21" s="58"/>
      <c r="Y21" s="58"/>
      <c r="Z21" s="58"/>
      <c r="AA21" s="58"/>
      <c r="AB21" s="234"/>
      <c r="AC21" s="235" t="s">
        <v>332</v>
      </c>
      <c r="AD21" s="231"/>
      <c r="AE21" s="231">
        <v>19</v>
      </c>
      <c r="AF21" s="58" t="s">
        <v>327</v>
      </c>
      <c r="AG21" s="232">
        <v>19</v>
      </c>
      <c r="AH21" s="232" t="s">
        <v>289</v>
      </c>
      <c r="AI21" s="239"/>
      <c r="AJ21" s="239"/>
      <c r="AK21" s="239"/>
      <c r="AL21" s="239"/>
      <c r="AM21" s="58"/>
      <c r="AN21" s="58"/>
      <c r="AO21" s="58"/>
      <c r="AP21" s="58"/>
      <c r="AQ21" s="143"/>
      <c r="AR21" s="143"/>
      <c r="AS21" s="143"/>
      <c r="AT21" s="143"/>
      <c r="AU21" s="143"/>
      <c r="AV21" s="143"/>
      <c r="AW21" s="143"/>
      <c r="AX21" s="143"/>
      <c r="AY21" s="143"/>
      <c r="AZ21" s="143"/>
    </row>
    <row r="22" spans="1:52" s="23" customFormat="1" ht="61.15" customHeight="1">
      <c r="A22" s="629"/>
      <c r="B22" s="1181" t="str">
        <f>"(a) Attachment 1(" &amp; Basic!$B$2 &amp; ") :"</f>
        <v>(a) Attachment 1((CD02)) :</v>
      </c>
      <c r="C22" s="1181"/>
      <c r="D22" s="1190" t="str">
        <f>"Bid Security, in a separate envelope, in the form of " &amp; G22 &amp; " for a sum of " &amp;H22 &amp; " " &amp; I22 &amp; " ("&amp;'N to W'!A4 &amp; ") "&amp;  " initially valid upto "&amp; J22</f>
        <v xml:space="preserve">Bid Security, in a separate envelope, in the form of  for a sum of INR  (INR Zero Only )  initially valid upto </v>
      </c>
      <c r="E22" s="1190"/>
      <c r="F22" s="1190"/>
      <c r="G22" s="79"/>
      <c r="H22" s="240" t="s">
        <v>303</v>
      </c>
      <c r="I22" s="240"/>
      <c r="J22" s="666"/>
      <c r="K22" s="231"/>
      <c r="L22" s="231"/>
      <c r="M22" s="273"/>
      <c r="N22" s="231"/>
      <c r="O22" s="231"/>
      <c r="P22" s="231"/>
      <c r="Q22" s="231"/>
      <c r="R22" s="231"/>
      <c r="S22" s="231"/>
      <c r="T22" s="231"/>
      <c r="U22" s="231"/>
      <c r="V22" s="231"/>
      <c r="W22" s="231"/>
      <c r="X22" s="231"/>
      <c r="Y22" s="231"/>
      <c r="Z22" s="58"/>
      <c r="AA22" s="58"/>
      <c r="AB22" s="234"/>
      <c r="AC22" s="235" t="s">
        <v>333</v>
      </c>
      <c r="AD22" s="231" t="str">
        <f>IF(ISERROR(LOOKUP(J22,AE1:AE22,AF1:AF22)), "Zero", LOOKUP(J22,AE1:AE22,AF1:AF22))</f>
        <v>Zero</v>
      </c>
      <c r="AE22" s="231">
        <v>20</v>
      </c>
      <c r="AF22" s="58" t="s">
        <v>328</v>
      </c>
      <c r="AG22" s="232">
        <v>20</v>
      </c>
      <c r="AH22" s="232" t="s">
        <v>289</v>
      </c>
      <c r="AI22" s="233"/>
      <c r="AJ22" s="233"/>
      <c r="AK22" s="233"/>
      <c r="AL22" s="233"/>
      <c r="AM22" s="58"/>
      <c r="AN22" s="58"/>
      <c r="AO22" s="58"/>
      <c r="AP22" s="58"/>
      <c r="AQ22" s="143"/>
      <c r="AR22" s="143"/>
      <c r="AS22" s="143"/>
      <c r="AT22" s="143"/>
      <c r="AU22" s="143"/>
      <c r="AV22" s="143"/>
      <c r="AW22" s="143"/>
      <c r="AX22" s="143"/>
      <c r="AY22" s="143"/>
      <c r="AZ22" s="143"/>
    </row>
    <row r="23" spans="1:52" s="624" customFormat="1" ht="34.5" hidden="1" customHeight="1">
      <c r="A23" s="629"/>
      <c r="B23" s="639"/>
      <c r="C23" s="639"/>
      <c r="D23" s="1182"/>
      <c r="E23" s="1182"/>
      <c r="F23" s="1182"/>
      <c r="G23" s="1180"/>
      <c r="H23" s="1180"/>
      <c r="I23" s="1180"/>
      <c r="J23" s="1180"/>
      <c r="K23" s="616"/>
      <c r="L23" s="616"/>
      <c r="M23" s="617"/>
      <c r="N23" s="616"/>
      <c r="O23" s="616"/>
      <c r="P23" s="616"/>
      <c r="Q23" s="616"/>
      <c r="R23" s="616"/>
      <c r="S23" s="616"/>
      <c r="T23" s="616"/>
      <c r="U23" s="616"/>
      <c r="V23" s="616"/>
      <c r="W23" s="616"/>
      <c r="X23" s="616"/>
      <c r="Y23" s="616"/>
      <c r="Z23" s="618"/>
      <c r="AA23" s="618"/>
      <c r="AB23" s="619"/>
      <c r="AC23" s="620"/>
      <c r="AD23" s="616"/>
      <c r="AE23" s="616"/>
      <c r="AF23" s="618"/>
      <c r="AG23" s="621"/>
      <c r="AH23" s="621"/>
      <c r="AI23" s="622"/>
      <c r="AJ23" s="622"/>
      <c r="AK23" s="622"/>
      <c r="AL23" s="622"/>
      <c r="AM23" s="618"/>
      <c r="AN23" s="618"/>
      <c r="AO23" s="618"/>
      <c r="AP23" s="618"/>
      <c r="AQ23" s="623"/>
      <c r="AR23" s="623"/>
      <c r="AS23" s="623"/>
      <c r="AT23" s="623"/>
      <c r="AU23" s="623"/>
      <c r="AV23" s="623"/>
      <c r="AW23" s="623"/>
      <c r="AX23" s="623"/>
      <c r="AY23" s="623"/>
      <c r="AZ23" s="623"/>
    </row>
    <row r="24" spans="1:52" s="624" customFormat="1" ht="30" hidden="1" customHeight="1">
      <c r="A24" s="629"/>
      <c r="B24" s="639"/>
      <c r="C24" s="639"/>
      <c r="D24" s="1181"/>
      <c r="E24" s="1181"/>
      <c r="F24" s="1183"/>
      <c r="G24" s="616"/>
      <c r="H24" s="616"/>
      <c r="I24" s="616"/>
      <c r="J24" s="617"/>
      <c r="K24" s="616"/>
      <c r="L24" s="616"/>
      <c r="M24" s="617"/>
      <c r="N24" s="616"/>
      <c r="O24" s="616"/>
      <c r="P24" s="616"/>
      <c r="Q24" s="616"/>
      <c r="R24" s="616"/>
      <c r="S24" s="616"/>
      <c r="T24" s="616"/>
      <c r="U24" s="616"/>
      <c r="V24" s="616"/>
      <c r="W24" s="616"/>
      <c r="X24" s="616"/>
      <c r="Y24" s="616"/>
      <c r="Z24" s="618"/>
      <c r="AA24" s="618"/>
      <c r="AB24" s="619"/>
      <c r="AC24" s="620"/>
      <c r="AD24" s="616"/>
      <c r="AE24" s="616"/>
      <c r="AF24" s="618"/>
      <c r="AG24" s="621"/>
      <c r="AH24" s="621"/>
      <c r="AI24" s="622"/>
      <c r="AJ24" s="622"/>
      <c r="AK24" s="622"/>
      <c r="AL24" s="622"/>
      <c r="AM24" s="618"/>
      <c r="AN24" s="618"/>
      <c r="AO24" s="618"/>
      <c r="AP24" s="618"/>
      <c r="AQ24" s="623"/>
      <c r="AR24" s="623"/>
      <c r="AS24" s="623"/>
      <c r="AT24" s="623"/>
      <c r="AU24" s="623"/>
      <c r="AV24" s="623"/>
      <c r="AW24" s="623"/>
      <c r="AX24" s="623"/>
      <c r="AY24" s="623"/>
      <c r="AZ24" s="623"/>
    </row>
    <row r="25" spans="1:52" s="624" customFormat="1" ht="30" hidden="1" customHeight="1">
      <c r="A25" s="629"/>
      <c r="B25" s="639"/>
      <c r="C25" s="639"/>
      <c r="D25" s="1181"/>
      <c r="E25" s="1181"/>
      <c r="F25" s="1183"/>
      <c r="G25" s="616"/>
      <c r="H25" s="616"/>
      <c r="I25" s="616"/>
      <c r="J25" s="617"/>
      <c r="K25" s="616"/>
      <c r="L25" s="616"/>
      <c r="M25" s="617"/>
      <c r="N25" s="616"/>
      <c r="O25" s="616"/>
      <c r="P25" s="616"/>
      <c r="Q25" s="616"/>
      <c r="R25" s="616"/>
      <c r="S25" s="616"/>
      <c r="T25" s="616"/>
      <c r="U25" s="616"/>
      <c r="V25" s="616"/>
      <c r="W25" s="616"/>
      <c r="X25" s="616"/>
      <c r="Y25" s="616"/>
      <c r="Z25" s="618"/>
      <c r="AA25" s="618"/>
      <c r="AB25" s="619"/>
      <c r="AC25" s="620"/>
      <c r="AD25" s="616"/>
      <c r="AE25" s="616"/>
      <c r="AF25" s="618"/>
      <c r="AG25" s="621"/>
      <c r="AH25" s="621"/>
      <c r="AI25" s="622"/>
      <c r="AJ25" s="622"/>
      <c r="AK25" s="622"/>
      <c r="AL25" s="622"/>
      <c r="AM25" s="618"/>
      <c r="AN25" s="618"/>
      <c r="AO25" s="618"/>
      <c r="AP25" s="618"/>
      <c r="AQ25" s="623"/>
      <c r="AR25" s="623"/>
      <c r="AS25" s="623"/>
      <c r="AT25" s="623"/>
      <c r="AU25" s="623"/>
      <c r="AV25" s="623"/>
      <c r="AW25" s="623"/>
      <c r="AX25" s="623"/>
      <c r="AY25" s="623"/>
      <c r="AZ25" s="623"/>
    </row>
    <row r="26" spans="1:52" s="624" customFormat="1" ht="30" hidden="1" customHeight="1">
      <c r="A26" s="629"/>
      <c r="B26" s="639"/>
      <c r="C26" s="639"/>
      <c r="D26" s="1182"/>
      <c r="E26" s="1182"/>
      <c r="F26" s="1182"/>
      <c r="G26" s="625"/>
      <c r="H26" s="617"/>
      <c r="I26" s="626"/>
      <c r="J26" s="617"/>
      <c r="K26" s="616"/>
      <c r="L26" s="616"/>
      <c r="M26" s="617"/>
      <c r="N26" s="616"/>
      <c r="O26" s="616"/>
      <c r="P26" s="616"/>
      <c r="Q26" s="616"/>
      <c r="R26" s="616"/>
      <c r="S26" s="616"/>
      <c r="T26" s="616"/>
      <c r="U26" s="616"/>
      <c r="V26" s="616"/>
      <c r="W26" s="616"/>
      <c r="X26" s="616"/>
      <c r="Y26" s="616"/>
      <c r="Z26" s="618"/>
      <c r="AA26" s="618"/>
      <c r="AB26" s="619"/>
      <c r="AC26" s="620"/>
      <c r="AD26" s="616"/>
      <c r="AE26" s="616"/>
      <c r="AF26" s="618"/>
      <c r="AG26" s="621"/>
      <c r="AH26" s="621"/>
      <c r="AI26" s="622"/>
      <c r="AJ26" s="622"/>
      <c r="AK26" s="622"/>
      <c r="AL26" s="622"/>
      <c r="AM26" s="618"/>
      <c r="AN26" s="618"/>
      <c r="AO26" s="618"/>
      <c r="AP26" s="618"/>
      <c r="AQ26" s="623"/>
      <c r="AR26" s="623"/>
      <c r="AS26" s="623"/>
      <c r="AT26" s="623"/>
      <c r="AU26" s="623"/>
      <c r="AV26" s="623"/>
      <c r="AW26" s="623"/>
      <c r="AX26" s="623"/>
      <c r="AY26" s="623"/>
      <c r="AZ26" s="623"/>
    </row>
    <row r="27" spans="1:52" s="624" customFormat="1" ht="14.25">
      <c r="A27" s="629"/>
      <c r="B27" s="639"/>
      <c r="C27" s="639"/>
      <c r="D27" s="1181"/>
      <c r="E27" s="1181"/>
      <c r="F27" s="1181"/>
      <c r="G27" s="617"/>
      <c r="H27" s="617"/>
      <c r="I27" s="617"/>
      <c r="J27" s="617"/>
      <c r="K27" s="616"/>
      <c r="L27" s="616"/>
      <c r="M27" s="617"/>
      <c r="N27" s="616"/>
      <c r="O27" s="616"/>
      <c r="P27" s="616"/>
      <c r="Q27" s="616"/>
      <c r="R27" s="616"/>
      <c r="S27" s="616"/>
      <c r="T27" s="616"/>
      <c r="U27" s="616"/>
      <c r="V27" s="616"/>
      <c r="W27" s="616"/>
      <c r="X27" s="616"/>
      <c r="Y27" s="616"/>
      <c r="Z27" s="618"/>
      <c r="AA27" s="618"/>
      <c r="AB27" s="619"/>
      <c r="AC27" s="620"/>
      <c r="AD27" s="616"/>
      <c r="AE27" s="616"/>
      <c r="AF27" s="618"/>
      <c r="AG27" s="621"/>
      <c r="AH27" s="621"/>
      <c r="AI27" s="622"/>
      <c r="AJ27" s="622"/>
      <c r="AK27" s="622"/>
      <c r="AL27" s="622"/>
      <c r="AM27" s="618"/>
      <c r="AN27" s="618"/>
      <c r="AO27" s="618"/>
      <c r="AP27" s="618"/>
      <c r="AQ27" s="623"/>
      <c r="AR27" s="623"/>
      <c r="AS27" s="623"/>
      <c r="AT27" s="623"/>
      <c r="AU27" s="623"/>
      <c r="AV27" s="623"/>
      <c r="AW27" s="623"/>
      <c r="AX27" s="623"/>
      <c r="AY27" s="623"/>
      <c r="AZ27" s="623"/>
    </row>
    <row r="28" spans="1:52" s="23" customFormat="1" ht="86.25" customHeight="1">
      <c r="A28" s="629"/>
      <c r="B28" s="1181" t="str">
        <f>"(b) Attachment 2(" &amp; Basic!$B$2 &amp; ") :"</f>
        <v>(b) Attachment 2((CD02)) :</v>
      </c>
      <c r="C28" s="1181"/>
      <c r="D28" s="1179" t="s">
        <v>62</v>
      </c>
      <c r="E28" s="1179"/>
      <c r="F28" s="1179"/>
      <c r="K28" s="58"/>
      <c r="L28" s="58"/>
      <c r="M28" s="58"/>
      <c r="N28" s="58"/>
      <c r="O28" s="58"/>
      <c r="P28" s="58"/>
      <c r="Q28" s="58"/>
      <c r="R28" s="58"/>
      <c r="S28" s="58"/>
      <c r="T28" s="58"/>
      <c r="U28" s="58"/>
      <c r="V28" s="58"/>
      <c r="W28" s="58"/>
      <c r="X28" s="58"/>
      <c r="Y28" s="58"/>
      <c r="Z28" s="58"/>
      <c r="AA28" s="58"/>
      <c r="AB28" s="234"/>
      <c r="AC28" s="235" t="s">
        <v>334</v>
      </c>
      <c r="AD28" s="231" t="str">
        <f>IF(J22 &gt; 9, "("&amp;J22&amp;")", "(0"&amp;J22&amp;")")</f>
        <v>(0)</v>
      </c>
      <c r="AE28" s="231"/>
      <c r="AF28" s="58"/>
      <c r="AG28" s="232">
        <v>21</v>
      </c>
      <c r="AH28" s="232" t="s">
        <v>108</v>
      </c>
      <c r="AI28" s="233"/>
      <c r="AJ28" s="233"/>
      <c r="AK28" s="233"/>
      <c r="AL28" s="233"/>
      <c r="AM28" s="58"/>
      <c r="AN28" s="58"/>
      <c r="AO28" s="58"/>
      <c r="AP28" s="58"/>
      <c r="AQ28" s="143"/>
      <c r="AR28" s="143"/>
      <c r="AS28" s="143"/>
      <c r="AT28" s="143"/>
      <c r="AU28" s="143"/>
      <c r="AV28" s="143"/>
      <c r="AW28" s="143"/>
      <c r="AX28" s="143"/>
      <c r="AY28" s="143"/>
      <c r="AZ28" s="143"/>
    </row>
    <row r="29" spans="1:52" s="23" customFormat="1" ht="80.25" customHeight="1">
      <c r="A29" s="629"/>
      <c r="B29" s="1181" t="str">
        <f>"(c) Attachment 3(" &amp; Basic!$B$2 &amp; ") :"</f>
        <v>(c) Attachment 3((CD02)) :</v>
      </c>
      <c r="C29" s="1181"/>
      <c r="D29" s="1179" t="s">
        <v>304</v>
      </c>
      <c r="E29" s="1179"/>
      <c r="F29" s="1179"/>
      <c r="G29" s="71"/>
      <c r="H29" s="71"/>
      <c r="I29" s="58"/>
      <c r="J29" s="58"/>
      <c r="K29" s="58"/>
      <c r="L29" s="58"/>
      <c r="M29" s="58"/>
      <c r="N29" s="58"/>
      <c r="O29" s="58"/>
      <c r="P29" s="58"/>
      <c r="Q29" s="58"/>
      <c r="R29" s="58"/>
      <c r="S29" s="58"/>
      <c r="T29" s="58"/>
      <c r="U29" s="58"/>
      <c r="V29" s="58"/>
      <c r="W29" s="58"/>
      <c r="X29" s="58"/>
      <c r="Y29" s="58"/>
      <c r="Z29" s="58"/>
      <c r="AA29" s="33"/>
      <c r="AB29" s="234"/>
      <c r="AC29" s="235"/>
      <c r="AD29" s="231"/>
      <c r="AE29" s="231"/>
      <c r="AF29" s="58"/>
      <c r="AG29" s="232">
        <v>22</v>
      </c>
      <c r="AH29" s="232" t="s">
        <v>289</v>
      </c>
      <c r="AI29" s="233"/>
      <c r="AJ29" s="233"/>
      <c r="AK29" s="233"/>
      <c r="AL29" s="233"/>
      <c r="AM29" s="58"/>
      <c r="AN29" s="58"/>
      <c r="AO29" s="58"/>
      <c r="AP29" s="58"/>
      <c r="AQ29" s="143"/>
      <c r="AR29" s="143"/>
      <c r="AS29" s="143"/>
      <c r="AT29" s="143"/>
      <c r="AU29" s="143"/>
      <c r="AV29" s="143"/>
      <c r="AW29" s="143"/>
      <c r="AX29" s="143"/>
      <c r="AY29" s="143"/>
      <c r="AZ29" s="143"/>
    </row>
    <row r="30" spans="1:52" s="23" customFormat="1" ht="14.25">
      <c r="A30" s="629"/>
      <c r="B30" s="640"/>
      <c r="C30" s="640"/>
      <c r="D30" s="1179"/>
      <c r="E30" s="1179"/>
      <c r="F30" s="1179"/>
      <c r="G30" s="195"/>
      <c r="H30" s="274">
        <f>'Names of Bidder'!D6</f>
        <v>0</v>
      </c>
      <c r="I30" s="58"/>
      <c r="J30" s="64"/>
      <c r="K30" s="64"/>
      <c r="L30" s="64"/>
      <c r="M30" s="64"/>
      <c r="N30" s="64"/>
      <c r="O30" s="64"/>
      <c r="P30" s="64"/>
      <c r="Q30" s="64"/>
      <c r="R30" s="64"/>
      <c r="S30" s="64"/>
      <c r="T30" s="64"/>
      <c r="U30" s="64"/>
      <c r="V30" s="64"/>
      <c r="W30" s="64"/>
      <c r="X30" s="64"/>
      <c r="Y30" s="64"/>
      <c r="Z30" s="58"/>
      <c r="AA30" s="58"/>
      <c r="AB30" s="234"/>
      <c r="AC30" s="235" t="s">
        <v>335</v>
      </c>
      <c r="AD30" s="231"/>
      <c r="AE30" s="231"/>
      <c r="AF30" s="58"/>
      <c r="AG30" s="232">
        <v>23</v>
      </c>
      <c r="AH30" s="232" t="s">
        <v>289</v>
      </c>
      <c r="AI30" s="233"/>
      <c r="AJ30" s="233"/>
      <c r="AK30" s="233"/>
      <c r="AL30" s="233"/>
      <c r="AM30" s="58"/>
      <c r="AN30" s="58"/>
      <c r="AO30" s="58"/>
      <c r="AP30" s="58"/>
      <c r="AQ30" s="143"/>
      <c r="AR30" s="143"/>
      <c r="AS30" s="143"/>
      <c r="AT30" s="143"/>
      <c r="AU30" s="143"/>
      <c r="AV30" s="143"/>
      <c r="AW30" s="143"/>
      <c r="AX30" s="143"/>
      <c r="AY30" s="143"/>
      <c r="AZ30" s="143"/>
    </row>
    <row r="31" spans="1:52" s="23" customFormat="1" ht="14.25" hidden="1">
      <c r="A31" s="629"/>
      <c r="B31" s="640"/>
      <c r="C31" s="640"/>
      <c r="D31" s="1179"/>
      <c r="E31" s="1179"/>
      <c r="F31" s="1179"/>
      <c r="G31" s="195">
        <v>0</v>
      </c>
      <c r="H31" s="274">
        <f>'Names of Bidder'!D7</f>
        <v>0</v>
      </c>
      <c r="I31" s="58"/>
      <c r="J31" s="204"/>
      <c r="K31" s="204"/>
      <c r="L31" s="204"/>
      <c r="M31" s="204"/>
      <c r="N31" s="204"/>
      <c r="O31" s="204"/>
      <c r="P31" s="204"/>
      <c r="Q31" s="204"/>
      <c r="R31" s="204"/>
      <c r="S31" s="204"/>
      <c r="T31" s="204"/>
      <c r="U31" s="204"/>
      <c r="V31" s="204"/>
      <c r="W31" s="204"/>
      <c r="X31" s="204"/>
      <c r="Y31" s="204"/>
      <c r="Z31" s="204"/>
      <c r="AA31" s="204"/>
      <c r="AB31" s="234"/>
      <c r="AC31" s="235" t="s">
        <v>336</v>
      </c>
      <c r="AD31" s="231"/>
      <c r="AE31" s="231"/>
      <c r="AF31" s="58"/>
      <c r="AG31" s="232">
        <v>24</v>
      </c>
      <c r="AH31" s="232" t="s">
        <v>289</v>
      </c>
      <c r="AI31" s="233"/>
      <c r="AJ31" s="233"/>
      <c r="AK31" s="233"/>
      <c r="AL31" s="233"/>
      <c r="AM31" s="58"/>
      <c r="AN31" s="58"/>
      <c r="AO31" s="58"/>
      <c r="AP31" s="58"/>
      <c r="AQ31" s="143"/>
      <c r="AR31" s="143"/>
      <c r="AS31" s="143"/>
      <c r="AT31" s="143"/>
      <c r="AU31" s="143"/>
      <c r="AV31" s="143"/>
      <c r="AW31" s="143"/>
      <c r="AX31" s="143"/>
      <c r="AY31" s="143"/>
      <c r="AZ31" s="143"/>
    </row>
    <row r="32" spans="1:52" ht="198.75" customHeight="1">
      <c r="A32" s="629"/>
      <c r="B32" s="1181" t="str">
        <f>"(d) Attachment 4(" &amp; Basic!$B$2 &amp; ") :"</f>
        <v>(d) Attachment 4((CD02)) :</v>
      </c>
      <c r="C32" s="1181"/>
      <c r="D32" s="1179" t="s">
        <v>302</v>
      </c>
      <c r="E32" s="1179"/>
      <c r="F32" s="1179"/>
      <c r="G32" s="173"/>
      <c r="H32" s="71"/>
      <c r="AB32" s="234"/>
      <c r="AC32" s="235"/>
      <c r="AG32" s="232">
        <v>25</v>
      </c>
      <c r="AH32" s="232" t="s">
        <v>289</v>
      </c>
      <c r="AI32" s="233"/>
      <c r="AJ32" s="233"/>
      <c r="AK32" s="233"/>
      <c r="AL32" s="233"/>
      <c r="AQ32" s="146"/>
      <c r="AR32" s="146"/>
      <c r="AS32" s="146"/>
      <c r="AT32" s="146"/>
      <c r="AU32" s="146"/>
      <c r="AV32" s="146"/>
      <c r="AW32" s="146"/>
      <c r="AX32" s="146"/>
      <c r="AY32" s="146"/>
      <c r="AZ32" s="146"/>
    </row>
    <row r="33" spans="1:52" ht="69" customHeight="1">
      <c r="A33" s="629"/>
      <c r="B33" s="1181" t="str">
        <f>"(e) Attachment 5(" &amp; Basic!$B$2 &amp; ") :"</f>
        <v>(e) Attachment 5((CD02)) :</v>
      </c>
      <c r="C33" s="1181"/>
      <c r="D33" s="1179" t="s">
        <v>63</v>
      </c>
      <c r="E33" s="1179"/>
      <c r="F33" s="1179"/>
      <c r="G33" s="71"/>
      <c r="H33" s="71"/>
      <c r="AB33" s="234"/>
      <c r="AC33" s="235"/>
      <c r="AG33" s="232">
        <v>26</v>
      </c>
      <c r="AH33" s="232" t="s">
        <v>289</v>
      </c>
      <c r="AI33" s="233"/>
      <c r="AJ33" s="233"/>
      <c r="AK33" s="233"/>
      <c r="AL33" s="233"/>
      <c r="AQ33" s="146"/>
      <c r="AR33" s="146"/>
      <c r="AS33" s="146"/>
      <c r="AT33" s="146"/>
      <c r="AU33" s="146"/>
      <c r="AV33" s="146"/>
      <c r="AW33" s="146"/>
      <c r="AX33" s="146"/>
      <c r="AY33" s="146"/>
      <c r="AZ33" s="146"/>
    </row>
    <row r="34" spans="1:52" ht="27.75" customHeight="1">
      <c r="A34" s="629"/>
      <c r="B34" s="1181" t="str">
        <f>"(f) Attachment 5A(" &amp; Basic!$B$2 &amp; ") :"</f>
        <v>(f) Attachment 5A((CD02)) :</v>
      </c>
      <c r="C34" s="1181"/>
      <c r="D34" s="1179" t="s">
        <v>336</v>
      </c>
      <c r="E34" s="1179"/>
      <c r="F34" s="1179"/>
      <c r="G34" s="71"/>
      <c r="H34" s="71"/>
      <c r="AB34" s="234"/>
      <c r="AC34" s="235"/>
      <c r="AG34" s="232"/>
      <c r="AH34" s="232"/>
      <c r="AI34" s="233"/>
      <c r="AJ34" s="233"/>
      <c r="AK34" s="233"/>
      <c r="AL34" s="233"/>
      <c r="AQ34" s="146"/>
      <c r="AR34" s="146"/>
      <c r="AS34" s="146"/>
      <c r="AT34" s="146"/>
      <c r="AU34" s="146"/>
      <c r="AV34" s="146"/>
      <c r="AW34" s="146"/>
      <c r="AX34" s="146"/>
      <c r="AY34" s="146"/>
      <c r="AZ34" s="146"/>
    </row>
    <row r="35" spans="1:52" s="23" customFormat="1" ht="97.5" customHeight="1">
      <c r="A35" s="629"/>
      <c r="B35" s="1181" t="str">
        <f>"(g) Attachment 6(" &amp; Basic!$B$2 &amp; ") :"</f>
        <v>(g) Attachment 6((CD02)) :</v>
      </c>
      <c r="C35" s="1181"/>
      <c r="D35" s="1179" t="s">
        <v>64</v>
      </c>
      <c r="E35" s="1179"/>
      <c r="F35" s="1179"/>
      <c r="G35" s="71"/>
      <c r="H35" s="71"/>
      <c r="I35" s="58"/>
      <c r="J35" s="58"/>
      <c r="K35" s="58"/>
      <c r="L35" s="58"/>
      <c r="M35" s="58"/>
      <c r="N35" s="58"/>
      <c r="O35" s="58"/>
      <c r="P35" s="58"/>
      <c r="Q35" s="58"/>
      <c r="R35" s="58"/>
      <c r="S35" s="58"/>
      <c r="T35" s="58"/>
      <c r="U35" s="58"/>
      <c r="V35" s="58"/>
      <c r="W35" s="58"/>
      <c r="X35" s="58"/>
      <c r="Y35" s="58"/>
      <c r="Z35" s="58"/>
      <c r="AA35" s="58"/>
      <c r="AB35" s="234"/>
      <c r="AC35" s="235"/>
      <c r="AD35" s="231"/>
      <c r="AE35" s="231"/>
      <c r="AF35" s="58"/>
      <c r="AG35" s="232">
        <v>27</v>
      </c>
      <c r="AH35" s="232" t="s">
        <v>289</v>
      </c>
      <c r="AI35" s="233"/>
      <c r="AJ35" s="233"/>
      <c r="AK35" s="233"/>
      <c r="AL35" s="233"/>
      <c r="AM35" s="58"/>
      <c r="AN35" s="58"/>
      <c r="AO35" s="58"/>
      <c r="AP35" s="58"/>
      <c r="AQ35" s="143"/>
      <c r="AR35" s="143"/>
      <c r="AS35" s="143"/>
      <c r="AT35" s="143"/>
      <c r="AU35" s="143"/>
      <c r="AV35" s="143"/>
      <c r="AW35" s="143"/>
      <c r="AX35" s="143"/>
      <c r="AY35" s="143"/>
      <c r="AZ35" s="143"/>
    </row>
    <row r="36" spans="1:52" s="23" customFormat="1" ht="57" customHeight="1">
      <c r="A36" s="629"/>
      <c r="B36" s="1181" t="str">
        <f>"(h) Attachment 7(" &amp; Basic!$B$2 &amp; ") :"</f>
        <v>(h) Attachment 7((CD02)) :</v>
      </c>
      <c r="C36" s="1181"/>
      <c r="D36" s="1179" t="s">
        <v>876</v>
      </c>
      <c r="E36" s="1179"/>
      <c r="F36" s="1179"/>
      <c r="G36" s="72"/>
      <c r="H36" s="72"/>
      <c r="I36" s="58"/>
      <c r="J36" s="58"/>
      <c r="K36" s="58"/>
      <c r="L36" s="58"/>
      <c r="M36" s="58"/>
      <c r="N36" s="58"/>
      <c r="O36" s="58"/>
      <c r="P36" s="58"/>
      <c r="Q36" s="58"/>
      <c r="R36" s="58"/>
      <c r="S36" s="58"/>
      <c r="T36" s="58"/>
      <c r="U36" s="58"/>
      <c r="V36" s="58"/>
      <c r="W36" s="58"/>
      <c r="X36" s="58"/>
      <c r="Y36" s="58"/>
      <c r="Z36" s="58"/>
      <c r="AA36" s="58"/>
      <c r="AB36" s="234"/>
      <c r="AC36" s="235"/>
      <c r="AD36" s="231"/>
      <c r="AE36" s="231"/>
      <c r="AF36" s="58"/>
      <c r="AG36" s="232">
        <v>28</v>
      </c>
      <c r="AH36" s="232" t="s">
        <v>289</v>
      </c>
      <c r="AI36" s="233"/>
      <c r="AJ36" s="233"/>
      <c r="AK36" s="233"/>
      <c r="AL36" s="233"/>
      <c r="AM36" s="58"/>
      <c r="AN36" s="58"/>
      <c r="AO36" s="58"/>
      <c r="AP36" s="58"/>
      <c r="AQ36" s="143"/>
      <c r="AR36" s="143"/>
      <c r="AS36" s="143"/>
      <c r="AT36" s="143"/>
      <c r="AU36" s="143"/>
      <c r="AV36" s="143"/>
      <c r="AW36" s="143"/>
      <c r="AX36" s="143"/>
      <c r="AY36" s="143"/>
      <c r="AZ36" s="143"/>
    </row>
    <row r="37" spans="1:52" s="23" customFormat="1" ht="44.25" customHeight="1">
      <c r="A37" s="629"/>
      <c r="B37" s="1181" t="str">
        <f>"(i) Attachment 8(" &amp; Basic!$B$2 &amp; ") :"</f>
        <v>(i) Attachment 8((CD02)) :</v>
      </c>
      <c r="C37" s="1181"/>
      <c r="D37" s="1179" t="s">
        <v>305</v>
      </c>
      <c r="E37" s="1179"/>
      <c r="F37" s="1179"/>
      <c r="G37" s="71"/>
      <c r="H37" s="71"/>
      <c r="I37" s="58"/>
      <c r="J37" s="58"/>
      <c r="K37" s="58"/>
      <c r="L37" s="58"/>
      <c r="M37" s="58"/>
      <c r="N37" s="58"/>
      <c r="O37" s="58"/>
      <c r="P37" s="58"/>
      <c r="Q37" s="58"/>
      <c r="R37" s="58"/>
      <c r="S37" s="58"/>
      <c r="T37" s="58"/>
      <c r="U37" s="58"/>
      <c r="V37" s="58"/>
      <c r="W37" s="58"/>
      <c r="X37" s="58"/>
      <c r="Y37" s="58"/>
      <c r="Z37" s="58"/>
      <c r="AA37" s="58"/>
      <c r="AB37" s="234"/>
      <c r="AC37" s="235"/>
      <c r="AD37" s="231"/>
      <c r="AE37" s="231"/>
      <c r="AF37" s="58"/>
      <c r="AG37" s="232">
        <v>29</v>
      </c>
      <c r="AH37" s="232" t="s">
        <v>289</v>
      </c>
      <c r="AI37" s="233"/>
      <c r="AJ37" s="233"/>
      <c r="AK37" s="233"/>
      <c r="AL37" s="233"/>
      <c r="AM37" s="58"/>
      <c r="AN37" s="58"/>
      <c r="AO37" s="58"/>
      <c r="AP37" s="58"/>
      <c r="AQ37" s="143"/>
      <c r="AR37" s="143"/>
      <c r="AS37" s="143"/>
      <c r="AT37" s="143"/>
      <c r="AU37" s="143"/>
      <c r="AV37" s="143"/>
      <c r="AW37" s="143"/>
      <c r="AX37" s="143"/>
      <c r="AY37" s="143"/>
      <c r="AZ37" s="143"/>
    </row>
    <row r="38" spans="1:52" s="23" customFormat="1" ht="45" customHeight="1">
      <c r="A38" s="629"/>
      <c r="B38" s="1181" t="str">
        <f>"(j) Attachment 9(" &amp; Basic!$B$2 &amp; ") :"</f>
        <v>(j) Attachment 9((CD02)) :</v>
      </c>
      <c r="C38" s="1181"/>
      <c r="D38" s="1179" t="s">
        <v>65</v>
      </c>
      <c r="E38" s="1179"/>
      <c r="F38" s="1179"/>
      <c r="G38" s="71"/>
      <c r="H38" s="71"/>
      <c r="I38" s="58"/>
      <c r="J38" s="58"/>
      <c r="K38" s="58"/>
      <c r="L38" s="58"/>
      <c r="M38" s="58"/>
      <c r="N38" s="58"/>
      <c r="O38" s="58"/>
      <c r="P38" s="58"/>
      <c r="Q38" s="58"/>
      <c r="R38" s="58"/>
      <c r="S38" s="58"/>
      <c r="T38" s="58"/>
      <c r="U38" s="58"/>
      <c r="V38" s="58"/>
      <c r="W38" s="58"/>
      <c r="X38" s="58"/>
      <c r="Y38" s="58"/>
      <c r="Z38" s="58"/>
      <c r="AA38" s="58"/>
      <c r="AB38" s="234"/>
      <c r="AC38" s="235"/>
      <c r="AD38" s="231"/>
      <c r="AE38" s="231"/>
      <c r="AF38" s="58"/>
      <c r="AG38" s="232">
        <v>30</v>
      </c>
      <c r="AH38" s="232" t="s">
        <v>289</v>
      </c>
      <c r="AI38" s="233"/>
      <c r="AJ38" s="233"/>
      <c r="AK38" s="233"/>
      <c r="AL38" s="233"/>
      <c r="AM38" s="58"/>
      <c r="AN38" s="58"/>
      <c r="AO38" s="58"/>
      <c r="AP38" s="58"/>
      <c r="AQ38" s="143"/>
      <c r="AR38" s="143"/>
      <c r="AS38" s="143"/>
      <c r="AT38" s="143"/>
      <c r="AU38" s="143"/>
      <c r="AV38" s="143"/>
      <c r="AW38" s="143"/>
      <c r="AX38" s="143"/>
      <c r="AY38" s="143"/>
      <c r="AZ38" s="143"/>
    </row>
    <row r="39" spans="1:52" s="23" customFormat="1" ht="45.75" customHeight="1">
      <c r="A39" s="629"/>
      <c r="B39" s="1181" t="str">
        <f>"(k) Attachment 10(" &amp; Basic!$B$2 &amp; ") :"</f>
        <v>(k) Attachment 10((CD02)) :</v>
      </c>
      <c r="C39" s="1181"/>
      <c r="D39" s="1179" t="s">
        <v>66</v>
      </c>
      <c r="E39" s="1179"/>
      <c r="F39" s="1179"/>
      <c r="G39" s="71"/>
      <c r="H39" s="71"/>
      <c r="I39" s="58"/>
      <c r="J39" s="58"/>
      <c r="K39" s="58"/>
      <c r="L39" s="58"/>
      <c r="M39" s="58"/>
      <c r="N39" s="58"/>
      <c r="O39" s="58"/>
      <c r="P39" s="58"/>
      <c r="Q39" s="58"/>
      <c r="R39" s="58"/>
      <c r="S39" s="58"/>
      <c r="T39" s="58"/>
      <c r="U39" s="58"/>
      <c r="V39" s="58"/>
      <c r="W39" s="58"/>
      <c r="X39" s="58"/>
      <c r="Y39" s="58"/>
      <c r="Z39" s="58"/>
      <c r="AA39" s="58"/>
      <c r="AB39" s="234"/>
      <c r="AC39" s="235"/>
      <c r="AD39" s="231"/>
      <c r="AE39" s="231"/>
      <c r="AF39" s="58"/>
      <c r="AG39" s="232">
        <v>31</v>
      </c>
      <c r="AH39" s="232" t="s">
        <v>108</v>
      </c>
      <c r="AI39" s="233"/>
      <c r="AJ39" s="233"/>
      <c r="AK39" s="233"/>
      <c r="AL39" s="233"/>
      <c r="AM39" s="58"/>
      <c r="AN39" s="58"/>
      <c r="AO39" s="58"/>
      <c r="AP39" s="58"/>
      <c r="AQ39" s="143"/>
      <c r="AR39" s="143"/>
      <c r="AS39" s="143"/>
      <c r="AT39" s="143"/>
      <c r="AU39" s="143"/>
      <c r="AV39" s="143"/>
      <c r="AW39" s="143"/>
      <c r="AX39" s="143"/>
      <c r="AY39" s="143"/>
      <c r="AZ39" s="143"/>
    </row>
    <row r="40" spans="1:52" s="23" customFormat="1" ht="40.5" customHeight="1">
      <c r="A40" s="629"/>
      <c r="B40" s="1181" t="str">
        <f>"(l) Attachment 11(" &amp; Basic!$B$2 &amp; ") :"</f>
        <v>(l) Attachment 11((CD02)) :</v>
      </c>
      <c r="C40" s="1181"/>
      <c r="D40" s="1179" t="s">
        <v>851</v>
      </c>
      <c r="E40" s="1179"/>
      <c r="F40" s="1179"/>
      <c r="G40" s="71"/>
      <c r="H40" s="71"/>
      <c r="I40" s="58"/>
      <c r="J40" s="58"/>
      <c r="K40" s="58"/>
      <c r="L40" s="58"/>
      <c r="M40" s="58"/>
      <c r="N40" s="58"/>
      <c r="O40" s="58"/>
      <c r="P40" s="58"/>
      <c r="Q40" s="58"/>
      <c r="R40" s="58"/>
      <c r="S40" s="58"/>
      <c r="T40" s="58"/>
      <c r="U40" s="58"/>
      <c r="V40" s="58"/>
      <c r="W40" s="58"/>
      <c r="X40" s="58"/>
      <c r="Y40" s="58"/>
      <c r="Z40" s="58"/>
      <c r="AA40" s="58"/>
      <c r="AB40" s="234"/>
      <c r="AC40" s="235"/>
      <c r="AD40" s="231"/>
      <c r="AE40" s="231"/>
      <c r="AF40" s="58"/>
      <c r="AG40" s="58"/>
      <c r="AH40" s="58"/>
      <c r="AI40" s="58"/>
      <c r="AJ40" s="58"/>
      <c r="AK40" s="58"/>
      <c r="AL40" s="58"/>
      <c r="AM40" s="58"/>
      <c r="AN40" s="58"/>
      <c r="AO40" s="58"/>
      <c r="AP40" s="58"/>
      <c r="AQ40" s="143"/>
      <c r="AR40" s="143"/>
      <c r="AS40" s="143"/>
      <c r="AT40" s="143"/>
      <c r="AU40" s="143"/>
      <c r="AV40" s="143"/>
      <c r="AW40" s="143"/>
      <c r="AX40" s="143"/>
      <c r="AY40" s="143"/>
      <c r="AZ40" s="143"/>
    </row>
    <row r="41" spans="1:52" s="23" customFormat="1" ht="46.5" customHeight="1">
      <c r="A41" s="629"/>
      <c r="B41" s="1181" t="str">
        <f>"(m) Attachment 12(" &amp; Basic!$B$2 &amp; ") :"</f>
        <v>(m) Attachment 12((CD02)) :</v>
      </c>
      <c r="C41" s="1181"/>
      <c r="D41" s="1179" t="s">
        <v>279</v>
      </c>
      <c r="E41" s="1179"/>
      <c r="F41" s="1179"/>
      <c r="G41" s="71"/>
      <c r="H41" s="71"/>
      <c r="I41" s="58"/>
      <c r="J41" s="58"/>
      <c r="K41" s="58"/>
      <c r="L41" s="58"/>
      <c r="M41" s="58"/>
      <c r="N41" s="58"/>
      <c r="O41" s="58"/>
      <c r="P41" s="58"/>
      <c r="Q41" s="58"/>
      <c r="R41" s="58"/>
      <c r="S41" s="58"/>
      <c r="T41" s="58"/>
      <c r="U41" s="58"/>
      <c r="V41" s="58"/>
      <c r="W41" s="58"/>
      <c r="X41" s="58"/>
      <c r="Y41" s="58"/>
      <c r="Z41" s="58"/>
      <c r="AA41" s="58"/>
      <c r="AB41" s="234"/>
      <c r="AC41" s="235"/>
      <c r="AD41" s="231"/>
      <c r="AE41" s="231"/>
      <c r="AF41" s="58"/>
      <c r="AG41" s="58"/>
      <c r="AH41" s="58"/>
      <c r="AI41" s="58"/>
      <c r="AJ41" s="58"/>
      <c r="AK41" s="58"/>
      <c r="AL41" s="58"/>
      <c r="AM41" s="58"/>
      <c r="AN41" s="58"/>
      <c r="AO41" s="58"/>
      <c r="AP41" s="58"/>
      <c r="AQ41" s="143"/>
      <c r="AR41" s="143"/>
      <c r="AS41" s="143"/>
      <c r="AT41" s="143"/>
      <c r="AU41" s="143"/>
      <c r="AV41" s="143"/>
      <c r="AW41" s="143"/>
      <c r="AX41" s="143"/>
      <c r="AY41" s="143"/>
      <c r="AZ41" s="143"/>
    </row>
    <row r="42" spans="1:52" s="23" customFormat="1" ht="29.25" customHeight="1">
      <c r="A42" s="629"/>
      <c r="B42" s="1181" t="str">
        <f>"(n) Attachment 13(" &amp; Basic!$B$2 &amp; ") :"</f>
        <v>(n) Attachment 13((CD02)) :</v>
      </c>
      <c r="C42" s="1181"/>
      <c r="D42" s="1179" t="s">
        <v>280</v>
      </c>
      <c r="E42" s="1179"/>
      <c r="F42" s="1179"/>
      <c r="G42" s="71"/>
      <c r="H42" s="71"/>
      <c r="I42" s="58"/>
      <c r="J42" s="58"/>
      <c r="K42" s="58"/>
      <c r="L42" s="58"/>
      <c r="M42" s="58"/>
      <c r="N42" s="58"/>
      <c r="O42" s="58"/>
      <c r="P42" s="58"/>
      <c r="Q42" s="58"/>
      <c r="R42" s="58"/>
      <c r="S42" s="58"/>
      <c r="T42" s="58"/>
      <c r="U42" s="58"/>
      <c r="V42" s="58"/>
      <c r="W42" s="58"/>
      <c r="X42" s="58"/>
      <c r="Y42" s="58"/>
      <c r="Z42" s="58"/>
      <c r="AA42" s="58"/>
      <c r="AB42" s="234"/>
      <c r="AC42" s="235"/>
      <c r="AD42" s="231"/>
      <c r="AE42" s="231"/>
      <c r="AF42" s="58"/>
      <c r="AG42" s="58"/>
      <c r="AH42" s="58"/>
      <c r="AI42" s="58"/>
      <c r="AJ42" s="58"/>
      <c r="AK42" s="58"/>
      <c r="AL42" s="58"/>
      <c r="AM42" s="58"/>
      <c r="AN42" s="58"/>
      <c r="AO42" s="58"/>
      <c r="AP42" s="58"/>
      <c r="AQ42" s="143"/>
      <c r="AR42" s="143"/>
      <c r="AS42" s="143"/>
      <c r="AT42" s="143"/>
      <c r="AU42" s="143"/>
      <c r="AV42" s="143"/>
      <c r="AW42" s="143"/>
      <c r="AX42" s="143"/>
      <c r="AY42" s="143"/>
      <c r="AZ42" s="143"/>
    </row>
    <row r="43" spans="1:52" s="23" customFormat="1" ht="46.5" customHeight="1">
      <c r="A43" s="629"/>
      <c r="B43" s="1181" t="str">
        <f>"(o) Attachment 14(" &amp; Basic!$B$2 &amp; ") :"</f>
        <v>(o) Attachment 14((CD02)) :</v>
      </c>
      <c r="C43" s="1181"/>
      <c r="D43" s="1179" t="s">
        <v>67</v>
      </c>
      <c r="E43" s="1179"/>
      <c r="F43" s="1179"/>
      <c r="G43" s="71"/>
      <c r="H43" s="71"/>
      <c r="I43" s="58"/>
      <c r="J43" s="58"/>
      <c r="K43" s="58"/>
      <c r="L43" s="58"/>
      <c r="M43" s="58"/>
      <c r="N43" s="58"/>
      <c r="O43" s="58"/>
      <c r="P43" s="58"/>
      <c r="Q43" s="58"/>
      <c r="R43" s="58"/>
      <c r="S43" s="58"/>
      <c r="T43" s="58"/>
      <c r="U43" s="58"/>
      <c r="V43" s="58"/>
      <c r="W43" s="58"/>
      <c r="X43" s="58"/>
      <c r="Y43" s="58"/>
      <c r="Z43" s="58"/>
      <c r="AA43" s="58"/>
      <c r="AB43" s="234"/>
      <c r="AC43" s="235"/>
      <c r="AD43" s="231"/>
      <c r="AE43" s="231"/>
      <c r="AF43" s="58"/>
      <c r="AG43" s="58"/>
      <c r="AH43" s="58"/>
      <c r="AI43" s="58"/>
      <c r="AJ43" s="58"/>
      <c r="AK43" s="58"/>
      <c r="AL43" s="58"/>
      <c r="AM43" s="58"/>
      <c r="AN43" s="58"/>
      <c r="AO43" s="58"/>
      <c r="AP43" s="58"/>
      <c r="AQ43" s="143"/>
      <c r="AR43" s="143"/>
      <c r="AS43" s="143"/>
      <c r="AT43" s="143"/>
      <c r="AU43" s="143"/>
      <c r="AV43" s="143"/>
      <c r="AW43" s="143"/>
      <c r="AX43" s="143"/>
      <c r="AY43" s="143"/>
      <c r="AZ43" s="143"/>
    </row>
    <row r="44" spans="1:52" s="23" customFormat="1" ht="41.25" customHeight="1">
      <c r="A44" s="629"/>
      <c r="B44" s="1181" t="str">
        <f>"(p) Attachment 15(" &amp; Basic!$B$2 &amp; ") :"</f>
        <v>(p) Attachment 15((CD02)) :</v>
      </c>
      <c r="C44" s="1181"/>
      <c r="D44" s="1179" t="s">
        <v>853</v>
      </c>
      <c r="E44" s="1179"/>
      <c r="F44" s="1179"/>
      <c r="G44" s="71"/>
      <c r="H44" s="71"/>
      <c r="I44" s="58"/>
      <c r="J44" s="58"/>
      <c r="K44" s="58"/>
      <c r="L44" s="58"/>
      <c r="M44" s="58"/>
      <c r="N44" s="58"/>
      <c r="O44" s="58"/>
      <c r="P44" s="58"/>
      <c r="Q44" s="58"/>
      <c r="R44" s="58"/>
      <c r="S44" s="58"/>
      <c r="T44" s="58"/>
      <c r="U44" s="58"/>
      <c r="V44" s="58"/>
      <c r="W44" s="58"/>
      <c r="X44" s="58"/>
      <c r="Y44" s="58"/>
      <c r="Z44" s="58"/>
      <c r="AA44" s="58"/>
      <c r="AB44" s="234"/>
      <c r="AC44" s="235"/>
      <c r="AD44" s="231"/>
      <c r="AE44" s="231"/>
      <c r="AF44" s="58"/>
      <c r="AG44" s="58"/>
      <c r="AH44" s="58"/>
      <c r="AI44" s="58"/>
      <c r="AJ44" s="58"/>
      <c r="AK44" s="58"/>
      <c r="AL44" s="58"/>
      <c r="AM44" s="58"/>
      <c r="AN44" s="58"/>
      <c r="AO44" s="58"/>
      <c r="AP44" s="58"/>
      <c r="AQ44" s="143"/>
      <c r="AR44" s="143"/>
      <c r="AS44" s="143"/>
      <c r="AT44" s="143"/>
      <c r="AU44" s="143"/>
      <c r="AV44" s="143"/>
      <c r="AW44" s="143"/>
      <c r="AX44" s="143"/>
      <c r="AY44" s="143"/>
      <c r="AZ44" s="143"/>
    </row>
    <row r="45" spans="1:52" s="23" customFormat="1" ht="31.9" customHeight="1">
      <c r="A45" s="629"/>
      <c r="B45" s="1181" t="str">
        <f>"(q) Attachment 16(" &amp; Basic!$B$2 &amp; ") :"</f>
        <v>(q) Attachment 16((CD02)) :</v>
      </c>
      <c r="C45" s="1181"/>
      <c r="D45" s="1179" t="s">
        <v>281</v>
      </c>
      <c r="E45" s="1179"/>
      <c r="F45" s="1179"/>
      <c r="G45" s="71"/>
      <c r="H45" s="71"/>
      <c r="I45" s="58"/>
      <c r="J45" s="58"/>
      <c r="K45" s="58"/>
      <c r="L45" s="58"/>
      <c r="M45" s="58"/>
      <c r="N45" s="58"/>
      <c r="O45" s="58"/>
      <c r="P45" s="58"/>
      <c r="Q45" s="58"/>
      <c r="R45" s="58"/>
      <c r="S45" s="58"/>
      <c r="T45" s="58"/>
      <c r="U45" s="58"/>
      <c r="V45" s="58"/>
      <c r="W45" s="58"/>
      <c r="X45" s="58"/>
      <c r="Y45" s="58"/>
      <c r="Z45" s="58"/>
      <c r="AA45" s="58"/>
      <c r="AB45" s="234"/>
      <c r="AC45" s="235"/>
      <c r="AD45" s="231"/>
      <c r="AE45" s="231"/>
      <c r="AF45" s="58"/>
      <c r="AG45" s="58"/>
      <c r="AH45" s="58"/>
      <c r="AI45" s="58"/>
      <c r="AJ45" s="58"/>
      <c r="AK45" s="58"/>
      <c r="AL45" s="58"/>
      <c r="AM45" s="58"/>
      <c r="AN45" s="58"/>
      <c r="AO45" s="58"/>
      <c r="AP45" s="58"/>
      <c r="AQ45" s="143"/>
      <c r="AR45" s="143"/>
      <c r="AS45" s="143"/>
      <c r="AT45" s="143"/>
      <c r="AU45" s="143"/>
      <c r="AV45" s="143"/>
      <c r="AW45" s="143"/>
      <c r="AX45" s="143"/>
      <c r="AY45" s="143"/>
      <c r="AZ45" s="143"/>
    </row>
    <row r="46" spans="1:52" ht="29.45" customHeight="1">
      <c r="A46" s="629"/>
      <c r="B46" s="1181" t="str">
        <f>"(r) Attachment 17(" &amp; Basic!$B$2 &amp; ") :"</f>
        <v>(r) Attachment 17((CD02)) :</v>
      </c>
      <c r="C46" s="1181"/>
      <c r="D46" s="1179" t="s">
        <v>682</v>
      </c>
      <c r="E46" s="1179"/>
      <c r="F46" s="1179"/>
      <c r="G46" s="71"/>
      <c r="H46" s="71"/>
      <c r="AB46" s="234"/>
      <c r="AC46" s="235"/>
      <c r="AQ46" s="146"/>
      <c r="AR46" s="146"/>
      <c r="AS46" s="146"/>
      <c r="AT46" s="146"/>
      <c r="AU46" s="146"/>
      <c r="AV46" s="146"/>
      <c r="AW46" s="146"/>
      <c r="AX46" s="146"/>
      <c r="AY46" s="146"/>
      <c r="AZ46" s="146"/>
    </row>
    <row r="47" spans="1:52" ht="31.15" customHeight="1">
      <c r="A47" s="629"/>
      <c r="B47" s="1181" t="str">
        <f>"(s) Attachment 18(" &amp; Basic!$B$2 &amp; ") :"</f>
        <v>(s) Attachment 18((CD02)) :</v>
      </c>
      <c r="C47" s="1181"/>
      <c r="D47" s="1179" t="s">
        <v>282</v>
      </c>
      <c r="E47" s="1179"/>
      <c r="F47" s="1179"/>
      <c r="G47" s="71"/>
      <c r="H47" s="71"/>
      <c r="AB47" s="234"/>
      <c r="AC47" s="235"/>
      <c r="AQ47" s="146"/>
      <c r="AR47" s="146"/>
      <c r="AS47" s="146"/>
      <c r="AT47" s="146"/>
      <c r="AU47" s="146"/>
      <c r="AV47" s="146"/>
      <c r="AW47" s="146"/>
      <c r="AX47" s="146"/>
      <c r="AY47" s="146"/>
      <c r="AZ47" s="146"/>
    </row>
    <row r="48" spans="1:52" ht="33" customHeight="1">
      <c r="A48" s="629"/>
      <c r="B48" s="1181" t="str">
        <f>"(t) Attachment 19(" &amp; Basic!$B$2 &amp; ") :"</f>
        <v>(t) Attachment 19((CD02)) :</v>
      </c>
      <c r="C48" s="1181"/>
      <c r="D48" s="1193" t="s">
        <v>755</v>
      </c>
      <c r="E48" s="1193"/>
      <c r="F48" s="1193"/>
      <c r="G48" s="71"/>
      <c r="H48" s="71"/>
      <c r="AB48" s="234"/>
      <c r="AC48" s="235"/>
      <c r="AQ48" s="146"/>
      <c r="AR48" s="146"/>
      <c r="AS48" s="146"/>
      <c r="AT48" s="146"/>
      <c r="AU48" s="146"/>
      <c r="AV48" s="146"/>
      <c r="AW48" s="146"/>
      <c r="AX48" s="146"/>
      <c r="AY48" s="146"/>
      <c r="AZ48" s="146"/>
    </row>
    <row r="49" spans="1:52" ht="72.75" customHeight="1">
      <c r="A49" s="629"/>
      <c r="B49" s="1181" t="str">
        <f>"(u) Attachment 20(" &amp; Basic!$B$2 &amp; ") :"</f>
        <v>(u) Attachment 20((CD02)) :</v>
      </c>
      <c r="C49" s="1181"/>
      <c r="D49" s="1181" t="s">
        <v>877</v>
      </c>
      <c r="E49" s="1181"/>
      <c r="F49" s="1181"/>
      <c r="G49" s="71"/>
      <c r="H49" s="71"/>
      <c r="I49" s="77"/>
      <c r="J49" s="77"/>
      <c r="K49" s="77"/>
      <c r="L49" s="77"/>
      <c r="M49" s="77"/>
      <c r="N49" s="77"/>
      <c r="O49" s="77"/>
      <c r="P49" s="77"/>
      <c r="Q49" s="77"/>
      <c r="R49" s="77"/>
      <c r="S49" s="77"/>
      <c r="T49" s="77"/>
      <c r="U49" s="77"/>
      <c r="V49" s="77"/>
      <c r="W49" s="77"/>
      <c r="X49" s="77"/>
      <c r="Y49" s="77"/>
      <c r="Z49" s="77"/>
      <c r="AA49" s="77"/>
      <c r="AB49" s="234"/>
      <c r="AC49" s="235"/>
      <c r="AD49" s="342"/>
      <c r="AE49" s="342"/>
      <c r="AF49" s="76"/>
      <c r="AG49" s="76"/>
      <c r="AH49" s="76"/>
      <c r="AI49" s="76"/>
      <c r="AJ49" s="76"/>
      <c r="AK49" s="76"/>
      <c r="AL49" s="76"/>
      <c r="AM49" s="76"/>
      <c r="AN49" s="76"/>
      <c r="AO49" s="76"/>
      <c r="AP49" s="76"/>
      <c r="AQ49" s="146"/>
      <c r="AR49" s="146"/>
      <c r="AS49" s="146"/>
      <c r="AT49" s="146"/>
      <c r="AU49" s="146"/>
      <c r="AV49" s="146"/>
      <c r="AW49" s="146"/>
      <c r="AX49" s="146"/>
      <c r="AY49" s="146"/>
      <c r="AZ49" s="146"/>
    </row>
    <row r="50" spans="1:52" ht="33" customHeight="1">
      <c r="A50" s="629"/>
      <c r="B50" s="1181" t="str">
        <f>"(v) Attachment 21(" &amp; Basic!$B$2 &amp; ") :"</f>
        <v>(v) Attachment 21((CD02)) :</v>
      </c>
      <c r="C50" s="1181"/>
      <c r="D50" s="1181" t="s">
        <v>783</v>
      </c>
      <c r="E50" s="1181"/>
      <c r="F50" s="1181"/>
      <c r="G50" s="71"/>
      <c r="H50" s="71"/>
      <c r="I50" s="77"/>
      <c r="J50" s="77"/>
      <c r="K50" s="77"/>
      <c r="L50" s="77"/>
      <c r="M50" s="77"/>
      <c r="N50" s="77"/>
      <c r="O50" s="77"/>
      <c r="P50" s="77"/>
      <c r="Q50" s="77"/>
      <c r="R50" s="77"/>
      <c r="S50" s="77"/>
      <c r="T50" s="77"/>
      <c r="U50" s="77"/>
      <c r="V50" s="77"/>
      <c r="W50" s="77"/>
      <c r="X50" s="77"/>
      <c r="Y50" s="77"/>
      <c r="Z50" s="77"/>
      <c r="AA50" s="77"/>
      <c r="AB50" s="234"/>
      <c r="AC50" s="235"/>
      <c r="AD50" s="342"/>
      <c r="AE50" s="342"/>
      <c r="AF50" s="76"/>
      <c r="AG50" s="76"/>
      <c r="AH50" s="76"/>
      <c r="AI50" s="76"/>
      <c r="AJ50" s="76"/>
      <c r="AK50" s="76"/>
      <c r="AL50" s="76"/>
      <c r="AM50" s="76"/>
      <c r="AN50" s="76"/>
      <c r="AO50" s="76"/>
      <c r="AP50" s="76"/>
      <c r="AQ50" s="146"/>
      <c r="AR50" s="146"/>
      <c r="AS50" s="146"/>
      <c r="AT50" s="146"/>
      <c r="AU50" s="146"/>
      <c r="AV50" s="146"/>
      <c r="AW50" s="146"/>
      <c r="AX50" s="146"/>
      <c r="AY50" s="146"/>
      <c r="AZ50" s="146"/>
    </row>
    <row r="51" spans="1:52" ht="33" customHeight="1">
      <c r="A51" s="629"/>
      <c r="B51" s="1181" t="str">
        <f>"(w) Attachment 22(" &amp; Basic!$B$2 &amp; ") :"</f>
        <v>(w) Attachment 22((CD02)) :</v>
      </c>
      <c r="C51" s="1181"/>
      <c r="D51" s="1181" t="s">
        <v>908</v>
      </c>
      <c r="E51" s="1181"/>
      <c r="F51" s="1181"/>
      <c r="G51" s="71"/>
      <c r="H51" s="71"/>
      <c r="I51" s="77"/>
      <c r="J51" s="77"/>
      <c r="K51" s="77"/>
      <c r="L51" s="77"/>
      <c r="M51" s="77"/>
      <c r="N51" s="77"/>
      <c r="O51" s="77"/>
      <c r="P51" s="77"/>
      <c r="Q51" s="77"/>
      <c r="R51" s="77"/>
      <c r="S51" s="77"/>
      <c r="T51" s="77"/>
      <c r="U51" s="77"/>
      <c r="V51" s="77"/>
      <c r="W51" s="77"/>
      <c r="X51" s="77"/>
      <c r="Y51" s="77"/>
      <c r="Z51" s="77"/>
      <c r="AA51" s="77"/>
      <c r="AB51" s="234"/>
      <c r="AC51" s="235"/>
      <c r="AD51" s="342"/>
      <c r="AE51" s="342"/>
      <c r="AF51" s="76"/>
      <c r="AG51" s="76"/>
      <c r="AH51" s="76"/>
      <c r="AI51" s="76"/>
      <c r="AJ51" s="76"/>
      <c r="AK51" s="76"/>
      <c r="AL51" s="76"/>
      <c r="AM51" s="76"/>
      <c r="AN51" s="76"/>
      <c r="AO51" s="76"/>
      <c r="AP51" s="76"/>
      <c r="AQ51" s="146"/>
      <c r="AR51" s="146"/>
      <c r="AS51" s="146"/>
      <c r="AT51" s="146"/>
      <c r="AU51" s="146"/>
      <c r="AV51" s="146"/>
      <c r="AW51" s="146"/>
      <c r="AX51" s="146"/>
      <c r="AY51" s="146"/>
      <c r="AZ51" s="146"/>
    </row>
    <row r="52" spans="1:52" ht="39.6" customHeight="1">
      <c r="A52" s="629"/>
      <c r="B52" s="1181" t="str">
        <f>"(x) Attachment 23 (" &amp; Basic!$B$2 &amp; ") :"</f>
        <v>(x) Attachment 23 ((CD02)) :</v>
      </c>
      <c r="C52" s="1181"/>
      <c r="D52" s="1181" t="s">
        <v>909</v>
      </c>
      <c r="E52" s="1181"/>
      <c r="F52" s="1181"/>
      <c r="G52" s="71"/>
      <c r="H52" s="71"/>
      <c r="I52" s="77"/>
      <c r="J52" s="77"/>
      <c r="K52" s="77"/>
      <c r="L52" s="77"/>
      <c r="M52" s="77"/>
      <c r="N52" s="77"/>
      <c r="O52" s="77"/>
      <c r="P52" s="77"/>
      <c r="Q52" s="77"/>
      <c r="R52" s="77"/>
      <c r="S52" s="77"/>
      <c r="T52" s="77"/>
      <c r="U52" s="77"/>
      <c r="V52" s="77"/>
      <c r="W52" s="77"/>
      <c r="X52" s="77"/>
      <c r="Y52" s="77"/>
      <c r="Z52" s="77"/>
      <c r="AA52" s="77"/>
      <c r="AB52" s="234"/>
      <c r="AC52" s="235"/>
      <c r="AD52" s="342"/>
      <c r="AE52" s="342"/>
      <c r="AF52" s="76"/>
      <c r="AG52" s="76"/>
      <c r="AH52" s="76"/>
      <c r="AI52" s="76"/>
      <c r="AJ52" s="76"/>
      <c r="AK52" s="76"/>
      <c r="AL52" s="76"/>
      <c r="AM52" s="76"/>
      <c r="AN52" s="76"/>
      <c r="AO52" s="76"/>
      <c r="AP52" s="76"/>
      <c r="AQ52" s="146"/>
      <c r="AR52" s="146"/>
      <c r="AS52" s="146"/>
      <c r="AT52" s="146"/>
      <c r="AU52" s="146"/>
      <c r="AV52" s="146"/>
      <c r="AW52" s="146"/>
      <c r="AX52" s="146"/>
      <c r="AY52" s="146"/>
      <c r="AZ52" s="146"/>
    </row>
    <row r="53" spans="1:52" ht="39.6" customHeight="1">
      <c r="A53" s="629"/>
      <c r="B53" s="1181" t="str">
        <f>"(y) Attachment 24 (" &amp; Basic!$B$2 &amp; ") :"</f>
        <v>(y) Attachment 24 ((CD02)) :</v>
      </c>
      <c r="C53" s="1181"/>
      <c r="D53" s="1181" t="s">
        <v>910</v>
      </c>
      <c r="E53" s="1181"/>
      <c r="F53" s="1181"/>
      <c r="G53" s="71"/>
      <c r="H53" s="71"/>
      <c r="I53" s="77"/>
      <c r="J53" s="77"/>
      <c r="K53" s="77"/>
      <c r="L53" s="77"/>
      <c r="M53" s="77"/>
      <c r="N53" s="77"/>
      <c r="O53" s="77"/>
      <c r="P53" s="77"/>
      <c r="Q53" s="77"/>
      <c r="R53" s="77"/>
      <c r="S53" s="77"/>
      <c r="T53" s="77"/>
      <c r="U53" s="77"/>
      <c r="V53" s="77"/>
      <c r="W53" s="77"/>
      <c r="X53" s="77"/>
      <c r="Y53" s="77"/>
      <c r="Z53" s="77"/>
      <c r="AA53" s="77"/>
      <c r="AB53" s="234"/>
      <c r="AC53" s="235"/>
      <c r="AD53" s="342"/>
      <c r="AE53" s="342"/>
      <c r="AF53" s="76"/>
      <c r="AG53" s="76"/>
      <c r="AH53" s="76"/>
      <c r="AI53" s="76"/>
      <c r="AJ53" s="76"/>
      <c r="AK53" s="76"/>
      <c r="AL53" s="76"/>
      <c r="AM53" s="76"/>
      <c r="AN53" s="76"/>
      <c r="AO53" s="76"/>
      <c r="AP53" s="76"/>
      <c r="AQ53" s="146"/>
      <c r="AR53" s="146"/>
      <c r="AS53" s="146"/>
      <c r="AT53" s="146"/>
      <c r="AU53" s="146"/>
      <c r="AV53" s="146"/>
      <c r="AW53" s="146"/>
      <c r="AX53" s="146"/>
      <c r="AY53" s="146"/>
      <c r="AZ53" s="146"/>
    </row>
    <row r="54" spans="1:52">
      <c r="A54" s="637"/>
      <c r="B54" s="1194"/>
      <c r="C54" s="1194"/>
      <c r="D54" s="1194"/>
      <c r="E54" s="1194"/>
      <c r="F54" s="641"/>
      <c r="G54" s="71"/>
      <c r="H54" s="71"/>
      <c r="AB54" s="234"/>
      <c r="AC54" s="235"/>
      <c r="AQ54" s="146"/>
      <c r="AR54" s="146"/>
      <c r="AS54" s="146"/>
      <c r="AT54" s="146"/>
      <c r="AU54" s="146"/>
      <c r="AV54" s="146"/>
      <c r="AW54" s="146"/>
      <c r="AX54" s="146"/>
      <c r="AY54" s="146"/>
      <c r="AZ54" s="146"/>
    </row>
    <row r="55" spans="1:52" ht="66" customHeight="1">
      <c r="A55" s="637">
        <v>3</v>
      </c>
      <c r="B55" s="1178" t="s">
        <v>68</v>
      </c>
      <c r="C55" s="1178"/>
      <c r="D55" s="1178"/>
      <c r="E55" s="1178"/>
      <c r="F55" s="1178"/>
      <c r="G55" s="73"/>
      <c r="H55" s="73"/>
      <c r="AB55" s="234"/>
      <c r="AC55" s="235"/>
      <c r="AQ55" s="146"/>
      <c r="AR55" s="146"/>
      <c r="AS55" s="146"/>
      <c r="AT55" s="146"/>
      <c r="AU55" s="146"/>
      <c r="AV55" s="146"/>
      <c r="AW55" s="146"/>
      <c r="AX55" s="146"/>
      <c r="AY55" s="146"/>
      <c r="AZ55" s="146"/>
    </row>
    <row r="56" spans="1:52" ht="83.25" customHeight="1">
      <c r="A56" s="637">
        <v>3.1</v>
      </c>
      <c r="B56" s="1178" t="s">
        <v>878</v>
      </c>
      <c r="C56" s="1178"/>
      <c r="D56" s="1178"/>
      <c r="E56" s="1178"/>
      <c r="F56" s="1178"/>
      <c r="G56" s="73"/>
      <c r="H56" s="73"/>
      <c r="AB56" s="234"/>
      <c r="AC56" s="235"/>
      <c r="AQ56" s="146"/>
      <c r="AR56" s="146"/>
      <c r="AS56" s="146"/>
      <c r="AT56" s="146"/>
      <c r="AU56" s="146"/>
      <c r="AV56" s="146"/>
      <c r="AW56" s="146"/>
      <c r="AX56" s="146"/>
      <c r="AY56" s="146"/>
      <c r="AZ56" s="146"/>
    </row>
    <row r="57" spans="1:52" ht="75.75" customHeight="1">
      <c r="A57" s="637">
        <v>3.2</v>
      </c>
      <c r="B57" s="1178" t="s">
        <v>879</v>
      </c>
      <c r="C57" s="1178"/>
      <c r="D57" s="1178"/>
      <c r="E57" s="1178"/>
      <c r="F57" s="1178"/>
      <c r="G57" s="73"/>
      <c r="H57" s="73"/>
      <c r="AB57" s="234"/>
      <c r="AC57" s="235"/>
      <c r="AQ57" s="146"/>
      <c r="AR57" s="146"/>
      <c r="AS57" s="146"/>
      <c r="AT57" s="146"/>
      <c r="AU57" s="146"/>
      <c r="AV57" s="146"/>
      <c r="AW57" s="146"/>
      <c r="AX57" s="146"/>
      <c r="AY57" s="146"/>
      <c r="AZ57" s="146"/>
    </row>
    <row r="58" spans="1:52" s="23" customFormat="1" ht="75" customHeight="1">
      <c r="A58" s="637">
        <v>4</v>
      </c>
      <c r="B58" s="1178" t="s">
        <v>780</v>
      </c>
      <c r="C58" s="1178"/>
      <c r="D58" s="1178"/>
      <c r="E58" s="1178"/>
      <c r="F58" s="1178"/>
      <c r="G58" s="73"/>
      <c r="H58" s="73"/>
      <c r="I58" s="58"/>
      <c r="J58" s="58"/>
      <c r="K58" s="58"/>
      <c r="L58" s="58"/>
      <c r="M58" s="58"/>
      <c r="N58" s="58"/>
      <c r="O58" s="58"/>
      <c r="P58" s="58"/>
      <c r="Q58" s="58"/>
      <c r="R58" s="58"/>
      <c r="S58" s="58"/>
      <c r="T58" s="58"/>
      <c r="U58" s="58"/>
      <c r="V58" s="58"/>
      <c r="W58" s="58"/>
      <c r="X58" s="58"/>
      <c r="Y58" s="58"/>
      <c r="Z58" s="58"/>
      <c r="AA58" s="58"/>
      <c r="AB58" s="234"/>
      <c r="AC58" s="235"/>
      <c r="AD58" s="231"/>
      <c r="AE58" s="231"/>
      <c r="AF58" s="58"/>
      <c r="AG58" s="58"/>
      <c r="AH58" s="58"/>
      <c r="AI58" s="58"/>
      <c r="AJ58" s="58"/>
      <c r="AK58" s="58"/>
      <c r="AL58" s="58"/>
      <c r="AM58" s="58"/>
      <c r="AN58" s="58"/>
      <c r="AO58" s="58"/>
      <c r="AP58" s="58"/>
      <c r="AQ58" s="143"/>
      <c r="AR58" s="143"/>
      <c r="AS58" s="143"/>
      <c r="AT58" s="143"/>
      <c r="AU58" s="143"/>
      <c r="AV58" s="143"/>
      <c r="AW58" s="143"/>
      <c r="AX58" s="143"/>
      <c r="AY58" s="143"/>
      <c r="AZ58" s="143"/>
    </row>
    <row r="59" spans="1:52" ht="78" hidden="1" customHeight="1">
      <c r="A59" s="637"/>
      <c r="B59" s="1178"/>
      <c r="C59" s="1178"/>
      <c r="D59" s="1178"/>
      <c r="E59" s="1178"/>
      <c r="F59" s="1178"/>
      <c r="G59" s="73"/>
      <c r="H59" s="73"/>
      <c r="AB59" s="234"/>
      <c r="AC59" s="235"/>
      <c r="AQ59" s="146"/>
      <c r="AR59" s="146"/>
      <c r="AS59" s="146"/>
      <c r="AT59" s="146"/>
      <c r="AU59" s="146"/>
      <c r="AV59" s="146"/>
      <c r="AW59" s="146"/>
      <c r="AX59" s="146"/>
      <c r="AY59" s="146"/>
      <c r="AZ59" s="146"/>
    </row>
    <row r="60" spans="1:52" ht="102" hidden="1" customHeight="1">
      <c r="A60" s="637"/>
      <c r="B60" s="1178"/>
      <c r="C60" s="1178"/>
      <c r="D60" s="1178"/>
      <c r="E60" s="1178"/>
      <c r="F60" s="1178"/>
      <c r="G60" s="73"/>
      <c r="H60" s="73"/>
      <c r="AB60" s="234"/>
      <c r="AC60" s="235"/>
      <c r="AQ60" s="146"/>
      <c r="AR60" s="146"/>
      <c r="AS60" s="146"/>
      <c r="AT60" s="146"/>
      <c r="AU60" s="146"/>
      <c r="AV60" s="146"/>
      <c r="AW60" s="146"/>
      <c r="AX60" s="146"/>
      <c r="AY60" s="146"/>
      <c r="AZ60" s="146"/>
    </row>
    <row r="61" spans="1:52" ht="11.25" customHeight="1">
      <c r="A61" s="637"/>
      <c r="B61" s="1178"/>
      <c r="C61" s="1178"/>
      <c r="D61" s="1178"/>
      <c r="E61" s="1178"/>
      <c r="F61" s="1178"/>
      <c r="G61" s="73"/>
      <c r="H61" s="73"/>
      <c r="AB61" s="234"/>
      <c r="AC61" s="235"/>
      <c r="AQ61" s="146"/>
      <c r="AR61" s="146"/>
      <c r="AS61" s="146"/>
      <c r="AT61" s="146"/>
      <c r="AU61" s="146"/>
      <c r="AV61" s="146"/>
      <c r="AW61" s="146"/>
      <c r="AX61" s="146"/>
      <c r="AY61" s="146"/>
      <c r="AZ61" s="146"/>
    </row>
    <row r="62" spans="1:52" ht="21" customHeight="1">
      <c r="A62" s="642">
        <v>5</v>
      </c>
      <c r="B62" s="1195" t="s">
        <v>69</v>
      </c>
      <c r="C62" s="1195"/>
      <c r="D62" s="1195"/>
      <c r="E62" s="1195"/>
      <c r="F62" s="1195"/>
      <c r="G62" s="35"/>
      <c r="H62" s="35"/>
      <c r="AB62" s="234"/>
      <c r="AC62" s="235"/>
      <c r="AQ62" s="146"/>
      <c r="AR62" s="146"/>
      <c r="AS62" s="146"/>
      <c r="AT62" s="146"/>
      <c r="AU62" s="146"/>
      <c r="AV62" s="146"/>
      <c r="AW62" s="146"/>
      <c r="AX62" s="146"/>
      <c r="AY62" s="146"/>
      <c r="AZ62" s="146"/>
    </row>
    <row r="63" spans="1:52" s="23" customFormat="1" ht="239.25" customHeight="1">
      <c r="A63" s="637">
        <v>5.0999999999999996</v>
      </c>
      <c r="B63" s="1196" t="s">
        <v>874</v>
      </c>
      <c r="C63" s="1196"/>
      <c r="D63" s="1196"/>
      <c r="E63" s="1196"/>
      <c r="F63" s="1196"/>
      <c r="G63" s="73"/>
      <c r="H63" s="73"/>
      <c r="I63" s="58"/>
      <c r="J63" s="58"/>
      <c r="K63" s="58"/>
      <c r="L63" s="58"/>
      <c r="M63" s="58"/>
      <c r="N63" s="58"/>
      <c r="O63" s="58"/>
      <c r="P63" s="58"/>
      <c r="Q63" s="58"/>
      <c r="R63" s="58"/>
      <c r="S63" s="58"/>
      <c r="T63" s="58"/>
      <c r="U63" s="58"/>
      <c r="V63" s="58"/>
      <c r="W63" s="58"/>
      <c r="X63" s="58"/>
      <c r="Y63" s="58"/>
      <c r="Z63" s="58"/>
      <c r="AA63" s="58"/>
      <c r="AB63" s="234"/>
      <c r="AC63" s="235"/>
      <c r="AD63" s="231"/>
      <c r="AE63" s="231"/>
      <c r="AF63" s="58"/>
      <c r="AG63" s="58"/>
      <c r="AH63" s="58"/>
      <c r="AI63" s="58"/>
      <c r="AJ63" s="58"/>
      <c r="AK63" s="58"/>
      <c r="AL63" s="58"/>
      <c r="AM63" s="58"/>
      <c r="AN63" s="58"/>
      <c r="AO63" s="58"/>
      <c r="AP63" s="58"/>
      <c r="AQ63" s="143"/>
      <c r="AR63" s="143"/>
      <c r="AS63" s="143"/>
      <c r="AT63" s="143"/>
      <c r="AU63" s="143"/>
      <c r="AV63" s="143"/>
      <c r="AW63" s="143"/>
      <c r="AX63" s="143"/>
      <c r="AY63" s="143"/>
      <c r="AZ63" s="143"/>
    </row>
    <row r="64" spans="1:52" s="23" customFormat="1" ht="19.5" customHeight="1">
      <c r="A64" s="637"/>
      <c r="B64" s="643"/>
      <c r="C64" s="643"/>
      <c r="D64" s="643"/>
      <c r="E64" s="643"/>
      <c r="F64" s="643"/>
      <c r="G64" s="73"/>
      <c r="H64" s="73"/>
      <c r="I64" s="58"/>
      <c r="J64" s="58"/>
      <c r="K64" s="58"/>
      <c r="L64" s="58"/>
      <c r="M64" s="58"/>
      <c r="N64" s="58"/>
      <c r="O64" s="58"/>
      <c r="P64" s="58"/>
      <c r="Q64" s="58"/>
      <c r="R64" s="58"/>
      <c r="S64" s="58"/>
      <c r="T64" s="58"/>
      <c r="U64" s="58"/>
      <c r="V64" s="58"/>
      <c r="W64" s="58"/>
      <c r="X64" s="58"/>
      <c r="Y64" s="58"/>
      <c r="Z64" s="58"/>
      <c r="AA64" s="58"/>
      <c r="AB64" s="234"/>
      <c r="AC64" s="235"/>
      <c r="AD64" s="231"/>
      <c r="AE64" s="231"/>
      <c r="AF64" s="58"/>
      <c r="AG64" s="58"/>
      <c r="AH64" s="58"/>
      <c r="AI64" s="58"/>
      <c r="AJ64" s="58"/>
      <c r="AK64" s="58"/>
      <c r="AL64" s="58"/>
      <c r="AM64" s="58"/>
      <c r="AN64" s="58"/>
      <c r="AO64" s="58"/>
      <c r="AP64" s="58"/>
      <c r="AQ64" s="143"/>
      <c r="AR64" s="143"/>
      <c r="AS64" s="143"/>
      <c r="AT64" s="143"/>
      <c r="AU64" s="143"/>
      <c r="AV64" s="143"/>
      <c r="AW64" s="143"/>
      <c r="AX64" s="143"/>
      <c r="AY64" s="143"/>
      <c r="AZ64" s="143"/>
    </row>
    <row r="65" spans="1:52" s="23" customFormat="1" ht="233.25" customHeight="1">
      <c r="A65" s="637"/>
      <c r="B65" s="1196" t="s">
        <v>875</v>
      </c>
      <c r="C65" s="1196"/>
      <c r="D65" s="1196"/>
      <c r="E65" s="1196"/>
      <c r="F65" s="1196"/>
      <c r="G65" s="73"/>
      <c r="H65" s="73"/>
      <c r="I65" s="58"/>
      <c r="J65" s="58"/>
      <c r="K65" s="58"/>
      <c r="L65" s="58"/>
      <c r="M65" s="58"/>
      <c r="N65" s="58"/>
      <c r="O65" s="58"/>
      <c r="P65" s="58"/>
      <c r="Q65" s="58"/>
      <c r="R65" s="58"/>
      <c r="S65" s="58"/>
      <c r="T65" s="58"/>
      <c r="U65" s="58"/>
      <c r="V65" s="58"/>
      <c r="W65" s="58"/>
      <c r="X65" s="58"/>
      <c r="Y65" s="58"/>
      <c r="Z65" s="58"/>
      <c r="AA65" s="58"/>
      <c r="AB65" s="234"/>
      <c r="AC65" s="235"/>
      <c r="AD65" s="231"/>
      <c r="AE65" s="231"/>
      <c r="AF65" s="58"/>
      <c r="AG65" s="58"/>
      <c r="AH65" s="58"/>
      <c r="AI65" s="58"/>
      <c r="AJ65" s="58"/>
      <c r="AK65" s="58"/>
      <c r="AL65" s="58"/>
      <c r="AM65" s="58"/>
      <c r="AN65" s="58"/>
      <c r="AO65" s="58"/>
      <c r="AP65" s="58"/>
      <c r="AQ65" s="143"/>
      <c r="AR65" s="143"/>
      <c r="AS65" s="143"/>
      <c r="AT65" s="143"/>
      <c r="AU65" s="143"/>
      <c r="AV65" s="143"/>
      <c r="AW65" s="143"/>
      <c r="AX65" s="143"/>
      <c r="AY65" s="143"/>
      <c r="AZ65" s="143"/>
    </row>
    <row r="66" spans="1:52" s="23" customFormat="1" ht="40.5" customHeight="1">
      <c r="A66" s="637">
        <v>6</v>
      </c>
      <c r="B66" s="1178" t="s">
        <v>70</v>
      </c>
      <c r="C66" s="1178"/>
      <c r="D66" s="1178"/>
      <c r="E66" s="1178"/>
      <c r="F66" s="1178"/>
      <c r="G66" s="73"/>
      <c r="H66" s="73"/>
      <c r="I66" s="58"/>
      <c r="J66" s="58"/>
      <c r="K66" s="58"/>
      <c r="L66" s="58"/>
      <c r="M66" s="58"/>
      <c r="N66" s="58"/>
      <c r="O66" s="58"/>
      <c r="P66" s="58"/>
      <c r="Q66" s="58"/>
      <c r="R66" s="58"/>
      <c r="S66" s="58"/>
      <c r="T66" s="58"/>
      <c r="U66" s="58"/>
      <c r="V66" s="58"/>
      <c r="W66" s="58"/>
      <c r="X66" s="58"/>
      <c r="Y66" s="58"/>
      <c r="Z66" s="58"/>
      <c r="AA66" s="58"/>
      <c r="AB66" s="234"/>
      <c r="AC66" s="235"/>
      <c r="AD66" s="231"/>
      <c r="AE66" s="231"/>
      <c r="AF66" s="58"/>
      <c r="AG66" s="58"/>
      <c r="AH66" s="58"/>
      <c r="AI66" s="58"/>
      <c r="AJ66" s="58"/>
      <c r="AK66" s="58"/>
      <c r="AL66" s="58"/>
      <c r="AM66" s="58"/>
      <c r="AN66" s="58"/>
      <c r="AO66" s="58"/>
      <c r="AP66" s="58"/>
      <c r="AQ66" s="143"/>
      <c r="AR66" s="143"/>
      <c r="AS66" s="143"/>
      <c r="AT66" s="143"/>
      <c r="AU66" s="143"/>
      <c r="AV66" s="143"/>
      <c r="AW66" s="143"/>
      <c r="AX66" s="143"/>
      <c r="AY66" s="143"/>
      <c r="AZ66" s="143"/>
    </row>
    <row r="67" spans="1:52" s="23" customFormat="1" ht="26.1" customHeight="1">
      <c r="A67" s="642"/>
      <c r="B67" s="644" t="s">
        <v>355</v>
      </c>
      <c r="C67" s="635" t="s">
        <v>71</v>
      </c>
      <c r="D67" s="629"/>
      <c r="E67" s="645" t="s">
        <v>72</v>
      </c>
      <c r="F67" s="646"/>
      <c r="G67" s="58"/>
      <c r="H67" s="58"/>
      <c r="I67" s="58"/>
      <c r="J67" s="206"/>
      <c r="K67" s="206"/>
      <c r="L67" s="206"/>
      <c r="M67" s="206"/>
      <c r="N67" s="206"/>
      <c r="O67" s="206"/>
      <c r="P67" s="206"/>
      <c r="Q67" s="206"/>
      <c r="R67" s="206"/>
      <c r="S67" s="206"/>
      <c r="T67" s="206"/>
      <c r="U67" s="206"/>
      <c r="V67" s="206"/>
      <c r="W67" s="206"/>
      <c r="X67" s="206"/>
      <c r="Y67" s="206"/>
      <c r="Z67" s="206"/>
      <c r="AA67" s="206"/>
      <c r="AB67" s="60"/>
      <c r="AC67" s="235"/>
      <c r="AD67" s="231"/>
      <c r="AE67" s="231"/>
      <c r="AF67" s="58"/>
      <c r="AG67" s="58"/>
      <c r="AH67" s="58"/>
      <c r="AI67" s="58"/>
      <c r="AJ67" s="58"/>
      <c r="AK67" s="58"/>
      <c r="AL67" s="58"/>
      <c r="AM67" s="58"/>
      <c r="AN67" s="58"/>
      <c r="AO67" s="58"/>
      <c r="AP67" s="58"/>
      <c r="AQ67" s="143"/>
      <c r="AR67" s="143"/>
      <c r="AS67" s="143"/>
      <c r="AT67" s="143"/>
      <c r="AU67" s="143"/>
      <c r="AV67" s="143"/>
      <c r="AW67" s="143"/>
      <c r="AX67" s="143"/>
      <c r="AY67" s="143"/>
      <c r="AZ67" s="143"/>
    </row>
    <row r="68" spans="1:52" s="23" customFormat="1" ht="26.1" customHeight="1">
      <c r="A68" s="642"/>
      <c r="B68" s="644" t="s">
        <v>356</v>
      </c>
      <c r="C68" s="635" t="s">
        <v>73</v>
      </c>
      <c r="D68" s="629"/>
      <c r="E68" s="645" t="s">
        <v>74</v>
      </c>
      <c r="F68" s="646"/>
      <c r="G68" s="58"/>
      <c r="H68" s="58"/>
      <c r="I68" s="58"/>
      <c r="J68" s="58"/>
      <c r="K68" s="58"/>
      <c r="L68" s="58"/>
      <c r="M68" s="58"/>
      <c r="N68" s="58"/>
      <c r="O68" s="58"/>
      <c r="P68" s="58"/>
      <c r="Q68" s="58"/>
      <c r="R68" s="58"/>
      <c r="S68" s="58"/>
      <c r="T68" s="58"/>
      <c r="U68" s="58"/>
      <c r="V68" s="58"/>
      <c r="W68" s="58"/>
      <c r="X68" s="58"/>
      <c r="Y68" s="58"/>
      <c r="Z68" s="58"/>
      <c r="AA68" s="58"/>
      <c r="AB68" s="59"/>
      <c r="AC68" s="235"/>
      <c r="AD68" s="231"/>
      <c r="AE68" s="231"/>
      <c r="AF68" s="58"/>
      <c r="AG68" s="58"/>
      <c r="AH68" s="58"/>
      <c r="AI68" s="58"/>
      <c r="AJ68" s="58"/>
      <c r="AK68" s="58"/>
      <c r="AL68" s="58"/>
      <c r="AM68" s="58"/>
      <c r="AN68" s="58"/>
      <c r="AO68" s="58"/>
      <c r="AP68" s="58"/>
      <c r="AQ68" s="143"/>
      <c r="AR68" s="143"/>
      <c r="AS68" s="143"/>
      <c r="AT68" s="143"/>
      <c r="AU68" s="143"/>
      <c r="AV68" s="143"/>
      <c r="AW68" s="143"/>
      <c r="AX68" s="143"/>
      <c r="AY68" s="143"/>
      <c r="AZ68" s="143"/>
    </row>
    <row r="69" spans="1:52" s="23" customFormat="1" ht="26.1" customHeight="1">
      <c r="A69" s="642"/>
      <c r="B69" s="644" t="s">
        <v>357</v>
      </c>
      <c r="C69" s="635" t="s">
        <v>76</v>
      </c>
      <c r="D69" s="629"/>
      <c r="E69" s="645" t="s">
        <v>77</v>
      </c>
      <c r="F69" s="646"/>
      <c r="G69" s="58"/>
      <c r="H69" s="58"/>
      <c r="I69" s="58"/>
      <c r="J69" s="58"/>
      <c r="K69" s="58"/>
      <c r="L69" s="58"/>
      <c r="M69" s="58"/>
      <c r="N69" s="58"/>
      <c r="O69" s="58"/>
      <c r="P69" s="58"/>
      <c r="Q69" s="58"/>
      <c r="R69" s="58"/>
      <c r="S69" s="58"/>
      <c r="T69" s="58"/>
      <c r="U69" s="58"/>
      <c r="V69" s="58"/>
      <c r="W69" s="58"/>
      <c r="X69" s="58"/>
      <c r="Y69" s="58"/>
      <c r="Z69" s="58"/>
      <c r="AA69" s="58"/>
      <c r="AB69" s="60"/>
      <c r="AC69" s="235"/>
      <c r="AD69" s="231"/>
      <c r="AE69" s="231"/>
      <c r="AF69" s="58"/>
      <c r="AG69" s="58"/>
      <c r="AH69" s="58"/>
      <c r="AI69" s="58"/>
      <c r="AJ69" s="58"/>
      <c r="AK69" s="58"/>
      <c r="AL69" s="58"/>
      <c r="AM69" s="58"/>
      <c r="AN69" s="58"/>
      <c r="AO69" s="58"/>
      <c r="AP69" s="58"/>
      <c r="AQ69" s="143"/>
      <c r="AR69" s="143"/>
      <c r="AS69" s="143"/>
      <c r="AT69" s="143"/>
      <c r="AU69" s="143"/>
      <c r="AV69" s="143"/>
      <c r="AW69" s="143"/>
      <c r="AX69" s="143"/>
      <c r="AY69" s="143"/>
      <c r="AZ69" s="143"/>
    </row>
    <row r="70" spans="1:52" s="23" customFormat="1" ht="26.1" customHeight="1">
      <c r="A70" s="642"/>
      <c r="B70" s="644" t="s">
        <v>75</v>
      </c>
      <c r="C70" s="635" t="s">
        <v>79</v>
      </c>
      <c r="D70" s="629"/>
      <c r="E70" s="645" t="s">
        <v>80</v>
      </c>
      <c r="F70" s="646"/>
      <c r="G70" s="58"/>
      <c r="H70" s="58"/>
      <c r="I70" s="58"/>
      <c r="J70" s="206"/>
      <c r="K70" s="206"/>
      <c r="L70" s="206"/>
      <c r="M70" s="206"/>
      <c r="N70" s="206"/>
      <c r="O70" s="206"/>
      <c r="P70" s="206"/>
      <c r="Q70" s="206"/>
      <c r="R70" s="206"/>
      <c r="S70" s="206"/>
      <c r="T70" s="206"/>
      <c r="U70" s="206"/>
      <c r="V70" s="206"/>
      <c r="W70" s="206"/>
      <c r="X70" s="206"/>
      <c r="Y70" s="206"/>
      <c r="Z70" s="206"/>
      <c r="AA70" s="206"/>
      <c r="AB70" s="60"/>
      <c r="AC70" s="235"/>
      <c r="AD70" s="231"/>
      <c r="AE70" s="231"/>
      <c r="AF70" s="58"/>
      <c r="AG70" s="58"/>
      <c r="AH70" s="58"/>
      <c r="AI70" s="58"/>
      <c r="AJ70" s="58"/>
      <c r="AK70" s="58"/>
      <c r="AL70" s="58"/>
      <c r="AM70" s="58"/>
      <c r="AN70" s="58"/>
      <c r="AO70" s="58"/>
      <c r="AP70" s="58"/>
      <c r="AQ70" s="143"/>
      <c r="AR70" s="143"/>
      <c r="AS70" s="143"/>
      <c r="AT70" s="143"/>
      <c r="AU70" s="143"/>
      <c r="AV70" s="143"/>
      <c r="AW70" s="143"/>
      <c r="AX70" s="143"/>
      <c r="AY70" s="143"/>
      <c r="AZ70" s="143"/>
    </row>
    <row r="71" spans="1:52" s="23" customFormat="1" ht="26.1" customHeight="1">
      <c r="A71" s="642"/>
      <c r="B71" s="644" t="s">
        <v>757</v>
      </c>
      <c r="C71" s="635" t="s">
        <v>82</v>
      </c>
      <c r="D71" s="629"/>
      <c r="E71" s="645" t="s">
        <v>84</v>
      </c>
      <c r="F71" s="646"/>
      <c r="G71" s="58"/>
      <c r="H71" s="58"/>
      <c r="I71" s="58"/>
      <c r="J71" s="58"/>
      <c r="K71" s="58"/>
      <c r="L71" s="58"/>
      <c r="M71" s="58"/>
      <c r="N71" s="58"/>
      <c r="O71" s="58"/>
      <c r="P71" s="58"/>
      <c r="Q71" s="58"/>
      <c r="R71" s="58"/>
      <c r="S71" s="58"/>
      <c r="T71" s="58"/>
      <c r="U71" s="58"/>
      <c r="V71" s="58"/>
      <c r="W71" s="58"/>
      <c r="X71" s="58"/>
      <c r="Y71" s="58"/>
      <c r="Z71" s="58"/>
      <c r="AA71" s="58"/>
      <c r="AB71" s="60"/>
      <c r="AC71" s="235"/>
      <c r="AD71" s="231"/>
      <c r="AE71" s="231"/>
      <c r="AF71" s="58"/>
      <c r="AG71" s="58"/>
      <c r="AH71" s="58"/>
      <c r="AI71" s="58"/>
      <c r="AJ71" s="58"/>
      <c r="AK71" s="58"/>
      <c r="AL71" s="58"/>
      <c r="AM71" s="58"/>
      <c r="AN71" s="58"/>
      <c r="AO71" s="58"/>
      <c r="AP71" s="58"/>
      <c r="AQ71" s="143"/>
      <c r="AR71" s="143"/>
      <c r="AS71" s="143"/>
      <c r="AT71" s="143"/>
      <c r="AU71" s="143"/>
      <c r="AV71" s="143"/>
      <c r="AW71" s="143"/>
      <c r="AX71" s="143"/>
      <c r="AY71" s="143"/>
      <c r="AZ71" s="143"/>
    </row>
    <row r="72" spans="1:52" s="23" customFormat="1" ht="26.1" customHeight="1">
      <c r="A72" s="642"/>
      <c r="B72" s="644" t="s">
        <v>81</v>
      </c>
      <c r="C72" s="635" t="s">
        <v>86</v>
      </c>
      <c r="D72" s="629"/>
      <c r="E72" s="645" t="s">
        <v>87</v>
      </c>
      <c r="F72" s="646"/>
      <c r="G72" s="58"/>
      <c r="H72" s="58"/>
      <c r="I72" s="58"/>
      <c r="J72" s="58"/>
      <c r="K72" s="58"/>
      <c r="L72" s="58"/>
      <c r="M72" s="58"/>
      <c r="N72" s="58"/>
      <c r="O72" s="58"/>
      <c r="P72" s="58"/>
      <c r="Q72" s="58"/>
      <c r="R72" s="58"/>
      <c r="S72" s="58"/>
      <c r="T72" s="58"/>
      <c r="U72" s="58"/>
      <c r="V72" s="58"/>
      <c r="W72" s="58"/>
      <c r="X72" s="58"/>
      <c r="Y72" s="58"/>
      <c r="Z72" s="58"/>
      <c r="AA72" s="58"/>
      <c r="AB72" s="60"/>
      <c r="AC72" s="235"/>
      <c r="AD72" s="231"/>
      <c r="AE72" s="231"/>
      <c r="AF72" s="58"/>
      <c r="AG72" s="58"/>
      <c r="AH72" s="58"/>
      <c r="AI72" s="58"/>
      <c r="AJ72" s="58"/>
      <c r="AK72" s="58"/>
      <c r="AL72" s="58"/>
      <c r="AM72" s="58"/>
      <c r="AN72" s="58"/>
      <c r="AO72" s="58"/>
      <c r="AP72" s="58"/>
      <c r="AQ72" s="143"/>
      <c r="AR72" s="143"/>
      <c r="AS72" s="143"/>
      <c r="AT72" s="143"/>
      <c r="AU72" s="143"/>
      <c r="AV72" s="143"/>
      <c r="AW72" s="143"/>
      <c r="AX72" s="143"/>
      <c r="AY72" s="143"/>
      <c r="AZ72" s="143"/>
    </row>
    <row r="73" spans="1:52" ht="26.1" customHeight="1">
      <c r="A73" s="644"/>
      <c r="B73" s="644" t="s">
        <v>85</v>
      </c>
      <c r="C73" s="635" t="s">
        <v>870</v>
      </c>
      <c r="D73" s="629"/>
      <c r="E73" s="645" t="s">
        <v>90</v>
      </c>
      <c r="F73" s="647"/>
      <c r="G73" s="206"/>
      <c r="H73" s="206"/>
      <c r="J73" s="206"/>
      <c r="K73" s="206"/>
      <c r="L73" s="206"/>
      <c r="M73" s="206"/>
      <c r="N73" s="206"/>
      <c r="O73" s="206"/>
      <c r="P73" s="206"/>
      <c r="Q73" s="206"/>
      <c r="R73" s="206"/>
      <c r="S73" s="206"/>
      <c r="T73" s="206"/>
      <c r="U73" s="206"/>
      <c r="V73" s="206"/>
      <c r="W73" s="206"/>
      <c r="X73" s="206"/>
      <c r="Y73" s="206"/>
      <c r="Z73" s="206"/>
      <c r="AA73" s="206"/>
      <c r="AB73" s="60"/>
      <c r="AC73" s="235"/>
      <c r="AQ73" s="146"/>
      <c r="AR73" s="146"/>
      <c r="AS73" s="146"/>
      <c r="AT73" s="146"/>
      <c r="AU73" s="146"/>
      <c r="AV73" s="146"/>
      <c r="AW73" s="146"/>
      <c r="AX73" s="146"/>
      <c r="AY73" s="146"/>
      <c r="AZ73" s="146"/>
    </row>
    <row r="74" spans="1:52" ht="26.1" customHeight="1">
      <c r="A74" s="644"/>
      <c r="B74" s="644" t="s">
        <v>88</v>
      </c>
      <c r="C74" s="635" t="s">
        <v>89</v>
      </c>
      <c r="D74" s="629"/>
      <c r="E74" s="645" t="s">
        <v>92</v>
      </c>
      <c r="F74" s="647"/>
      <c r="G74" s="206"/>
      <c r="H74" s="206"/>
      <c r="J74" s="206"/>
      <c r="K74" s="206"/>
      <c r="L74" s="206"/>
      <c r="M74" s="206"/>
      <c r="N74" s="206"/>
      <c r="O74" s="206"/>
      <c r="P74" s="206"/>
      <c r="Q74" s="206"/>
      <c r="R74" s="206"/>
      <c r="S74" s="206"/>
      <c r="T74" s="206"/>
      <c r="U74" s="206"/>
      <c r="V74" s="206"/>
      <c r="W74" s="206"/>
      <c r="X74" s="206"/>
      <c r="Y74" s="206"/>
      <c r="Z74" s="206"/>
      <c r="AA74" s="206"/>
      <c r="AB74" s="60"/>
      <c r="AC74" s="235"/>
      <c r="AQ74" s="146"/>
      <c r="AR74" s="146"/>
      <c r="AS74" s="146"/>
      <c r="AT74" s="146"/>
      <c r="AU74" s="146"/>
      <c r="AV74" s="146"/>
      <c r="AW74" s="146"/>
      <c r="AX74" s="146"/>
      <c r="AY74" s="146"/>
      <c r="AZ74" s="146"/>
    </row>
    <row r="75" spans="1:52" ht="26.1" customHeight="1">
      <c r="A75" s="644"/>
      <c r="B75" s="644" t="s">
        <v>23</v>
      </c>
      <c r="C75" s="635" t="s">
        <v>871</v>
      </c>
      <c r="D75" s="629"/>
      <c r="E75" s="645" t="s">
        <v>94</v>
      </c>
      <c r="F75" s="647"/>
      <c r="G75" s="206"/>
      <c r="H75" s="206"/>
      <c r="J75" s="206"/>
      <c r="K75" s="206"/>
      <c r="L75" s="206"/>
      <c r="M75" s="206"/>
      <c r="N75" s="206"/>
      <c r="O75" s="206"/>
      <c r="P75" s="206"/>
      <c r="Q75" s="206"/>
      <c r="R75" s="206"/>
      <c r="S75" s="206"/>
      <c r="T75" s="206"/>
      <c r="U75" s="206"/>
      <c r="V75" s="206"/>
      <c r="W75" s="206"/>
      <c r="X75" s="206"/>
      <c r="Y75" s="206"/>
      <c r="Z75" s="206"/>
      <c r="AA75" s="206"/>
      <c r="AB75" s="60"/>
      <c r="AC75" s="235"/>
      <c r="AQ75" s="146"/>
      <c r="AR75" s="146"/>
      <c r="AS75" s="146"/>
      <c r="AT75" s="146"/>
      <c r="AU75" s="146"/>
      <c r="AV75" s="146"/>
      <c r="AW75" s="146"/>
      <c r="AX75" s="146"/>
      <c r="AY75" s="146"/>
      <c r="AZ75" s="146"/>
    </row>
    <row r="76" spans="1:52" ht="26.1" customHeight="1">
      <c r="A76" s="644"/>
      <c r="B76" s="644" t="s">
        <v>91</v>
      </c>
      <c r="C76" s="635" t="s">
        <v>872</v>
      </c>
      <c r="D76" s="629"/>
      <c r="E76" s="645" t="s">
        <v>95</v>
      </c>
      <c r="F76" s="647"/>
      <c r="G76" s="206"/>
      <c r="H76" s="206"/>
      <c r="J76" s="206"/>
      <c r="K76" s="206"/>
      <c r="L76" s="206"/>
      <c r="M76" s="206"/>
      <c r="N76" s="206"/>
      <c r="O76" s="206"/>
      <c r="P76" s="206"/>
      <c r="Q76" s="206"/>
      <c r="R76" s="206"/>
      <c r="S76" s="206"/>
      <c r="T76" s="206"/>
      <c r="U76" s="206"/>
      <c r="V76" s="206"/>
      <c r="W76" s="206"/>
      <c r="X76" s="206"/>
      <c r="Y76" s="206"/>
      <c r="Z76" s="206"/>
      <c r="AA76" s="206"/>
      <c r="AB76" s="60"/>
      <c r="AC76" s="235"/>
      <c r="AQ76" s="146"/>
      <c r="AR76" s="146"/>
      <c r="AS76" s="146"/>
      <c r="AT76" s="146"/>
      <c r="AU76" s="146"/>
      <c r="AV76" s="146"/>
      <c r="AW76" s="146"/>
      <c r="AX76" s="146"/>
      <c r="AY76" s="146"/>
      <c r="AZ76" s="146"/>
    </row>
    <row r="77" spans="1:52" ht="41.25" customHeight="1">
      <c r="A77" s="629"/>
      <c r="B77" s="648" t="s">
        <v>93</v>
      </c>
      <c r="C77" s="1181" t="s">
        <v>97</v>
      </c>
      <c r="D77" s="1181"/>
      <c r="E77" s="649" t="s">
        <v>96</v>
      </c>
      <c r="F77" s="647"/>
      <c r="G77" s="206"/>
      <c r="H77" s="206"/>
      <c r="AB77" s="234"/>
      <c r="AC77" s="235"/>
      <c r="AQ77" s="146"/>
      <c r="AR77" s="146"/>
      <c r="AS77" s="146"/>
      <c r="AT77" s="146"/>
      <c r="AU77" s="146"/>
      <c r="AV77" s="146"/>
      <c r="AW77" s="146"/>
      <c r="AX77" s="146"/>
      <c r="AY77" s="146"/>
      <c r="AZ77" s="146"/>
    </row>
    <row r="78" spans="1:52" ht="46.5" customHeight="1">
      <c r="A78" s="629"/>
      <c r="B78" s="1178" t="s">
        <v>98</v>
      </c>
      <c r="C78" s="1178"/>
      <c r="D78" s="1178"/>
      <c r="E78" s="1178"/>
      <c r="F78" s="1178"/>
      <c r="G78" s="73"/>
      <c r="H78" s="73"/>
      <c r="AB78" s="234"/>
      <c r="AC78" s="235"/>
      <c r="AQ78" s="146"/>
      <c r="AR78" s="146"/>
      <c r="AS78" s="146"/>
      <c r="AT78" s="146"/>
      <c r="AU78" s="146"/>
      <c r="AV78" s="146"/>
      <c r="AW78" s="146"/>
      <c r="AX78" s="146"/>
      <c r="AY78" s="146"/>
      <c r="AZ78" s="146"/>
    </row>
    <row r="79" spans="1:52" ht="59.25" customHeight="1">
      <c r="A79" s="637">
        <v>7</v>
      </c>
      <c r="B79" s="1178" t="s">
        <v>103</v>
      </c>
      <c r="C79" s="1178"/>
      <c r="D79" s="1178"/>
      <c r="E79" s="1178"/>
      <c r="F79" s="1178"/>
      <c r="G79" s="73"/>
      <c r="H79" s="73"/>
      <c r="AB79" s="234"/>
      <c r="AC79" s="235"/>
      <c r="AQ79" s="146"/>
      <c r="AR79" s="146"/>
      <c r="AS79" s="146"/>
      <c r="AT79" s="146"/>
      <c r="AU79" s="146"/>
      <c r="AV79" s="146"/>
      <c r="AW79" s="146"/>
      <c r="AX79" s="146"/>
      <c r="AY79" s="146"/>
      <c r="AZ79" s="146"/>
    </row>
    <row r="80" spans="1:52" ht="45.75" customHeight="1">
      <c r="A80" s="637">
        <v>8</v>
      </c>
      <c r="B80" s="1178" t="s">
        <v>104</v>
      </c>
      <c r="C80" s="1178"/>
      <c r="D80" s="1178"/>
      <c r="E80" s="1178"/>
      <c r="F80" s="1178"/>
      <c r="G80" s="73"/>
      <c r="H80" s="73"/>
      <c r="AB80" s="234"/>
      <c r="AC80" s="235"/>
      <c r="AQ80" s="146"/>
      <c r="AR80" s="146"/>
      <c r="AS80" s="146"/>
      <c r="AT80" s="146"/>
      <c r="AU80" s="146"/>
      <c r="AV80" s="146"/>
      <c r="AW80" s="146"/>
      <c r="AX80" s="146"/>
      <c r="AY80" s="146"/>
      <c r="AZ80" s="146"/>
    </row>
    <row r="81" spans="1:52" ht="61.5" customHeight="1">
      <c r="A81" s="637">
        <v>9</v>
      </c>
      <c r="B81" s="1178" t="s">
        <v>105</v>
      </c>
      <c r="C81" s="1178"/>
      <c r="D81" s="1178"/>
      <c r="E81" s="1178"/>
      <c r="F81" s="1178"/>
      <c r="G81" s="73"/>
      <c r="H81" s="73"/>
      <c r="AB81" s="234"/>
      <c r="AC81" s="235"/>
      <c r="AQ81" s="146"/>
      <c r="AR81" s="146"/>
      <c r="AS81" s="146"/>
      <c r="AT81" s="146"/>
      <c r="AU81" s="146"/>
      <c r="AV81" s="146"/>
      <c r="AW81" s="146"/>
      <c r="AX81" s="146"/>
      <c r="AY81" s="146"/>
      <c r="AZ81" s="146"/>
    </row>
    <row r="82" spans="1:52" ht="61.5" customHeight="1">
      <c r="A82" s="637">
        <v>10</v>
      </c>
      <c r="B82" s="1178" t="s">
        <v>106</v>
      </c>
      <c r="C82" s="1178"/>
      <c r="D82" s="1178"/>
      <c r="E82" s="1178"/>
      <c r="F82" s="1178"/>
      <c r="G82" s="73"/>
      <c r="H82" s="73"/>
      <c r="AB82" s="234"/>
      <c r="AC82" s="235"/>
      <c r="AQ82" s="146"/>
      <c r="AR82" s="146"/>
      <c r="AS82" s="146"/>
      <c r="AT82" s="146"/>
      <c r="AU82" s="146"/>
      <c r="AV82" s="146"/>
      <c r="AW82" s="146"/>
      <c r="AX82" s="146"/>
      <c r="AY82" s="146"/>
      <c r="AZ82" s="146"/>
    </row>
    <row r="83" spans="1:52" ht="20.25" customHeight="1">
      <c r="A83" s="637">
        <v>11</v>
      </c>
      <c r="B83" s="1178" t="s">
        <v>107</v>
      </c>
      <c r="C83" s="1178"/>
      <c r="D83" s="1178"/>
      <c r="E83" s="1178"/>
      <c r="F83" s="1178"/>
      <c r="G83" s="73"/>
      <c r="H83" s="73"/>
      <c r="AB83" s="234"/>
      <c r="AC83" s="235"/>
      <c r="AQ83" s="146"/>
      <c r="AR83" s="146"/>
      <c r="AS83" s="146"/>
      <c r="AT83" s="146"/>
      <c r="AU83" s="146"/>
      <c r="AV83" s="146"/>
      <c r="AW83" s="146"/>
      <c r="AX83" s="146"/>
      <c r="AY83" s="146"/>
      <c r="AZ83" s="146"/>
    </row>
    <row r="84" spans="1:52" ht="36.75" hidden="1" customHeight="1">
      <c r="A84" s="637"/>
      <c r="B84" s="1178"/>
      <c r="C84" s="1178"/>
      <c r="D84" s="1178"/>
      <c r="E84" s="1178"/>
      <c r="F84" s="1178"/>
      <c r="G84" s="73"/>
      <c r="H84" s="73"/>
      <c r="AB84" s="234"/>
      <c r="AC84" s="235"/>
      <c r="AQ84" s="146"/>
      <c r="AR84" s="146"/>
      <c r="AS84" s="146"/>
      <c r="AT84" s="146"/>
      <c r="AU84" s="146"/>
      <c r="AV84" s="146"/>
      <c r="AW84" s="146"/>
      <c r="AX84" s="146"/>
      <c r="AY84" s="146"/>
      <c r="AZ84" s="146"/>
    </row>
    <row r="85" spans="1:52" ht="45" hidden="1" customHeight="1">
      <c r="A85" s="637"/>
      <c r="B85" s="1178"/>
      <c r="C85" s="1178"/>
      <c r="D85" s="1178"/>
      <c r="E85" s="1178"/>
      <c r="F85" s="1178"/>
      <c r="G85" s="61"/>
      <c r="H85" s="61"/>
      <c r="AB85" s="234"/>
      <c r="AC85" s="235"/>
      <c r="AQ85" s="146"/>
      <c r="AR85" s="146"/>
      <c r="AS85" s="146"/>
      <c r="AT85" s="146"/>
      <c r="AU85" s="146"/>
      <c r="AV85" s="146"/>
      <c r="AW85" s="146"/>
      <c r="AX85" s="146"/>
      <c r="AY85" s="146"/>
      <c r="AZ85" s="146"/>
    </row>
    <row r="86" spans="1:52" ht="35.1" hidden="1" customHeight="1">
      <c r="A86" s="637"/>
      <c r="B86" s="1178"/>
      <c r="C86" s="1178"/>
      <c r="D86" s="1178"/>
      <c r="E86" s="1178"/>
      <c r="F86" s="1178"/>
      <c r="G86" s="61"/>
      <c r="H86" s="61"/>
      <c r="AB86" s="234"/>
      <c r="AC86" s="235"/>
      <c r="AQ86" s="146"/>
      <c r="AR86" s="146"/>
      <c r="AS86" s="146"/>
      <c r="AT86" s="146"/>
      <c r="AU86" s="146"/>
      <c r="AV86" s="146"/>
      <c r="AW86" s="146"/>
      <c r="AX86" s="146"/>
      <c r="AY86" s="146"/>
      <c r="AZ86" s="146"/>
    </row>
    <row r="87" spans="1:52" ht="35.1" hidden="1" customHeight="1">
      <c r="A87" s="637"/>
      <c r="B87" s="1178"/>
      <c r="C87" s="1178"/>
      <c r="D87" s="1178"/>
      <c r="E87" s="1178"/>
      <c r="F87" s="1178"/>
      <c r="G87" s="61"/>
      <c r="H87" s="61"/>
      <c r="AB87" s="234"/>
      <c r="AC87" s="235"/>
      <c r="AQ87" s="146"/>
      <c r="AR87" s="146"/>
      <c r="AS87" s="146"/>
      <c r="AT87" s="146"/>
      <c r="AU87" s="146"/>
      <c r="AV87" s="146"/>
      <c r="AW87" s="146"/>
      <c r="AX87" s="146"/>
      <c r="AY87" s="146"/>
      <c r="AZ87" s="146"/>
    </row>
    <row r="88" spans="1:52" ht="35.1" hidden="1" customHeight="1">
      <c r="A88" s="637"/>
      <c r="B88" s="1178"/>
      <c r="C88" s="1178"/>
      <c r="D88" s="1178"/>
      <c r="E88" s="1178"/>
      <c r="F88" s="1178"/>
      <c r="G88" s="61"/>
      <c r="H88" s="61"/>
      <c r="AB88" s="234"/>
      <c r="AC88" s="235"/>
      <c r="AQ88" s="146"/>
      <c r="AR88" s="146"/>
      <c r="AS88" s="146"/>
      <c r="AT88" s="146"/>
      <c r="AU88" s="146"/>
      <c r="AV88" s="146"/>
      <c r="AW88" s="146"/>
      <c r="AX88" s="146"/>
      <c r="AY88" s="146"/>
      <c r="AZ88" s="146"/>
    </row>
    <row r="89" spans="1:52" ht="33" hidden="1" customHeight="1">
      <c r="A89" s="642"/>
      <c r="B89" s="1199"/>
      <c r="C89" s="1199"/>
      <c r="D89" s="1182"/>
      <c r="E89" s="1182"/>
      <c r="F89" s="650"/>
      <c r="G89" s="61"/>
      <c r="H89" s="61"/>
      <c r="AB89" s="234"/>
      <c r="AC89" s="235"/>
      <c r="AQ89" s="146"/>
      <c r="AR89" s="146"/>
      <c r="AS89" s="146"/>
      <c r="AT89" s="146"/>
      <c r="AU89" s="146"/>
      <c r="AV89" s="146"/>
      <c r="AW89" s="146"/>
      <c r="AX89" s="146"/>
      <c r="AY89" s="146"/>
      <c r="AZ89" s="146"/>
    </row>
    <row r="90" spans="1:52">
      <c r="A90" s="637"/>
      <c r="B90" s="1200"/>
      <c r="C90" s="1200"/>
      <c r="D90" s="1200"/>
      <c r="E90" s="1200"/>
      <c r="F90" s="1200"/>
      <c r="G90" s="73"/>
      <c r="H90" s="73"/>
      <c r="AB90" s="234"/>
      <c r="AC90" s="235"/>
      <c r="AQ90" s="146"/>
      <c r="AR90" s="146"/>
      <c r="AS90" s="146"/>
      <c r="AT90" s="146"/>
      <c r="AU90" s="146"/>
      <c r="AV90" s="146"/>
      <c r="AW90" s="146"/>
      <c r="AX90" s="146"/>
      <c r="AY90" s="146"/>
      <c r="AZ90" s="146"/>
    </row>
    <row r="91" spans="1:52" ht="93" customHeight="1">
      <c r="A91" s="637">
        <v>12</v>
      </c>
      <c r="B91" s="1178" t="s">
        <v>299</v>
      </c>
      <c r="C91" s="1178"/>
      <c r="D91" s="1178"/>
      <c r="E91" s="1178"/>
      <c r="F91" s="1178"/>
      <c r="G91" s="73"/>
      <c r="H91" s="73"/>
      <c r="AB91" s="234"/>
      <c r="AC91" s="235"/>
      <c r="AQ91" s="146"/>
      <c r="AR91" s="146"/>
      <c r="AS91" s="146"/>
      <c r="AT91" s="146"/>
      <c r="AU91" s="146"/>
      <c r="AV91" s="146"/>
      <c r="AW91" s="146"/>
      <c r="AX91" s="146"/>
      <c r="AY91" s="146"/>
      <c r="AZ91" s="146"/>
    </row>
    <row r="92" spans="1:52" ht="144.75" customHeight="1">
      <c r="A92" s="637">
        <v>13</v>
      </c>
      <c r="B92" s="1178" t="s">
        <v>911</v>
      </c>
      <c r="C92" s="1178"/>
      <c r="D92" s="1178"/>
      <c r="E92" s="1178"/>
      <c r="F92" s="1178"/>
      <c r="G92" s="73"/>
      <c r="H92" s="73"/>
      <c r="AB92" s="234"/>
      <c r="AC92" s="235"/>
      <c r="AQ92" s="146"/>
      <c r="AR92" s="146"/>
      <c r="AS92" s="146"/>
      <c r="AT92" s="146"/>
      <c r="AU92" s="146"/>
      <c r="AV92" s="146"/>
      <c r="AW92" s="146"/>
      <c r="AX92" s="146"/>
      <c r="AY92" s="146"/>
      <c r="AZ92" s="146"/>
    </row>
    <row r="93" spans="1:52" ht="0.6" customHeight="1">
      <c r="A93" s="651"/>
      <c r="B93" s="629" t="str">
        <f>IF(ISERROR("Dated this " &amp; AI6 &amp; LOOKUP(AI6,AG1:AG39,AH1:AH39) &amp; " day of " &amp; AI8 &amp; " " &amp;AI9), "", "Dated this " &amp; AI6 &amp; LOOKUP(AI6,AG1:AG39,AH1:AH39) &amp; " day of " &amp; AI8 &amp; " " &amp;AI9)</f>
        <v/>
      </c>
      <c r="C93" s="629"/>
      <c r="D93" s="629"/>
      <c r="E93" s="650"/>
      <c r="F93" s="650"/>
      <c r="G93" s="61"/>
      <c r="H93" s="61"/>
      <c r="AB93" s="234"/>
      <c r="AC93" s="235"/>
      <c r="AQ93" s="146"/>
      <c r="AR93" s="146"/>
      <c r="AS93" s="146"/>
      <c r="AT93" s="146"/>
      <c r="AU93" s="146"/>
      <c r="AV93" s="146"/>
      <c r="AW93" s="146"/>
      <c r="AX93" s="146"/>
      <c r="AY93" s="146"/>
      <c r="AZ93" s="146"/>
    </row>
    <row r="94" spans="1:52" ht="30" customHeight="1">
      <c r="A94" s="651"/>
      <c r="B94" s="631" t="s">
        <v>300</v>
      </c>
      <c r="C94" s="647"/>
      <c r="D94" s="635"/>
      <c r="E94" s="635"/>
      <c r="F94" s="635"/>
      <c r="G94" s="31"/>
      <c r="H94" s="31"/>
      <c r="AB94" s="234"/>
      <c r="AC94" s="235"/>
      <c r="AQ94" s="146"/>
      <c r="AR94" s="146"/>
      <c r="AS94" s="146"/>
      <c r="AT94" s="146"/>
      <c r="AU94" s="146"/>
      <c r="AV94" s="146"/>
      <c r="AW94" s="146"/>
      <c r="AX94" s="146"/>
      <c r="AY94" s="146"/>
      <c r="AZ94" s="146"/>
    </row>
    <row r="95" spans="1:52" ht="15.95" customHeight="1">
      <c r="A95" s="651"/>
      <c r="B95" s="642"/>
      <c r="C95" s="635"/>
      <c r="D95" s="635"/>
      <c r="E95" s="635"/>
      <c r="F95" s="635"/>
      <c r="G95" s="31"/>
      <c r="H95" s="31"/>
      <c r="AB95" s="234"/>
      <c r="AC95" s="235"/>
      <c r="AQ95" s="146"/>
      <c r="AR95" s="146"/>
      <c r="AS95" s="146"/>
      <c r="AT95" s="146"/>
      <c r="AU95" s="146"/>
      <c r="AV95" s="146"/>
      <c r="AW95" s="146"/>
      <c r="AX95" s="146"/>
      <c r="AY95" s="146"/>
      <c r="AZ95" s="146"/>
    </row>
    <row r="96" spans="1:52" ht="21" customHeight="1">
      <c r="A96" s="651"/>
      <c r="B96" s="642"/>
      <c r="C96" s="635"/>
      <c r="D96" s="635"/>
      <c r="E96" s="629"/>
      <c r="F96" s="652" t="s">
        <v>301</v>
      </c>
      <c r="G96" s="74"/>
      <c r="H96" s="74"/>
      <c r="AB96" s="234"/>
      <c r="AC96" s="235"/>
      <c r="AQ96" s="146"/>
      <c r="AR96" s="146"/>
      <c r="AS96" s="146"/>
      <c r="AT96" s="146"/>
      <c r="AU96" s="146"/>
      <c r="AV96" s="146"/>
      <c r="AW96" s="146"/>
      <c r="AX96" s="146"/>
      <c r="AY96" s="146"/>
      <c r="AZ96" s="146"/>
    </row>
    <row r="97" spans="1:52" ht="21" customHeight="1">
      <c r="A97" s="651"/>
      <c r="B97" s="642"/>
      <c r="C97" s="635"/>
      <c r="D97" s="629"/>
      <c r="E97" s="629"/>
      <c r="F97" s="652" t="str">
        <f>"For and on behalf of " &amp; 'Attach 3(JV)'!B9</f>
        <v>For and on behalf of 0</v>
      </c>
      <c r="G97" s="74"/>
      <c r="H97" s="74"/>
      <c r="AB97" s="234"/>
      <c r="AC97" s="235"/>
      <c r="AQ97" s="146"/>
      <c r="AR97" s="146"/>
      <c r="AS97" s="146"/>
      <c r="AT97" s="146"/>
      <c r="AU97" s="146"/>
      <c r="AV97" s="146"/>
      <c r="AW97" s="146"/>
      <c r="AX97" s="146"/>
      <c r="AY97" s="146"/>
      <c r="AZ97" s="146"/>
    </row>
    <row r="98" spans="1:52" ht="27.95" customHeight="1">
      <c r="A98" s="653"/>
      <c r="B98" s="629"/>
      <c r="C98" s="629"/>
      <c r="D98" s="654"/>
      <c r="E98" s="654"/>
      <c r="F98" s="631"/>
      <c r="G98" s="37"/>
      <c r="H98" s="37"/>
      <c r="AQ98" s="146"/>
      <c r="AR98" s="146"/>
      <c r="AS98" s="146"/>
      <c r="AT98" s="146"/>
      <c r="AU98" s="146"/>
      <c r="AV98" s="146"/>
      <c r="AW98" s="146"/>
      <c r="AX98" s="146"/>
      <c r="AY98" s="146"/>
      <c r="AZ98" s="146"/>
    </row>
    <row r="99" spans="1:52" ht="27.95" customHeight="1">
      <c r="A99" s="655" t="s">
        <v>7</v>
      </c>
      <c r="B99" s="656"/>
      <c r="C99" s="657">
        <f>'Attach 3(JV)'!B24</f>
        <v>0</v>
      </c>
      <c r="D99" s="654" t="s">
        <v>5</v>
      </c>
      <c r="E99" s="1198">
        <f>'Attach 3(JV)'!E24</f>
        <v>0</v>
      </c>
      <c r="F99" s="1198"/>
      <c r="G99" s="35"/>
      <c r="H99" s="35"/>
      <c r="AQ99" s="146"/>
      <c r="AR99" s="146"/>
      <c r="AS99" s="146"/>
      <c r="AT99" s="146"/>
      <c r="AU99" s="146"/>
      <c r="AV99" s="146"/>
      <c r="AW99" s="146"/>
      <c r="AX99" s="146"/>
      <c r="AY99" s="146"/>
      <c r="AZ99" s="146"/>
    </row>
    <row r="100" spans="1:52" ht="27.95" customHeight="1">
      <c r="A100" s="655" t="s">
        <v>8</v>
      </c>
      <c r="B100" s="656"/>
      <c r="C100" s="658">
        <f>'Attach 3(JV)'!B25</f>
        <v>0</v>
      </c>
      <c r="D100" s="654" t="s">
        <v>6</v>
      </c>
      <c r="E100" s="1198">
        <f>'Attach 3(JV)'!E25</f>
        <v>0</v>
      </c>
      <c r="F100" s="1198"/>
      <c r="G100" s="35"/>
      <c r="H100" s="35"/>
      <c r="AQ100" s="146"/>
      <c r="AR100" s="146"/>
      <c r="AS100" s="146"/>
      <c r="AT100" s="146"/>
      <c r="AU100" s="146"/>
      <c r="AV100" s="146"/>
      <c r="AW100" s="146"/>
      <c r="AX100" s="146"/>
      <c r="AY100" s="146"/>
      <c r="AZ100" s="146"/>
    </row>
    <row r="101" spans="1:52" ht="27.95" customHeight="1">
      <c r="A101" s="629"/>
      <c r="B101" s="629"/>
      <c r="C101" s="629"/>
      <c r="D101" s="654"/>
      <c r="E101" s="654"/>
      <c r="F101" s="629"/>
      <c r="AQ101" s="146"/>
      <c r="AR101" s="146"/>
      <c r="AS101" s="146"/>
      <c r="AT101" s="146"/>
      <c r="AU101" s="146"/>
      <c r="AV101" s="146"/>
      <c r="AW101" s="146"/>
      <c r="AX101" s="146"/>
      <c r="AY101" s="146"/>
      <c r="AZ101" s="146"/>
    </row>
    <row r="102" spans="1:52" ht="6.75" customHeight="1">
      <c r="A102" s="655"/>
      <c r="B102" s="656"/>
      <c r="C102" s="659"/>
      <c r="D102" s="629"/>
      <c r="E102" s="654"/>
      <c r="F102" s="629"/>
      <c r="AQ102" s="146"/>
      <c r="AR102" s="146"/>
      <c r="AS102" s="146"/>
      <c r="AT102" s="146"/>
      <c r="AU102" s="146"/>
      <c r="AV102" s="146"/>
      <c r="AW102" s="146"/>
      <c r="AX102" s="146"/>
      <c r="AY102" s="146"/>
      <c r="AZ102" s="146"/>
    </row>
    <row r="103" spans="1:52" ht="39.950000000000003" customHeight="1">
      <c r="A103" s="1197" t="s">
        <v>392</v>
      </c>
      <c r="B103" s="1197"/>
      <c r="C103" s="1197"/>
      <c r="D103" s="1197"/>
      <c r="E103" s="1197"/>
      <c r="F103" s="1197"/>
      <c r="AQ103" s="146"/>
      <c r="AR103" s="146"/>
      <c r="AS103" s="146"/>
      <c r="AT103" s="146"/>
      <c r="AU103" s="146"/>
      <c r="AV103" s="146"/>
      <c r="AW103" s="146"/>
      <c r="AX103" s="146"/>
      <c r="AY103" s="146"/>
      <c r="AZ103" s="146"/>
    </row>
    <row r="104" spans="1:52" ht="16.5" customHeight="1">
      <c r="A104" s="1182" t="str">
        <f>IF(AND(H30="JV (Joint Venture)",H31=1), "", "Other Partner -1")</f>
        <v>Other Partner -1</v>
      </c>
      <c r="B104" s="1182"/>
      <c r="C104" s="629"/>
      <c r="D104" s="660"/>
      <c r="E104" s="661"/>
      <c r="F104" s="661" t="str">
        <f>IF(AND(H30="JV (Joint Venture)",H31=1), "Other Partner", "Other Partner -2")</f>
        <v>Other Partner -2</v>
      </c>
      <c r="G104" s="219"/>
      <c r="AQ104" s="146"/>
      <c r="AR104" s="146"/>
      <c r="AS104" s="146"/>
      <c r="AT104" s="146"/>
      <c r="AU104" s="146"/>
      <c r="AV104" s="146"/>
      <c r="AW104" s="146"/>
      <c r="AX104" s="146"/>
      <c r="AY104" s="146"/>
      <c r="AZ104" s="146"/>
    </row>
    <row r="105" spans="1:52" ht="9.75" customHeight="1">
      <c r="A105" s="629"/>
      <c r="B105" s="652"/>
      <c r="C105" s="659"/>
      <c r="D105" s="629"/>
      <c r="E105" s="652"/>
      <c r="F105" s="629"/>
      <c r="AQ105" s="146"/>
      <c r="AR105" s="146"/>
      <c r="AS105" s="146"/>
      <c r="AT105" s="146"/>
      <c r="AU105" s="146"/>
      <c r="AV105" s="146"/>
      <c r="AW105" s="146"/>
      <c r="AX105" s="146"/>
      <c r="AY105" s="146"/>
      <c r="AZ105" s="146"/>
    </row>
    <row r="106" spans="1:52" ht="27.95" customHeight="1">
      <c r="A106" s="654" t="str">
        <f>IF(AND(H30="JV (Joint Venture)",H31=1), "", "Printed Name :")</f>
        <v>Printed Name :</v>
      </c>
      <c r="B106" s="1204"/>
      <c r="C106" s="1204"/>
      <c r="D106" s="629"/>
      <c r="E106" s="654" t="s">
        <v>5</v>
      </c>
      <c r="F106" s="662"/>
      <c r="H106" s="288">
        <f>IF(AND(H30="JV (Joint Venture)",H31=1), 1,2)</f>
        <v>2</v>
      </c>
      <c r="AQ106" s="146"/>
      <c r="AR106" s="146"/>
      <c r="AS106" s="146"/>
      <c r="AT106" s="146"/>
      <c r="AU106" s="146"/>
      <c r="AV106" s="146"/>
      <c r="AW106" s="146"/>
      <c r="AX106" s="146"/>
      <c r="AY106" s="146"/>
      <c r="AZ106" s="146"/>
    </row>
    <row r="107" spans="1:52" ht="27.95" customHeight="1">
      <c r="A107" s="654" t="str">
        <f>IF(AND(H30="JV (Joint Venture)",H31=1), "", "Designation :")</f>
        <v>Designation :</v>
      </c>
      <c r="B107" s="1204"/>
      <c r="C107" s="1204"/>
      <c r="D107" s="629"/>
      <c r="E107" s="654" t="s">
        <v>6</v>
      </c>
      <c r="F107" s="662"/>
      <c r="AQ107" s="146"/>
      <c r="AR107" s="146"/>
      <c r="AS107" s="146"/>
      <c r="AT107" s="146"/>
      <c r="AU107" s="146"/>
      <c r="AV107" s="146"/>
      <c r="AW107" s="146"/>
      <c r="AX107" s="146"/>
      <c r="AY107" s="146"/>
      <c r="AZ107" s="146"/>
    </row>
    <row r="108" spans="1:52" ht="27.95" customHeight="1">
      <c r="A108" s="629"/>
      <c r="B108" s="652"/>
      <c r="C108" s="659"/>
      <c r="D108" s="629"/>
      <c r="E108" s="652"/>
      <c r="F108" s="629"/>
      <c r="AQ108" s="146"/>
      <c r="AR108" s="146"/>
      <c r="AS108" s="146"/>
      <c r="AT108" s="146"/>
      <c r="AU108" s="146"/>
      <c r="AV108" s="146"/>
      <c r="AW108" s="146"/>
      <c r="AX108" s="146"/>
      <c r="AY108" s="146"/>
      <c r="AZ108" s="146"/>
    </row>
    <row r="109" spans="1:52" ht="33" customHeight="1">
      <c r="A109" s="645" t="s">
        <v>125</v>
      </c>
      <c r="B109" s="656"/>
      <c r="C109" s="659"/>
      <c r="D109" s="629"/>
      <c r="E109" s="652"/>
      <c r="F109" s="663"/>
      <c r="AQ109" s="146"/>
      <c r="AR109" s="146"/>
      <c r="AS109" s="146"/>
      <c r="AT109" s="146"/>
      <c r="AU109" s="146"/>
      <c r="AV109" s="146"/>
      <c r="AW109" s="146"/>
      <c r="AX109" s="146"/>
      <c r="AY109" s="146"/>
      <c r="AZ109" s="146"/>
    </row>
    <row r="110" spans="1:52" s="23" customFormat="1" ht="21" customHeight="1">
      <c r="A110" s="1205" t="s">
        <v>166</v>
      </c>
      <c r="B110" s="1205"/>
      <c r="C110" s="1205"/>
      <c r="D110" s="1203"/>
      <c r="E110" s="1203"/>
      <c r="F110" s="1203"/>
      <c r="G110" s="28"/>
      <c r="H110" s="28"/>
      <c r="I110" s="58"/>
      <c r="J110" s="58"/>
      <c r="K110" s="58"/>
      <c r="L110" s="58"/>
      <c r="M110" s="58"/>
      <c r="N110" s="58"/>
      <c r="O110" s="58"/>
      <c r="P110" s="58"/>
      <c r="Q110" s="58"/>
      <c r="R110" s="58"/>
      <c r="S110" s="58"/>
      <c r="T110" s="58"/>
      <c r="U110" s="58"/>
      <c r="V110" s="58"/>
      <c r="W110" s="58"/>
      <c r="X110" s="58"/>
      <c r="Y110" s="58"/>
      <c r="Z110" s="58"/>
      <c r="AA110" s="58"/>
      <c r="AB110" s="59"/>
      <c r="AC110" s="59"/>
      <c r="AD110" s="231"/>
      <c r="AE110" s="231"/>
      <c r="AF110" s="58"/>
      <c r="AG110" s="58"/>
      <c r="AH110" s="58"/>
      <c r="AI110" s="58"/>
      <c r="AJ110" s="58"/>
      <c r="AK110" s="58"/>
      <c r="AL110" s="58"/>
      <c r="AM110" s="58"/>
      <c r="AN110" s="58"/>
      <c r="AO110" s="58"/>
      <c r="AP110" s="58"/>
      <c r="AQ110" s="143"/>
      <c r="AR110" s="143"/>
      <c r="AS110" s="143"/>
      <c r="AT110" s="143"/>
      <c r="AU110" s="143"/>
      <c r="AV110" s="143"/>
      <c r="AW110" s="143"/>
      <c r="AX110" s="143"/>
      <c r="AY110" s="143"/>
      <c r="AZ110" s="143"/>
    </row>
    <row r="111" spans="1:52" s="23" customFormat="1" ht="21" customHeight="1">
      <c r="A111" s="1206"/>
      <c r="B111" s="1206"/>
      <c r="C111" s="1206"/>
      <c r="D111" s="1203"/>
      <c r="E111" s="1203"/>
      <c r="F111" s="1203"/>
      <c r="G111" s="28"/>
      <c r="H111" s="28"/>
      <c r="I111" s="58"/>
      <c r="J111" s="58"/>
      <c r="K111" s="58"/>
      <c r="L111" s="58"/>
      <c r="M111" s="58"/>
      <c r="N111" s="58"/>
      <c r="O111" s="58"/>
      <c r="P111" s="58"/>
      <c r="Q111" s="58"/>
      <c r="R111" s="58"/>
      <c r="S111" s="58"/>
      <c r="T111" s="58"/>
      <c r="U111" s="58"/>
      <c r="V111" s="58"/>
      <c r="W111" s="58"/>
      <c r="X111" s="58"/>
      <c r="Y111" s="58"/>
      <c r="Z111" s="58"/>
      <c r="AA111" s="58"/>
      <c r="AB111" s="59"/>
      <c r="AC111" s="59"/>
      <c r="AD111" s="231"/>
      <c r="AE111" s="231"/>
      <c r="AF111" s="58"/>
      <c r="AG111" s="58"/>
      <c r="AH111" s="58"/>
      <c r="AI111" s="58"/>
      <c r="AJ111" s="58"/>
      <c r="AK111" s="58"/>
      <c r="AL111" s="58"/>
      <c r="AM111" s="58"/>
      <c r="AN111" s="58"/>
      <c r="AO111" s="58"/>
      <c r="AP111" s="58"/>
      <c r="AQ111" s="143"/>
      <c r="AR111" s="143"/>
      <c r="AS111" s="143"/>
      <c r="AT111" s="143"/>
      <c r="AU111" s="143"/>
      <c r="AV111" s="143"/>
      <c r="AW111" s="143"/>
      <c r="AX111" s="143"/>
      <c r="AY111" s="143"/>
      <c r="AZ111" s="143"/>
    </row>
    <row r="112" spans="1:52" s="23" customFormat="1" ht="21" customHeight="1">
      <c r="A112" s="1201"/>
      <c r="B112" s="1201"/>
      <c r="C112" s="1201"/>
      <c r="D112" s="1203"/>
      <c r="E112" s="1203"/>
      <c r="F112" s="1203"/>
      <c r="G112" s="28"/>
      <c r="H112" s="28"/>
      <c r="I112" s="58"/>
      <c r="J112" s="58"/>
      <c r="K112" s="58"/>
      <c r="L112" s="58"/>
      <c r="M112" s="58"/>
      <c r="N112" s="58"/>
      <c r="O112" s="58"/>
      <c r="P112" s="58"/>
      <c r="Q112" s="58"/>
      <c r="R112" s="58"/>
      <c r="S112" s="58"/>
      <c r="T112" s="58"/>
      <c r="U112" s="58"/>
      <c r="V112" s="58"/>
      <c r="W112" s="58"/>
      <c r="X112" s="58"/>
      <c r="Y112" s="58"/>
      <c r="Z112" s="58"/>
      <c r="AA112" s="58"/>
      <c r="AB112" s="59"/>
      <c r="AC112" s="59"/>
      <c r="AD112" s="231"/>
      <c r="AE112" s="231"/>
      <c r="AF112" s="58"/>
      <c r="AG112" s="58"/>
      <c r="AH112" s="58"/>
      <c r="AI112" s="58"/>
      <c r="AJ112" s="58"/>
      <c r="AK112" s="58"/>
      <c r="AL112" s="58"/>
      <c r="AM112" s="58"/>
      <c r="AN112" s="58"/>
      <c r="AO112" s="58"/>
      <c r="AP112" s="58"/>
      <c r="AQ112" s="143"/>
      <c r="AR112" s="143"/>
      <c r="AS112" s="143"/>
      <c r="AT112" s="143"/>
      <c r="AU112" s="143"/>
      <c r="AV112" s="143"/>
      <c r="AW112" s="143"/>
      <c r="AX112" s="143"/>
      <c r="AY112" s="143"/>
      <c r="AZ112" s="143"/>
    </row>
    <row r="113" spans="1:52" s="23" customFormat="1" ht="21" customHeight="1">
      <c r="A113" s="1202" t="s">
        <v>167</v>
      </c>
      <c r="B113" s="1202"/>
      <c r="C113" s="1202"/>
      <c r="D113" s="1203"/>
      <c r="E113" s="1203"/>
      <c r="F113" s="1203"/>
      <c r="G113" s="28"/>
      <c r="H113" s="28"/>
      <c r="I113" s="58"/>
      <c r="J113" s="58"/>
      <c r="K113" s="58"/>
      <c r="L113" s="58"/>
      <c r="M113" s="58"/>
      <c r="N113" s="58"/>
      <c r="O113" s="58"/>
      <c r="P113" s="58"/>
      <c r="Q113" s="58"/>
      <c r="R113" s="58"/>
      <c r="S113" s="58"/>
      <c r="T113" s="58"/>
      <c r="U113" s="58"/>
      <c r="V113" s="58"/>
      <c r="W113" s="58"/>
      <c r="X113" s="58"/>
      <c r="Y113" s="58"/>
      <c r="Z113" s="58"/>
      <c r="AA113" s="58"/>
      <c r="AB113" s="59"/>
      <c r="AC113" s="59"/>
      <c r="AD113" s="231"/>
      <c r="AE113" s="231"/>
      <c r="AF113" s="58"/>
      <c r="AG113" s="58"/>
      <c r="AH113" s="58"/>
      <c r="AI113" s="58"/>
      <c r="AJ113" s="58"/>
      <c r="AK113" s="58"/>
      <c r="AL113" s="58"/>
      <c r="AM113" s="58"/>
      <c r="AN113" s="58"/>
      <c r="AO113" s="58"/>
      <c r="AP113" s="58"/>
      <c r="AQ113" s="143"/>
      <c r="AR113" s="143"/>
      <c r="AS113" s="143"/>
      <c r="AT113" s="143"/>
      <c r="AU113" s="143"/>
      <c r="AV113" s="143"/>
      <c r="AW113" s="143"/>
      <c r="AX113" s="143"/>
      <c r="AY113" s="143"/>
      <c r="AZ113" s="143"/>
    </row>
    <row r="114" spans="1:52" s="23" customFormat="1" ht="21" customHeight="1">
      <c r="A114" s="1202" t="s">
        <v>168</v>
      </c>
      <c r="B114" s="1202"/>
      <c r="C114" s="1202"/>
      <c r="D114" s="1203"/>
      <c r="E114" s="1203"/>
      <c r="F114" s="1203"/>
      <c r="G114" s="28"/>
      <c r="H114" s="28"/>
      <c r="I114" s="58"/>
      <c r="J114" s="58"/>
      <c r="K114" s="58"/>
      <c r="L114" s="58"/>
      <c r="M114" s="58"/>
      <c r="N114" s="58"/>
      <c r="O114" s="58"/>
      <c r="P114" s="58"/>
      <c r="Q114" s="58"/>
      <c r="R114" s="58"/>
      <c r="S114" s="58"/>
      <c r="T114" s="58"/>
      <c r="U114" s="58"/>
      <c r="V114" s="58"/>
      <c r="W114" s="58"/>
      <c r="X114" s="58"/>
      <c r="Y114" s="58"/>
      <c r="Z114" s="58"/>
      <c r="AA114" s="58"/>
      <c r="AB114" s="59"/>
      <c r="AC114" s="59"/>
      <c r="AD114" s="231"/>
      <c r="AE114" s="231"/>
      <c r="AF114" s="58"/>
      <c r="AG114" s="58"/>
      <c r="AH114" s="58"/>
      <c r="AI114" s="58"/>
      <c r="AJ114" s="58"/>
      <c r="AK114" s="58"/>
      <c r="AL114" s="58"/>
      <c r="AM114" s="58"/>
      <c r="AN114" s="58"/>
      <c r="AO114" s="58"/>
      <c r="AP114" s="58"/>
      <c r="AQ114" s="143"/>
      <c r="AR114" s="143"/>
      <c r="AS114" s="143"/>
      <c r="AT114" s="143"/>
      <c r="AU114" s="143"/>
      <c r="AV114" s="143"/>
      <c r="AW114" s="143"/>
      <c r="AX114" s="143"/>
      <c r="AY114" s="143"/>
      <c r="AZ114" s="143"/>
    </row>
    <row r="115" spans="1:52" s="23" customFormat="1" ht="52.5" customHeight="1">
      <c r="A115" s="1202" t="s">
        <v>169</v>
      </c>
      <c r="B115" s="1202"/>
      <c r="C115" s="1202"/>
      <c r="D115" s="1203"/>
      <c r="E115" s="1203"/>
      <c r="F115" s="1203"/>
      <c r="G115" s="75"/>
      <c r="H115" s="75"/>
      <c r="I115" s="58"/>
      <c r="J115" s="58"/>
      <c r="K115" s="58"/>
      <c r="L115" s="58"/>
      <c r="M115" s="58"/>
      <c r="N115" s="58"/>
      <c r="O115" s="58"/>
      <c r="P115" s="58"/>
      <c r="Q115" s="58"/>
      <c r="R115" s="58"/>
      <c r="S115" s="58"/>
      <c r="T115" s="58"/>
      <c r="U115" s="58"/>
      <c r="V115" s="58"/>
      <c r="W115" s="58"/>
      <c r="X115" s="58"/>
      <c r="Y115" s="58"/>
      <c r="Z115" s="58"/>
      <c r="AA115" s="58"/>
      <c r="AB115" s="59"/>
      <c r="AC115" s="59"/>
      <c r="AD115" s="231"/>
      <c r="AE115" s="231"/>
      <c r="AF115" s="58"/>
      <c r="AG115" s="58"/>
      <c r="AH115" s="58"/>
      <c r="AI115" s="58"/>
      <c r="AJ115" s="58"/>
      <c r="AK115" s="58"/>
      <c r="AL115" s="58"/>
      <c r="AM115" s="58"/>
      <c r="AN115" s="58"/>
      <c r="AO115" s="58"/>
      <c r="AP115" s="58"/>
      <c r="AQ115" s="143"/>
      <c r="AR115" s="143"/>
      <c r="AS115" s="143"/>
      <c r="AT115" s="143"/>
      <c r="AU115" s="143"/>
      <c r="AV115" s="143"/>
      <c r="AW115" s="143"/>
      <c r="AX115" s="143"/>
      <c r="AY115" s="143"/>
      <c r="AZ115" s="143"/>
    </row>
    <row r="116" spans="1:52" s="23" customFormat="1" ht="21" customHeight="1">
      <c r="A116" s="1205" t="s">
        <v>170</v>
      </c>
      <c r="B116" s="1205"/>
      <c r="C116" s="1205"/>
      <c r="D116" s="1203"/>
      <c r="E116" s="1203"/>
      <c r="F116" s="1203"/>
      <c r="G116" s="28"/>
      <c r="H116" s="28"/>
      <c r="I116" s="58"/>
      <c r="J116" s="58"/>
      <c r="K116" s="58"/>
      <c r="L116" s="58"/>
      <c r="M116" s="58"/>
      <c r="N116" s="58"/>
      <c r="O116" s="58"/>
      <c r="P116" s="58"/>
      <c r="Q116" s="58"/>
      <c r="R116" s="58"/>
      <c r="S116" s="58"/>
      <c r="T116" s="58"/>
      <c r="U116" s="58"/>
      <c r="V116" s="58"/>
      <c r="W116" s="58"/>
      <c r="X116" s="58"/>
      <c r="Y116" s="58"/>
      <c r="Z116" s="58"/>
      <c r="AA116" s="58"/>
      <c r="AB116" s="59"/>
      <c r="AC116" s="59"/>
      <c r="AD116" s="231"/>
      <c r="AE116" s="231"/>
      <c r="AF116" s="58"/>
      <c r="AG116" s="58"/>
      <c r="AH116" s="58"/>
      <c r="AI116" s="58"/>
      <c r="AJ116" s="58"/>
      <c r="AK116" s="58"/>
      <c r="AL116" s="58"/>
      <c r="AM116" s="58"/>
      <c r="AN116" s="58"/>
      <c r="AO116" s="58"/>
      <c r="AP116" s="58"/>
    </row>
    <row r="117" spans="1:52" s="23" customFormat="1" ht="21" customHeight="1">
      <c r="A117" s="1206"/>
      <c r="B117" s="1206"/>
      <c r="C117" s="1206"/>
      <c r="D117" s="1203"/>
      <c r="E117" s="1203"/>
      <c r="F117" s="1203"/>
      <c r="G117" s="28"/>
      <c r="H117" s="28"/>
      <c r="I117" s="58"/>
      <c r="J117" s="58"/>
      <c r="K117" s="58"/>
      <c r="L117" s="58"/>
      <c r="M117" s="58"/>
      <c r="N117" s="58"/>
      <c r="O117" s="58"/>
      <c r="P117" s="58"/>
      <c r="Q117" s="58"/>
      <c r="R117" s="58"/>
      <c r="S117" s="58"/>
      <c r="T117" s="58"/>
      <c r="U117" s="58"/>
      <c r="V117" s="58"/>
      <c r="W117" s="58"/>
      <c r="X117" s="58"/>
      <c r="Y117" s="58"/>
      <c r="Z117" s="58"/>
      <c r="AA117" s="58"/>
      <c r="AB117" s="59"/>
      <c r="AC117" s="59"/>
      <c r="AD117" s="231"/>
      <c r="AE117" s="231"/>
      <c r="AF117" s="58"/>
      <c r="AG117" s="58"/>
      <c r="AH117" s="58"/>
      <c r="AI117" s="58"/>
      <c r="AJ117" s="58"/>
      <c r="AK117" s="58"/>
      <c r="AL117" s="58"/>
      <c r="AM117" s="58"/>
      <c r="AN117" s="58"/>
      <c r="AO117" s="58"/>
      <c r="AP117" s="58"/>
    </row>
    <row r="118" spans="1:52">
      <c r="A118" s="1201"/>
      <c r="B118" s="1201"/>
      <c r="C118" s="1201"/>
      <c r="D118" s="1203"/>
      <c r="E118" s="1203"/>
      <c r="F118" s="1203"/>
    </row>
    <row r="119" spans="1:52">
      <c r="A119" s="645"/>
      <c r="B119" s="645"/>
      <c r="C119" s="645"/>
      <c r="D119" s="664"/>
      <c r="E119" s="664"/>
      <c r="F119" s="664"/>
    </row>
    <row r="120" spans="1:52" ht="47.25" customHeight="1">
      <c r="A120" s="1207" t="str">
        <f>H120&amp;I120&amp;J120</f>
        <v>Note: Bidders may note that no prescribed proforma has been enclosed for Attachment 2((CD02)) Power of Attorney. Bidders may use their own proforma for furnishing the required information with the bid.</v>
      </c>
      <c r="B120" s="1207"/>
      <c r="C120" s="1207"/>
      <c r="D120" s="1207"/>
      <c r="E120" s="1207"/>
      <c r="F120" s="1207"/>
      <c r="H120" s="271" t="s">
        <v>615</v>
      </c>
      <c r="I120" s="272" t="str">
        <f>"Attachment 2(" &amp; Basic!$B$2 &amp; ") "</f>
        <v xml:space="preserve">Attachment 2((CD02)) </v>
      </c>
      <c r="J120" s="272" t="s">
        <v>614</v>
      </c>
    </row>
  </sheetData>
  <sheetProtection algorithmName="SHA-512" hashValue="q2JlDKv2yZzAA6yJlTPg5KefmwodA274pWpfTfwfdsn2MczcW1Mz8QL5f0duAK+qH0fEqQM6aqUwUbsm875OJg==" saltValue="ayo4jl3n3/xRhbAhdDj+Xw==" spinCount="100000" sheet="1" formatColumns="0" formatRows="0" selectLockedCells="1"/>
  <customSheetViews>
    <customSheetView guid="{496AE10D-777F-41DC-9459-B685612D7084}" showPageBreaks="1" showGridLines="0" printArea="1" hiddenRows="1" hiddenColumns="1" view="pageBreakPreview">
      <selection activeCell="G104" sqref="G104"/>
      <rowBreaks count="1" manualBreakCount="1">
        <brk id="91" max="5" man="1"/>
      </rowBreaks>
      <pageMargins left="0.59" right="0.46" top="0.59055118110236227" bottom="0.59055118110236227" header="0.35433070866141736" footer="0.35433070866141736"/>
      <pageSetup scale="93" orientation="portrait" r:id="rId1"/>
      <headerFooter alignWithMargins="0">
        <oddFooter>&amp;R&amp;"Book Antiqua,Bold"&amp;8 Page &amp;P of &amp;N</oddFooter>
      </headerFooter>
    </customSheetView>
    <customSheetView guid="{148014DA-3A4E-4452-87FA-29E4225C1DBF}" showPageBreaks="1" showGridLines="0" printArea="1" hiddenRows="1" hiddenColumns="1" view="pageBreakPreview" topLeftCell="A74">
      <selection activeCell="B85" sqref="B85:C85"/>
      <rowBreaks count="1" manualBreakCount="1">
        <brk id="91" max="5" man="1"/>
      </rowBreaks>
      <pageMargins left="0.59" right="0.46" top="0.59055118110236227" bottom="0.59055118110236227" header="0.35433070866141736" footer="0.35433070866141736"/>
      <pageSetup scale="93" orientation="portrait" r:id="rId2"/>
      <headerFooter alignWithMargins="0">
        <oddFooter>&amp;R&amp;"Book Antiqua,Bold"&amp;8 Page &amp;P of &amp;N</oddFooter>
      </headerFooter>
    </customSheetView>
    <customSheetView guid="{4167AD0A-C305-4E18-90C0-E68C87B87BD7}" showPageBreaks="1" showGridLines="0" printArea="1" hiddenRows="1" hiddenColumns="1" view="pageBreakPreview">
      <selection activeCell="G21" sqref="G21"/>
      <rowBreaks count="1" manualBreakCount="1">
        <brk id="91" max="5" man="1"/>
      </rowBreaks>
      <pageMargins left="0.59" right="0.46" top="0.59055118110236227" bottom="0.59055118110236227" header="0.35433070866141736" footer="0.35433070866141736"/>
      <pageSetup scale="93" orientation="portrait" r:id="rId3"/>
      <headerFooter alignWithMargins="0">
        <oddFooter>&amp;R&amp;"Book Antiqua,Bold"&amp;8 Page &amp;P of &amp;N</oddFooter>
      </headerFooter>
    </customSheetView>
    <customSheetView guid="{E2E07920-5DA8-4DCB-AB03-A2E9F9E2B56D}" showPageBreaks="1" showGridLines="0" printArea="1" hiddenColumns="1" view="pageBreakPreview" topLeftCell="A52">
      <selection activeCell="F52" sqref="F52"/>
      <rowBreaks count="1" manualBreakCount="1">
        <brk id="92" max="5" man="1"/>
      </rowBreaks>
      <pageMargins left="0.59" right="0.46" top="0.59055118110236227" bottom="0.59055118110236227" header="0.35433070866141736" footer="0.35433070866141736"/>
      <pageSetup scale="94" orientation="portrait" r:id="rId4"/>
      <headerFooter alignWithMargins="0">
        <oddFooter>&amp;R&amp;"Book Antiqua,Bold"&amp;8 Page &amp;P of &amp;N</oddFooter>
      </headerFooter>
    </customSheetView>
    <customSheetView guid="{F7E0F5F5-A837-4858-962B-5093C362A793}" showPageBreaks="1" showGridLines="0" printArea="1" hiddenColumns="1" view="pageBreakPreview" topLeftCell="A76">
      <selection activeCell="B84" sqref="B84:C84"/>
      <rowBreaks count="1" manualBreakCount="1">
        <brk id="90" max="5" man="1"/>
      </rowBreaks>
      <pageMargins left="0.59" right="0.46" top="0.59055118110236227" bottom="0.59055118110236227" header="0.35433070866141736" footer="0.35433070866141736"/>
      <pageSetup orientation="portrait" r:id="rId5"/>
      <headerFooter alignWithMargins="0">
        <oddFooter>&amp;R&amp;"Book Antiqua,Bold"&amp;8 Page &amp;P of &amp;N</oddFooter>
      </headerFooter>
    </customSheetView>
    <customSheetView guid="{4C19ED80-F250-4761-A9B9-FB9136AF75D8}" showPageBreaks="1" showGridLines="0" printArea="1" view="pageBreakPreview" topLeftCell="A79">
      <selection activeCell="B96" sqref="B96:C96"/>
      <rowBreaks count="6" manualBreakCount="6">
        <brk id="19" max="5" man="1"/>
        <brk id="27" max="5" man="1"/>
        <brk id="41" max="5" man="1"/>
        <brk id="51" max="5" man="1"/>
        <brk id="68" max="5" man="1"/>
        <brk id="82" max="5" man="1"/>
      </rowBreaks>
      <pageMargins left="0.59" right="0.46" top="0.59055118110236227" bottom="0.59055118110236227" header="0.35433070866141736" footer="0.35433070866141736"/>
      <pageSetup orientation="portrait" r:id="rId6"/>
      <headerFooter alignWithMargins="0">
        <oddFooter>&amp;R&amp;"Book Antiqua,Bold"&amp;8 Page &amp;P of &amp;N</oddFooter>
      </headerFooter>
    </customSheetView>
    <customSheetView guid="{E51D3662-FFCE-4FD6-A590-7DDC9E38C41F}" showPageBreaks="1" showGridLines="0" printArea="1" view="pageBreakPreview">
      <selection activeCell="G17" sqref="G17"/>
      <rowBreaks count="7" manualBreakCount="7">
        <brk id="19" max="5" man="1"/>
        <brk id="27" max="5" man="1"/>
        <brk id="41" max="5" man="1"/>
        <brk id="51" max="5" man="1"/>
        <brk id="68" max="5" man="1"/>
        <brk id="87" max="5" man="1"/>
        <brk id="96" max="5" man="1"/>
      </rowBreaks>
      <pageMargins left="0.59" right="0.46" top="0.59055118110236227" bottom="0.59055118110236227" header="0.35433070866141736" footer="0.35433070866141736"/>
      <pageSetup orientation="portrait" r:id="rId7"/>
      <headerFooter alignWithMargins="0">
        <oddFooter>&amp;R&amp;"Book Antiqua,Bold"&amp;8 Page &amp;P of &amp;N</oddFooter>
      </headerFooter>
    </customSheetView>
    <customSheetView guid="{CB7992C9-ABA5-4C7D-8C49-1E1D8E8875C7}" showPageBreaks="1" showGridLines="0" printArea="1" view="pageBreakPreview">
      <selection activeCell="C5" sqref="C5:F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8"/>
      <headerFooter alignWithMargins="0">
        <oddFooter>&amp;R&amp;"Book Antiqua,Bold"&amp;8 Page &amp;P of &amp;N</oddFooter>
      </headerFooter>
    </customSheetView>
    <customSheetView guid="{97C0FC0E-800C-45C9-895E-E91A3F1ADBA4}"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9"/>
      <headerFooter alignWithMargins="0">
        <oddFooter>&amp;R&amp;"Book Antiqua,Bold"&amp;8 Page &amp;P of &amp;N</oddFooter>
      </headerFooter>
    </customSheetView>
    <customSheetView guid="{15A19D23-A9FD-4FC1-B7B0-F2D16BDFC729}"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10"/>
      <headerFooter alignWithMargins="0">
        <oddFooter>&amp;R&amp;"Book Antiqua,Bold"&amp;8 Page &amp;P of &amp;N</oddFooter>
      </headerFooter>
    </customSheetView>
    <customSheetView guid="{C5EDD9E3-0801-4479-8600-A80B0FCFDF0B}" showPageBreaks="1" showGridLines="0" printArea="1" view="pageBreakPreview" topLeftCell="A11">
      <selection activeCell="G17" sqref="G17"/>
      <rowBreaks count="1" manualBreakCount="1">
        <brk id="95" max="5" man="1"/>
      </rowBreaks>
      <pageMargins left="0.59" right="0.46" top="0.59055118110236227" bottom="0.59055118110236227" header="0.35433070866141736" footer="0.35433070866141736"/>
      <pageSetup orientation="portrait" r:id="rId11"/>
      <headerFooter alignWithMargins="0">
        <oddFooter>&amp;R&amp;"Book Antiqua,Bold"&amp;8 Page &amp;P of &amp;N</oddFooter>
      </headerFooter>
    </customSheetView>
    <customSheetView guid="{FE4EC9C4-31B9-4D40-8323-5B16C3BC840F}" scale="70" showPageBreaks="1" showGridLines="0" printArea="1" view="pageBreakPreview" topLeftCell="A28">
      <selection activeCell="H17" sqref="H17"/>
      <rowBreaks count="1" manualBreakCount="1">
        <brk id="95" max="5" man="1"/>
      </rowBreaks>
      <pageMargins left="0.59" right="0.46" top="0.59055118110236227" bottom="0.59055118110236227" header="0.35433070866141736" footer="0.35433070866141736"/>
      <pageSetup orientation="portrait" r:id="rId12"/>
      <headerFooter alignWithMargins="0">
        <oddFooter>&amp;R&amp;"Book Antiqua,Bold"&amp;8 Page &amp;P of &amp;N</oddFooter>
      </headerFooter>
    </customSheetView>
    <customSheetView guid="{F9FE2C60-2849-4C32-B532-2B1A89FFA9CD}" showGridLines="0" topLeftCell="A106">
      <selection activeCell="G17" sqref="G17"/>
      <rowBreaks count="1" manualBreakCount="1">
        <brk id="95" max="5" man="1"/>
      </rowBreaks>
      <pageMargins left="0.59" right="0.46" top="0.59055118110236227" bottom="0.59055118110236227" header="0.35433070866141736" footer="0.35433070866141736"/>
      <pageSetup orientation="portrait" r:id="rId13"/>
      <headerFooter alignWithMargins="0">
        <oddFooter>&amp;R&amp;"Book Antiqua,Bold"&amp;8 Page &amp;P of &amp;N</oddFooter>
      </headerFooter>
    </customSheetView>
    <customSheetView guid="{494F6778-23FE-4AAC-B37D-6C7543FC13B9}" showGridLines="0">
      <selection activeCell="G17" sqref="G17"/>
      <rowBreaks count="1" manualBreakCount="1">
        <brk id="93" max="5" man="1"/>
      </rowBreaks>
      <pageMargins left="0.59" right="0.46" top="0.59055118110236227" bottom="0.59055118110236227" header="0.35433070866141736" footer="0.35433070866141736"/>
      <pageSetup orientation="portrait" r:id="rId14"/>
      <headerFooter alignWithMargins="0">
        <oddFooter>&amp;R&amp;"Book Antiqua,Bold"&amp;8 Page &amp;P of &amp;N</oddFooter>
      </headerFooter>
    </customSheetView>
    <customSheetView guid="{43BCBF1E-CDCF-4541-8D79-87EDCECBC1FD}" showGridLines="0">
      <selection activeCell="I20" sqref="I20"/>
      <rowBreaks count="1" manualBreakCount="1">
        <brk id="93" max="5" man="1"/>
      </rowBreaks>
      <pageMargins left="0.75" right="0.63" top="0.57999999999999996" bottom="0.6" header="0.34" footer="0.35"/>
      <pageSetup scale="51" orientation="portrait" r:id="rId15"/>
      <headerFooter alignWithMargins="0">
        <oddFooter>&amp;R&amp;"Book Antiqua,Bold"&amp;8 Page &amp;P of &amp;N</oddFooter>
      </headerFooter>
    </customSheetView>
    <customSheetView guid="{7A9EA6D6-4DDF-43D9-92E6-C6AFAD14E266}" showGridLines="0" topLeftCell="A18">
      <selection activeCell="B74" sqref="B74:C74"/>
      <rowBreaks count="1" manualBreakCount="1">
        <brk id="95" max="5" man="1"/>
      </rowBreaks>
      <pageMargins left="0.59" right="0.46" top="0.59055118110236227" bottom="0.59055118110236227" header="0.35433070866141736" footer="0.35433070866141736"/>
      <pageSetup orientation="portrait" r:id="rId16"/>
      <headerFooter alignWithMargins="0">
        <oddFooter>&amp;R&amp;"Book Antiqua,Bold"&amp;8 Page &amp;P of &amp;N</oddFooter>
      </headerFooter>
    </customSheetView>
    <customSheetView guid="{DC28ED1E-3E35-4094-9C2B-5C0A1C1D459C}" showGridLines="0">
      <selection activeCell="H20" sqref="H20"/>
      <rowBreaks count="1" manualBreakCount="1">
        <brk id="95" max="5" man="1"/>
      </rowBreaks>
      <pageMargins left="0.59" right="0.46" top="0.59055118110236227" bottom="0.59055118110236227" header="0.35433070866141736" footer="0.35433070866141736"/>
      <pageSetup orientation="portrait" r:id="rId17"/>
      <headerFooter alignWithMargins="0">
        <oddFooter>&amp;R&amp;"Book Antiqua,Bold"&amp;8 Page &amp;P of &amp;N</oddFooter>
      </headerFooter>
    </customSheetView>
    <customSheetView guid="{240327DD-375F-45D4-BA52-89AFD79FE6A1}" scale="70" showPageBreaks="1" showGridLines="0" printArea="1" view="pageBreakPreview" topLeftCell="A85">
      <selection activeCell="H17" sqref="H17"/>
      <rowBreaks count="1" manualBreakCount="1">
        <brk id="95" max="5" man="1"/>
      </rowBreaks>
      <pageMargins left="0.59" right="0.46" top="0.59055118110236227" bottom="0.59055118110236227" header="0.35433070866141736" footer="0.35433070866141736"/>
      <pageSetup orientation="portrait" r:id="rId18"/>
      <headerFooter alignWithMargins="0">
        <oddFooter>&amp;R&amp;"Book Antiqua,Bold"&amp;8 Page &amp;P of &amp;N</oddFooter>
      </headerFooter>
    </customSheetView>
    <customSheetView guid="{477F7E43-D393-45BA-B99B-D838E4629B5D}"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19"/>
      <headerFooter alignWithMargins="0">
        <oddFooter>&amp;R&amp;"Book Antiqua,Bold"&amp;8 Page &amp;P of &amp;N</oddFooter>
      </headerFooter>
    </customSheetView>
    <customSheetView guid="{8E3ED18F-7B8F-4A1C-969D-A70DC3B696C3}"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20"/>
      <headerFooter alignWithMargins="0">
        <oddFooter>&amp;R&amp;"Book Antiqua,Bold"&amp;8 Page &amp;P of &amp;N</oddFooter>
      </headerFooter>
    </customSheetView>
    <customSheetView guid="{38BECF6E-1A53-4F98-87B9-44F2C5F77E08}" showPageBreaks="1" showGridLines="0" printArea="1" view="pageBreakPreview" topLeftCell="A68">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21"/>
      <headerFooter alignWithMargins="0">
        <oddFooter>&amp;R&amp;"Book Antiqua,Bold"&amp;8 Page &amp;P of &amp;N</oddFooter>
      </headerFooter>
    </customSheetView>
    <customSheetView guid="{340562B9-6CEE-4962-8D7D-CA1C6778F52C}"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22"/>
      <headerFooter alignWithMargins="0">
        <oddFooter>&amp;R&amp;"Book Antiqua,Bold"&amp;8 Page &amp;P of &amp;N</oddFooter>
      </headerFooter>
    </customSheetView>
    <customSheetView guid="{82E8A0F5-0020-4355-95CF-28601763A783}" showPageBreaks="1" showGridLines="0" printArea="1" view="pageBreakPreview" topLeftCell="A5">
      <selection activeCell="C5" sqref="C5:F5"/>
      <rowBreaks count="7" manualBreakCount="7">
        <brk id="19" max="5" man="1"/>
        <brk id="27" max="5" man="1"/>
        <brk id="41" max="5" man="1"/>
        <brk id="51" max="5" man="1"/>
        <brk id="68" max="5" man="1"/>
        <brk id="86" max="5" man="1"/>
        <brk id="97" max="5" man="1"/>
      </rowBreaks>
      <pageMargins left="0.59" right="0.46" top="0.59055118110236227" bottom="0.59055118110236227" header="0.35433070866141736" footer="0.35433070866141736"/>
      <pageSetup orientation="portrait" r:id="rId23"/>
      <headerFooter alignWithMargins="0">
        <oddFooter>&amp;R&amp;"Book Antiqua,Bold"&amp;8 Page &amp;P of &amp;N</oddFooter>
      </headerFooter>
    </customSheetView>
    <customSheetView guid="{05855B4F-D61E-4C97-B759-B2F96767F6F8}" showPageBreaks="1" showGridLines="0" printArea="1" view="pageBreakPreview" topLeftCell="A79">
      <selection activeCell="B96" sqref="B96:C96"/>
      <rowBreaks count="6" manualBreakCount="6">
        <brk id="19" max="5" man="1"/>
        <brk id="27" max="5" man="1"/>
        <brk id="41" max="5" man="1"/>
        <brk id="51" max="5" man="1"/>
        <brk id="68" max="5" man="1"/>
        <brk id="82" max="5" man="1"/>
      </rowBreaks>
      <pageMargins left="0.59" right="0.46" top="0.59055118110236227" bottom="0.59055118110236227" header="0.35433070866141736" footer="0.35433070866141736"/>
      <pageSetup orientation="portrait" r:id="rId24"/>
      <headerFooter alignWithMargins="0">
        <oddFooter>&amp;R&amp;"Book Antiqua,Bold"&amp;8 Page &amp;P of &amp;N</oddFooter>
      </headerFooter>
    </customSheetView>
    <customSheetView guid="{AAA2E7F9-19F9-4EE2-88F1-FC4B485FDC89}" showPageBreaks="1" showGridLines="0" printArea="1" view="pageBreakPreview">
      <selection activeCell="C5" sqref="C5:F5"/>
      <rowBreaks count="6" manualBreakCount="6">
        <brk id="20" max="5" man="1"/>
        <brk id="28" max="5" man="1"/>
        <brk id="42" max="5" man="1"/>
        <brk id="51" max="5" man="1"/>
        <brk id="68" max="5" man="1"/>
        <brk id="82" max="5" man="1"/>
      </rowBreaks>
      <pageMargins left="0.59" right="0.46" top="0.59055118110236227" bottom="0.59055118110236227" header="0.35433070866141736" footer="0.35433070866141736"/>
      <pageSetup orientation="portrait" r:id="rId25"/>
      <headerFooter alignWithMargins="0">
        <oddFooter>&amp;R&amp;"Book Antiqua,Bold"&amp;8 Page &amp;P of &amp;N</oddFooter>
      </headerFooter>
    </customSheetView>
    <customSheetView guid="{5F98D4F5-B0F8-4B93-97A5-7D09B63D9214}" showPageBreaks="1" showGridLines="0" printArea="1" view="pageBreakPreview" topLeftCell="A50">
      <selection activeCell="F101" sqref="F101"/>
      <rowBreaks count="1" manualBreakCount="1">
        <brk id="88" max="5" man="1"/>
      </rowBreaks>
      <pageMargins left="0.59" right="0.46" top="0.59055118110236227" bottom="0.59055118110236227" header="0.35433070866141736" footer="0.35433070866141736"/>
      <pageSetup orientation="portrait" r:id="rId26"/>
      <headerFooter alignWithMargins="0">
        <oddFooter>&amp;R&amp;"Book Antiqua,Bold"&amp;8 Page &amp;P of &amp;N</oddFooter>
      </headerFooter>
    </customSheetView>
    <customSheetView guid="{61957660-E114-4987-A579-EE0EBCC04DE2}" showPageBreaks="1" showGridLines="0" printArea="1" hiddenColumns="1" view="pageBreakPreview" topLeftCell="A52">
      <selection activeCell="F52" sqref="F52"/>
      <rowBreaks count="1" manualBreakCount="1">
        <brk id="92" max="5" man="1"/>
      </rowBreaks>
      <pageMargins left="0.59" right="0.46" top="0.59055118110236227" bottom="0.59055118110236227" header="0.35433070866141736" footer="0.35433070866141736"/>
      <pageSetup scale="94" orientation="portrait" r:id="rId27"/>
      <headerFooter alignWithMargins="0">
        <oddFooter>&amp;R&amp;"Book Antiqua,Bold"&amp;8 Page &amp;P of &amp;N</oddFooter>
      </headerFooter>
    </customSheetView>
    <customSheetView guid="{002E11BA-D943-47A9-AEDC-085D4F2D2416}" showPageBreaks="1" showGridLines="0" printArea="1" hiddenRows="1" hiddenColumns="1" view="pageBreakPreview" topLeftCell="A85">
      <selection activeCell="G106" sqref="G106"/>
      <rowBreaks count="1" manualBreakCount="1">
        <brk id="95" max="5" man="1"/>
      </rowBreaks>
      <pageMargins left="0.59" right="0.46" top="0.59055118110236227" bottom="0.59055118110236227" header="0.35433070866141736" footer="0.35433070866141736"/>
      <pageSetup scale="93" orientation="portrait" r:id="rId28"/>
      <headerFooter alignWithMargins="0">
        <oddFooter>&amp;R&amp;"Book Antiqua,Bold"&amp;8 Page &amp;P of &amp;N</oddFooter>
      </headerFooter>
    </customSheetView>
    <customSheetView guid="{BA636A1C-0CF3-411D-9DF7-8E009FB35118}" showPageBreaks="1" showGridLines="0" printArea="1" hiddenRows="1" hiddenColumns="1" view="pageBreakPreview" topLeftCell="A16">
      <selection activeCell="J22" sqref="J22"/>
      <rowBreaks count="1" manualBreakCount="1">
        <brk id="95" max="5" man="1"/>
      </rowBreaks>
      <pageMargins left="0.59" right="0.46" top="0.59055118110236227" bottom="0.59055118110236227" header="0.35433070866141736" footer="0.35433070866141736"/>
      <pageSetup scale="93" orientation="portrait" r:id="rId29"/>
      <headerFooter alignWithMargins="0">
        <oddFooter>&amp;R&amp;"Book Antiqua,Bold"&amp;8 Page &amp;P of &amp;N</oddFooter>
      </headerFooter>
    </customSheetView>
  </customSheetViews>
  <mergeCells count="122">
    <mergeCell ref="A118:C118"/>
    <mergeCell ref="D118:F118"/>
    <mergeCell ref="A120:F120"/>
    <mergeCell ref="A114:C114"/>
    <mergeCell ref="D114:F114"/>
    <mergeCell ref="A115:C115"/>
    <mergeCell ref="D115:F115"/>
    <mergeCell ref="A116:C116"/>
    <mergeCell ref="A117:C117"/>
    <mergeCell ref="D117:F117"/>
    <mergeCell ref="D116:F116"/>
    <mergeCell ref="A112:C112"/>
    <mergeCell ref="A113:C113"/>
    <mergeCell ref="D113:F113"/>
    <mergeCell ref="A104:B104"/>
    <mergeCell ref="B106:C106"/>
    <mergeCell ref="A110:C110"/>
    <mergeCell ref="D110:F110"/>
    <mergeCell ref="A111:C111"/>
    <mergeCell ref="B107:C107"/>
    <mergeCell ref="D111:F111"/>
    <mergeCell ref="D112:F112"/>
    <mergeCell ref="A103:F103"/>
    <mergeCell ref="E99:F99"/>
    <mergeCell ref="E100:F100"/>
    <mergeCell ref="B89:C89"/>
    <mergeCell ref="D89:E89"/>
    <mergeCell ref="B90:F90"/>
    <mergeCell ref="B92:F92"/>
    <mergeCell ref="B86:F86"/>
    <mergeCell ref="B87:F87"/>
    <mergeCell ref="B88:F88"/>
    <mergeCell ref="B91:F91"/>
    <mergeCell ref="B43:C43"/>
    <mergeCell ref="B85:F85"/>
    <mergeCell ref="D50:F50"/>
    <mergeCell ref="B61:F61"/>
    <mergeCell ref="B62:F62"/>
    <mergeCell ref="B63:F63"/>
    <mergeCell ref="B56:F56"/>
    <mergeCell ref="B57:F57"/>
    <mergeCell ref="B58:F58"/>
    <mergeCell ref="B59:F59"/>
    <mergeCell ref="B60:F60"/>
    <mergeCell ref="B81:F81"/>
    <mergeCell ref="B82:F82"/>
    <mergeCell ref="B83:F83"/>
    <mergeCell ref="B84:F84"/>
    <mergeCell ref="B66:F66"/>
    <mergeCell ref="C77:D77"/>
    <mergeCell ref="B78:F78"/>
    <mergeCell ref="B79:F79"/>
    <mergeCell ref="B80:F80"/>
    <mergeCell ref="B65:F65"/>
    <mergeCell ref="D44:F44"/>
    <mergeCell ref="D45:F45"/>
    <mergeCell ref="D46:F46"/>
    <mergeCell ref="B55:F55"/>
    <mergeCell ref="D48:F48"/>
    <mergeCell ref="B47:C47"/>
    <mergeCell ref="B48:C48"/>
    <mergeCell ref="B45:C45"/>
    <mergeCell ref="B46:C46"/>
    <mergeCell ref="B44:C44"/>
    <mergeCell ref="B49:C49"/>
    <mergeCell ref="B50:C50"/>
    <mergeCell ref="B51:C51"/>
    <mergeCell ref="D51:F51"/>
    <mergeCell ref="B54:E54"/>
    <mergeCell ref="B52:C52"/>
    <mergeCell ref="D52:F52"/>
    <mergeCell ref="D47:F47"/>
    <mergeCell ref="D49:F49"/>
    <mergeCell ref="B53:C53"/>
    <mergeCell ref="D53:F53"/>
    <mergeCell ref="D35:F35"/>
    <mergeCell ref="B34:C34"/>
    <mergeCell ref="D34:F34"/>
    <mergeCell ref="D36:F36"/>
    <mergeCell ref="D26:F26"/>
    <mergeCell ref="D24:F25"/>
    <mergeCell ref="D40:F40"/>
    <mergeCell ref="D41:F41"/>
    <mergeCell ref="B1:E1"/>
    <mergeCell ref="B22:C22"/>
    <mergeCell ref="B28:C28"/>
    <mergeCell ref="B29:C29"/>
    <mergeCell ref="A3:F3"/>
    <mergeCell ref="C5:F5"/>
    <mergeCell ref="B6:C6"/>
    <mergeCell ref="C15:F15"/>
    <mergeCell ref="D27:F27"/>
    <mergeCell ref="B21:F21"/>
    <mergeCell ref="D22:F22"/>
    <mergeCell ref="B18:F18"/>
    <mergeCell ref="B19:F19"/>
    <mergeCell ref="D23:F23"/>
    <mergeCell ref="D37:F37"/>
    <mergeCell ref="G16:H16"/>
    <mergeCell ref="B17:F17"/>
    <mergeCell ref="D28:F28"/>
    <mergeCell ref="G23:J23"/>
    <mergeCell ref="D29:F29"/>
    <mergeCell ref="D30:F30"/>
    <mergeCell ref="D43:F43"/>
    <mergeCell ref="D31:F31"/>
    <mergeCell ref="G21:J21"/>
    <mergeCell ref="D38:F38"/>
    <mergeCell ref="D39:F39"/>
    <mergeCell ref="B35:C35"/>
    <mergeCell ref="B36:C36"/>
    <mergeCell ref="B37:C37"/>
    <mergeCell ref="B38:C38"/>
    <mergeCell ref="B32:C32"/>
    <mergeCell ref="B33:C33"/>
    <mergeCell ref="B39:C39"/>
    <mergeCell ref="B40:C40"/>
    <mergeCell ref="B41:C41"/>
    <mergeCell ref="B42:C42"/>
    <mergeCell ref="D42:F42"/>
    <mergeCell ref="D32:F32"/>
    <mergeCell ref="D33:F33"/>
  </mergeCells>
  <conditionalFormatting sqref="A103:F108">
    <cfRule type="expression" dxfId="9" priority="9">
      <formula>$H$30="Sole Bidder"</formula>
    </cfRule>
  </conditionalFormatting>
  <conditionalFormatting sqref="B106:C106">
    <cfRule type="expression" dxfId="8" priority="7">
      <formula>$A$106=""</formula>
    </cfRule>
  </conditionalFormatting>
  <conditionalFormatting sqref="B107:C107">
    <cfRule type="expression" dxfId="7" priority="6">
      <formula>$A$107=""</formula>
    </cfRule>
  </conditionalFormatting>
  <conditionalFormatting sqref="B90:F90">
    <cfRule type="expression" dxfId="6" priority="10">
      <formula>$H$30="Sole Bidder"</formula>
    </cfRule>
  </conditionalFormatting>
  <conditionalFormatting sqref="D30:F30 H30:H31">
    <cfRule type="expression" dxfId="5" priority="15" stopIfTrue="1">
      <formula>$H$30="Sole Bidder"</formula>
    </cfRule>
  </conditionalFormatting>
  <conditionalFormatting sqref="D31:F31">
    <cfRule type="expression" dxfId="4" priority="12" stopIfTrue="1">
      <formula>$G$31="No"</formula>
    </cfRule>
  </conditionalFormatting>
  <conditionalFormatting sqref="F106:F107">
    <cfRule type="expression" dxfId="3" priority="14" stopIfTrue="1">
      <formula>$E$106=""</formula>
    </cfRule>
  </conditionalFormatting>
  <conditionalFormatting sqref="H31">
    <cfRule type="expression" dxfId="2" priority="16" stopIfTrue="1">
      <formula>$G$31="Not Applicable"</formula>
    </cfRule>
  </conditionalFormatting>
  <conditionalFormatting sqref="I85">
    <cfRule type="expression" dxfId="1" priority="3" stopIfTrue="1">
      <formula>0</formula>
    </cfRule>
  </conditionalFormatting>
  <conditionalFormatting sqref="Z29">
    <cfRule type="expression" dxfId="0" priority="17" stopIfTrue="1">
      <formula>"if(right($I$21,1)=""."")"</formula>
    </cfRule>
  </conditionalFormatting>
  <dataValidations xWindow="1289" yWindow="524" count="3">
    <dataValidation type="whole" allowBlank="1" showInputMessage="1" showErrorMessage="1" error="Enter numeric figure only !" prompt="Enter the Bid Security Amount in Figures" sqref="I22 I26" xr:uid="{00000000-0002-0000-1A00-000000000000}">
      <formula1>0</formula1>
      <formula2>990000000</formula2>
    </dataValidation>
    <dataValidation type="list" allowBlank="1" showInputMessage="1" showErrorMessage="1" sqref="G22" xr:uid="{00000000-0002-0000-1A00-000001000000}">
      <formula1>$AC$20:$AC$28</formula1>
    </dataValidation>
    <dataValidation operator="greaterThan" allowBlank="1" showInputMessage="1" prompt="insert date  in line with ITB Clause 13" sqref="J22" xr:uid="{00000000-0002-0000-1A00-000002000000}"/>
  </dataValidations>
  <pageMargins left="0.59" right="0.46" top="0.59055118110236227" bottom="0.59055118110236227" header="0.35433070866141736" footer="0.35433070866141736"/>
  <pageSetup scale="93" orientation="portrait" r:id="rId30"/>
  <headerFooter alignWithMargins="0">
    <oddFooter>&amp;R&amp;"Book Antiqua,Bold"&amp;8 Page &amp;P of &amp;N</oddFooter>
  </headerFooter>
  <rowBreaks count="1" manualBreakCount="1">
    <brk id="91" max="5" man="1"/>
  </rowBreaks>
  <drawing r:id="rId3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indexed="8"/>
  </sheetPr>
  <dimension ref="A1:D112"/>
  <sheetViews>
    <sheetView workbookViewId="0">
      <selection activeCell="A5" sqref="A5"/>
    </sheetView>
  </sheetViews>
  <sheetFormatPr defaultColWidth="9.140625" defaultRowHeight="12.75"/>
  <cols>
    <col min="1" max="1" width="13.28515625" style="171" customWidth="1"/>
    <col min="2" max="2" width="11.85546875" style="171" customWidth="1"/>
    <col min="3" max="16384" width="9.140625" style="171"/>
  </cols>
  <sheetData>
    <row r="1" spans="1:4" s="170" customFormat="1" ht="30" customHeight="1">
      <c r="A1" s="1208">
        <f>'Bid Form 1st Envelope '!I22</f>
        <v>0</v>
      </c>
      <c r="B1" s="1208"/>
    </row>
    <row r="2" spans="1:4" s="170" customFormat="1" ht="30" customHeight="1"/>
    <row r="3" spans="1:4">
      <c r="A3" s="170"/>
    </row>
    <row r="4" spans="1:4">
      <c r="A4" s="213" t="str">
        <f>IF(OR((A1&gt;9999999999),(A1&lt;0)),"Invalid Entry - More than 1000 crore OR -ve value",IF(A1=0, "INR Zero Only ",+CONCATENATE("INR ", B11,D11,B10,D10,B9,D9,B8,D8,B7,D7,B6," Only")))</f>
        <v xml:space="preserve">INR Zero Only </v>
      </c>
    </row>
    <row r="5" spans="1:4">
      <c r="A5" s="170"/>
    </row>
    <row r="6" spans="1:4">
      <c r="A6" s="214">
        <f>-INT(A1/100)*100+ROUND(A1,0)</f>
        <v>0</v>
      </c>
      <c r="B6" s="171" t="str">
        <f t="shared" ref="B6:B11" si="0">IF(A6=0,"",LOOKUP(A6,$A$13:$A$112,$B$13:$B$112))</f>
        <v/>
      </c>
      <c r="D6" s="213"/>
    </row>
    <row r="7" spans="1:4">
      <c r="A7" s="214">
        <f>-INT(A1/1000)*10+INT(A1/100)</f>
        <v>0</v>
      </c>
      <c r="B7" s="171" t="str">
        <f t="shared" si="0"/>
        <v/>
      </c>
      <c r="D7" s="213" t="str">
        <f>+IF(B7="",""," Hundred ")</f>
        <v/>
      </c>
    </row>
    <row r="8" spans="1:4">
      <c r="A8" s="214">
        <f>-INT(A1/100000)*100+INT(A1/1000)</f>
        <v>0</v>
      </c>
      <c r="B8" s="171" t="str">
        <f t="shared" si="0"/>
        <v/>
      </c>
      <c r="D8" s="213" t="str">
        <f>IF((B8=""),IF(C8="",""," Thousand ")," Thousand ")</f>
        <v/>
      </c>
    </row>
    <row r="9" spans="1:4">
      <c r="A9" s="214">
        <f>-INT(A1/10000000)*100+INT(A1/100000)</f>
        <v>0</v>
      </c>
      <c r="B9" s="171" t="str">
        <f t="shared" si="0"/>
        <v/>
      </c>
      <c r="D9" s="213" t="str">
        <f>IF((B9=""),IF(C9="",""," Lac ")," Lac ")</f>
        <v/>
      </c>
    </row>
    <row r="10" spans="1:4">
      <c r="A10" s="214">
        <f>-INT(A1/1000000000)*100+INT(A1/10000000)</f>
        <v>0</v>
      </c>
      <c r="B10" s="215" t="str">
        <f t="shared" si="0"/>
        <v/>
      </c>
      <c r="D10" s="213" t="str">
        <f>IF((B10=""),IF(C10="",""," Crore ")," Crore ")</f>
        <v/>
      </c>
    </row>
    <row r="11" spans="1:4">
      <c r="A11" s="216">
        <f>-INT(A1/10000000000)*1000+INT(A1/1000000000)</f>
        <v>0</v>
      </c>
      <c r="B11" s="215" t="str">
        <f t="shared" si="0"/>
        <v/>
      </c>
      <c r="D11" s="213" t="str">
        <f>IF((B11=""),IF(C11="",""," Hundred ")," Hundred ")</f>
        <v/>
      </c>
    </row>
    <row r="13" spans="1:4">
      <c r="A13" s="217">
        <v>1</v>
      </c>
      <c r="B13" s="218" t="s">
        <v>180</v>
      </c>
    </row>
    <row r="14" spans="1:4">
      <c r="A14" s="217">
        <v>2</v>
      </c>
      <c r="B14" s="218" t="s">
        <v>181</v>
      </c>
    </row>
    <row r="15" spans="1:4">
      <c r="A15" s="217">
        <v>3</v>
      </c>
      <c r="B15" s="218" t="s">
        <v>182</v>
      </c>
    </row>
    <row r="16" spans="1:4">
      <c r="A16" s="217">
        <v>4</v>
      </c>
      <c r="B16" s="218" t="s">
        <v>183</v>
      </c>
    </row>
    <row r="17" spans="1:2">
      <c r="A17" s="217">
        <v>5</v>
      </c>
      <c r="B17" s="218" t="s">
        <v>184</v>
      </c>
    </row>
    <row r="18" spans="1:2">
      <c r="A18" s="217">
        <v>6</v>
      </c>
      <c r="B18" s="218" t="s">
        <v>185</v>
      </c>
    </row>
    <row r="19" spans="1:2">
      <c r="A19" s="217">
        <v>7</v>
      </c>
      <c r="B19" s="218" t="s">
        <v>186</v>
      </c>
    </row>
    <row r="20" spans="1:2">
      <c r="A20" s="217">
        <v>8</v>
      </c>
      <c r="B20" s="218" t="s">
        <v>187</v>
      </c>
    </row>
    <row r="21" spans="1:2">
      <c r="A21" s="217">
        <v>9</v>
      </c>
      <c r="B21" s="218" t="s">
        <v>188</v>
      </c>
    </row>
    <row r="22" spans="1:2">
      <c r="A22" s="217">
        <v>10</v>
      </c>
      <c r="B22" s="218" t="s">
        <v>189</v>
      </c>
    </row>
    <row r="23" spans="1:2">
      <c r="A23" s="217">
        <v>11</v>
      </c>
      <c r="B23" s="218" t="s">
        <v>190</v>
      </c>
    </row>
    <row r="24" spans="1:2">
      <c r="A24" s="217">
        <v>12</v>
      </c>
      <c r="B24" s="218" t="s">
        <v>191</v>
      </c>
    </row>
    <row r="25" spans="1:2">
      <c r="A25" s="217">
        <v>13</v>
      </c>
      <c r="B25" s="218" t="s">
        <v>192</v>
      </c>
    </row>
    <row r="26" spans="1:2">
      <c r="A26" s="217">
        <v>14</v>
      </c>
      <c r="B26" s="218" t="s">
        <v>193</v>
      </c>
    </row>
    <row r="27" spans="1:2">
      <c r="A27" s="217">
        <v>15</v>
      </c>
      <c r="B27" s="218" t="s">
        <v>194</v>
      </c>
    </row>
    <row r="28" spans="1:2">
      <c r="A28" s="217">
        <v>16</v>
      </c>
      <c r="B28" s="218" t="s">
        <v>195</v>
      </c>
    </row>
    <row r="29" spans="1:2">
      <c r="A29" s="217">
        <v>17</v>
      </c>
      <c r="B29" s="218" t="s">
        <v>196</v>
      </c>
    </row>
    <row r="30" spans="1:2">
      <c r="A30" s="217">
        <v>18</v>
      </c>
      <c r="B30" s="218" t="s">
        <v>197</v>
      </c>
    </row>
    <row r="31" spans="1:2">
      <c r="A31" s="217">
        <v>19</v>
      </c>
      <c r="B31" s="218" t="s">
        <v>198</v>
      </c>
    </row>
    <row r="32" spans="1:2">
      <c r="A32" s="217">
        <v>20</v>
      </c>
      <c r="B32" s="218" t="s">
        <v>199</v>
      </c>
    </row>
    <row r="33" spans="1:2">
      <c r="A33" s="217">
        <v>21</v>
      </c>
      <c r="B33" s="218" t="s">
        <v>200</v>
      </c>
    </row>
    <row r="34" spans="1:2">
      <c r="A34" s="217">
        <v>22</v>
      </c>
      <c r="B34" s="218" t="s">
        <v>201</v>
      </c>
    </row>
    <row r="35" spans="1:2">
      <c r="A35" s="217">
        <v>23</v>
      </c>
      <c r="B35" s="218" t="s">
        <v>202</v>
      </c>
    </row>
    <row r="36" spans="1:2">
      <c r="A36" s="217">
        <v>24</v>
      </c>
      <c r="B36" s="218" t="s">
        <v>203</v>
      </c>
    </row>
    <row r="37" spans="1:2">
      <c r="A37" s="217">
        <v>25</v>
      </c>
      <c r="B37" s="218" t="s">
        <v>204</v>
      </c>
    </row>
    <row r="38" spans="1:2">
      <c r="A38" s="217">
        <v>26</v>
      </c>
      <c r="B38" s="218" t="s">
        <v>205</v>
      </c>
    </row>
    <row r="39" spans="1:2">
      <c r="A39" s="217">
        <v>27</v>
      </c>
      <c r="B39" s="218" t="s">
        <v>206</v>
      </c>
    </row>
    <row r="40" spans="1:2">
      <c r="A40" s="217">
        <v>28</v>
      </c>
      <c r="B40" s="218" t="s">
        <v>207</v>
      </c>
    </row>
    <row r="41" spans="1:2">
      <c r="A41" s="217">
        <v>29</v>
      </c>
      <c r="B41" s="218" t="s">
        <v>208</v>
      </c>
    </row>
    <row r="42" spans="1:2">
      <c r="A42" s="217">
        <v>30</v>
      </c>
      <c r="B42" s="218" t="s">
        <v>209</v>
      </c>
    </row>
    <row r="43" spans="1:2">
      <c r="A43" s="217">
        <v>31</v>
      </c>
      <c r="B43" s="218" t="s">
        <v>210</v>
      </c>
    </row>
    <row r="44" spans="1:2">
      <c r="A44" s="217">
        <v>32</v>
      </c>
      <c r="B44" s="218" t="s">
        <v>211</v>
      </c>
    </row>
    <row r="45" spans="1:2">
      <c r="A45" s="217">
        <v>33</v>
      </c>
      <c r="B45" s="218" t="s">
        <v>212</v>
      </c>
    </row>
    <row r="46" spans="1:2">
      <c r="A46" s="217">
        <v>34</v>
      </c>
      <c r="B46" s="218" t="s">
        <v>213</v>
      </c>
    </row>
    <row r="47" spans="1:2">
      <c r="A47" s="217">
        <v>35</v>
      </c>
      <c r="B47" s="218" t="s">
        <v>13</v>
      </c>
    </row>
    <row r="48" spans="1:2">
      <c r="A48" s="217">
        <v>36</v>
      </c>
      <c r="B48" s="218" t="s">
        <v>214</v>
      </c>
    </row>
    <row r="49" spans="1:2">
      <c r="A49" s="217">
        <v>37</v>
      </c>
      <c r="B49" s="218" t="s">
        <v>215</v>
      </c>
    </row>
    <row r="50" spans="1:2">
      <c r="A50" s="217">
        <v>38</v>
      </c>
      <c r="B50" s="218" t="s">
        <v>216</v>
      </c>
    </row>
    <row r="51" spans="1:2">
      <c r="A51" s="217">
        <v>39</v>
      </c>
      <c r="B51" s="218" t="s">
        <v>217</v>
      </c>
    </row>
    <row r="52" spans="1:2">
      <c r="A52" s="217">
        <v>40</v>
      </c>
      <c r="B52" s="218" t="s">
        <v>218</v>
      </c>
    </row>
    <row r="53" spans="1:2">
      <c r="A53" s="217">
        <v>41</v>
      </c>
      <c r="B53" s="218" t="s">
        <v>219</v>
      </c>
    </row>
    <row r="54" spans="1:2">
      <c r="A54" s="217">
        <v>42</v>
      </c>
      <c r="B54" s="218" t="s">
        <v>220</v>
      </c>
    </row>
    <row r="55" spans="1:2">
      <c r="A55" s="217">
        <v>43</v>
      </c>
      <c r="B55" s="218" t="s">
        <v>221</v>
      </c>
    </row>
    <row r="56" spans="1:2">
      <c r="A56" s="217">
        <v>44</v>
      </c>
      <c r="B56" s="218" t="s">
        <v>222</v>
      </c>
    </row>
    <row r="57" spans="1:2">
      <c r="A57" s="217">
        <v>45</v>
      </c>
      <c r="B57" s="218" t="s">
        <v>223</v>
      </c>
    </row>
    <row r="58" spans="1:2">
      <c r="A58" s="217">
        <v>46</v>
      </c>
      <c r="B58" s="218" t="s">
        <v>224</v>
      </c>
    </row>
    <row r="59" spans="1:2">
      <c r="A59" s="217">
        <v>47</v>
      </c>
      <c r="B59" s="218" t="s">
        <v>225</v>
      </c>
    </row>
    <row r="60" spans="1:2">
      <c r="A60" s="217">
        <v>48</v>
      </c>
      <c r="B60" s="218" t="s">
        <v>226</v>
      </c>
    </row>
    <row r="61" spans="1:2">
      <c r="A61" s="217">
        <v>49</v>
      </c>
      <c r="B61" s="218" t="s">
        <v>227</v>
      </c>
    </row>
    <row r="62" spans="1:2">
      <c r="A62" s="217">
        <v>50</v>
      </c>
      <c r="B62" s="218" t="s">
        <v>228</v>
      </c>
    </row>
    <row r="63" spans="1:2">
      <c r="A63" s="217">
        <v>51</v>
      </c>
      <c r="B63" s="218" t="s">
        <v>229</v>
      </c>
    </row>
    <row r="64" spans="1:2">
      <c r="A64" s="217">
        <v>52</v>
      </c>
      <c r="B64" s="218" t="s">
        <v>230</v>
      </c>
    </row>
    <row r="65" spans="1:2">
      <c r="A65" s="217">
        <v>53</v>
      </c>
      <c r="B65" s="218" t="s">
        <v>231</v>
      </c>
    </row>
    <row r="66" spans="1:2">
      <c r="A66" s="217">
        <v>54</v>
      </c>
      <c r="B66" s="218" t="s">
        <v>232</v>
      </c>
    </row>
    <row r="67" spans="1:2">
      <c r="A67" s="217">
        <v>55</v>
      </c>
      <c r="B67" s="218" t="s">
        <v>233</v>
      </c>
    </row>
    <row r="68" spans="1:2">
      <c r="A68" s="217">
        <v>56</v>
      </c>
      <c r="B68" s="218" t="s">
        <v>234</v>
      </c>
    </row>
    <row r="69" spans="1:2">
      <c r="A69" s="217">
        <v>57</v>
      </c>
      <c r="B69" s="218" t="s">
        <v>235</v>
      </c>
    </row>
    <row r="70" spans="1:2">
      <c r="A70" s="217">
        <v>58</v>
      </c>
      <c r="B70" s="218" t="s">
        <v>236</v>
      </c>
    </row>
    <row r="71" spans="1:2">
      <c r="A71" s="217">
        <v>59</v>
      </c>
      <c r="B71" s="218" t="s">
        <v>237</v>
      </c>
    </row>
    <row r="72" spans="1:2">
      <c r="A72" s="217">
        <v>60</v>
      </c>
      <c r="B72" s="218" t="s">
        <v>238</v>
      </c>
    </row>
    <row r="73" spans="1:2">
      <c r="A73" s="217">
        <v>61</v>
      </c>
      <c r="B73" s="218" t="s">
        <v>239</v>
      </c>
    </row>
    <row r="74" spans="1:2">
      <c r="A74" s="217">
        <v>62</v>
      </c>
      <c r="B74" s="218" t="s">
        <v>240</v>
      </c>
    </row>
    <row r="75" spans="1:2">
      <c r="A75" s="217">
        <v>63</v>
      </c>
      <c r="B75" s="218" t="s">
        <v>241</v>
      </c>
    </row>
    <row r="76" spans="1:2">
      <c r="A76" s="217">
        <v>64</v>
      </c>
      <c r="B76" s="218" t="s">
        <v>242</v>
      </c>
    </row>
    <row r="77" spans="1:2">
      <c r="A77" s="217">
        <v>65</v>
      </c>
      <c r="B77" s="218" t="s">
        <v>243</v>
      </c>
    </row>
    <row r="78" spans="1:2">
      <c r="A78" s="217">
        <v>66</v>
      </c>
      <c r="B78" s="218" t="s">
        <v>244</v>
      </c>
    </row>
    <row r="79" spans="1:2">
      <c r="A79" s="217">
        <v>67</v>
      </c>
      <c r="B79" s="218" t="s">
        <v>245</v>
      </c>
    </row>
    <row r="80" spans="1:2">
      <c r="A80" s="217">
        <v>68</v>
      </c>
      <c r="B80" s="218" t="s">
        <v>246</v>
      </c>
    </row>
    <row r="81" spans="1:2">
      <c r="A81" s="217">
        <v>69</v>
      </c>
      <c r="B81" s="218" t="s">
        <v>247</v>
      </c>
    </row>
    <row r="82" spans="1:2">
      <c r="A82" s="217">
        <v>70</v>
      </c>
      <c r="B82" s="218" t="s">
        <v>248</v>
      </c>
    </row>
    <row r="83" spans="1:2">
      <c r="A83" s="217">
        <v>71</v>
      </c>
      <c r="B83" s="218" t="s">
        <v>249</v>
      </c>
    </row>
    <row r="84" spans="1:2">
      <c r="A84" s="217">
        <v>72</v>
      </c>
      <c r="B84" s="218" t="s">
        <v>250</v>
      </c>
    </row>
    <row r="85" spans="1:2">
      <c r="A85" s="217">
        <v>73</v>
      </c>
      <c r="B85" s="218" t="s">
        <v>251</v>
      </c>
    </row>
    <row r="86" spans="1:2">
      <c r="A86" s="217">
        <v>74</v>
      </c>
      <c r="B86" s="218" t="s">
        <v>252</v>
      </c>
    </row>
    <row r="87" spans="1:2">
      <c r="A87" s="217">
        <v>75</v>
      </c>
      <c r="B87" s="218" t="s">
        <v>253</v>
      </c>
    </row>
    <row r="88" spans="1:2">
      <c r="A88" s="217">
        <v>76</v>
      </c>
      <c r="B88" s="218" t="s">
        <v>254</v>
      </c>
    </row>
    <row r="89" spans="1:2">
      <c r="A89" s="217">
        <v>77</v>
      </c>
      <c r="B89" s="218" t="s">
        <v>255</v>
      </c>
    </row>
    <row r="90" spans="1:2">
      <c r="A90" s="217">
        <v>78</v>
      </c>
      <c r="B90" s="218" t="s">
        <v>256</v>
      </c>
    </row>
    <row r="91" spans="1:2">
      <c r="A91" s="217">
        <v>79</v>
      </c>
      <c r="B91" s="218" t="s">
        <v>257</v>
      </c>
    </row>
    <row r="92" spans="1:2">
      <c r="A92" s="217">
        <v>80</v>
      </c>
      <c r="B92" s="218" t="s">
        <v>258</v>
      </c>
    </row>
    <row r="93" spans="1:2">
      <c r="A93" s="217">
        <v>81</v>
      </c>
      <c r="B93" s="218" t="s">
        <v>259</v>
      </c>
    </row>
    <row r="94" spans="1:2">
      <c r="A94" s="217">
        <v>82</v>
      </c>
      <c r="B94" s="218" t="s">
        <v>260</v>
      </c>
    </row>
    <row r="95" spans="1:2">
      <c r="A95" s="217">
        <v>83</v>
      </c>
      <c r="B95" s="218" t="s">
        <v>261</v>
      </c>
    </row>
    <row r="96" spans="1:2">
      <c r="A96" s="217">
        <v>84</v>
      </c>
      <c r="B96" s="218" t="s">
        <v>262</v>
      </c>
    </row>
    <row r="97" spans="1:2">
      <c r="A97" s="217">
        <v>85</v>
      </c>
      <c r="B97" s="218" t="s">
        <v>263</v>
      </c>
    </row>
    <row r="98" spans="1:2">
      <c r="A98" s="217">
        <v>86</v>
      </c>
      <c r="B98" s="218" t="s">
        <v>264</v>
      </c>
    </row>
    <row r="99" spans="1:2">
      <c r="A99" s="217">
        <v>87</v>
      </c>
      <c r="B99" s="218" t="s">
        <v>265</v>
      </c>
    </row>
    <row r="100" spans="1:2">
      <c r="A100" s="217">
        <v>88</v>
      </c>
      <c r="B100" s="218" t="s">
        <v>266</v>
      </c>
    </row>
    <row r="101" spans="1:2">
      <c r="A101" s="217">
        <v>89</v>
      </c>
      <c r="B101" s="218" t="s">
        <v>267</v>
      </c>
    </row>
    <row r="102" spans="1:2">
      <c r="A102" s="217">
        <v>90</v>
      </c>
      <c r="B102" s="218" t="s">
        <v>268</v>
      </c>
    </row>
    <row r="103" spans="1:2">
      <c r="A103" s="217">
        <v>91</v>
      </c>
      <c r="B103" s="218" t="s">
        <v>269</v>
      </c>
    </row>
    <row r="104" spans="1:2">
      <c r="A104" s="217">
        <v>92</v>
      </c>
      <c r="B104" s="218" t="s">
        <v>270</v>
      </c>
    </row>
    <row r="105" spans="1:2">
      <c r="A105" s="217">
        <v>93</v>
      </c>
      <c r="B105" s="218" t="s">
        <v>271</v>
      </c>
    </row>
    <row r="106" spans="1:2">
      <c r="A106" s="217">
        <v>94</v>
      </c>
      <c r="B106" s="218" t="s">
        <v>272</v>
      </c>
    </row>
    <row r="107" spans="1:2">
      <c r="A107" s="217">
        <v>95</v>
      </c>
      <c r="B107" s="218" t="s">
        <v>273</v>
      </c>
    </row>
    <row r="108" spans="1:2">
      <c r="A108" s="217">
        <v>96</v>
      </c>
      <c r="B108" s="218" t="s">
        <v>274</v>
      </c>
    </row>
    <row r="109" spans="1:2">
      <c r="A109" s="217">
        <v>97</v>
      </c>
      <c r="B109" s="218" t="s">
        <v>275</v>
      </c>
    </row>
    <row r="110" spans="1:2">
      <c r="A110" s="217">
        <v>98</v>
      </c>
      <c r="B110" s="218" t="s">
        <v>276</v>
      </c>
    </row>
    <row r="111" spans="1:2">
      <c r="A111" s="217">
        <v>99</v>
      </c>
      <c r="B111" s="218" t="s">
        <v>277</v>
      </c>
    </row>
    <row r="112" spans="1:2">
      <c r="A112" s="217">
        <v>100</v>
      </c>
      <c r="B112" s="218" t="s">
        <v>278</v>
      </c>
    </row>
  </sheetData>
  <sheetProtection sheet="1" objects="1" scenarios="1" selectLockedCells="1" selectUnlockedCells="1"/>
  <customSheetViews>
    <customSheetView guid="{496AE10D-777F-41DC-9459-B685612D7084}" state="hidden">
      <selection activeCell="A5" sqref="A5"/>
      <pageMargins left="0.75" right="0.75" top="1" bottom="1" header="0.5" footer="0.5"/>
      <pageSetup orientation="portrait" r:id="rId1"/>
      <headerFooter alignWithMargins="0"/>
    </customSheetView>
    <customSheetView guid="{148014DA-3A4E-4452-87FA-29E4225C1DBF}" state="hidden">
      <selection activeCell="A4" sqref="A4"/>
      <pageMargins left="0.75" right="0.75" top="1" bottom="1" header="0.5" footer="0.5"/>
      <pageSetup orientation="portrait" r:id="rId2"/>
      <headerFooter alignWithMargins="0"/>
    </customSheetView>
    <customSheetView guid="{4167AD0A-C305-4E18-90C0-E68C87B87BD7}" state="hidden">
      <selection activeCell="A4" sqref="A4"/>
      <pageMargins left="0.75" right="0.75" top="1" bottom="1" header="0.5" footer="0.5"/>
      <pageSetup orientation="portrait" r:id="rId3"/>
      <headerFooter alignWithMargins="0"/>
    </customSheetView>
    <customSheetView guid="{E2E07920-5DA8-4DCB-AB03-A2E9F9E2B56D}" state="hidden">
      <selection activeCell="A4" sqref="A4"/>
      <pageMargins left="0.75" right="0.75" top="1" bottom="1" header="0.5" footer="0.5"/>
      <pageSetup orientation="portrait" r:id="rId4"/>
      <headerFooter alignWithMargins="0"/>
    </customSheetView>
    <customSheetView guid="{F7E0F5F5-A837-4858-962B-5093C362A793}" state="hidden">
      <selection activeCell="A4" sqref="A4"/>
      <pageMargins left="0.75" right="0.75" top="1" bottom="1" header="0.5" footer="0.5"/>
      <pageSetup orientation="portrait" r:id="rId5"/>
      <headerFooter alignWithMargins="0"/>
    </customSheetView>
    <customSheetView guid="{4C19ED80-F250-4761-A9B9-FB9136AF75D8}" state="hidden">
      <selection activeCell="A4" sqref="A4"/>
      <pageMargins left="0.75" right="0.75" top="1" bottom="1" header="0.5" footer="0.5"/>
      <pageSetup orientation="portrait" r:id="rId6"/>
      <headerFooter alignWithMargins="0"/>
    </customSheetView>
    <customSheetView guid="{E51D3662-FFCE-4FD6-A590-7DDC9E38C41F}" state="hidden">
      <selection activeCell="A4" sqref="A4"/>
      <pageMargins left="0.75" right="0.75" top="1" bottom="1" header="0.5" footer="0.5"/>
      <pageSetup orientation="portrait" r:id="rId7"/>
      <headerFooter alignWithMargins="0"/>
    </customSheetView>
    <customSheetView guid="{CB7992C9-ABA5-4C7D-8C49-1E1D8E8875C7}" state="hidden">
      <selection activeCell="A4" sqref="A4"/>
      <pageMargins left="0.75" right="0.75" top="1" bottom="1" header="0.5" footer="0.5"/>
      <pageSetup orientation="portrait" r:id="rId8"/>
      <headerFooter alignWithMargins="0"/>
    </customSheetView>
    <customSheetView guid="{97C0FC0E-800C-45C9-895E-E91A3F1ADBA4}" state="hidden">
      <selection activeCell="A4" sqref="A4"/>
      <pageMargins left="0.75" right="0.75" top="1" bottom="1" header="0.5" footer="0.5"/>
      <pageSetup orientation="portrait" r:id="rId9"/>
      <headerFooter alignWithMargins="0"/>
    </customSheetView>
    <customSheetView guid="{15A19D23-A9FD-4FC1-B7B0-F2D16BDFC729}" state="hidden">
      <selection activeCell="A4" sqref="A4"/>
      <pageMargins left="0.75" right="0.75" top="1" bottom="1" header="0.5" footer="0.5"/>
      <pageSetup orientation="portrait" r:id="rId10"/>
      <headerFooter alignWithMargins="0"/>
    </customSheetView>
    <customSheetView guid="{C5EDD9E3-0801-4479-8600-A80B0FCFDF0B}" state="hidden">
      <selection activeCell="A4" sqref="A4"/>
      <pageMargins left="0.75" right="0.75" top="1" bottom="1" header="0.5" footer="0.5"/>
      <pageSetup orientation="portrait" r:id="rId11"/>
      <headerFooter alignWithMargins="0"/>
    </customSheetView>
    <customSheetView guid="{FE4EC9C4-31B9-4D40-8323-5B16C3BC840F}" state="hidden">
      <selection activeCell="A4" sqref="A4"/>
      <pageMargins left="0.75" right="0.75" top="1" bottom="1" header="0.5" footer="0.5"/>
      <pageSetup orientation="portrait" r:id="rId12"/>
      <headerFooter alignWithMargins="0"/>
    </customSheetView>
    <customSheetView guid="{F9FE2C60-2849-4C32-B532-2B1A89FFA9CD}" state="hidden">
      <selection activeCell="A4" sqref="A4"/>
      <pageMargins left="0.75" right="0.75" top="1" bottom="1" header="0.5" footer="0.5"/>
      <pageSetup orientation="portrait" r:id="rId13"/>
      <headerFooter alignWithMargins="0"/>
    </customSheetView>
    <customSheetView guid="{494F6778-23FE-4AAC-B37D-6C7543FC13B9}" state="hidden">
      <selection activeCell="A4" sqref="A4"/>
      <pageMargins left="0.75" right="0.75" top="1" bottom="1" header="0.5" footer="0.5"/>
      <pageSetup orientation="portrait" r:id="rId14"/>
      <headerFooter alignWithMargins="0"/>
    </customSheetView>
    <customSheetView guid="{43BCBF1E-CDCF-4541-8D79-87EDCECBC1FD}" state="hidden">
      <selection activeCell="A4" sqref="A4"/>
      <pageMargins left="0.75" right="0.75" top="1" bottom="1" header="0.5" footer="0.5"/>
      <pageSetup orientation="portrait" r:id="rId15"/>
      <headerFooter alignWithMargins="0"/>
    </customSheetView>
    <customSheetView guid="{7A9EA6D6-4DDF-43D9-92E6-C6AFAD14E266}" state="hidden">
      <selection activeCell="A4" sqref="A4"/>
      <pageMargins left="0.75" right="0.75" top="1" bottom="1" header="0.5" footer="0.5"/>
      <pageSetup orientation="portrait" r:id="rId16"/>
      <headerFooter alignWithMargins="0"/>
    </customSheetView>
    <customSheetView guid="{DC28ED1E-3E35-4094-9C2B-5C0A1C1D459C}" state="hidden">
      <selection activeCell="A4" sqref="A4"/>
      <pageMargins left="0.75" right="0.75" top="1" bottom="1" header="0.5" footer="0.5"/>
      <pageSetup orientation="portrait" r:id="rId17"/>
      <headerFooter alignWithMargins="0"/>
    </customSheetView>
    <customSheetView guid="{240327DD-375F-45D4-BA52-89AFD79FE6A1}" state="hidden">
      <selection activeCell="A4" sqref="A4"/>
      <pageMargins left="0.75" right="0.75" top="1" bottom="1" header="0.5" footer="0.5"/>
      <pageSetup orientation="portrait" r:id="rId18"/>
      <headerFooter alignWithMargins="0"/>
    </customSheetView>
    <customSheetView guid="{477F7E43-D393-45BA-B99B-D838E4629B5D}" state="hidden">
      <selection activeCell="A4" sqref="A4"/>
      <pageMargins left="0.75" right="0.75" top="1" bottom="1" header="0.5" footer="0.5"/>
      <pageSetup orientation="portrait" r:id="rId19"/>
      <headerFooter alignWithMargins="0"/>
    </customSheetView>
    <customSheetView guid="{8E3ED18F-7B8F-4A1C-969D-A70DC3B696C3}" state="hidden">
      <selection activeCell="A4" sqref="A4"/>
      <pageMargins left="0.75" right="0.75" top="1" bottom="1" header="0.5" footer="0.5"/>
      <pageSetup orientation="portrait" r:id="rId20"/>
      <headerFooter alignWithMargins="0"/>
    </customSheetView>
    <customSheetView guid="{38BECF6E-1A53-4F98-87B9-44F2C5F77E08}" state="hidden">
      <selection activeCell="A4" sqref="A4"/>
      <pageMargins left="0.75" right="0.75" top="1" bottom="1" header="0.5" footer="0.5"/>
      <pageSetup orientation="portrait" r:id="rId21"/>
      <headerFooter alignWithMargins="0"/>
    </customSheetView>
    <customSheetView guid="{340562B9-6CEE-4962-8D7D-CA1C6778F52C}" state="hidden">
      <selection activeCell="A4" sqref="A4"/>
      <pageMargins left="0.75" right="0.75" top="1" bottom="1" header="0.5" footer="0.5"/>
      <pageSetup orientation="portrait" r:id="rId22"/>
      <headerFooter alignWithMargins="0"/>
    </customSheetView>
    <customSheetView guid="{82E8A0F5-0020-4355-95CF-28601763A783}" state="hidden">
      <selection activeCell="A4" sqref="A4"/>
      <pageMargins left="0.75" right="0.75" top="1" bottom="1" header="0.5" footer="0.5"/>
      <pageSetup orientation="portrait" r:id="rId23"/>
      <headerFooter alignWithMargins="0"/>
    </customSheetView>
    <customSheetView guid="{05855B4F-D61E-4C97-B759-B2F96767F6F8}" state="hidden">
      <selection activeCell="A4" sqref="A4"/>
      <pageMargins left="0.75" right="0.75" top="1" bottom="1" header="0.5" footer="0.5"/>
      <pageSetup orientation="portrait" r:id="rId24"/>
      <headerFooter alignWithMargins="0"/>
    </customSheetView>
    <customSheetView guid="{AAA2E7F9-19F9-4EE2-88F1-FC4B485FDC89}" state="hidden">
      <selection activeCell="A4" sqref="A4"/>
      <pageMargins left="0.75" right="0.75" top="1" bottom="1" header="0.5" footer="0.5"/>
      <pageSetup orientation="portrait" r:id="rId25"/>
      <headerFooter alignWithMargins="0"/>
    </customSheetView>
    <customSheetView guid="{5F98D4F5-B0F8-4B93-97A5-7D09B63D9214}" state="hidden">
      <selection activeCell="A4" sqref="A4"/>
      <pageMargins left="0.75" right="0.75" top="1" bottom="1" header="0.5" footer="0.5"/>
      <pageSetup orientation="portrait" r:id="rId26"/>
      <headerFooter alignWithMargins="0"/>
    </customSheetView>
    <customSheetView guid="{61957660-E114-4987-A579-EE0EBCC04DE2}" state="hidden">
      <selection activeCell="A4" sqref="A4"/>
      <pageMargins left="0.75" right="0.75" top="1" bottom="1" header="0.5" footer="0.5"/>
      <pageSetup orientation="portrait" r:id="rId27"/>
      <headerFooter alignWithMargins="0"/>
    </customSheetView>
    <customSheetView guid="{002E11BA-D943-47A9-AEDC-085D4F2D2416}" state="hidden">
      <selection activeCell="A5" sqref="A5"/>
      <pageMargins left="0.75" right="0.75" top="1" bottom="1" header="0.5" footer="0.5"/>
      <pageSetup orientation="portrait" r:id="rId28"/>
      <headerFooter alignWithMargins="0"/>
    </customSheetView>
    <customSheetView guid="{BA636A1C-0CF3-411D-9DF7-8E009FB35118}" state="hidden">
      <selection activeCell="A5" sqref="A5"/>
      <pageMargins left="0.75" right="0.75" top="1" bottom="1" header="0.5" footer="0.5"/>
      <pageSetup orientation="portrait" r:id="rId29"/>
      <headerFooter alignWithMargins="0"/>
    </customSheetView>
  </customSheetViews>
  <mergeCells count="1">
    <mergeCell ref="A1:B1"/>
  </mergeCells>
  <pageMargins left="0.75" right="0.75" top="1" bottom="1" header="0.5" footer="0.5"/>
  <pageSetup orientation="portrait" r:id="rId30"/>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0">
    <tabColor indexed="8"/>
  </sheetPr>
  <dimension ref="A1:D112"/>
  <sheetViews>
    <sheetView workbookViewId="0">
      <selection activeCell="A5" sqref="A5"/>
    </sheetView>
  </sheetViews>
  <sheetFormatPr defaultColWidth="9.140625" defaultRowHeight="12.75"/>
  <cols>
    <col min="1" max="1" width="13.28515625" style="171" customWidth="1"/>
    <col min="2" max="2" width="11.85546875" style="171" customWidth="1"/>
    <col min="3" max="16384" width="9.140625" style="171"/>
  </cols>
  <sheetData>
    <row r="1" spans="1:4" s="170" customFormat="1" ht="30" customHeight="1">
      <c r="A1" s="1208">
        <f>'Bid Form 1st Envelope '!I25</f>
        <v>0</v>
      </c>
      <c r="B1" s="1208"/>
    </row>
    <row r="2" spans="1:4" s="170" customFormat="1" ht="30" customHeight="1"/>
    <row r="3" spans="1:4">
      <c r="A3" s="170"/>
    </row>
    <row r="4" spans="1:4">
      <c r="A4" s="213" t="str">
        <f>IF(OR((A1&gt;9999999999),(A1&lt;0)),"Invalid Entry - More than 1000 crore OR -ve value",IF(A1=0, "INR Zero Only ",+CONCATENATE("INR ", B11,D11,B10,D10,B9,D9,B8,D8,B7,D7,B6," Only")))</f>
        <v xml:space="preserve">INR Zero Only </v>
      </c>
    </row>
    <row r="5" spans="1:4">
      <c r="A5" s="170"/>
    </row>
    <row r="6" spans="1:4">
      <c r="A6" s="214">
        <f>-INT(A1/100)*100+ROUND(A1,0)</f>
        <v>0</v>
      </c>
      <c r="B6" s="171" t="str">
        <f t="shared" ref="B6:B11" si="0">IF(A6=0,"",LOOKUP(A6,$A$13:$A$112,$B$13:$B$112))</f>
        <v/>
      </c>
      <c r="D6" s="213"/>
    </row>
    <row r="7" spans="1:4">
      <c r="A7" s="214">
        <f>-INT(A1/1000)*10+INT(A1/100)</f>
        <v>0</v>
      </c>
      <c r="B7" s="171" t="str">
        <f t="shared" si="0"/>
        <v/>
      </c>
      <c r="D7" s="213" t="str">
        <f>+IF(B7="",""," Hundred ")</f>
        <v/>
      </c>
    </row>
    <row r="8" spans="1:4">
      <c r="A8" s="214">
        <f>-INT(A1/100000)*100+INT(A1/1000)</f>
        <v>0</v>
      </c>
      <c r="B8" s="171" t="str">
        <f t="shared" si="0"/>
        <v/>
      </c>
      <c r="D8" s="213" t="str">
        <f>IF((B8=""),IF(C8="",""," Thousand ")," Thousand ")</f>
        <v/>
      </c>
    </row>
    <row r="9" spans="1:4">
      <c r="A9" s="214">
        <f>-INT(A1/10000000)*100+INT(A1/100000)</f>
        <v>0</v>
      </c>
      <c r="B9" s="171" t="str">
        <f t="shared" si="0"/>
        <v/>
      </c>
      <c r="D9" s="213" t="str">
        <f>IF((B9=""),IF(C9="",""," Lac ")," Lac ")</f>
        <v/>
      </c>
    </row>
    <row r="10" spans="1:4">
      <c r="A10" s="214">
        <f>-INT(A1/1000000000)*100+INT(A1/10000000)</f>
        <v>0</v>
      </c>
      <c r="B10" s="215" t="str">
        <f t="shared" si="0"/>
        <v/>
      </c>
      <c r="D10" s="213" t="str">
        <f>IF((B10=""),IF(C10="",""," Crore ")," Crore ")</f>
        <v/>
      </c>
    </row>
    <row r="11" spans="1:4">
      <c r="A11" s="216">
        <f>-INT(A1/10000000000)*1000+INT(A1/1000000000)</f>
        <v>0</v>
      </c>
      <c r="B11" s="215" t="str">
        <f t="shared" si="0"/>
        <v/>
      </c>
      <c r="D11" s="213" t="str">
        <f>IF((B11=""),IF(C11="",""," Hundred ")," Hundred ")</f>
        <v/>
      </c>
    </row>
    <row r="13" spans="1:4">
      <c r="A13" s="217">
        <v>1</v>
      </c>
      <c r="B13" s="218" t="s">
        <v>180</v>
      </c>
    </row>
    <row r="14" spans="1:4">
      <c r="A14" s="217">
        <v>2</v>
      </c>
      <c r="B14" s="218" t="s">
        <v>181</v>
      </c>
    </row>
    <row r="15" spans="1:4">
      <c r="A15" s="217">
        <v>3</v>
      </c>
      <c r="B15" s="218" t="s">
        <v>182</v>
      </c>
    </row>
    <row r="16" spans="1:4">
      <c r="A16" s="217">
        <v>4</v>
      </c>
      <c r="B16" s="218" t="s">
        <v>183</v>
      </c>
    </row>
    <row r="17" spans="1:2">
      <c r="A17" s="217">
        <v>5</v>
      </c>
      <c r="B17" s="218" t="s">
        <v>184</v>
      </c>
    </row>
    <row r="18" spans="1:2">
      <c r="A18" s="217">
        <v>6</v>
      </c>
      <c r="B18" s="218" t="s">
        <v>185</v>
      </c>
    </row>
    <row r="19" spans="1:2">
      <c r="A19" s="217">
        <v>7</v>
      </c>
      <c r="B19" s="218" t="s">
        <v>186</v>
      </c>
    </row>
    <row r="20" spans="1:2">
      <c r="A20" s="217">
        <v>8</v>
      </c>
      <c r="B20" s="218" t="s">
        <v>187</v>
      </c>
    </row>
    <row r="21" spans="1:2">
      <c r="A21" s="217">
        <v>9</v>
      </c>
      <c r="B21" s="218" t="s">
        <v>188</v>
      </c>
    </row>
    <row r="22" spans="1:2">
      <c r="A22" s="217">
        <v>10</v>
      </c>
      <c r="B22" s="218" t="s">
        <v>189</v>
      </c>
    </row>
    <row r="23" spans="1:2">
      <c r="A23" s="217">
        <v>11</v>
      </c>
      <c r="B23" s="218" t="s">
        <v>190</v>
      </c>
    </row>
    <row r="24" spans="1:2">
      <c r="A24" s="217">
        <v>12</v>
      </c>
      <c r="B24" s="218" t="s">
        <v>191</v>
      </c>
    </row>
    <row r="25" spans="1:2">
      <c r="A25" s="217">
        <v>13</v>
      </c>
      <c r="B25" s="218" t="s">
        <v>192</v>
      </c>
    </row>
    <row r="26" spans="1:2">
      <c r="A26" s="217">
        <v>14</v>
      </c>
      <c r="B26" s="218" t="s">
        <v>193</v>
      </c>
    </row>
    <row r="27" spans="1:2">
      <c r="A27" s="217">
        <v>15</v>
      </c>
      <c r="B27" s="218" t="s">
        <v>194</v>
      </c>
    </row>
    <row r="28" spans="1:2">
      <c r="A28" s="217">
        <v>16</v>
      </c>
      <c r="B28" s="218" t="s">
        <v>195</v>
      </c>
    </row>
    <row r="29" spans="1:2">
      <c r="A29" s="217">
        <v>17</v>
      </c>
      <c r="B29" s="218" t="s">
        <v>196</v>
      </c>
    </row>
    <row r="30" spans="1:2">
      <c r="A30" s="217">
        <v>18</v>
      </c>
      <c r="B30" s="218" t="s">
        <v>197</v>
      </c>
    </row>
    <row r="31" spans="1:2">
      <c r="A31" s="217">
        <v>19</v>
      </c>
      <c r="B31" s="218" t="s">
        <v>198</v>
      </c>
    </row>
    <row r="32" spans="1:2">
      <c r="A32" s="217">
        <v>20</v>
      </c>
      <c r="B32" s="218" t="s">
        <v>199</v>
      </c>
    </row>
    <row r="33" spans="1:2">
      <c r="A33" s="217">
        <v>21</v>
      </c>
      <c r="B33" s="218" t="s">
        <v>200</v>
      </c>
    </row>
    <row r="34" spans="1:2">
      <c r="A34" s="217">
        <v>22</v>
      </c>
      <c r="B34" s="218" t="s">
        <v>201</v>
      </c>
    </row>
    <row r="35" spans="1:2">
      <c r="A35" s="217">
        <v>23</v>
      </c>
      <c r="B35" s="218" t="s">
        <v>202</v>
      </c>
    </row>
    <row r="36" spans="1:2">
      <c r="A36" s="217">
        <v>24</v>
      </c>
      <c r="B36" s="218" t="s">
        <v>203</v>
      </c>
    </row>
    <row r="37" spans="1:2">
      <c r="A37" s="217">
        <v>25</v>
      </c>
      <c r="B37" s="218" t="s">
        <v>204</v>
      </c>
    </row>
    <row r="38" spans="1:2">
      <c r="A38" s="217">
        <v>26</v>
      </c>
      <c r="B38" s="218" t="s">
        <v>205</v>
      </c>
    </row>
    <row r="39" spans="1:2">
      <c r="A39" s="217">
        <v>27</v>
      </c>
      <c r="B39" s="218" t="s">
        <v>206</v>
      </c>
    </row>
    <row r="40" spans="1:2">
      <c r="A40" s="217">
        <v>28</v>
      </c>
      <c r="B40" s="218" t="s">
        <v>207</v>
      </c>
    </row>
    <row r="41" spans="1:2">
      <c r="A41" s="217">
        <v>29</v>
      </c>
      <c r="B41" s="218" t="s">
        <v>208</v>
      </c>
    </row>
    <row r="42" spans="1:2">
      <c r="A42" s="217">
        <v>30</v>
      </c>
      <c r="B42" s="218" t="s">
        <v>209</v>
      </c>
    </row>
    <row r="43" spans="1:2">
      <c r="A43" s="217">
        <v>31</v>
      </c>
      <c r="B43" s="218" t="s">
        <v>210</v>
      </c>
    </row>
    <row r="44" spans="1:2">
      <c r="A44" s="217">
        <v>32</v>
      </c>
      <c r="B44" s="218" t="s">
        <v>211</v>
      </c>
    </row>
    <row r="45" spans="1:2">
      <c r="A45" s="217">
        <v>33</v>
      </c>
      <c r="B45" s="218" t="s">
        <v>212</v>
      </c>
    </row>
    <row r="46" spans="1:2">
      <c r="A46" s="217">
        <v>34</v>
      </c>
      <c r="B46" s="218" t="s">
        <v>213</v>
      </c>
    </row>
    <row r="47" spans="1:2">
      <c r="A47" s="217">
        <v>35</v>
      </c>
      <c r="B47" s="218" t="s">
        <v>13</v>
      </c>
    </row>
    <row r="48" spans="1:2">
      <c r="A48" s="217">
        <v>36</v>
      </c>
      <c r="B48" s="218" t="s">
        <v>214</v>
      </c>
    </row>
    <row r="49" spans="1:2">
      <c r="A49" s="217">
        <v>37</v>
      </c>
      <c r="B49" s="218" t="s">
        <v>215</v>
      </c>
    </row>
    <row r="50" spans="1:2">
      <c r="A50" s="217">
        <v>38</v>
      </c>
      <c r="B50" s="218" t="s">
        <v>216</v>
      </c>
    </row>
    <row r="51" spans="1:2">
      <c r="A51" s="217">
        <v>39</v>
      </c>
      <c r="B51" s="218" t="s">
        <v>217</v>
      </c>
    </row>
    <row r="52" spans="1:2">
      <c r="A52" s="217">
        <v>40</v>
      </c>
      <c r="B52" s="218" t="s">
        <v>218</v>
      </c>
    </row>
    <row r="53" spans="1:2">
      <c r="A53" s="217">
        <v>41</v>
      </c>
      <c r="B53" s="218" t="s">
        <v>219</v>
      </c>
    </row>
    <row r="54" spans="1:2">
      <c r="A54" s="217">
        <v>42</v>
      </c>
      <c r="B54" s="218" t="s">
        <v>220</v>
      </c>
    </row>
    <row r="55" spans="1:2">
      <c r="A55" s="217">
        <v>43</v>
      </c>
      <c r="B55" s="218" t="s">
        <v>221</v>
      </c>
    </row>
    <row r="56" spans="1:2">
      <c r="A56" s="217">
        <v>44</v>
      </c>
      <c r="B56" s="218" t="s">
        <v>222</v>
      </c>
    </row>
    <row r="57" spans="1:2">
      <c r="A57" s="217">
        <v>45</v>
      </c>
      <c r="B57" s="218" t="s">
        <v>223</v>
      </c>
    </row>
    <row r="58" spans="1:2">
      <c r="A58" s="217">
        <v>46</v>
      </c>
      <c r="B58" s="218" t="s">
        <v>224</v>
      </c>
    </row>
    <row r="59" spans="1:2">
      <c r="A59" s="217">
        <v>47</v>
      </c>
      <c r="B59" s="218" t="s">
        <v>225</v>
      </c>
    </row>
    <row r="60" spans="1:2">
      <c r="A60" s="217">
        <v>48</v>
      </c>
      <c r="B60" s="218" t="s">
        <v>226</v>
      </c>
    </row>
    <row r="61" spans="1:2">
      <c r="A61" s="217">
        <v>49</v>
      </c>
      <c r="B61" s="218" t="s">
        <v>227</v>
      </c>
    </row>
    <row r="62" spans="1:2">
      <c r="A62" s="217">
        <v>50</v>
      </c>
      <c r="B62" s="218" t="s">
        <v>228</v>
      </c>
    </row>
    <row r="63" spans="1:2">
      <c r="A63" s="217">
        <v>51</v>
      </c>
      <c r="B63" s="218" t="s">
        <v>229</v>
      </c>
    </row>
    <row r="64" spans="1:2">
      <c r="A64" s="217">
        <v>52</v>
      </c>
      <c r="B64" s="218" t="s">
        <v>230</v>
      </c>
    </row>
    <row r="65" spans="1:2">
      <c r="A65" s="217">
        <v>53</v>
      </c>
      <c r="B65" s="218" t="s">
        <v>231</v>
      </c>
    </row>
    <row r="66" spans="1:2">
      <c r="A66" s="217">
        <v>54</v>
      </c>
      <c r="B66" s="218" t="s">
        <v>232</v>
      </c>
    </row>
    <row r="67" spans="1:2">
      <c r="A67" s="217">
        <v>55</v>
      </c>
      <c r="B67" s="218" t="s">
        <v>233</v>
      </c>
    </row>
    <row r="68" spans="1:2">
      <c r="A68" s="217">
        <v>56</v>
      </c>
      <c r="B68" s="218" t="s">
        <v>234</v>
      </c>
    </row>
    <row r="69" spans="1:2">
      <c r="A69" s="217">
        <v>57</v>
      </c>
      <c r="B69" s="218" t="s">
        <v>235</v>
      </c>
    </row>
    <row r="70" spans="1:2">
      <c r="A70" s="217">
        <v>58</v>
      </c>
      <c r="B70" s="218" t="s">
        <v>236</v>
      </c>
    </row>
    <row r="71" spans="1:2">
      <c r="A71" s="217">
        <v>59</v>
      </c>
      <c r="B71" s="218" t="s">
        <v>237</v>
      </c>
    </row>
    <row r="72" spans="1:2">
      <c r="A72" s="217">
        <v>60</v>
      </c>
      <c r="B72" s="218" t="s">
        <v>238</v>
      </c>
    </row>
    <row r="73" spans="1:2">
      <c r="A73" s="217">
        <v>61</v>
      </c>
      <c r="B73" s="218" t="s">
        <v>239</v>
      </c>
    </row>
    <row r="74" spans="1:2">
      <c r="A74" s="217">
        <v>62</v>
      </c>
      <c r="B74" s="218" t="s">
        <v>240</v>
      </c>
    </row>
    <row r="75" spans="1:2">
      <c r="A75" s="217">
        <v>63</v>
      </c>
      <c r="B75" s="218" t="s">
        <v>241</v>
      </c>
    </row>
    <row r="76" spans="1:2">
      <c r="A76" s="217">
        <v>64</v>
      </c>
      <c r="B76" s="218" t="s">
        <v>242</v>
      </c>
    </row>
    <row r="77" spans="1:2">
      <c r="A77" s="217">
        <v>65</v>
      </c>
      <c r="B77" s="218" t="s">
        <v>243</v>
      </c>
    </row>
    <row r="78" spans="1:2">
      <c r="A78" s="217">
        <v>66</v>
      </c>
      <c r="B78" s="218" t="s">
        <v>244</v>
      </c>
    </row>
    <row r="79" spans="1:2">
      <c r="A79" s="217">
        <v>67</v>
      </c>
      <c r="B79" s="218" t="s">
        <v>245</v>
      </c>
    </row>
    <row r="80" spans="1:2">
      <c r="A80" s="217">
        <v>68</v>
      </c>
      <c r="B80" s="218" t="s">
        <v>246</v>
      </c>
    </row>
    <row r="81" spans="1:2">
      <c r="A81" s="217">
        <v>69</v>
      </c>
      <c r="B81" s="218" t="s">
        <v>247</v>
      </c>
    </row>
    <row r="82" spans="1:2">
      <c r="A82" s="217">
        <v>70</v>
      </c>
      <c r="B82" s="218" t="s">
        <v>248</v>
      </c>
    </row>
    <row r="83" spans="1:2">
      <c r="A83" s="217">
        <v>71</v>
      </c>
      <c r="B83" s="218" t="s">
        <v>249</v>
      </c>
    </row>
    <row r="84" spans="1:2">
      <c r="A84" s="217">
        <v>72</v>
      </c>
      <c r="B84" s="218" t="s">
        <v>250</v>
      </c>
    </row>
    <row r="85" spans="1:2">
      <c r="A85" s="217">
        <v>73</v>
      </c>
      <c r="B85" s="218" t="s">
        <v>251</v>
      </c>
    </row>
    <row r="86" spans="1:2">
      <c r="A86" s="217">
        <v>74</v>
      </c>
      <c r="B86" s="218" t="s">
        <v>252</v>
      </c>
    </row>
    <row r="87" spans="1:2">
      <c r="A87" s="217">
        <v>75</v>
      </c>
      <c r="B87" s="218" t="s">
        <v>253</v>
      </c>
    </row>
    <row r="88" spans="1:2">
      <c r="A88" s="217">
        <v>76</v>
      </c>
      <c r="B88" s="218" t="s">
        <v>254</v>
      </c>
    </row>
    <row r="89" spans="1:2">
      <c r="A89" s="217">
        <v>77</v>
      </c>
      <c r="B89" s="218" t="s">
        <v>255</v>
      </c>
    </row>
    <row r="90" spans="1:2">
      <c r="A90" s="217">
        <v>78</v>
      </c>
      <c r="B90" s="218" t="s">
        <v>256</v>
      </c>
    </row>
    <row r="91" spans="1:2">
      <c r="A91" s="217">
        <v>79</v>
      </c>
      <c r="B91" s="218" t="s">
        <v>257</v>
      </c>
    </row>
    <row r="92" spans="1:2">
      <c r="A92" s="217">
        <v>80</v>
      </c>
      <c r="B92" s="218" t="s">
        <v>258</v>
      </c>
    </row>
    <row r="93" spans="1:2">
      <c r="A93" s="217">
        <v>81</v>
      </c>
      <c r="B93" s="218" t="s">
        <v>259</v>
      </c>
    </row>
    <row r="94" spans="1:2">
      <c r="A94" s="217">
        <v>82</v>
      </c>
      <c r="B94" s="218" t="s">
        <v>260</v>
      </c>
    </row>
    <row r="95" spans="1:2">
      <c r="A95" s="217">
        <v>83</v>
      </c>
      <c r="B95" s="218" t="s">
        <v>261</v>
      </c>
    </row>
    <row r="96" spans="1:2">
      <c r="A96" s="217">
        <v>84</v>
      </c>
      <c r="B96" s="218" t="s">
        <v>262</v>
      </c>
    </row>
    <row r="97" spans="1:2">
      <c r="A97" s="217">
        <v>85</v>
      </c>
      <c r="B97" s="218" t="s">
        <v>263</v>
      </c>
    </row>
    <row r="98" spans="1:2">
      <c r="A98" s="217">
        <v>86</v>
      </c>
      <c r="B98" s="218" t="s">
        <v>264</v>
      </c>
    </row>
    <row r="99" spans="1:2">
      <c r="A99" s="217">
        <v>87</v>
      </c>
      <c r="B99" s="218" t="s">
        <v>265</v>
      </c>
    </row>
    <row r="100" spans="1:2">
      <c r="A100" s="217">
        <v>88</v>
      </c>
      <c r="B100" s="218" t="s">
        <v>266</v>
      </c>
    </row>
    <row r="101" spans="1:2">
      <c r="A101" s="217">
        <v>89</v>
      </c>
      <c r="B101" s="218" t="s">
        <v>267</v>
      </c>
    </row>
    <row r="102" spans="1:2">
      <c r="A102" s="217">
        <v>90</v>
      </c>
      <c r="B102" s="218" t="s">
        <v>268</v>
      </c>
    </row>
    <row r="103" spans="1:2">
      <c r="A103" s="217">
        <v>91</v>
      </c>
      <c r="B103" s="218" t="s">
        <v>269</v>
      </c>
    </row>
    <row r="104" spans="1:2">
      <c r="A104" s="217">
        <v>92</v>
      </c>
      <c r="B104" s="218" t="s">
        <v>270</v>
      </c>
    </row>
    <row r="105" spans="1:2">
      <c r="A105" s="217">
        <v>93</v>
      </c>
      <c r="B105" s="218" t="s">
        <v>271</v>
      </c>
    </row>
    <row r="106" spans="1:2">
      <c r="A106" s="217">
        <v>94</v>
      </c>
      <c r="B106" s="218" t="s">
        <v>272</v>
      </c>
    </row>
    <row r="107" spans="1:2">
      <c r="A107" s="217">
        <v>95</v>
      </c>
      <c r="B107" s="218" t="s">
        <v>273</v>
      </c>
    </row>
    <row r="108" spans="1:2">
      <c r="A108" s="217">
        <v>96</v>
      </c>
      <c r="B108" s="218" t="s">
        <v>274</v>
      </c>
    </row>
    <row r="109" spans="1:2">
      <c r="A109" s="217">
        <v>97</v>
      </c>
      <c r="B109" s="218" t="s">
        <v>275</v>
      </c>
    </row>
    <row r="110" spans="1:2">
      <c r="A110" s="217">
        <v>98</v>
      </c>
      <c r="B110" s="218" t="s">
        <v>276</v>
      </c>
    </row>
    <row r="111" spans="1:2">
      <c r="A111" s="217">
        <v>99</v>
      </c>
      <c r="B111" s="218" t="s">
        <v>277</v>
      </c>
    </row>
    <row r="112" spans="1:2">
      <c r="A112" s="217">
        <v>100</v>
      </c>
      <c r="B112" s="218" t="s">
        <v>278</v>
      </c>
    </row>
  </sheetData>
  <sheetProtection sheet="1" objects="1" scenarios="1" selectLockedCells="1" selectUnlockedCells="1"/>
  <customSheetViews>
    <customSheetView guid="{496AE10D-777F-41DC-9459-B685612D7084}" state="hidden">
      <selection activeCell="A5" sqref="A5"/>
      <pageMargins left="0.75" right="0.75" top="1" bottom="1" header="0.5" footer="0.5"/>
      <pageSetup orientation="portrait" r:id="rId1"/>
      <headerFooter alignWithMargins="0"/>
    </customSheetView>
    <customSheetView guid="{002E11BA-D943-47A9-AEDC-085D4F2D2416}" state="hidden">
      <selection activeCell="A5" sqref="A5"/>
      <pageMargins left="0.75" right="0.75" top="1" bottom="1" header="0.5" footer="0.5"/>
      <pageSetup orientation="portrait" r:id="rId2"/>
      <headerFooter alignWithMargins="0"/>
    </customSheetView>
    <customSheetView guid="{BA636A1C-0CF3-411D-9DF7-8E009FB35118}" state="hidden">
      <selection activeCell="A5" sqref="A5"/>
      <pageMargins left="0.75" right="0.75" top="1" bottom="1" header="0.5" footer="0.5"/>
      <pageSetup orientation="portrait" r:id="rId3"/>
      <headerFooter alignWithMargins="0"/>
    </customSheetView>
  </customSheetViews>
  <mergeCells count="1">
    <mergeCell ref="A1:B1"/>
  </mergeCells>
  <pageMargins left="0.75" right="0.75" top="1" bottom="1" header="0.5" footer="0.5"/>
  <pageSetup orientation="portrait" r:id="rId4"/>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B1:AB38"/>
  <sheetViews>
    <sheetView showGridLines="0" view="pageBreakPreview" zoomScaleSheetLayoutView="100" workbookViewId="0">
      <selection activeCell="D6" sqref="D6"/>
    </sheetView>
  </sheetViews>
  <sheetFormatPr defaultColWidth="9.140625" defaultRowHeight="16.5"/>
  <cols>
    <col min="1" max="1" width="9.140625" style="24"/>
    <col min="2" max="2" width="31.85546875" style="28" customWidth="1"/>
    <col min="3" max="3" width="16.140625" style="28" customWidth="1"/>
    <col min="4" max="4" width="55.7109375" style="28" customWidth="1"/>
    <col min="5" max="5" width="11.85546875" style="28" customWidth="1"/>
    <col min="6" max="7" width="11.85546875" style="118" customWidth="1"/>
    <col min="8" max="8" width="11.85546875" style="118" hidden="1" customWidth="1"/>
    <col min="9" max="25" width="11.85546875" style="118" customWidth="1"/>
    <col min="26" max="26" width="9.140625" style="24"/>
    <col min="27" max="27" width="15.28515625" style="24" customWidth="1"/>
    <col min="28" max="16384" width="9.140625" style="24"/>
  </cols>
  <sheetData>
    <row r="1" spans="2:28" ht="80.25" customHeight="1">
      <c r="B1" s="705" t="str">
        <f>Cover!B2</f>
        <v>Conductor Package CD02 for supply of balance quantity of ACSR MOOSE Conductor for part of Diding – Dhalkebar – Bathnaha Transmission Line corresponding to Tower Package- TW02 associated with Arun-3 HEP in Nepal under Consultancy services to SAPDC.</v>
      </c>
      <c r="C1" s="705"/>
      <c r="D1" s="705"/>
      <c r="E1" s="123"/>
      <c r="F1" s="38"/>
      <c r="G1" s="69"/>
      <c r="H1" s="69"/>
      <c r="I1" s="69"/>
      <c r="J1" s="69"/>
      <c r="K1" s="69"/>
      <c r="L1" s="69"/>
      <c r="M1" s="69"/>
      <c r="N1" s="69"/>
      <c r="O1" s="69"/>
      <c r="P1" s="69"/>
      <c r="Q1" s="69"/>
      <c r="R1" s="69"/>
      <c r="S1" s="69"/>
      <c r="T1" s="69"/>
      <c r="U1" s="69"/>
      <c r="V1" s="69"/>
      <c r="W1" s="69"/>
      <c r="X1" s="69"/>
      <c r="Y1" s="69"/>
    </row>
    <row r="2" spans="2:28" ht="28.5" customHeight="1">
      <c r="B2" s="706" t="str">
        <f>Cover!B3</f>
        <v>Specification No.:CC/NT/G-COND/DOM/A02/25/01011</v>
      </c>
      <c r="C2" s="706"/>
      <c r="D2" s="706"/>
      <c r="E2" s="32"/>
      <c r="F2" s="28"/>
      <c r="G2" s="28"/>
      <c r="H2" s="28"/>
      <c r="I2" s="28"/>
      <c r="J2" s="28"/>
      <c r="K2" s="28"/>
      <c r="L2" s="28"/>
      <c r="M2" s="28"/>
      <c r="N2" s="28"/>
      <c r="O2" s="28"/>
      <c r="P2" s="28"/>
      <c r="Q2" s="28"/>
      <c r="R2" s="28"/>
      <c r="S2" s="28"/>
      <c r="T2" s="28"/>
      <c r="U2" s="28"/>
      <c r="V2" s="28"/>
      <c r="W2" s="28"/>
      <c r="X2" s="28"/>
      <c r="Y2" s="28"/>
      <c r="AA2" s="76" t="s">
        <v>159</v>
      </c>
      <c r="AB2" s="66">
        <v>1</v>
      </c>
    </row>
    <row r="3" spans="2:28" ht="12" customHeight="1">
      <c r="B3" s="27"/>
      <c r="C3" s="27"/>
      <c r="D3" s="27"/>
      <c r="E3" s="27"/>
      <c r="F3" s="28"/>
      <c r="G3" s="28"/>
      <c r="H3" s="28"/>
      <c r="I3" s="28"/>
      <c r="J3" s="28"/>
      <c r="K3" s="28"/>
      <c r="L3" s="28"/>
      <c r="M3" s="28"/>
      <c r="N3" s="28"/>
      <c r="O3" s="28"/>
      <c r="P3" s="28"/>
      <c r="Q3" s="28"/>
      <c r="R3" s="28"/>
      <c r="S3" s="28"/>
      <c r="T3" s="28"/>
      <c r="U3" s="28"/>
      <c r="V3" s="28"/>
      <c r="W3" s="28"/>
      <c r="X3" s="28"/>
      <c r="Y3" s="28"/>
      <c r="AA3" s="76" t="s">
        <v>795</v>
      </c>
      <c r="AB3" s="230" t="s">
        <v>10</v>
      </c>
    </row>
    <row r="4" spans="2:28" ht="20.100000000000001" customHeight="1">
      <c r="B4" s="704" t="s">
        <v>162</v>
      </c>
      <c r="C4" s="704"/>
      <c r="D4" s="704"/>
      <c r="E4" s="27"/>
      <c r="F4" s="28"/>
      <c r="G4" s="28"/>
      <c r="H4" s="28"/>
      <c r="I4" s="28"/>
      <c r="J4" s="28"/>
      <c r="K4" s="28"/>
      <c r="L4" s="28"/>
      <c r="M4" s="28"/>
      <c r="N4" s="28"/>
      <c r="O4" s="28"/>
      <c r="P4" s="28"/>
      <c r="Q4" s="28"/>
      <c r="R4" s="28"/>
      <c r="S4" s="28"/>
      <c r="T4" s="28"/>
      <c r="U4" s="28"/>
      <c r="V4" s="28"/>
      <c r="W4" s="28"/>
      <c r="X4" s="28"/>
      <c r="Y4" s="28"/>
      <c r="AB4" s="66"/>
    </row>
    <row r="5" spans="2:28" ht="12" customHeight="1">
      <c r="B5" s="31"/>
      <c r="C5" s="31"/>
      <c r="F5" s="28"/>
      <c r="G5" s="28"/>
      <c r="H5" s="28"/>
      <c r="I5" s="28"/>
      <c r="J5" s="28"/>
      <c r="K5" s="28"/>
      <c r="L5" s="28"/>
      <c r="M5" s="28"/>
      <c r="N5" s="28"/>
      <c r="O5" s="28"/>
      <c r="P5" s="28"/>
      <c r="Q5" s="28"/>
      <c r="R5" s="28"/>
      <c r="S5" s="28"/>
      <c r="T5" s="28"/>
      <c r="U5" s="28"/>
      <c r="V5" s="28"/>
      <c r="W5" s="28"/>
      <c r="X5" s="28"/>
      <c r="Y5" s="28"/>
    </row>
    <row r="6" spans="2:28" s="23" customFormat="1" ht="43.5" customHeight="1">
      <c r="B6" s="124" t="s">
        <v>160</v>
      </c>
      <c r="C6" s="48"/>
      <c r="D6" s="135"/>
      <c r="F6" s="51"/>
      <c r="G6" s="51"/>
      <c r="H6" s="51">
        <f>IF(D6="Sole Bidder",1,2)</f>
        <v>2</v>
      </c>
      <c r="I6" s="51"/>
      <c r="J6" s="51"/>
      <c r="K6" s="51"/>
      <c r="L6" s="51"/>
      <c r="M6" s="51"/>
      <c r="N6" s="51"/>
      <c r="O6" s="51"/>
      <c r="P6" s="51"/>
      <c r="Q6" s="51"/>
      <c r="R6" s="51"/>
      <c r="S6" s="51"/>
      <c r="U6" s="51"/>
      <c r="V6" s="51"/>
      <c r="W6" s="51"/>
      <c r="X6" s="51"/>
      <c r="Y6" s="51"/>
      <c r="AA6" s="51">
        <f>IF(D6= "Sole Bidder", 0, D7)</f>
        <v>0</v>
      </c>
    </row>
    <row r="7" spans="2:28" ht="50.1" hidden="1" customHeight="1">
      <c r="B7" s="124" t="str">
        <f>IF(D6= "JV (Joint Venture)", "Total Nos. of  Partners in the JV [excluding the Lead Partner]", "")</f>
        <v/>
      </c>
      <c r="C7" s="47"/>
      <c r="D7" s="135"/>
      <c r="H7" s="118">
        <f>IF(OR(H6=1,D7=1),3,4)</f>
        <v>4</v>
      </c>
    </row>
    <row r="8" spans="2:28" ht="19.5" customHeight="1">
      <c r="B8" s="92"/>
      <c r="C8" s="92"/>
      <c r="D8" s="51"/>
    </row>
    <row r="9" spans="2:28" ht="20.100000000000001" customHeight="1">
      <c r="B9" s="125" t="str">
        <f>IF(D6= "Sole Bidder", "Name of Sole Bidder", "Name of Qualified Licensee")</f>
        <v>Name of Qualified Licensee</v>
      </c>
      <c r="C9" s="126"/>
      <c r="D9" s="257"/>
    </row>
    <row r="10" spans="2:28" ht="20.100000000000001" customHeight="1">
      <c r="B10" s="127" t="str">
        <f>IF(D6= "Sole Bidder", "Address of Sole Bidder", "Address of Qualified Licensee")</f>
        <v>Address of Qualified Licensee</v>
      </c>
      <c r="C10" s="128"/>
      <c r="D10" s="257"/>
    </row>
    <row r="11" spans="2:28" ht="20.100000000000001" customHeight="1">
      <c r="B11" s="129"/>
      <c r="C11" s="130"/>
      <c r="D11" s="257"/>
      <c r="AA11" s="24">
        <f>IF(D6="Sole Bidder",1,0)</f>
        <v>0</v>
      </c>
    </row>
    <row r="12" spans="2:28" ht="20.100000000000001" customHeight="1">
      <c r="B12" s="131"/>
      <c r="C12" s="132"/>
      <c r="D12" s="257"/>
    </row>
    <row r="13" spans="2:28" ht="20.100000000000001" customHeight="1"/>
    <row r="14" spans="2:28" ht="20.100000000000001" customHeight="1">
      <c r="B14" s="125" t="str">
        <f>IF(D6= "Sole Bidder","", "Name of Qualified Manufacturer (the Licenser)")</f>
        <v>Name of Qualified Manufacturer (the Licenser)</v>
      </c>
      <c r="C14" s="126"/>
      <c r="D14" s="257"/>
      <c r="F14" s="168"/>
    </row>
    <row r="15" spans="2:28" ht="20.100000000000001" customHeight="1">
      <c r="B15" s="127" t="str">
        <f>IF(D6= "Sole Bidder","", "Address of Licenser")</f>
        <v>Address of Licenser</v>
      </c>
      <c r="C15" s="128"/>
      <c r="D15" s="257"/>
    </row>
    <row r="16" spans="2:28" ht="20.100000000000001" customHeight="1">
      <c r="B16" s="129"/>
      <c r="C16" s="130"/>
      <c r="D16" s="257"/>
    </row>
    <row r="17" spans="2:5" ht="20.100000000000001" customHeight="1">
      <c r="B17" s="131"/>
      <c r="C17" s="132"/>
      <c r="D17" s="257"/>
    </row>
    <row r="18" spans="2:5" ht="20.100000000000001" customHeight="1"/>
    <row r="19" spans="2:5" ht="20.100000000000001" hidden="1" customHeight="1">
      <c r="B19" s="125" t="s">
        <v>11</v>
      </c>
      <c r="C19" s="126"/>
      <c r="D19" s="257"/>
    </row>
    <row r="20" spans="2:5" ht="20.100000000000001" hidden="1" customHeight="1">
      <c r="B20" s="127" t="s">
        <v>12</v>
      </c>
      <c r="C20" s="128"/>
      <c r="D20" s="257"/>
    </row>
    <row r="21" spans="2:5" ht="20.100000000000001" hidden="1" customHeight="1">
      <c r="B21" s="129"/>
      <c r="C21" s="130"/>
      <c r="D21" s="257"/>
    </row>
    <row r="22" spans="2:5" ht="20.100000000000001" hidden="1" customHeight="1">
      <c r="B22" s="131"/>
      <c r="C22" s="132"/>
      <c r="D22" s="257"/>
    </row>
    <row r="23" spans="2:5" ht="20.100000000000001" hidden="1" customHeight="1"/>
    <row r="24" spans="2:5" ht="21" hidden="1" customHeight="1">
      <c r="B24" s="707" t="s">
        <v>284</v>
      </c>
      <c r="C24" s="707"/>
      <c r="D24" s="114" t="s">
        <v>619</v>
      </c>
      <c r="E24" s="176" t="str">
        <f>IF(OR(D24="Yes",D24="No",D24="")=TRUE, "", "In Correct Entry")</f>
        <v/>
      </c>
    </row>
    <row r="25" spans="2:5" ht="15.75" hidden="1" customHeight="1">
      <c r="B25" s="707" t="s">
        <v>283</v>
      </c>
      <c r="C25" s="707"/>
      <c r="E25" s="172"/>
    </row>
    <row r="26" spans="2:5" ht="20.25" hidden="1" customHeight="1">
      <c r="B26" s="707"/>
      <c r="C26" s="707"/>
    </row>
    <row r="27" spans="2:5" ht="20.25" hidden="1" customHeight="1">
      <c r="B27" s="177"/>
      <c r="C27" s="177"/>
    </row>
    <row r="28" spans="2:5" ht="20.25" hidden="1" customHeight="1">
      <c r="B28" s="707" t="s">
        <v>743</v>
      </c>
      <c r="C28" s="707"/>
      <c r="D28" s="331"/>
    </row>
    <row r="29" spans="2:5" ht="30.75" hidden="1" customHeight="1" thickBot="1">
      <c r="B29" s="702" t="s">
        <v>744</v>
      </c>
      <c r="C29" s="703"/>
      <c r="D29" s="332"/>
    </row>
    <row r="30" spans="2:5" ht="20.25" hidden="1" customHeight="1">
      <c r="B30" s="177"/>
      <c r="C30" s="177"/>
      <c r="D30" s="330"/>
    </row>
    <row r="31" spans="2:5" ht="20.25" hidden="1" customHeight="1">
      <c r="B31" s="177"/>
      <c r="C31" s="177"/>
      <c r="D31" s="330"/>
    </row>
    <row r="32" spans="2:5" ht="20.100000000000001" hidden="1" customHeight="1"/>
    <row r="33" spans="2:5" ht="21" customHeight="1">
      <c r="B33" s="133" t="s">
        <v>163</v>
      </c>
      <c r="C33" s="134"/>
      <c r="D33" s="257"/>
    </row>
    <row r="34" spans="2:5" ht="21" customHeight="1">
      <c r="B34" s="133" t="s">
        <v>164</v>
      </c>
      <c r="C34" s="134"/>
      <c r="D34" s="80"/>
    </row>
    <row r="35" spans="2:5" ht="21" customHeight="1">
      <c r="B35" s="37"/>
      <c r="C35" s="37"/>
      <c r="D35" s="37"/>
    </row>
    <row r="36" spans="2:5" ht="21" customHeight="1">
      <c r="B36" s="133" t="s">
        <v>7</v>
      </c>
      <c r="C36" s="134"/>
      <c r="D36" s="175"/>
      <c r="E36" s="118"/>
    </row>
    <row r="37" spans="2:5" ht="21" customHeight="1">
      <c r="B37" s="133" t="s">
        <v>8</v>
      </c>
      <c r="C37" s="134"/>
      <c r="D37" s="80"/>
      <c r="E37" s="118"/>
    </row>
    <row r="38" spans="2:5">
      <c r="E38" s="118"/>
    </row>
  </sheetData>
  <sheetProtection algorithmName="SHA-512" hashValue="GJD+scYMyOsDxJigJys/UuuQtLP5hlR+6bpMp+3j5Et7pbsW8Sz3v7cU3nzPvNkfSszXSxI7k+HXx8jG049i1w==" saltValue="mseI5lrggnNx0wPRcsdnxQ==" spinCount="100000" sheet="1" formatColumns="0" formatRows="0" selectLockedCells="1"/>
  <customSheetViews>
    <customSheetView guid="{496AE10D-777F-41DC-9459-B685612D7084}" showPageBreaks="1" showGridLines="0" fitToPage="1" printArea="1" hiddenRows="1" hiddenColumns="1" view="pageBreakPreview">
      <selection activeCell="D6" sqref="D6"/>
      <pageMargins left="0.75" right="0.64" top="0.55000000000000004" bottom="0.46" header="0.4" footer="0.33"/>
      <pageSetup scale="97" orientation="portrait" r:id="rId1"/>
      <headerFooter alignWithMargins="0"/>
    </customSheetView>
    <customSheetView guid="{148014DA-3A4E-4452-87FA-29E4225C1DBF}" showPageBreaks="1" showGridLines="0" fitToPage="1" printArea="1" hiddenRows="1" hiddenColumns="1" view="pageBreakPreview">
      <selection activeCell="D28" sqref="D28"/>
      <pageMargins left="0.75" right="0.64" top="0.55000000000000004" bottom="0.46" header="0.4" footer="0.33"/>
      <pageSetup scale="95" orientation="portrait" r:id="rId2"/>
      <headerFooter alignWithMargins="0"/>
    </customSheetView>
    <customSheetView guid="{4167AD0A-C305-4E18-90C0-E68C87B87BD7}" showPageBreaks="1" showGridLines="0" fitToPage="1" printArea="1" hiddenRows="1" hiddenColumns="1" view="pageBreakPreview">
      <selection activeCell="D28" sqref="D28"/>
      <pageMargins left="0.75" right="0.64" top="0.55000000000000004" bottom="0.46" header="0.4" footer="0.33"/>
      <pageSetup scale="93" orientation="portrait" r:id="rId3"/>
      <headerFooter alignWithMargins="0"/>
    </customSheetView>
    <customSheetView guid="{E2E07920-5DA8-4DCB-AB03-A2E9F9E2B56D}" showPageBreaks="1" showGridLines="0" fitToPage="1" printArea="1" hiddenRows="1" view="pageBreakPreview">
      <selection activeCell="D6" sqref="D6"/>
      <pageMargins left="0.75" right="0.64" top="0.55000000000000004" bottom="0.46" header="0.4" footer="0.33"/>
      <pageSetup scale="94" orientation="portrait" r:id="rId4"/>
      <headerFooter alignWithMargins="0"/>
    </customSheetView>
    <customSheetView guid="{F7E0F5F5-A837-4858-962B-5093C362A793}" showPageBreaks="1" showGridLines="0" fitToPage="1" printArea="1" hiddenRows="1" view="pageBreakPreview">
      <selection activeCell="B28" sqref="B28:C28"/>
      <pageMargins left="0.75" right="0.64" top="0.55000000000000004" bottom="0.46" header="0.4" footer="0.33"/>
      <pageSetup scale="92" orientation="portrait" r:id="rId5"/>
      <headerFooter alignWithMargins="0"/>
    </customSheetView>
    <customSheetView guid="{4C19ED80-F250-4761-A9B9-FB9136AF75D8}" showPageBreaks="1" showGridLines="0" fitToPage="1" printArea="1" hiddenRows="1" view="pageBreakPreview">
      <selection activeCell="D6" sqref="D6"/>
      <pageMargins left="0.75" right="0.64" top="0.55000000000000004" bottom="0.46" header="0.4" footer="0.33"/>
      <pageSetup scale="88" orientation="portrait" r:id="rId6"/>
      <headerFooter alignWithMargins="0"/>
    </customSheetView>
    <customSheetView guid="{E51D3662-FFCE-4FD6-A590-7DDC9E38C41F}" showPageBreaks="1" showGridLines="0" fitToPage="1" printArea="1" hiddenRows="1" view="pageBreakPreview" topLeftCell="A4">
      <selection activeCell="D7" sqref="D7"/>
      <pageMargins left="0.75" right="0.64" top="0.55000000000000004" bottom="0.46" header="0.4" footer="0.33"/>
      <pageSetup orientation="portrait" r:id="rId7"/>
      <headerFooter alignWithMargins="0"/>
    </customSheetView>
    <customSheetView guid="{CB7992C9-ABA5-4C7D-8C49-1E1D8E8875C7}" showPageBreaks="1" showGridLines="0" printArea="1" hiddenRows="1" view="pageBreakPreview">
      <selection activeCell="D7" sqref="D7"/>
      <pageMargins left="0.75" right="0.64" top="0.55000000000000004" bottom="0.46" header="0.4" footer="0.33"/>
      <pageSetup orientation="portrait" r:id="rId8"/>
      <headerFooter alignWithMargins="0"/>
    </customSheetView>
    <customSheetView guid="{97C0FC0E-800C-45C9-895E-E91A3F1ADBA4}" showPageBreaks="1" showGridLines="0" printArea="1" hiddenRows="1" view="pageBreakPreview">
      <selection activeCell="D6" sqref="D6"/>
      <pageMargins left="0.75" right="0.64" top="0.55000000000000004" bottom="0.46" header="0.4" footer="0.33"/>
      <pageSetup orientation="portrait" r:id="rId9"/>
      <headerFooter alignWithMargins="0"/>
    </customSheetView>
    <customSheetView guid="{15A19D23-A9FD-4FC1-B7B0-F2D16BDFC729}" showPageBreaks="1" showGridLines="0" printArea="1" hiddenRows="1" view="pageBreakPreview">
      <selection activeCell="D6" sqref="D6"/>
      <pageMargins left="0.75" right="0.64" top="0.55000000000000004" bottom="0.46" header="0.4" footer="0.33"/>
      <pageSetup orientation="portrait" r:id="rId10"/>
      <headerFooter alignWithMargins="0"/>
    </customSheetView>
    <customSheetView guid="{C5EDD9E3-0801-4479-8600-A80B0FCFDF0B}" showPageBreaks="1" showGridLines="0" printArea="1" hiddenRows="1" view="pageBreakPreview">
      <selection activeCell="D6" sqref="D6"/>
      <pageMargins left="0.75" right="0.64" top="0.55000000000000004" bottom="0.46" header="0.4" footer="0.33"/>
      <pageSetup orientation="portrait" r:id="rId11"/>
      <headerFooter alignWithMargins="0"/>
    </customSheetView>
    <customSheetView guid="{FE4EC9C4-31B9-4D40-8323-5B16C3BC840F}" showPageBreaks="1" showGridLines="0" printArea="1" hiddenRows="1" view="pageBreakPreview" topLeftCell="A16">
      <selection activeCell="D6" sqref="D6"/>
      <pageMargins left="0.75" right="0.64" top="0.55000000000000004" bottom="0.46" header="0.4" footer="0.33"/>
      <pageSetup orientation="portrait" r:id="rId12"/>
      <headerFooter alignWithMargins="0"/>
    </customSheetView>
    <customSheetView guid="{F9FE2C60-2849-4C32-B532-2B1A89FFA9CD}" showGridLines="0" hiddenRows="1">
      <selection activeCell="D6" sqref="D6"/>
      <pageMargins left="0.75" right="0.64" top="0.55000000000000004" bottom="0.46" header="0.4" footer="0.33"/>
      <pageSetup orientation="portrait" r:id="rId13"/>
      <headerFooter alignWithMargins="0"/>
    </customSheetView>
    <customSheetView guid="{494F6778-23FE-4AAC-B37D-6C7543FC13B9}" scale="90" showGridLines="0" hiddenRows="1">
      <selection activeCell="D6" sqref="D6"/>
      <pageMargins left="0.75" right="0.64" top="0.55000000000000004" bottom="0.46" header="0.4" footer="0.33"/>
      <pageSetup orientation="portrait" r:id="rId14"/>
      <headerFooter alignWithMargins="0"/>
    </customSheetView>
    <customSheetView guid="{CD4CA1A8-824A-452F-BDBA-32A47C1B3013}" showGridLines="0">
      <selection activeCell="D6" sqref="D6"/>
      <pageMargins left="0.75" right="0.64" top="0.55000000000000004" bottom="0.46" header="0.4" footer="0.33"/>
      <pageSetup orientation="portrait" r:id="rId15"/>
      <headerFooter alignWithMargins="0"/>
    </customSheetView>
    <customSheetView guid="{8E7B022F-1113-4BA2-B2BA-8EDBE02A2557}" showGridLines="0" showRuler="0">
      <selection activeCell="D6" sqref="D6"/>
      <pageMargins left="0.75" right="0.64" top="0.69" bottom="0.46" header="0.4" footer="0.33"/>
      <pageSetup orientation="portrait" r:id="rId16"/>
      <headerFooter alignWithMargins="0"/>
    </customSheetView>
    <customSheetView guid="{A3F641DF-CF1D-48E3-AFDC-E52726A449CB}" showPageBreaks="1" showGridLines="0" printArea="1" showRuler="0" topLeftCell="A4">
      <selection activeCell="D6" sqref="D6"/>
      <pageMargins left="0.75" right="0.64" top="0.69" bottom="0.7" header="0.4" footer="0.37"/>
      <pageSetup orientation="portrait" r:id="rId17"/>
      <headerFooter alignWithMargins="0"/>
    </customSheetView>
    <customSheetView guid="{ECEBABD0-566A-41C4-AA9A-38EA30EFEDA8}" showPageBreaks="1" showGridLines="0" printArea="1" showRuler="0">
      <selection activeCell="D24" sqref="D24"/>
      <pageMargins left="0.75" right="0.64" top="0.69" bottom="0.7" header="0.4" footer="0.37"/>
      <pageSetup orientation="portrait" r:id="rId18"/>
      <headerFooter alignWithMargins="0"/>
    </customSheetView>
    <customSheetView guid="{43BCBF1E-CDCF-4541-8D79-87EDCECBC1FD}" scale="90" showGridLines="0">
      <selection activeCell="D14" sqref="D14"/>
      <pageMargins left="0.75" right="0.64" top="0.55000000000000004" bottom="0.46" header="0.4" footer="0.33"/>
      <pageSetup orientation="portrait" r:id="rId19"/>
      <headerFooter alignWithMargins="0"/>
    </customSheetView>
    <customSheetView guid="{7A9EA6D6-4DDF-43D9-92E6-C6AFAD14E266}" showGridLines="0" hiddenRows="1">
      <selection activeCell="D6" sqref="D6"/>
      <pageMargins left="0.75" right="0.64" top="0.55000000000000004" bottom="0.46" header="0.4" footer="0.33"/>
      <pageSetup orientation="portrait" r:id="rId20"/>
      <headerFooter alignWithMargins="0"/>
    </customSheetView>
    <customSheetView guid="{DC28ED1E-3E35-4094-9C2B-5C0A1C1D459C}" showGridLines="0" hiddenRows="1">
      <selection activeCell="D6" sqref="D6"/>
      <pageMargins left="0.75" right="0.64" top="0.55000000000000004" bottom="0.46" header="0.4" footer="0.33"/>
      <pageSetup orientation="portrait" r:id="rId21"/>
      <headerFooter alignWithMargins="0"/>
    </customSheetView>
    <customSheetView guid="{240327DD-375F-45D4-BA52-89AFD79FE6A1}" showPageBreaks="1" showGridLines="0" printArea="1" hiddenRows="1" view="pageBreakPreview" topLeftCell="A19">
      <selection activeCell="D6" sqref="D6"/>
      <pageMargins left="0.75" right="0.64" top="0.55000000000000004" bottom="0.46" header="0.4" footer="0.33"/>
      <pageSetup orientation="portrait" r:id="rId22"/>
      <headerFooter alignWithMargins="0"/>
    </customSheetView>
    <customSheetView guid="{477F7E43-D393-45BA-B99B-D838E4629B5D}" showPageBreaks="1" showGridLines="0" printArea="1" hiddenRows="1" view="pageBreakPreview">
      <selection activeCell="D6" sqref="D6"/>
      <pageMargins left="0.75" right="0.64" top="0.55000000000000004" bottom="0.46" header="0.4" footer="0.33"/>
      <pageSetup orientation="portrait" r:id="rId23"/>
      <headerFooter alignWithMargins="0"/>
    </customSheetView>
    <customSheetView guid="{8E3ED18F-7B8F-4A1C-969D-A70DC3B696C3}" showPageBreaks="1" showGridLines="0" printArea="1" hiddenRows="1" view="pageBreakPreview">
      <selection activeCell="D6" sqref="D6"/>
      <pageMargins left="0.75" right="0.64" top="0.55000000000000004" bottom="0.46" header="0.4" footer="0.33"/>
      <pageSetup orientation="portrait" r:id="rId24"/>
      <headerFooter alignWithMargins="0"/>
    </customSheetView>
    <customSheetView guid="{38BECF6E-1A53-4F98-87B9-44F2C5F77E08}" showPageBreaks="1" showGridLines="0" printArea="1" hiddenRows="1" view="pageBreakPreview" topLeftCell="A19">
      <selection activeCell="D6" sqref="D6"/>
      <pageMargins left="0.75" right="0.64" top="0.55000000000000004" bottom="0.46" header="0.4" footer="0.33"/>
      <pageSetup orientation="portrait" r:id="rId25"/>
      <headerFooter alignWithMargins="0"/>
    </customSheetView>
    <customSheetView guid="{340562B9-6CEE-4962-8D7D-CA1C6778F52C}" showPageBreaks="1" showGridLines="0" printArea="1" hiddenRows="1" view="pageBreakPreview" topLeftCell="A10">
      <selection activeCell="D6" sqref="D6"/>
      <pageMargins left="0.75" right="0.64" top="0.55000000000000004" bottom="0.46" header="0.4" footer="0.33"/>
      <pageSetup orientation="portrait" r:id="rId26"/>
      <headerFooter alignWithMargins="0"/>
    </customSheetView>
    <customSheetView guid="{82E8A0F5-0020-4355-95CF-28601763A783}" showPageBreaks="1" showGridLines="0" fitToPage="1" printArea="1" hiddenRows="1" view="pageBreakPreview" topLeftCell="A22">
      <selection activeCell="D30" sqref="D30"/>
      <pageMargins left="0.75" right="0.64" top="0.55000000000000004" bottom="0.46" header="0.4" footer="0.33"/>
      <pageSetup scale="88" orientation="portrait" r:id="rId27"/>
      <headerFooter alignWithMargins="0"/>
    </customSheetView>
    <customSheetView guid="{05855B4F-D61E-4C97-B759-B2F96767F6F8}" showPageBreaks="1" showGridLines="0" fitToPage="1" printArea="1" hiddenRows="1" view="pageBreakPreview">
      <selection activeCell="D6" sqref="D6"/>
      <pageMargins left="0.75" right="0.64" top="0.55000000000000004" bottom="0.46" header="0.4" footer="0.33"/>
      <pageSetup scale="88" orientation="portrait" r:id="rId28"/>
      <headerFooter alignWithMargins="0"/>
    </customSheetView>
    <customSheetView guid="{AAA2E7F9-19F9-4EE2-88F1-FC4B485FDC89}" showPageBreaks="1" showGridLines="0" fitToPage="1" printArea="1" hiddenRows="1" view="pageBreakPreview" topLeftCell="A6">
      <selection activeCell="D6" sqref="D6"/>
      <pageMargins left="0.75" right="0.64" top="0.55000000000000004" bottom="0.46" header="0.4" footer="0.33"/>
      <pageSetup scale="88" orientation="portrait" r:id="rId29"/>
      <headerFooter alignWithMargins="0"/>
    </customSheetView>
    <customSheetView guid="{5F98D4F5-B0F8-4B93-97A5-7D09B63D9214}" showPageBreaks="1" showGridLines="0" fitToPage="1" printArea="1" hiddenRows="1" view="pageBreakPreview">
      <selection activeCell="D6" sqref="D6"/>
      <pageMargins left="0.75" right="0.64" top="0.55000000000000004" bottom="0.46" header="0.4" footer="0.33"/>
      <pageSetup scale="90" orientation="portrait" r:id="rId30"/>
      <headerFooter alignWithMargins="0"/>
    </customSheetView>
    <customSheetView guid="{61957660-E114-4987-A579-EE0EBCC04DE2}" showPageBreaks="1" showGridLines="0" fitToPage="1" printArea="1" hiddenRows="1" view="pageBreakPreview">
      <selection activeCell="D6" sqref="D6"/>
      <pageMargins left="0.75" right="0.64" top="0.55000000000000004" bottom="0.46" header="0.4" footer="0.33"/>
      <pageSetup scale="90" orientation="portrait" r:id="rId31"/>
      <headerFooter alignWithMargins="0"/>
    </customSheetView>
    <customSheetView guid="{002E11BA-D943-47A9-AEDC-085D4F2D2416}" showPageBreaks="1" showGridLines="0" fitToPage="1" printArea="1" hiddenRows="1" hiddenColumns="1" view="pageBreakPreview">
      <selection activeCell="D6" sqref="D6"/>
      <pageMargins left="0.75" right="0.64" top="0.55000000000000004" bottom="0.46" header="0.4" footer="0.33"/>
      <pageSetup scale="97" orientation="portrait" r:id="rId32"/>
      <headerFooter alignWithMargins="0"/>
    </customSheetView>
    <customSheetView guid="{BA636A1C-0CF3-411D-9DF7-8E009FB35118}" showPageBreaks="1" showGridLines="0" fitToPage="1" printArea="1" hiddenRows="1" hiddenColumns="1" view="pageBreakPreview">
      <selection activeCell="D6" sqref="D6"/>
      <pageMargins left="0.75" right="0.64" top="0.55000000000000004" bottom="0.46" header="0.4" footer="0.33"/>
      <pageSetup scale="97" orientation="portrait" r:id="rId33"/>
      <headerFooter alignWithMargins="0"/>
    </customSheetView>
  </customSheetViews>
  <mergeCells count="7">
    <mergeCell ref="B29:C29"/>
    <mergeCell ref="B4:D4"/>
    <mergeCell ref="B1:D1"/>
    <mergeCell ref="B2:D2"/>
    <mergeCell ref="B25:C26"/>
    <mergeCell ref="B24:C24"/>
    <mergeCell ref="B28:C28"/>
  </mergeCells>
  <phoneticPr fontId="6" type="noConversion"/>
  <conditionalFormatting sqref="B19:C23">
    <cfRule type="expression" dxfId="48" priority="35" stopIfTrue="1">
      <formula>$AA$6&lt;2</formula>
    </cfRule>
  </conditionalFormatting>
  <conditionalFormatting sqref="B25:C27 B30:D31">
    <cfRule type="expression" dxfId="47" priority="39" stopIfTrue="1">
      <formula>$D$24="No"</formula>
    </cfRule>
  </conditionalFormatting>
  <conditionalFormatting sqref="B7:D7">
    <cfRule type="expression" dxfId="46" priority="38" stopIfTrue="1">
      <formula>$D$6="Sole Bidder"</formula>
    </cfRule>
  </conditionalFormatting>
  <conditionalFormatting sqref="D8">
    <cfRule type="expression" dxfId="45" priority="37" stopIfTrue="1">
      <formula>$AA$6=0</formula>
    </cfRule>
  </conditionalFormatting>
  <conditionalFormatting sqref="D14:D17">
    <cfRule type="expression" dxfId="44" priority="5">
      <formula>$H$6=1</formula>
    </cfRule>
  </conditionalFormatting>
  <conditionalFormatting sqref="D18">
    <cfRule type="expression" dxfId="43" priority="34">
      <formula>$D$6="Sole Bidder"</formula>
    </cfRule>
  </conditionalFormatting>
  <conditionalFormatting sqref="D19:D22">
    <cfRule type="expression" dxfId="42" priority="8">
      <formula>$H$7=3</formula>
    </cfRule>
  </conditionalFormatting>
  <conditionalFormatting sqref="D23">
    <cfRule type="expression" dxfId="41" priority="4">
      <formula>$D$6="Sole Bidder"</formula>
    </cfRule>
  </conditionalFormatting>
  <conditionalFormatting sqref="D25:D27">
    <cfRule type="expression" dxfId="40" priority="1">
      <formula>$D$6="Sole Bidder"</formula>
    </cfRule>
  </conditionalFormatting>
  <dataValidations count="3">
    <dataValidation type="list" allowBlank="1" showInputMessage="1" showErrorMessage="1" sqref="D6" xr:uid="{00000000-0002-0000-0200-000000000000}">
      <formula1>$AA$2:$AA$3</formula1>
    </dataValidation>
    <dataValidation type="list" allowBlank="1" showInputMessage="1" showErrorMessage="1" sqref="D7" xr:uid="{00000000-0002-0000-0200-000001000000}">
      <formula1>$AB$2:$AB$3</formula1>
    </dataValidation>
    <dataValidation type="list" allowBlank="1" showInputMessage="1" showErrorMessage="1" sqref="D24 D28" xr:uid="{00000000-0002-0000-0200-000002000000}">
      <formula1>"Yes, No"</formula1>
    </dataValidation>
  </dataValidations>
  <pageMargins left="0.75" right="0.64" top="0.55000000000000004" bottom="0.46" header="0.4" footer="0.33"/>
  <pageSetup scale="97" orientation="portrait" r:id="rId34"/>
  <headerFooter alignWithMargins="0"/>
  <drawing r:id="rId3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dimension ref="A1"/>
  <sheetViews>
    <sheetView workbookViewId="0"/>
  </sheetViews>
  <sheetFormatPr defaultRowHeight="13.5"/>
  <sheetData/>
  <customSheetViews>
    <customSheetView guid="{496AE10D-777F-41DC-9459-B685612D7084}" state="hidden">
      <pageMargins left="0.7" right="0.7" top="0.75" bottom="0.75" header="0.3" footer="0.3"/>
    </customSheetView>
    <customSheetView guid="{148014DA-3A4E-4452-87FA-29E4225C1DBF}" state="hidden">
      <pageMargins left="0.7" right="0.7" top="0.75" bottom="0.75" header="0.3" footer="0.3"/>
    </customSheetView>
    <customSheetView guid="{4167AD0A-C305-4E18-90C0-E68C87B87BD7}" state="hidden">
      <pageMargins left="0.7" right="0.7" top="0.75" bottom="0.75" header="0.3" footer="0.3"/>
    </customSheetView>
    <customSheetView guid="{E2E07920-5DA8-4DCB-AB03-A2E9F9E2B56D}" state="hidden">
      <pageMargins left="0.7" right="0.7" top="0.75" bottom="0.75" header="0.3" footer="0.3"/>
    </customSheetView>
    <customSheetView guid="{F7E0F5F5-A837-4858-962B-5093C362A793}" state="hidden">
      <pageMargins left="0.7" right="0.7" top="0.75" bottom="0.75" header="0.3" footer="0.3"/>
    </customSheetView>
    <customSheetView guid="{4C19ED80-F250-4761-A9B9-FB9136AF75D8}" state="hidden">
      <pageMargins left="0.7" right="0.7" top="0.75" bottom="0.75" header="0.3" footer="0.3"/>
    </customSheetView>
    <customSheetView guid="{E51D3662-FFCE-4FD6-A590-7DDC9E38C41F}" state="hidden">
      <pageMargins left="0.7" right="0.7" top="0.75" bottom="0.75" header="0.3" footer="0.3"/>
    </customSheetView>
    <customSheetView guid="{CB7992C9-ABA5-4C7D-8C49-1E1D8E8875C7}" state="hidden">
      <pageMargins left="0.7" right="0.7" top="0.75" bottom="0.75" header="0.3" footer="0.3"/>
    </customSheetView>
    <customSheetView guid="{97C0FC0E-800C-45C9-895E-E91A3F1ADBA4}" state="hidden">
      <pageMargins left="0.7" right="0.7" top="0.75" bottom="0.75" header="0.3" footer="0.3"/>
    </customSheetView>
    <customSheetView guid="{15A19D23-A9FD-4FC1-B7B0-F2D16BDFC729}" state="hidden">
      <pageMargins left="0.7" right="0.7" top="0.75" bottom="0.75" header="0.3" footer="0.3"/>
    </customSheetView>
    <customSheetView guid="{C5EDD9E3-0801-4479-8600-A80B0FCFDF0B}" state="hidden">
      <pageMargins left="0.7" right="0.7" top="0.75" bottom="0.75" header="0.3" footer="0.3"/>
    </customSheetView>
    <customSheetView guid="{477F7E43-D393-45BA-B99B-D838E4629B5D}" state="hidden">
      <pageMargins left="0.7" right="0.7" top="0.75" bottom="0.75" header="0.3" footer="0.3"/>
    </customSheetView>
    <customSheetView guid="{8E3ED18F-7B8F-4A1C-969D-A70DC3B696C3}" state="hidden">
      <pageMargins left="0.7" right="0.7" top="0.75" bottom="0.75" header="0.3" footer="0.3"/>
    </customSheetView>
    <customSheetView guid="{38BECF6E-1A53-4F98-87B9-44F2C5F77E08}" state="hidden">
      <pageMargins left="0.7" right="0.7" top="0.75" bottom="0.75" header="0.3" footer="0.3"/>
    </customSheetView>
    <customSheetView guid="{340562B9-6CEE-4962-8D7D-CA1C6778F52C}" state="hidden">
      <pageMargins left="0.7" right="0.7" top="0.75" bottom="0.75" header="0.3" footer="0.3"/>
    </customSheetView>
    <customSheetView guid="{82E8A0F5-0020-4355-95CF-28601763A783}" state="hidden">
      <pageMargins left="0.7" right="0.7" top="0.75" bottom="0.75" header="0.3" footer="0.3"/>
    </customSheetView>
    <customSheetView guid="{05855B4F-D61E-4C97-B759-B2F96767F6F8}" state="hidden">
      <pageMargins left="0.7" right="0.7" top="0.75" bottom="0.75" header="0.3" footer="0.3"/>
    </customSheetView>
    <customSheetView guid="{AAA2E7F9-19F9-4EE2-88F1-FC4B485FDC89}" state="hidden">
      <pageMargins left="0.7" right="0.7" top="0.75" bottom="0.75" header="0.3" footer="0.3"/>
    </customSheetView>
    <customSheetView guid="{5F98D4F5-B0F8-4B93-97A5-7D09B63D9214}" state="hidden">
      <pageMargins left="0.7" right="0.7" top="0.75" bottom="0.75" header="0.3" footer="0.3"/>
    </customSheetView>
    <customSheetView guid="{61957660-E114-4987-A579-EE0EBCC04DE2}" state="hidden">
      <pageMargins left="0.7" right="0.7" top="0.75" bottom="0.75" header="0.3" footer="0.3"/>
    </customSheetView>
    <customSheetView guid="{002E11BA-D943-47A9-AEDC-085D4F2D2416}" state="hidden">
      <pageMargins left="0.7" right="0.7" top="0.75" bottom="0.75" header="0.3" footer="0.3"/>
    </customSheetView>
    <customSheetView guid="{BA636A1C-0CF3-411D-9DF7-8E009FB35118}" state="hidden">
      <pageMargins left="0.7" right="0.7" top="0.75" bottom="0.75" header="0.3" footer="0.3"/>
    </customSheetView>
  </customSheetView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indexed="34"/>
    <pageSetUpPr fitToPage="1"/>
  </sheetPr>
  <dimension ref="A1:AT40"/>
  <sheetViews>
    <sheetView showGridLines="0" view="pageBreakPreview" zoomScaleSheetLayoutView="100" workbookViewId="0">
      <selection activeCell="E26" sqref="E26"/>
    </sheetView>
  </sheetViews>
  <sheetFormatPr defaultColWidth="9.140625" defaultRowHeight="16.5"/>
  <cols>
    <col min="1" max="1" width="12.140625" style="28" customWidth="1"/>
    <col min="2" max="2" width="15.7109375" style="28" customWidth="1"/>
    <col min="3" max="3" width="11.42578125" style="28" customWidth="1"/>
    <col min="4" max="4" width="20.42578125" style="28" customWidth="1"/>
    <col min="5" max="5" width="40.85546875" style="28" customWidth="1"/>
    <col min="6" max="6" width="12.85546875" style="28" customWidth="1"/>
    <col min="7" max="25" width="9.7109375" style="28" customWidth="1"/>
    <col min="26" max="26" width="18" style="143" customWidth="1"/>
    <col min="27" max="28" width="9.140625" style="23"/>
    <col min="29" max="16384" width="9.140625" style="24"/>
  </cols>
  <sheetData>
    <row r="1" spans="1:46" ht="27" customHeight="1">
      <c r="A1" s="709" t="str">
        <f>Cover!B3</f>
        <v>Specification No.:CC/NT/G-COND/DOM/A02/25/01011</v>
      </c>
      <c r="B1" s="709"/>
      <c r="C1" s="709"/>
      <c r="D1" s="709"/>
      <c r="E1" s="326" t="str">
        <f>"Attachment-3(JV) " &amp; AT1</f>
        <v>Attachment-3(JV) (CD02)</v>
      </c>
      <c r="F1" s="68"/>
      <c r="G1" s="68"/>
      <c r="H1" s="68"/>
      <c r="I1" s="68"/>
      <c r="J1" s="68"/>
      <c r="K1" s="68"/>
      <c r="L1" s="68"/>
      <c r="M1" s="68"/>
      <c r="N1" s="68"/>
      <c r="O1" s="68"/>
      <c r="P1" s="68"/>
      <c r="Q1" s="68"/>
      <c r="R1" s="68"/>
      <c r="S1" s="68"/>
      <c r="T1" s="68"/>
      <c r="U1" s="68"/>
      <c r="V1" s="68"/>
      <c r="W1" s="68"/>
      <c r="X1" s="68"/>
      <c r="Y1" s="68"/>
      <c r="Z1" s="145">
        <f>'Names of Bidder'!D6</f>
        <v>0</v>
      </c>
      <c r="AT1" s="146" t="str">
        <f>Basic!B2</f>
        <v>(CD02)</v>
      </c>
    </row>
    <row r="2" spans="1:46" ht="10.5" customHeight="1">
      <c r="Z2" s="145">
        <f>'Names of Bidder'!AA6</f>
        <v>0</v>
      </c>
    </row>
    <row r="3" spans="1:46" ht="78.75" customHeight="1">
      <c r="A3" s="710" t="str">
        <f>Cover!B2</f>
        <v>Conductor Package CD02 for supply of balance quantity of ACSR MOOSE Conductor for part of Diding – Dhalkebar – Bathnaha Transmission Line corresponding to Tower Package- TW02 associated with Arun-3 HEP in Nepal under Consultancy services to SAPDC.</v>
      </c>
      <c r="B3" s="710"/>
      <c r="C3" s="710"/>
      <c r="D3" s="710"/>
      <c r="E3" s="710"/>
      <c r="F3" s="69"/>
      <c r="G3" s="69"/>
      <c r="H3" s="69"/>
      <c r="I3" s="69"/>
      <c r="J3" s="69"/>
      <c r="K3" s="69"/>
      <c r="L3" s="69"/>
      <c r="M3" s="69"/>
      <c r="N3" s="69"/>
      <c r="O3" s="69"/>
      <c r="P3" s="69"/>
      <c r="Q3" s="69"/>
      <c r="R3" s="69"/>
      <c r="S3" s="69"/>
      <c r="T3" s="69"/>
      <c r="U3" s="69"/>
      <c r="V3" s="69"/>
      <c r="W3" s="69"/>
      <c r="X3" s="69"/>
      <c r="Y3" s="69"/>
      <c r="Z3" s="147"/>
      <c r="AA3" s="26"/>
      <c r="AB3" s="25"/>
    </row>
    <row r="4" spans="1:46" ht="20.100000000000001" customHeight="1">
      <c r="A4" s="27"/>
      <c r="AB4" s="29"/>
      <c r="AC4" s="12"/>
    </row>
    <row r="5" spans="1:46" ht="20.100000000000001" customHeight="1">
      <c r="A5" s="711" t="s">
        <v>337</v>
      </c>
      <c r="B5" s="711"/>
      <c r="C5" s="711"/>
      <c r="D5" s="711"/>
      <c r="E5" s="711"/>
      <c r="F5" s="27"/>
      <c r="G5" s="27"/>
      <c r="H5" s="27"/>
      <c r="I5" s="27"/>
      <c r="J5" s="27"/>
      <c r="K5" s="27"/>
      <c r="L5" s="27"/>
      <c r="M5" s="27"/>
      <c r="N5" s="27"/>
      <c r="O5" s="27"/>
      <c r="P5" s="27"/>
      <c r="Q5" s="27"/>
      <c r="R5" s="27"/>
      <c r="S5" s="27"/>
      <c r="T5" s="27"/>
      <c r="U5" s="27"/>
      <c r="V5" s="27"/>
      <c r="W5" s="27"/>
      <c r="X5" s="27"/>
      <c r="Y5" s="27"/>
      <c r="Z5" s="148"/>
      <c r="AB5" s="29"/>
      <c r="AC5" s="12"/>
    </row>
    <row r="6" spans="1:46" ht="20.100000000000001" customHeight="1">
      <c r="A6" s="31"/>
      <c r="AB6" s="29"/>
      <c r="AC6" s="12"/>
    </row>
    <row r="7" spans="1:46" ht="20.100000000000001" customHeight="1">
      <c r="A7" s="32" t="str">
        <f>"Bidder’s Name and Address (" &amp; MID('Names of Bidder'!B9,9, 20) &amp; ") :"</f>
        <v>Bidder’s Name and Address (Qualified Licensee) :</v>
      </c>
      <c r="E7" s="16" t="s">
        <v>343</v>
      </c>
      <c r="F7" s="16"/>
      <c r="G7" s="16"/>
      <c r="H7" s="16"/>
      <c r="I7" s="16"/>
      <c r="J7" s="16"/>
      <c r="K7" s="16"/>
      <c r="L7" s="16"/>
      <c r="M7" s="16"/>
      <c r="N7" s="16"/>
      <c r="O7" s="16"/>
      <c r="P7" s="16"/>
      <c r="Q7" s="16"/>
      <c r="R7" s="16"/>
      <c r="S7" s="16"/>
      <c r="T7" s="16"/>
      <c r="U7" s="16"/>
      <c r="V7" s="16"/>
      <c r="W7" s="16"/>
      <c r="X7" s="16"/>
      <c r="Y7" s="16"/>
      <c r="AB7" s="29"/>
      <c r="AC7" s="12"/>
    </row>
    <row r="8" spans="1:46" ht="21" customHeight="1">
      <c r="A8" s="708" t="str">
        <f>IF('Names of Bidder'!D6= "JV (Joint Venture)", "JV of " &amp; Z8, "")</f>
        <v/>
      </c>
      <c r="B8" s="708"/>
      <c r="C8" s="708"/>
      <c r="D8" s="708"/>
      <c r="E8" s="13" t="s">
        <v>345</v>
      </c>
      <c r="F8" s="16"/>
      <c r="G8" s="16"/>
      <c r="I8" s="16"/>
      <c r="J8" s="16"/>
      <c r="K8" s="16"/>
      <c r="L8" s="16"/>
      <c r="M8" s="16"/>
      <c r="N8" s="16"/>
      <c r="O8" s="16"/>
      <c r="P8" s="16"/>
      <c r="Q8" s="16"/>
      <c r="R8" s="16"/>
      <c r="S8" s="16"/>
      <c r="T8" s="16"/>
      <c r="U8" s="16"/>
      <c r="V8" s="16"/>
      <c r="W8" s="16"/>
      <c r="X8" s="16"/>
      <c r="Y8" s="16"/>
      <c r="Z8" s="149" t="str">
        <f>IF('Names of Bidder'!D7=1,'Names of Bidder'!D9&amp;" &amp; "&amp;'Names of Bidder'!D14,IF('Names of Bidder'!D7="2 or More",'Names of Bidder'!D9&amp;" , "&amp;'Names of Bidder'!D14&amp;" &amp; "&amp;'Names of Bidder'!D19,""))</f>
        <v/>
      </c>
      <c r="AB8" s="29"/>
      <c r="AC8" s="12"/>
    </row>
    <row r="9" spans="1:46" ht="20.100000000000001" customHeight="1">
      <c r="A9" s="14" t="s">
        <v>344</v>
      </c>
      <c r="B9" s="713">
        <f>'Names of Bidder'!D9</f>
        <v>0</v>
      </c>
      <c r="C9" s="713"/>
      <c r="D9" s="713"/>
      <c r="E9" s="13" t="s">
        <v>347</v>
      </c>
      <c r="F9" s="13"/>
      <c r="G9" s="13"/>
      <c r="H9" s="13"/>
      <c r="I9" s="13"/>
      <c r="J9" s="13"/>
      <c r="K9" s="13"/>
      <c r="L9" s="13"/>
      <c r="M9" s="13"/>
      <c r="N9" s="13"/>
      <c r="O9" s="13"/>
      <c r="P9" s="13"/>
      <c r="Q9" s="13"/>
      <c r="R9" s="13"/>
      <c r="S9" s="13"/>
      <c r="T9" s="13"/>
      <c r="U9" s="13"/>
      <c r="V9" s="13"/>
      <c r="W9" s="13"/>
      <c r="X9" s="13"/>
      <c r="Y9" s="13"/>
      <c r="AB9" s="29"/>
      <c r="AC9" s="12"/>
    </row>
    <row r="10" spans="1:46" ht="20.100000000000001" customHeight="1">
      <c r="A10" s="14" t="s">
        <v>346</v>
      </c>
      <c r="B10" s="713">
        <f>'Names of Bidder'!D10</f>
        <v>0</v>
      </c>
      <c r="C10" s="713"/>
      <c r="D10" s="713"/>
      <c r="E10" s="13" t="s">
        <v>172</v>
      </c>
      <c r="F10" s="13"/>
      <c r="G10" s="13"/>
      <c r="H10" s="13"/>
      <c r="I10" s="13"/>
      <c r="J10" s="13"/>
      <c r="K10" s="13"/>
      <c r="L10" s="13"/>
      <c r="M10" s="13"/>
      <c r="N10" s="13"/>
      <c r="O10" s="13"/>
      <c r="P10" s="13"/>
      <c r="Q10" s="13"/>
      <c r="R10" s="13"/>
      <c r="S10" s="13"/>
      <c r="T10" s="13"/>
      <c r="U10" s="13"/>
      <c r="V10" s="13"/>
      <c r="W10" s="13"/>
      <c r="X10" s="13"/>
      <c r="Y10" s="13"/>
      <c r="AB10" s="29"/>
      <c r="AC10" s="12"/>
    </row>
    <row r="11" spans="1:46" ht="20.100000000000001" customHeight="1">
      <c r="B11" s="713">
        <f>'Names of Bidder'!D11</f>
        <v>0</v>
      </c>
      <c r="C11" s="713"/>
      <c r="D11" s="713"/>
      <c r="E11" s="13" t="s">
        <v>348</v>
      </c>
      <c r="F11" s="13"/>
      <c r="G11" s="13"/>
      <c r="H11" s="13"/>
      <c r="I11" s="13"/>
      <c r="J11" s="13"/>
      <c r="K11" s="13"/>
      <c r="L11" s="13"/>
      <c r="M11" s="13"/>
      <c r="N11" s="13"/>
      <c r="O11" s="13"/>
      <c r="P11" s="13"/>
      <c r="Q11" s="13"/>
      <c r="R11" s="13"/>
      <c r="S11" s="13"/>
      <c r="T11" s="13"/>
      <c r="U11" s="13"/>
      <c r="V11" s="13"/>
      <c r="W11" s="13"/>
      <c r="X11" s="13"/>
      <c r="Y11" s="13"/>
    </row>
    <row r="12" spans="1:46" ht="20.100000000000001" customHeight="1">
      <c r="A12" s="31"/>
      <c r="B12" s="713">
        <f>'Names of Bidder'!D12</f>
        <v>0</v>
      </c>
      <c r="C12" s="713"/>
      <c r="D12" s="713"/>
      <c r="E12" s="13"/>
      <c r="F12" s="13"/>
      <c r="G12" s="13"/>
      <c r="H12" s="13"/>
      <c r="I12" s="13"/>
      <c r="J12" s="13"/>
      <c r="K12" s="13"/>
      <c r="L12" s="13"/>
      <c r="M12" s="13"/>
      <c r="N12" s="13"/>
      <c r="O12" s="13"/>
      <c r="P12" s="13"/>
      <c r="Q12" s="13"/>
      <c r="R12" s="13"/>
      <c r="S12" s="13"/>
      <c r="T12" s="13"/>
      <c r="U12" s="13"/>
      <c r="V12" s="13"/>
      <c r="W12" s="13"/>
      <c r="X12" s="13"/>
      <c r="Y12" s="13"/>
    </row>
    <row r="13" spans="1:46" ht="9.9499999999999993" customHeight="1">
      <c r="A13" s="31"/>
      <c r="B13" s="119"/>
      <c r="C13" s="119"/>
      <c r="D13" s="119"/>
      <c r="E13" s="24"/>
      <c r="F13" s="13"/>
      <c r="G13" s="13"/>
      <c r="H13" s="13"/>
      <c r="I13" s="13"/>
      <c r="J13" s="13"/>
      <c r="K13" s="13"/>
      <c r="L13" s="13"/>
      <c r="M13" s="13"/>
      <c r="N13" s="13"/>
      <c r="O13" s="13"/>
      <c r="P13" s="13"/>
      <c r="Q13" s="13"/>
      <c r="R13" s="13"/>
      <c r="S13" s="13"/>
      <c r="T13" s="13"/>
      <c r="U13" s="13"/>
      <c r="V13" s="13"/>
      <c r="W13" s="13"/>
      <c r="X13" s="13"/>
      <c r="Y13" s="13"/>
    </row>
    <row r="14" spans="1:46" ht="20.100000000000001" customHeight="1">
      <c r="A14" s="711"/>
      <c r="B14" s="711"/>
      <c r="C14" s="711"/>
      <c r="D14" s="711"/>
      <c r="E14" s="711"/>
      <c r="F14" s="13"/>
      <c r="G14" s="13"/>
      <c r="H14" s="13"/>
      <c r="I14" s="13"/>
      <c r="J14" s="13"/>
      <c r="K14" s="13"/>
      <c r="L14" s="13"/>
      <c r="M14" s="13"/>
      <c r="N14" s="13"/>
      <c r="O14" s="13"/>
      <c r="P14" s="13"/>
      <c r="Q14" s="13"/>
      <c r="R14" s="13"/>
      <c r="S14" s="13"/>
      <c r="T14" s="13"/>
      <c r="U14" s="13"/>
      <c r="V14" s="13"/>
      <c r="W14" s="13"/>
      <c r="X14" s="13"/>
      <c r="Y14" s="13"/>
    </row>
    <row r="15" spans="1:46" ht="20.100000000000001" customHeight="1">
      <c r="A15" s="32"/>
      <c r="B15" s="119"/>
      <c r="C15" s="119"/>
      <c r="D15" s="119"/>
      <c r="E15" s="13"/>
      <c r="F15" s="13"/>
      <c r="G15" s="13"/>
      <c r="H15" s="13"/>
      <c r="I15" s="13"/>
      <c r="J15" s="13"/>
      <c r="K15" s="13"/>
      <c r="L15" s="13"/>
      <c r="M15" s="13"/>
      <c r="N15" s="13"/>
      <c r="O15" s="13"/>
      <c r="P15" s="13"/>
      <c r="Q15" s="13"/>
      <c r="R15" s="13"/>
      <c r="S15" s="13"/>
      <c r="T15" s="13"/>
      <c r="U15" s="13"/>
      <c r="V15" s="13"/>
      <c r="W15" s="13"/>
      <c r="X15" s="13"/>
      <c r="Y15" s="13"/>
    </row>
    <row r="16" spans="1:46" ht="20.100000000000001" customHeight="1">
      <c r="A16" s="32"/>
      <c r="B16" s="714" t="s">
        <v>796</v>
      </c>
      <c r="C16" s="714"/>
      <c r="D16" s="714"/>
      <c r="E16" s="136" t="str">
        <f>IF(Z2="2 or More", "Other Partner-2", "")</f>
        <v/>
      </c>
      <c r="F16" s="13"/>
      <c r="G16" s="13"/>
      <c r="H16" s="13"/>
      <c r="I16" s="13"/>
      <c r="J16" s="13"/>
      <c r="K16" s="13"/>
      <c r="L16" s="13"/>
      <c r="M16" s="13"/>
      <c r="N16" s="13"/>
      <c r="O16" s="13"/>
      <c r="P16" s="13"/>
      <c r="Q16" s="13"/>
      <c r="R16" s="13"/>
      <c r="S16" s="13"/>
      <c r="T16" s="13"/>
      <c r="U16" s="13"/>
      <c r="V16" s="13"/>
      <c r="W16" s="13"/>
      <c r="X16" s="13"/>
      <c r="Y16" s="13"/>
    </row>
    <row r="17" spans="1:28" ht="20.100000000000001" customHeight="1">
      <c r="A17" s="14"/>
      <c r="B17" s="713"/>
      <c r="C17" s="713"/>
      <c r="D17" s="713"/>
      <c r="E17" s="259" t="str">
        <f>IF($Z$2="2 or More", IF('Names of Bidder'!D19=0, "", 'Names of Bidder'!D19), "")</f>
        <v/>
      </c>
      <c r="F17" s="13"/>
      <c r="G17" s="13"/>
      <c r="H17" s="13"/>
      <c r="I17" s="13"/>
      <c r="J17" s="13"/>
      <c r="K17" s="13"/>
      <c r="L17" s="13"/>
      <c r="M17" s="13"/>
      <c r="N17" s="13"/>
      <c r="O17" s="13"/>
      <c r="P17" s="13"/>
      <c r="Q17" s="13"/>
      <c r="R17" s="13"/>
      <c r="S17" s="13"/>
      <c r="T17" s="13"/>
      <c r="U17" s="13"/>
      <c r="V17" s="13"/>
      <c r="W17" s="13"/>
      <c r="X17" s="13"/>
      <c r="Y17" s="13"/>
    </row>
    <row r="18" spans="1:28" ht="20.100000000000001" customHeight="1">
      <c r="A18" s="14"/>
      <c r="B18" s="713"/>
      <c r="C18" s="713"/>
      <c r="D18" s="713"/>
      <c r="E18" s="259" t="str">
        <f>IF($Z$2="2 or More", IF('Names of Bidder'!D20=0, "", 'Names of Bidder'!D20), "")</f>
        <v/>
      </c>
      <c r="F18" s="13"/>
      <c r="G18" s="13"/>
      <c r="H18" s="13"/>
      <c r="I18" s="13"/>
      <c r="J18" s="13"/>
      <c r="K18" s="13"/>
      <c r="L18" s="13"/>
      <c r="M18" s="13"/>
      <c r="N18" s="13"/>
      <c r="O18" s="13"/>
      <c r="P18" s="13"/>
      <c r="Q18" s="13"/>
      <c r="R18" s="13"/>
      <c r="S18" s="13"/>
      <c r="T18" s="13"/>
      <c r="U18" s="13"/>
      <c r="V18" s="13"/>
      <c r="W18" s="13"/>
      <c r="X18" s="13"/>
      <c r="Y18" s="13"/>
    </row>
    <row r="19" spans="1:28" ht="20.100000000000001" customHeight="1">
      <c r="A19" s="31"/>
      <c r="B19" s="713"/>
      <c r="C19" s="713"/>
      <c r="D19" s="713"/>
      <c r="E19" s="259" t="str">
        <f>IF($Z$2="2 or More", IF('Names of Bidder'!D21=0, "", 'Names of Bidder'!D21), "")</f>
        <v/>
      </c>
      <c r="AA19" s="13"/>
    </row>
    <row r="20" spans="1:28" ht="20.100000000000001" customHeight="1">
      <c r="A20" s="31"/>
      <c r="B20" s="713"/>
      <c r="C20" s="713"/>
      <c r="D20" s="713"/>
      <c r="E20" s="259" t="str">
        <f>IF($Z$2="2 or More", IF('Names of Bidder'!D22=0, "", 'Names of Bidder'!D22), "")</f>
        <v/>
      </c>
      <c r="AA20" s="13"/>
    </row>
    <row r="21" spans="1:28" ht="20.100000000000001" customHeight="1">
      <c r="A21" s="28" t="s">
        <v>338</v>
      </c>
    </row>
    <row r="22" spans="1:28" ht="84" customHeight="1">
      <c r="A22" s="712" t="s">
        <v>339</v>
      </c>
      <c r="B22" s="712"/>
      <c r="C22" s="712"/>
      <c r="D22" s="712"/>
      <c r="E22" s="712"/>
      <c r="F22" s="31"/>
      <c r="G22" s="31"/>
      <c r="H22" s="31"/>
      <c r="I22" s="31"/>
      <c r="J22" s="31"/>
      <c r="K22" s="31"/>
      <c r="L22" s="31"/>
      <c r="M22" s="31"/>
      <c r="N22" s="31"/>
      <c r="O22" s="31"/>
      <c r="P22" s="31"/>
      <c r="Q22" s="31"/>
      <c r="R22" s="31"/>
      <c r="S22" s="31"/>
      <c r="T22" s="31"/>
      <c r="U22" s="31"/>
      <c r="V22" s="31"/>
      <c r="W22" s="31"/>
      <c r="X22" s="31"/>
      <c r="Y22" s="31"/>
      <c r="Z22" s="150"/>
      <c r="AA22" s="33"/>
      <c r="AB22" s="33"/>
    </row>
    <row r="23" spans="1:28" ht="33" customHeight="1">
      <c r="D23" s="36"/>
    </row>
    <row r="24" spans="1:28" ht="33" customHeight="1">
      <c r="A24" s="35" t="s">
        <v>7</v>
      </c>
      <c r="B24" s="67">
        <f>'Names of Bidder'!D36</f>
        <v>0</v>
      </c>
      <c r="C24" s="32"/>
      <c r="D24" s="36" t="s">
        <v>5</v>
      </c>
      <c r="E24" s="258">
        <f>'Names of Bidder'!D33</f>
        <v>0</v>
      </c>
      <c r="F24" s="32"/>
      <c r="G24" s="32"/>
      <c r="H24" s="32"/>
      <c r="I24" s="32"/>
      <c r="J24" s="32"/>
      <c r="K24" s="32"/>
      <c r="L24" s="32"/>
      <c r="M24" s="32"/>
      <c r="N24" s="32"/>
      <c r="O24" s="32"/>
      <c r="P24" s="32"/>
      <c r="Q24" s="32"/>
      <c r="R24" s="32"/>
      <c r="S24" s="32"/>
      <c r="T24" s="32"/>
      <c r="U24" s="32"/>
      <c r="V24" s="32"/>
      <c r="W24" s="32"/>
      <c r="X24" s="32"/>
      <c r="Y24" s="32"/>
      <c r="AA24" s="23">
        <f>Basic!B4</f>
        <v>0</v>
      </c>
    </row>
    <row r="25" spans="1:28" ht="33" customHeight="1">
      <c r="A25" s="35" t="s">
        <v>8</v>
      </c>
      <c r="B25" s="258">
        <f>'Names of Bidder'!D37</f>
        <v>0</v>
      </c>
      <c r="C25" s="32"/>
      <c r="D25" s="36" t="s">
        <v>6</v>
      </c>
      <c r="E25" s="258">
        <f>'Names of Bidder'!D34</f>
        <v>0</v>
      </c>
      <c r="F25" s="38"/>
      <c r="G25" s="38"/>
      <c r="H25" s="38"/>
      <c r="I25" s="38"/>
      <c r="J25" s="38"/>
      <c r="K25" s="38"/>
      <c r="L25" s="38"/>
      <c r="M25" s="38"/>
      <c r="N25" s="38"/>
      <c r="O25" s="38"/>
      <c r="P25" s="38"/>
      <c r="Q25" s="38"/>
      <c r="R25" s="38"/>
      <c r="S25" s="38"/>
      <c r="T25" s="38"/>
      <c r="U25" s="38"/>
      <c r="V25" s="38"/>
      <c r="W25" s="38"/>
      <c r="X25" s="38"/>
      <c r="Y25" s="38"/>
      <c r="AA25" s="23">
        <f>Basic!D5</f>
        <v>0</v>
      </c>
    </row>
    <row r="26" spans="1:28" ht="33" customHeight="1">
      <c r="C26" s="32"/>
      <c r="D26" s="36"/>
      <c r="F26" s="38"/>
      <c r="G26" s="38"/>
      <c r="H26" s="38"/>
      <c r="I26" s="38"/>
      <c r="J26" s="38"/>
      <c r="K26" s="38"/>
      <c r="L26" s="38"/>
      <c r="M26" s="38"/>
      <c r="N26" s="38"/>
      <c r="O26" s="38"/>
      <c r="P26" s="38"/>
      <c r="Q26" s="38"/>
      <c r="R26" s="38"/>
      <c r="S26" s="38"/>
      <c r="T26" s="38"/>
      <c r="U26" s="38"/>
      <c r="V26" s="38"/>
      <c r="W26" s="38"/>
      <c r="X26" s="38"/>
      <c r="Y26" s="38"/>
    </row>
    <row r="27" spans="1:28" ht="33" customHeight="1">
      <c r="A27" s="32"/>
      <c r="C27" s="32"/>
      <c r="E27" s="32"/>
      <c r="F27" s="32"/>
      <c r="G27" s="32"/>
      <c r="H27" s="32"/>
      <c r="I27" s="32"/>
      <c r="J27" s="32"/>
      <c r="K27" s="32"/>
      <c r="L27" s="32"/>
      <c r="M27" s="32"/>
      <c r="N27" s="32"/>
      <c r="O27" s="32"/>
      <c r="P27" s="32"/>
      <c r="Q27" s="32"/>
      <c r="R27" s="32"/>
      <c r="S27" s="32"/>
      <c r="T27" s="32"/>
      <c r="U27" s="32"/>
      <c r="V27" s="32"/>
      <c r="W27" s="32"/>
      <c r="X27" s="32"/>
      <c r="Y27" s="32"/>
    </row>
    <row r="28" spans="1:28" ht="20.100000000000001" customHeight="1"/>
    <row r="29" spans="1:28" ht="20.100000000000001" customHeight="1">
      <c r="A29" s="37"/>
    </row>
    <row r="30" spans="1:28" ht="20.100000000000001" customHeight="1"/>
    <row r="31" spans="1:28" ht="20.100000000000001" customHeight="1"/>
    <row r="32" spans="1:28" ht="20.100000000000001" customHeight="1">
      <c r="A32" s="37"/>
    </row>
    <row r="33" spans="1:1" ht="20.100000000000001" customHeight="1"/>
    <row r="34" spans="1:1" ht="20.100000000000001" customHeight="1">
      <c r="A34" s="37"/>
    </row>
    <row r="35" spans="1:1" ht="20.100000000000001" customHeight="1"/>
    <row r="36" spans="1:1" ht="20.100000000000001" customHeight="1">
      <c r="A36" s="37"/>
    </row>
    <row r="37" spans="1:1" ht="20.100000000000001" customHeight="1"/>
    <row r="38" spans="1:1" ht="20.100000000000001" customHeight="1"/>
    <row r="39" spans="1:1" ht="20.100000000000001" customHeight="1"/>
    <row r="40" spans="1:1" ht="20.100000000000001" customHeight="1"/>
  </sheetData>
  <sheetProtection algorithmName="SHA-512" hashValue="HD4JsISA9zWchboZZ/kRzVkZeeenPqM1B0uImE8f+pwdkLycmLTOXtZ9Qn6l/EQpEq6o3hTq7ZxZQmwlzpoXyQ==" saltValue="jG7w1wSdHXRft2/OnytZow==" spinCount="100000" sheet="1" formatColumns="0" formatRows="0" selectLockedCells="1"/>
  <customSheetViews>
    <customSheetView guid="{496AE10D-777F-41DC-9459-B685612D7084}" showPageBreaks="1" showGridLines="0" fitToPage="1" printArea="1" view="pageBreakPreview">
      <selection activeCell="E26" sqref="E26"/>
      <pageMargins left="0.75" right="0.63" top="0.57999999999999996" bottom="0.6" header="0.34" footer="0.35"/>
      <pageSetup orientation="portrait" r:id="rId1"/>
      <headerFooter alignWithMargins="0">
        <oddFooter>&amp;R&amp;"Book Antiqua,Bold"&amp;8 Page &amp;P of &amp;N</oddFooter>
      </headerFooter>
    </customSheetView>
    <customSheetView guid="{148014DA-3A4E-4452-87FA-29E4225C1DBF}" showPageBreaks="1" showGridLines="0" fitToPage="1" printArea="1" view="pageBreakPreview">
      <selection activeCell="D23" sqref="D23"/>
      <pageMargins left="0.75" right="0.63" top="0.57999999999999996" bottom="0.6" header="0.34" footer="0.35"/>
      <pageSetup orientation="portrait" r:id="rId2"/>
      <headerFooter alignWithMargins="0">
        <oddFooter>&amp;R&amp;"Book Antiqua,Bold"&amp;8 Page &amp;P of &amp;N</oddFooter>
      </headerFooter>
    </customSheetView>
    <customSheetView guid="{4167AD0A-C305-4E18-90C0-E68C87B87BD7}" showPageBreaks="1" showGridLines="0" fitToPage="1" printArea="1" view="pageBreakPreview">
      <selection activeCell="D23" sqref="D23"/>
      <pageMargins left="0.75" right="0.63" top="0.57999999999999996" bottom="0.6" header="0.34" footer="0.35"/>
      <pageSetup orientation="portrait" r:id="rId3"/>
      <headerFooter alignWithMargins="0">
        <oddFooter>&amp;R&amp;"Book Antiqua,Bold"&amp;8 Page &amp;P of &amp;N</oddFooter>
      </headerFooter>
    </customSheetView>
    <customSheetView guid="{E2E07920-5DA8-4DCB-AB03-A2E9F9E2B56D}" showPageBreaks="1" showGridLines="0" fitToPage="1" printArea="1" view="pageBreakPreview">
      <selection activeCell="B18" sqref="B18:D18"/>
      <pageMargins left="0.75" right="0.63" top="0.57999999999999996" bottom="0.6" header="0.34" footer="0.35"/>
      <pageSetup scale="97" orientation="portrait" r:id="rId4"/>
      <headerFooter alignWithMargins="0">
        <oddFooter>&amp;R&amp;"Book Antiqua,Bold"&amp;8 Page &amp;P of &amp;N</oddFooter>
      </headerFooter>
    </customSheetView>
    <customSheetView guid="{F7E0F5F5-A837-4858-962B-5093C362A793}" showPageBreaks="1" showGridLines="0" fitToPage="1" printArea="1" view="pageBreakPreview">
      <selection activeCell="B18" sqref="B18:D18"/>
      <pageMargins left="0.75" right="0.63" top="0.57999999999999996" bottom="0.6" header="0.34" footer="0.35"/>
      <pageSetup scale="95" orientation="portrait" r:id="rId5"/>
      <headerFooter alignWithMargins="0">
        <oddFooter>&amp;R&amp;"Book Antiqua,Bold"&amp;8 Page &amp;P of &amp;N</oddFooter>
      </headerFooter>
    </customSheetView>
    <customSheetView guid="{4C19ED80-F250-4761-A9B9-FB9136AF75D8}" showPageBreaks="1" showGridLines="0" fitToPage="1" printArea="1" view="pageBreakPreview" topLeftCell="A10">
      <selection activeCell="G6" sqref="G6"/>
      <pageMargins left="0.75" right="0.63" top="0.57999999999999996" bottom="0.6" header="0.34" footer="0.35"/>
      <pageSetup scale="95" orientation="portrait" r:id="rId6"/>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scale="95" orientation="portrait" r:id="rId7"/>
      <headerFooter alignWithMargins="0">
        <oddFooter>&amp;R&amp;"Book Antiqua,Bold"&amp;8 Page &amp;P of &amp;N</oddFooter>
      </headerFooter>
    </customSheetView>
    <customSheetView guid="{CB7992C9-ABA5-4C7D-8C49-1E1D8E8875C7}" showPageBreaks="1" showGridLines="0" printArea="1" view="pageBreakPreview" topLeftCell="A10">
      <selection activeCell="G8" sqref="G8"/>
      <pageMargins left="0.75" right="0.63" top="0.57999999999999996" bottom="0.6" header="0.34" footer="0.35"/>
      <pageSetup scale="97" orientation="portrait" r:id="rId8"/>
      <headerFooter alignWithMargins="0">
        <oddFooter>&amp;R&amp;"Book Antiqua,Bold"&amp;8 Page &amp;P of &amp;N</oddFooter>
      </headerFooter>
    </customSheetView>
    <customSheetView guid="{97C0FC0E-800C-45C9-895E-E91A3F1ADBA4}" showPageBreaks="1" showGridLines="0" printArea="1" view="pageBreakPreview">
      <selection activeCell="A3" sqref="A3:E3"/>
      <pageMargins left="0.75" right="0.63" top="0.57999999999999996" bottom="0.6" header="0.34" footer="0.35"/>
      <pageSetup scale="97" orientation="portrait" r:id="rId9"/>
      <headerFooter alignWithMargins="0">
        <oddFooter>&amp;R&amp;"Book Antiqua,Bold"&amp;8 Page &amp;P of &amp;N</oddFooter>
      </headerFooter>
    </customSheetView>
    <customSheetView guid="{15A19D23-A9FD-4FC1-B7B0-F2D16BDFC729}" showPageBreaks="1" showGridLines="0" printArea="1" view="pageBreakPreview">
      <selection activeCell="B17" sqref="B17:D17"/>
      <pageMargins left="0.75" right="0.63" top="0.57999999999999996" bottom="0.6" header="0.34" footer="0.35"/>
      <pageSetup scale="97" orientation="portrait" r:id="rId10"/>
      <headerFooter alignWithMargins="0">
        <oddFooter>&amp;R&amp;"Book Antiqua,Bold"&amp;8 Page &amp;P of &amp;N</oddFooter>
      </headerFooter>
    </customSheetView>
    <customSheetView guid="{C5EDD9E3-0801-4479-8600-A80B0FCFDF0B}" showPageBreaks="1" showGridLines="0" printArea="1" view="pageBreakPreview">
      <selection activeCell="B17" sqref="B17:D17"/>
      <pageMargins left="0.75" right="0.63" top="0.57999999999999996" bottom="0.6" header="0.34" footer="0.35"/>
      <pageSetup scale="97" orientation="portrait" r:id="rId11"/>
      <headerFooter alignWithMargins="0">
        <oddFooter>&amp;R&amp;"Book Antiqua,Bold"&amp;8 Page &amp;P of &amp;N</oddFooter>
      </headerFooter>
    </customSheetView>
    <customSheetView guid="{FE4EC9C4-31B9-4D40-8323-5B16C3BC840F}" scale="60" showPageBreaks="1" showGridLines="0" printArea="1" view="pageBreakPreview" topLeftCell="A9">
      <selection activeCell="G9" sqref="G9"/>
      <pageMargins left="0.75" right="0.63" top="0.57999999999999996" bottom="0.6" header="0.34" footer="0.35"/>
      <pageSetup scale="97" orientation="portrait" r:id="rId12"/>
      <headerFooter alignWithMargins="0">
        <oddFooter>&amp;R&amp;"Book Antiqua,Bold"&amp;8 Page &amp;P of &amp;N</oddFooter>
      </headerFooter>
    </customSheetView>
    <customSheetView guid="{F9FE2C60-2849-4C32-B532-2B1A89FFA9CD}" showGridLines="0">
      <selection activeCell="G9" sqref="G9"/>
      <pageMargins left="0.75" right="0.63" top="0.57999999999999996" bottom="0.6" header="0.34" footer="0.35"/>
      <pageSetup orientation="portrait" r:id="rId13"/>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14"/>
      <headerFooter alignWithMargins="0">
        <oddFooter>&amp;R&amp;"Book Antiqua,Bold"&amp;8 Page &amp;P of &amp;N</oddFooter>
      </headerFooter>
    </customSheetView>
    <customSheetView guid="{CD4CA1A8-824A-452F-BDBA-32A47C1B3013}" showGridLines="0" topLeftCell="A7">
      <selection activeCell="B16" sqref="B16:D16"/>
      <pageMargins left="0.75" right="0.63" top="0.57999999999999996" bottom="0.6" header="0.34" footer="0.35"/>
      <pageSetup orientation="portrait" r:id="rId15"/>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6"/>
      <headerFooter alignWithMargins="0">
        <oddFooter>&amp;L&amp;8Tower Package-TW05, TL associated with Phase-I Generation Project in Orissa (Part-C)&amp;R&amp;"Book Antiqua,Bold"&amp;8 Page &amp;P of &amp;N</oddFooter>
      </headerFooter>
    </customSheetView>
    <customSheetView guid="{A3F641DF-CF1D-48E3-AFDC-E52726A449CB}" showPageBreaks="1" zeroValues="0" printArea="1" showRuler="0">
      <pageMargins left="0.75" right="0.75" top="0.55000000000000004" bottom="0.64" header="0.34" footer="0.38"/>
      <pageSetup orientation="portrait" r:id="rId17"/>
      <headerFooter alignWithMargins="0">
        <oddFooter>&amp;L&amp;8Tower Package-P238-TW04, TL associated with Phase-I Generation Project in Orissa (Part-C)&amp;R&amp;"Book Antiqua,Bold"&amp;8Attachment-3(JV) TW04  / Page &amp;P of &amp;N</oddFooter>
      </headerFooter>
    </customSheetView>
    <customSheetView guid="{ECEBABD0-566A-41C4-AA9A-38EA30EFEDA8}" showPageBreaks="1" showGridLines="0" zeroValues="0" printArea="1" showRuler="0" topLeftCell="A7">
      <pageMargins left="0.75" right="0.63" top="0.55000000000000004" bottom="0.64" header="0.34" footer="0.38"/>
      <pageSetup orientation="portrait" r:id="rId18"/>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T2" sqref="AT2"/>
      <pageMargins left="0.75" right="0.63" top="0.57999999999999996" bottom="0.6" header="0.34" footer="0.35"/>
      <pageSetup orientation="portrait" r:id="rId19"/>
      <headerFooter alignWithMargins="0">
        <oddFooter>&amp;R&amp;"Book Antiqua,Bold"&amp;8 Page &amp;P of &amp;N</oddFooter>
      </headerFooter>
    </customSheetView>
    <customSheetView guid="{7A9EA6D6-4DDF-43D9-92E6-C6AFAD14E266}" showGridLines="0">
      <selection activeCell="E27" sqref="E27"/>
      <pageMargins left="0.75" right="0.63" top="0.57999999999999996" bottom="0.6" header="0.34" footer="0.35"/>
      <pageSetup orientation="portrait" r:id="rId20"/>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21"/>
      <headerFooter alignWithMargins="0">
        <oddFooter>&amp;R&amp;"Book Antiqua,Bold"&amp;8 Page &amp;P of &amp;N</oddFooter>
      </headerFooter>
    </customSheetView>
    <customSheetView guid="{240327DD-375F-45D4-BA52-89AFD79FE6A1}" scale="60" showPageBreaks="1" showGridLines="0" printArea="1" view="pageBreakPreview">
      <selection activeCell="G9" sqref="G9"/>
      <pageMargins left="0.75" right="0.63" top="0.57999999999999996" bottom="0.6" header="0.34" footer="0.35"/>
      <pageSetup scale="97" orientation="portrait" r:id="rId22"/>
      <headerFooter alignWithMargins="0">
        <oddFooter>&amp;R&amp;"Book Antiqua,Bold"&amp;8 Page &amp;P of &amp;N</oddFooter>
      </headerFooter>
    </customSheetView>
    <customSheetView guid="{477F7E43-D393-45BA-B99B-D838E4629B5D}" showPageBreaks="1" showGridLines="0" printArea="1" view="pageBreakPreview">
      <selection activeCell="B17" sqref="B17:D17"/>
      <pageMargins left="0.75" right="0.63" top="0.57999999999999996" bottom="0.6" header="0.34" footer="0.35"/>
      <pageSetup scale="97" orientation="portrait" r:id="rId23"/>
      <headerFooter alignWithMargins="0">
        <oddFooter>&amp;R&amp;"Book Antiqua,Bold"&amp;8 Page &amp;P of &amp;N</oddFooter>
      </headerFooter>
    </customSheetView>
    <customSheetView guid="{8E3ED18F-7B8F-4A1C-969D-A70DC3B696C3}" showPageBreaks="1" showGridLines="0" printArea="1" view="pageBreakPreview">
      <selection activeCell="B17" sqref="B17:D17"/>
      <pageMargins left="0.75" right="0.63" top="0.57999999999999996" bottom="0.6" header="0.34" footer="0.35"/>
      <pageSetup scale="97" orientation="portrait" r:id="rId24"/>
      <headerFooter alignWithMargins="0">
        <oddFooter>&amp;R&amp;"Book Antiqua,Bold"&amp;8 Page &amp;P of &amp;N</oddFooter>
      </headerFooter>
    </customSheetView>
    <customSheetView guid="{38BECF6E-1A53-4F98-87B9-44F2C5F77E08}" showPageBreaks="1" showGridLines="0" printArea="1" view="pageBreakPreview">
      <selection activeCell="A3" sqref="A3:E3"/>
      <pageMargins left="0.75" right="0.63" top="0.57999999999999996" bottom="0.6" header="0.34" footer="0.35"/>
      <pageSetup scale="97" orientation="portrait" r:id="rId25"/>
      <headerFooter alignWithMargins="0">
        <oddFooter>&amp;R&amp;"Book Antiqua,Bold"&amp;8 Page &amp;P of &amp;N</oddFooter>
      </headerFooter>
    </customSheetView>
    <customSheetView guid="{340562B9-6CEE-4962-8D7D-CA1C6778F52C}" showPageBreaks="1" showGridLines="0" printArea="1" view="pageBreakPreview">
      <selection activeCell="A3" sqref="A3:E3"/>
      <pageMargins left="0.75" right="0.63" top="0.57999999999999996" bottom="0.6" header="0.34" footer="0.35"/>
      <pageSetup scale="97" orientation="portrait" r:id="rId26"/>
      <headerFooter alignWithMargins="0">
        <oddFooter>&amp;R&amp;"Book Antiqua,Bold"&amp;8 Page &amp;P of &amp;N</oddFooter>
      </headerFooter>
    </customSheetView>
    <customSheetView guid="{82E8A0F5-0020-4355-95CF-28601763A783}" showPageBreaks="1" showGridLines="0" fitToPage="1" printArea="1" view="pageBreakPreview">
      <selection activeCell="G5" sqref="G5"/>
      <pageMargins left="0.75" right="0.63" top="0.57999999999999996" bottom="0.6" header="0.34" footer="0.35"/>
      <pageSetup scale="95" orientation="portrait" r:id="rId27"/>
      <headerFooter alignWithMargins="0">
        <oddFooter>&amp;R&amp;"Book Antiqua,Bold"&amp;8 Page &amp;P of &amp;N</oddFooter>
      </headerFooter>
    </customSheetView>
    <customSheetView guid="{05855B4F-D61E-4C97-B759-B2F96767F6F8}" showPageBreaks="1" showGridLines="0" fitToPage="1" printArea="1" view="pageBreakPreview" topLeftCell="A10">
      <selection activeCell="G6" sqref="G6"/>
      <pageMargins left="0.75" right="0.63" top="0.57999999999999996" bottom="0.6" header="0.34" footer="0.35"/>
      <pageSetup scale="95" orientation="portrait" r:id="rId28"/>
      <headerFooter alignWithMargins="0">
        <oddFooter>&amp;R&amp;"Book Antiqua,Bold"&amp;8 Page &amp;P of &amp;N</oddFooter>
      </headerFooter>
    </customSheetView>
    <customSheetView guid="{AAA2E7F9-19F9-4EE2-88F1-FC4B485FDC89}" showPageBreaks="1" showGridLines="0" fitToPage="1" printArea="1" view="pageBreakPreview">
      <selection activeCell="D25" sqref="D25"/>
      <pageMargins left="0.75" right="0.63" top="0.57999999999999996" bottom="0.6" header="0.34" footer="0.35"/>
      <pageSetup scale="95" orientation="portrait" r:id="rId29"/>
      <headerFooter alignWithMargins="0">
        <oddFooter>&amp;R&amp;"Book Antiqua,Bold"&amp;8 Page &amp;P of &amp;N</oddFooter>
      </headerFooter>
    </customSheetView>
    <customSheetView guid="{5F98D4F5-B0F8-4B93-97A5-7D09B63D9214}" showPageBreaks="1" showGridLines="0" fitToPage="1" printArea="1" view="pageBreakPreview">
      <selection activeCell="B18" sqref="B18:D18"/>
      <pageMargins left="0.75" right="0.63" top="0.57999999999999996" bottom="0.6" header="0.34" footer="0.35"/>
      <pageSetup scale="97" orientation="portrait" r:id="rId30"/>
      <headerFooter alignWithMargins="0">
        <oddFooter>&amp;R&amp;"Book Antiqua,Bold"&amp;8 Page &amp;P of &amp;N</oddFooter>
      </headerFooter>
    </customSheetView>
    <customSheetView guid="{61957660-E114-4987-A579-EE0EBCC04DE2}" showPageBreaks="1" showGridLines="0" fitToPage="1" printArea="1" view="pageBreakPreview">
      <selection activeCell="B18" sqref="B18:D18"/>
      <pageMargins left="0.75" right="0.63" top="0.57999999999999996" bottom="0.6" header="0.34" footer="0.35"/>
      <pageSetup scale="95" orientation="portrait" r:id="rId31"/>
      <headerFooter alignWithMargins="0">
        <oddFooter>&amp;R&amp;"Book Antiqua,Bold"&amp;8 Page &amp;P of &amp;N</oddFooter>
      </headerFooter>
    </customSheetView>
    <customSheetView guid="{002E11BA-D943-47A9-AEDC-085D4F2D2416}" showPageBreaks="1" showGridLines="0" fitToPage="1" printArea="1" view="pageBreakPreview">
      <selection activeCell="E26" sqref="E26"/>
      <pageMargins left="0.75" right="0.63" top="0.57999999999999996" bottom="0.6" header="0.34" footer="0.35"/>
      <pageSetup orientation="portrait" r:id="rId32"/>
      <headerFooter alignWithMargins="0">
        <oddFooter>&amp;R&amp;"Book Antiqua,Bold"&amp;8 Page &amp;P of &amp;N</oddFooter>
      </headerFooter>
    </customSheetView>
    <customSheetView guid="{BA636A1C-0CF3-411D-9DF7-8E009FB35118}" showPageBreaks="1" showGridLines="0" fitToPage="1" printArea="1" view="pageBreakPreview">
      <selection activeCell="E26" sqref="E26"/>
      <pageMargins left="0.75" right="0.63" top="0.57999999999999996" bottom="0.6" header="0.34" footer="0.35"/>
      <pageSetup orientation="portrait" r:id="rId33"/>
      <headerFooter alignWithMargins="0">
        <oddFooter>&amp;R&amp;"Book Antiqua,Bold"&amp;8 Page &amp;P of &amp;N</oddFooter>
      </headerFooter>
    </customSheetView>
  </customSheetViews>
  <mergeCells count="15">
    <mergeCell ref="A8:D8"/>
    <mergeCell ref="A1:D1"/>
    <mergeCell ref="A3:E3"/>
    <mergeCell ref="A5:E5"/>
    <mergeCell ref="A22:E22"/>
    <mergeCell ref="B9:D9"/>
    <mergeCell ref="B10:D10"/>
    <mergeCell ref="B11:D11"/>
    <mergeCell ref="B12:D12"/>
    <mergeCell ref="B20:D20"/>
    <mergeCell ref="A14:E14"/>
    <mergeCell ref="B17:D17"/>
    <mergeCell ref="B18:D18"/>
    <mergeCell ref="B19:D19"/>
    <mergeCell ref="B16:D16"/>
  </mergeCells>
  <phoneticPr fontId="6" type="noConversion"/>
  <conditionalFormatting sqref="A22:E22">
    <cfRule type="expression" dxfId="39" priority="2" stopIfTrue="1">
      <formula>$Z$1="Sole Bidder"</formula>
    </cfRule>
  </conditionalFormatting>
  <pageMargins left="0.75" right="0.63" top="0.57999999999999996" bottom="0.6" header="0.34" footer="0.35"/>
  <pageSetup orientation="portrait" r:id="rId34"/>
  <headerFooter alignWithMargins="0">
    <oddFooter>&amp;R&amp;"Book Antiqua,Bold"&amp;8 Page &amp;P of &amp;N</oddFooter>
  </headerFooter>
  <drawing r:id="rId3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indexed="12"/>
    <pageSetUpPr fitToPage="1"/>
  </sheetPr>
  <dimension ref="A1:I39"/>
  <sheetViews>
    <sheetView showGridLines="0" view="pageBreakPreview" zoomScaleSheetLayoutView="100" workbookViewId="0">
      <selection activeCell="C4" sqref="C4"/>
    </sheetView>
  </sheetViews>
  <sheetFormatPr defaultColWidth="9.140625" defaultRowHeight="16.5"/>
  <cols>
    <col min="1" max="1" width="12.140625" style="28" customWidth="1"/>
    <col min="2" max="2" width="20.5703125" style="28" customWidth="1"/>
    <col min="3" max="3" width="11.42578125" style="28" customWidth="1"/>
    <col min="4" max="4" width="17.7109375" style="28" customWidth="1"/>
    <col min="5" max="5" width="42" style="28" customWidth="1"/>
    <col min="6" max="8" width="9.140625" style="23"/>
    <col min="9" max="16384" width="9.140625" style="24"/>
  </cols>
  <sheetData>
    <row r="1" spans="1:9" s="23" customFormat="1" ht="31.5" customHeight="1">
      <c r="A1" s="709" t="str">
        <f>'Attach 3(JV)'!A1</f>
        <v>Specification No.:CC/NT/G-COND/DOM/A02/25/01011</v>
      </c>
      <c r="B1" s="709"/>
      <c r="C1" s="709"/>
      <c r="D1" s="709"/>
      <c r="E1" s="326" t="str">
        <f>"Attachment-3(QR) " &amp; 'Attach 3(JV)'!AT1</f>
        <v>Attachment-3(QR) (CD02)</v>
      </c>
    </row>
    <row r="2" spans="1:9" ht="5.25" customHeight="1"/>
    <row r="3" spans="1:9" ht="75.75" customHeight="1">
      <c r="A3" s="710" t="str">
        <f>'Attach 3(JV)'!A3</f>
        <v>Conductor Package CD02 for supply of balance quantity of ACSR MOOSE Conductor for part of Diding – Dhalkebar – Bathnaha Transmission Line corresponding to Tower Package- TW02 associated with Arun-3 HEP in Nepal under Consultancy services to SAPDC.</v>
      </c>
      <c r="B3" s="710"/>
      <c r="C3" s="710"/>
      <c r="D3" s="710"/>
      <c r="E3" s="710"/>
      <c r="F3" s="25"/>
      <c r="G3" s="26"/>
      <c r="H3" s="25"/>
    </row>
    <row r="4" spans="1:9" ht="20.100000000000001" customHeight="1">
      <c r="A4" s="27"/>
      <c r="H4" s="29"/>
      <c r="I4" s="12"/>
    </row>
    <row r="5" spans="1:9" ht="20.100000000000001" customHeight="1">
      <c r="A5" s="711" t="s">
        <v>349</v>
      </c>
      <c r="B5" s="711"/>
      <c r="C5" s="711"/>
      <c r="D5" s="711"/>
      <c r="E5" s="711"/>
      <c r="F5" s="30"/>
      <c r="H5" s="29"/>
      <c r="I5" s="12"/>
    </row>
    <row r="6" spans="1:9" ht="20.100000000000001" customHeight="1">
      <c r="A6" s="31"/>
      <c r="H6" s="29"/>
      <c r="I6" s="12"/>
    </row>
    <row r="7" spans="1:9" ht="20.100000000000001" customHeight="1">
      <c r="A7" s="32" t="str">
        <f>'Attach 3(JV)'!A7</f>
        <v>Bidder’s Name and Address (Qualified Licensee) :</v>
      </c>
      <c r="E7" s="16" t="str">
        <f>'Attach 3(JV)'!E7</f>
        <v>To:</v>
      </c>
      <c r="H7" s="29"/>
      <c r="I7" s="12"/>
    </row>
    <row r="8" spans="1:9" ht="21" customHeight="1">
      <c r="A8" s="708" t="str">
        <f>'Attach 3(JV)'!A8</f>
        <v/>
      </c>
      <c r="B8" s="708"/>
      <c r="C8" s="708"/>
      <c r="D8" s="708"/>
      <c r="E8" s="137" t="str">
        <f>'Attach 3(JV)'!E8</f>
        <v>Contract Services</v>
      </c>
      <c r="H8" s="29"/>
      <c r="I8" s="12"/>
    </row>
    <row r="9" spans="1:9" ht="20.100000000000001" customHeight="1">
      <c r="A9" s="14" t="s">
        <v>344</v>
      </c>
      <c r="B9" s="713">
        <f>'Names of Bidder'!D9</f>
        <v>0</v>
      </c>
      <c r="C9" s="713"/>
      <c r="D9" s="713"/>
      <c r="E9" s="137" t="str">
        <f>'Attach 3(JV)'!E9</f>
        <v>Power Grid Corporation of India Ltd.,</v>
      </c>
      <c r="H9" s="29"/>
      <c r="I9" s="12"/>
    </row>
    <row r="10" spans="1:9" ht="20.100000000000001" customHeight="1">
      <c r="A10" s="14" t="s">
        <v>346</v>
      </c>
      <c r="B10" s="713">
        <f>'Names of Bidder'!D10</f>
        <v>0</v>
      </c>
      <c r="C10" s="713"/>
      <c r="D10" s="713"/>
      <c r="E10" s="137" t="str">
        <f>'Attach 3(JV)'!E10</f>
        <v>"Saudamini", Plot No. 2, Sector 29</v>
      </c>
      <c r="H10" s="29"/>
      <c r="I10" s="12"/>
    </row>
    <row r="11" spans="1:9" ht="20.100000000000001" customHeight="1">
      <c r="B11" s="713">
        <f>'Names of Bidder'!D11</f>
        <v>0</v>
      </c>
      <c r="C11" s="713"/>
      <c r="D11" s="713"/>
      <c r="E11" s="137" t="str">
        <f>'Attach 3(JV)'!E11</f>
        <v>Gurgaon (Haryana) - 122001</v>
      </c>
    </row>
    <row r="12" spans="1:9" ht="20.100000000000001" customHeight="1">
      <c r="A12" s="31"/>
      <c r="B12" s="713">
        <f>'Names of Bidder'!D12</f>
        <v>0</v>
      </c>
      <c r="C12" s="713"/>
      <c r="D12" s="713"/>
      <c r="E12" s="16"/>
    </row>
    <row r="13" spans="1:9" ht="20.100000000000001" customHeight="1">
      <c r="A13" s="31"/>
      <c r="B13" s="259"/>
      <c r="C13" s="259"/>
      <c r="D13" s="259"/>
      <c r="E13" s="16"/>
    </row>
    <row r="14" spans="1:9" ht="20.100000000000001" customHeight="1">
      <c r="A14" s="28" t="s">
        <v>338</v>
      </c>
    </row>
    <row r="15" spans="1:9" ht="20.100000000000001" customHeight="1">
      <c r="A15" s="31"/>
    </row>
    <row r="16" spans="1:9" ht="27.75" customHeight="1">
      <c r="A16" s="677" t="s">
        <v>350</v>
      </c>
      <c r="B16" s="677"/>
      <c r="C16" s="677"/>
      <c r="D16" s="677"/>
      <c r="E16" s="677"/>
      <c r="F16" s="33"/>
      <c r="G16" s="33"/>
      <c r="H16" s="33"/>
    </row>
    <row r="17" spans="1:5" ht="20.100000000000001" customHeight="1">
      <c r="A17" s="31"/>
    </row>
    <row r="18" spans="1:5" ht="20.100000000000001" customHeight="1">
      <c r="A18" s="34"/>
    </row>
    <row r="19" spans="1:5" ht="20.100000000000001" customHeight="1"/>
    <row r="20" spans="1:5" ht="20.100000000000001" customHeight="1">
      <c r="A20" s="34"/>
    </row>
    <row r="21" spans="1:5" ht="20.100000000000001" customHeight="1">
      <c r="A21" s="34"/>
    </row>
    <row r="22" spans="1:5" ht="33" customHeight="1">
      <c r="D22" s="36"/>
    </row>
    <row r="23" spans="1:5" ht="33" customHeight="1">
      <c r="A23" s="35" t="s">
        <v>7</v>
      </c>
      <c r="B23" s="67">
        <f>'Attach 3(JV)'!B24</f>
        <v>0</v>
      </c>
      <c r="C23" s="32"/>
      <c r="D23" s="36" t="s">
        <v>5</v>
      </c>
      <c r="E23" s="258">
        <f>'Attach 3(JV)'!E24</f>
        <v>0</v>
      </c>
    </row>
    <row r="24" spans="1:5" ht="33" customHeight="1">
      <c r="A24" s="35" t="s">
        <v>8</v>
      </c>
      <c r="B24" s="258">
        <f>'Attach 3(JV)'!B25</f>
        <v>0</v>
      </c>
      <c r="C24" s="32"/>
      <c r="D24" s="36" t="s">
        <v>6</v>
      </c>
      <c r="E24" s="258">
        <f>'Attach 3(JV)'!E25</f>
        <v>0</v>
      </c>
    </row>
    <row r="25" spans="1:5" ht="33" customHeight="1">
      <c r="C25" s="32"/>
      <c r="D25" s="36"/>
    </row>
    <row r="26" spans="1:5" ht="33" customHeight="1">
      <c r="A26" s="32"/>
      <c r="B26" s="32"/>
      <c r="C26" s="32"/>
      <c r="D26" s="36"/>
      <c r="E26" s="32"/>
    </row>
    <row r="27" spans="1:5" ht="20.100000000000001" customHeight="1"/>
    <row r="28" spans="1:5" ht="20.100000000000001" customHeight="1">
      <c r="A28" s="37"/>
    </row>
    <row r="29" spans="1:5" ht="20.100000000000001" customHeight="1"/>
    <row r="30" spans="1:5" ht="20.100000000000001" customHeight="1"/>
    <row r="31" spans="1:5" ht="20.100000000000001" customHeight="1">
      <c r="A31" s="37"/>
    </row>
    <row r="32" spans="1:5" ht="20.100000000000001" customHeight="1"/>
    <row r="33" spans="1:1" ht="20.100000000000001" customHeight="1">
      <c r="A33" s="37"/>
    </row>
    <row r="34" spans="1:1" ht="20.100000000000001" customHeight="1"/>
    <row r="35" spans="1:1" ht="20.100000000000001" customHeight="1">
      <c r="A35" s="37"/>
    </row>
    <row r="36" spans="1:1" ht="20.100000000000001" customHeight="1"/>
    <row r="37" spans="1:1" ht="20.100000000000001" customHeight="1"/>
    <row r="38" spans="1:1" ht="20.100000000000001" customHeight="1"/>
    <row r="39" spans="1:1" ht="20.100000000000001" customHeight="1"/>
  </sheetData>
  <sheetProtection password="EE0B" sheet="1" objects="1" scenarios="1" formatColumns="0" formatRows="0" selectLockedCells="1"/>
  <customSheetViews>
    <customSheetView guid="{496AE10D-777F-41DC-9459-B685612D7084}" showPageBreaks="1" showGridLines="0" fitToPage="1" printArea="1" view="pageBreakPreview">
      <selection activeCell="C4" sqref="C4"/>
      <pageMargins left="0.75" right="0.63" top="0.57999999999999996" bottom="0.6" header="0.34" footer="0.35"/>
      <pageSetup scale="97" orientation="portrait" r:id="rId1"/>
      <headerFooter alignWithMargins="0">
        <oddFooter>&amp;R&amp;"Book Antiqua,Bold"&amp;8 Page &amp;P of &amp;N</oddFooter>
      </headerFooter>
    </customSheetView>
    <customSheetView guid="{148014DA-3A4E-4452-87FA-29E4225C1DBF}" showPageBreaks="1" showGridLines="0" fitToPage="1" printArea="1" view="pageBreakPreview">
      <selection activeCell="J17" sqref="J17"/>
      <pageMargins left="0.75" right="0.63" top="0.57999999999999996" bottom="0.6" header="0.34" footer="0.35"/>
      <pageSetup scale="97" orientation="portrait" r:id="rId2"/>
      <headerFooter alignWithMargins="0">
        <oddFooter>&amp;R&amp;"Book Antiqua,Bold"&amp;8 Page &amp;P of &amp;N</oddFooter>
      </headerFooter>
    </customSheetView>
    <customSheetView guid="{4167AD0A-C305-4E18-90C0-E68C87B87BD7}" showPageBreaks="1" showGridLines="0" fitToPage="1" printArea="1" view="pageBreakPreview">
      <selection activeCell="J17" sqref="J17"/>
      <pageMargins left="0.75" right="0.63" top="0.57999999999999996" bottom="0.6" header="0.34" footer="0.35"/>
      <pageSetup scale="97" orientation="portrait" r:id="rId3"/>
      <headerFooter alignWithMargins="0">
        <oddFooter>&amp;R&amp;"Book Antiqua,Bold"&amp;8 Page &amp;P of &amp;N</oddFooter>
      </headerFooter>
    </customSheetView>
    <customSheetView guid="{E2E07920-5DA8-4DCB-AB03-A2E9F9E2B56D}" showPageBreaks="1" showGridLines="0" fitToPage="1" printArea="1" view="pageBreakPreview" topLeftCell="A16">
      <selection activeCell="E9" sqref="E9"/>
      <pageMargins left="0.75" right="0.63" top="0.57999999999999996" bottom="0.6" header="0.34" footer="0.35"/>
      <pageSetup scale="97" orientation="portrait" r:id="rId4"/>
      <headerFooter alignWithMargins="0">
        <oddFooter>&amp;R&amp;"Book Antiqua,Bold"&amp;8 Page &amp;P of &amp;N</oddFooter>
      </headerFooter>
    </customSheetView>
    <customSheetView guid="{F7E0F5F5-A837-4858-962B-5093C362A793}" showPageBreaks="1" showGridLines="0" fitToPage="1" printArea="1" view="pageBreakPreview" topLeftCell="A4">
      <selection activeCell="E9" sqref="E9"/>
      <pageMargins left="0.75" right="0.63" top="0.57999999999999996" bottom="0.6" header="0.34" footer="0.35"/>
      <pageSetup scale="97" orientation="portrait" r:id="rId5"/>
      <headerFooter alignWithMargins="0">
        <oddFooter>&amp;R&amp;"Book Antiqua,Bold"&amp;8 Page &amp;P of &amp;N</oddFooter>
      </headerFooter>
    </customSheetView>
    <customSheetView guid="{4C19ED80-F250-4761-A9B9-FB9136AF75D8}" showPageBreaks="1" showGridLines="0" fitToPage="1" printArea="1" view="pageBreakPreview">
      <selection activeCell="E4" sqref="E4"/>
      <pageMargins left="0.75" right="0.63" top="0.57999999999999996" bottom="0.6" header="0.34" footer="0.35"/>
      <pageSetup scale="97" orientation="portrait" r:id="rId6"/>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orientation="portrait" r:id="rId7"/>
      <headerFooter alignWithMargins="0">
        <oddFooter>&amp;R&amp;"Book Antiqua,Bold"&amp;8 Page &amp;P of &amp;N</oddFooter>
      </headerFooter>
    </customSheetView>
    <customSheetView guid="{CB7992C9-ABA5-4C7D-8C49-1E1D8E8875C7}" showPageBreaks="1" showGridLines="0" printArea="1" view="pageBreakPreview" topLeftCell="A10">
      <selection activeCell="H6" sqref="H6"/>
      <pageMargins left="0.75" right="0.63" top="0.57999999999999996" bottom="0.6" header="0.34" footer="0.35"/>
      <pageSetup orientation="portrait" r:id="rId8"/>
      <headerFooter alignWithMargins="0">
        <oddFooter>&amp;R&amp;"Book Antiqua,Bold"&amp;8 Page &amp;P of &amp;N</oddFooter>
      </headerFooter>
    </customSheetView>
    <customSheetView guid="{97C0FC0E-800C-45C9-895E-E91A3F1ADBA4}" showPageBreaks="1" showGridLines="0" printArea="1" view="pageBreakPreview" topLeftCell="A4">
      <selection activeCell="D20" sqref="D20"/>
      <pageMargins left="0.75" right="0.63" top="0.57999999999999996" bottom="0.6" header="0.34" footer="0.35"/>
      <pageSetup orientation="portrait" r:id="rId9"/>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10"/>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75" right="0.63" top="0.57999999999999996" bottom="0.6" header="0.34" footer="0.35"/>
      <pageSetup orientation="portrait" r:id="rId11"/>
      <headerFooter alignWithMargins="0">
        <oddFooter>&amp;R&amp;"Book Antiqua,Bold"&amp;8 Page &amp;P of &amp;N</oddFooter>
      </headerFooter>
    </customSheetView>
    <customSheetView guid="{FE4EC9C4-31B9-4D40-8323-5B16C3BC840F}" scale="60" showPageBreaks="1" showGridLines="0" printArea="1" view="pageBreakPreview" topLeftCell="A7">
      <selection activeCell="E13" sqref="E13"/>
      <pageMargins left="0.75" right="0.63" top="0.57999999999999996" bottom="0.6" header="0.34" footer="0.35"/>
      <pageSetup orientation="portrait" r:id="rId12"/>
      <headerFooter alignWithMargins="0">
        <oddFooter>&amp;R&amp;"Book Antiqua,Bold"&amp;8 Page &amp;P of &amp;N</oddFooter>
      </headerFooter>
    </customSheetView>
    <customSheetView guid="{F9FE2C60-2849-4C32-B532-2B1A89FFA9CD}" showGridLines="0" topLeftCell="A19">
      <selection activeCell="E13" sqref="E13"/>
      <pageMargins left="0.75" right="0.63" top="0.57999999999999996" bottom="0.6" header="0.34" footer="0.35"/>
      <pageSetup orientation="portrait" r:id="rId13"/>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14"/>
      <headerFooter alignWithMargins="0">
        <oddFooter>&amp;R&amp;"Book Antiqua,Bold"&amp;8 Page &amp;P of &amp;N</oddFooter>
      </headerFooter>
    </customSheetView>
    <customSheetView guid="{CD4CA1A8-824A-452F-BDBA-32A47C1B3013}" showGridLines="0">
      <selection activeCell="E8" sqref="E8"/>
      <pageMargins left="0.75" right="0.63" top="0.57999999999999996" bottom="0.6" header="0.34" footer="0.35"/>
      <pageSetup orientation="portrait" r:id="rId15"/>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6"/>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77" bottom="1" header="0.5" footer="0.5"/>
      <pageSetup orientation="portrait" r:id="rId17"/>
      <headerFooter alignWithMargins="0">
        <oddFooter>&amp;L&amp;8Tower Package-P238-TW04, TL associated with Phase-I Generation Project in Orissa (Part-C)&amp;R&amp;"Book Antiqua,Bold"&amp;8Attachment-3(QR) TW04  / Page &amp;P of &amp;N</oddFooter>
      </headerFooter>
    </customSheetView>
    <customSheetView guid="{ECEBABD0-566A-41C4-AA9A-38EA30EFEDA8}" showPageBreaks="1" showGridLines="0" zeroValues="0" printArea="1" showRuler="0">
      <pageMargins left="0.75" right="0.63" top="0.55000000000000004" bottom="0.64" header="0.34" footer="0.38"/>
      <pageSetup orientation="portrait" r:id="rId18"/>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E8" sqref="E8"/>
      <pageMargins left="0.75" right="0.63" top="0.57999999999999996" bottom="0.6" header="0.34" footer="0.35"/>
      <pageSetup orientation="portrait" r:id="rId19"/>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20"/>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21"/>
      <headerFooter alignWithMargins="0">
        <oddFooter>&amp;R&amp;"Book Antiqua,Bold"&amp;8 Page &amp;P of &amp;N</oddFooter>
      </headerFooter>
    </customSheetView>
    <customSheetView guid="{240327DD-375F-45D4-BA52-89AFD79FE6A1}" scale="60" showPageBreaks="1" showGridLines="0" printArea="1" view="pageBreakPreview">
      <selection activeCell="E13" sqref="E13"/>
      <pageMargins left="0.75" right="0.63" top="0.57999999999999996" bottom="0.6" header="0.34" footer="0.35"/>
      <pageSetup orientation="portrait" r:id="rId22"/>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23"/>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24"/>
      <headerFooter alignWithMargins="0">
        <oddFooter>&amp;R&amp;"Book Antiqua,Bold"&amp;8 Page &amp;P of &amp;N</oddFooter>
      </headerFooter>
    </customSheetView>
    <customSheetView guid="{38BECF6E-1A53-4F98-87B9-44F2C5F77E08}" showPageBreaks="1" showGridLines="0" printArea="1" view="pageBreakPreview">
      <selection activeCell="I5" sqref="I5"/>
      <pageMargins left="0.75" right="0.63" top="0.57999999999999996" bottom="0.6" header="0.34" footer="0.35"/>
      <pageSetup orientation="portrait" r:id="rId25"/>
      <headerFooter alignWithMargins="0">
        <oddFooter>&amp;R&amp;"Book Antiqua,Bold"&amp;8 Page &amp;P of &amp;N</oddFooter>
      </headerFooter>
    </customSheetView>
    <customSheetView guid="{340562B9-6CEE-4962-8D7D-CA1C6778F52C}" showPageBreaks="1" showGridLines="0" printArea="1" view="pageBreakPreview">
      <selection activeCell="I5" sqref="I5"/>
      <pageMargins left="0.75" right="0.63" top="0.57999999999999996" bottom="0.6" header="0.34" footer="0.35"/>
      <pageSetup orientation="portrait" r:id="rId26"/>
      <headerFooter alignWithMargins="0">
        <oddFooter>&amp;R&amp;"Book Antiqua,Bold"&amp;8 Page &amp;P of &amp;N</oddFooter>
      </headerFooter>
    </customSheetView>
    <customSheetView guid="{82E8A0F5-0020-4355-95CF-28601763A783}" showPageBreaks="1" showGridLines="0" fitToPage="1" printArea="1" view="pageBreakPreview">
      <selection activeCell="E4" sqref="E4"/>
      <pageMargins left="0.75" right="0.63" top="0.57999999999999996" bottom="0.6" header="0.34" footer="0.35"/>
      <pageSetup scale="97" orientation="portrait" r:id="rId27"/>
      <headerFooter alignWithMargins="0">
        <oddFooter>&amp;R&amp;"Book Antiqua,Bold"&amp;8 Page &amp;P of &amp;N</oddFooter>
      </headerFooter>
    </customSheetView>
    <customSheetView guid="{05855B4F-D61E-4C97-B759-B2F96767F6F8}" showPageBreaks="1" showGridLines="0" fitToPage="1" printArea="1" view="pageBreakPreview">
      <selection activeCell="E4" sqref="E4"/>
      <pageMargins left="0.75" right="0.63" top="0.57999999999999996" bottom="0.6" header="0.34" footer="0.35"/>
      <pageSetup scale="97" orientation="portrait" r:id="rId28"/>
      <headerFooter alignWithMargins="0">
        <oddFooter>&amp;R&amp;"Book Antiqua,Bold"&amp;8 Page &amp;P of &amp;N</oddFooter>
      </headerFooter>
    </customSheetView>
    <customSheetView guid="{AAA2E7F9-19F9-4EE2-88F1-FC4B485FDC89}" showPageBreaks="1" showGridLines="0" fitToPage="1" printArea="1" view="pageBreakPreview" topLeftCell="A4">
      <selection activeCell="E14" sqref="E14"/>
      <pageMargins left="0.75" right="0.63" top="0.57999999999999996" bottom="0.6" header="0.34" footer="0.35"/>
      <pageSetup scale="97" orientation="portrait" r:id="rId29"/>
      <headerFooter alignWithMargins="0">
        <oddFooter>&amp;R&amp;"Book Antiqua,Bold"&amp;8 Page &amp;P of &amp;N</oddFooter>
      </headerFooter>
    </customSheetView>
    <customSheetView guid="{5F98D4F5-B0F8-4B93-97A5-7D09B63D9214}" showPageBreaks="1" showGridLines="0" fitToPage="1" printArea="1" view="pageBreakPreview">
      <selection activeCell="E14" sqref="E14"/>
      <pageMargins left="0.75" right="0.63" top="0.57999999999999996" bottom="0.6" header="0.34" footer="0.35"/>
      <pageSetup scale="97" orientation="portrait" r:id="rId30"/>
      <headerFooter alignWithMargins="0">
        <oddFooter>&amp;R&amp;"Book Antiqua,Bold"&amp;8 Page &amp;P of &amp;N</oddFooter>
      </headerFooter>
    </customSheetView>
    <customSheetView guid="{61957660-E114-4987-A579-EE0EBCC04DE2}" showPageBreaks="1" showGridLines="0" fitToPage="1" printArea="1" view="pageBreakPreview" topLeftCell="A16">
      <selection activeCell="E9" sqref="E9"/>
      <pageMargins left="0.75" right="0.63" top="0.57999999999999996" bottom="0.6" header="0.34" footer="0.35"/>
      <pageSetup scale="98" orientation="portrait" r:id="rId31"/>
      <headerFooter alignWithMargins="0">
        <oddFooter>&amp;R&amp;"Book Antiqua,Bold"&amp;8 Page &amp;P of &amp;N</oddFooter>
      </headerFooter>
    </customSheetView>
    <customSheetView guid="{002E11BA-D943-47A9-AEDC-085D4F2D2416}" showPageBreaks="1" showGridLines="0" fitToPage="1" printArea="1" view="pageBreakPreview">
      <selection activeCell="C4" sqref="C4"/>
      <pageMargins left="0.75" right="0.63" top="0.57999999999999996" bottom="0.6" header="0.34" footer="0.35"/>
      <pageSetup scale="97" orientation="portrait" r:id="rId32"/>
      <headerFooter alignWithMargins="0">
        <oddFooter>&amp;R&amp;"Book Antiqua,Bold"&amp;8 Page &amp;P of &amp;N</oddFooter>
      </headerFooter>
    </customSheetView>
    <customSheetView guid="{BA636A1C-0CF3-411D-9DF7-8E009FB35118}" showPageBreaks="1" showGridLines="0" fitToPage="1" printArea="1" view="pageBreakPreview">
      <selection activeCell="C4" sqref="C4"/>
      <pageMargins left="0.75" right="0.63" top="0.57999999999999996" bottom="0.6" header="0.34" footer="0.35"/>
      <pageSetup scale="97" orientation="portrait" r:id="rId33"/>
      <headerFooter alignWithMargins="0">
        <oddFooter>&amp;R&amp;"Book Antiqua,Bold"&amp;8 Page &amp;P of &amp;N</oddFooter>
      </headerFooter>
    </customSheetView>
  </customSheetViews>
  <mergeCells count="9">
    <mergeCell ref="A1:D1"/>
    <mergeCell ref="A3:E3"/>
    <mergeCell ref="A5:E5"/>
    <mergeCell ref="A16:E16"/>
    <mergeCell ref="B9:D9"/>
    <mergeCell ref="B10:D10"/>
    <mergeCell ref="B11:D11"/>
    <mergeCell ref="B12:D12"/>
    <mergeCell ref="A8:D8"/>
  </mergeCells>
  <phoneticPr fontId="6" type="noConversion"/>
  <pageMargins left="0.75" right="0.63" top="0.57999999999999996" bottom="0.6" header="0.34" footer="0.35"/>
  <pageSetup scale="97" orientation="portrait" r:id="rId34"/>
  <headerFooter alignWithMargins="0">
    <oddFooter>&amp;R&amp;"Book Antiqua,Bold"&amp;8 Page &amp;P of &amp;N</oddFooter>
  </headerFooter>
  <drawing r:id="rId3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5">
    <tabColor indexed="14"/>
    <pageSetUpPr fitToPage="1"/>
  </sheetPr>
  <dimension ref="A1:BA658"/>
  <sheetViews>
    <sheetView view="pageBreakPreview" topLeftCell="A141" zoomScaleSheetLayoutView="100" workbookViewId="0">
      <selection activeCell="F141" sqref="F141:G141"/>
    </sheetView>
  </sheetViews>
  <sheetFormatPr defaultColWidth="9.140625" defaultRowHeight="13.5"/>
  <cols>
    <col min="1" max="1" width="10" style="343" customWidth="1"/>
    <col min="2" max="2" width="11.85546875" style="343" customWidth="1"/>
    <col min="3" max="3" width="12" style="343" customWidth="1"/>
    <col min="4" max="4" width="11.7109375" style="343" customWidth="1"/>
    <col min="5" max="5" width="12.28515625" style="343" customWidth="1"/>
    <col min="6" max="6" width="13.5703125" style="343" customWidth="1"/>
    <col min="7" max="7" width="14" style="343" customWidth="1"/>
    <col min="8" max="8" width="12.85546875" style="343" customWidth="1"/>
    <col min="9" max="9" width="16.140625" style="343" customWidth="1"/>
    <col min="10" max="10" width="12.85546875" style="343" hidden="1" customWidth="1"/>
    <col min="11" max="11" width="10.5703125" style="343" hidden="1" customWidth="1"/>
    <col min="12" max="12" width="10.28515625" style="343" hidden="1" customWidth="1"/>
    <col min="13" max="13" width="27.7109375" style="343" hidden="1" customWidth="1"/>
    <col min="14" max="14" width="13" style="343" hidden="1" customWidth="1"/>
    <col min="15" max="15" width="14.7109375" style="343" hidden="1" customWidth="1"/>
    <col min="16" max="16" width="24" style="343" hidden="1" customWidth="1"/>
    <col min="17" max="17" width="13.42578125" style="343" customWidth="1"/>
    <col min="18" max="18" width="13.7109375" style="343" hidden="1" customWidth="1"/>
    <col min="19" max="19" width="9.140625" style="343" hidden="1" customWidth="1"/>
    <col min="20" max="20" width="17.28515625" style="343" customWidth="1"/>
    <col min="21" max="21" width="0" style="343" hidden="1" customWidth="1"/>
    <col min="22" max="22" width="13.5703125" style="343" hidden="1" customWidth="1"/>
    <col min="23" max="49" width="0" style="343" hidden="1" customWidth="1"/>
    <col min="50" max="16384" width="9.140625" style="343"/>
  </cols>
  <sheetData>
    <row r="1" spans="1:14" ht="30" customHeight="1">
      <c r="A1" s="1016" t="str">
        <f>'Attach 3(JV)'!A1</f>
        <v>Specification No.:CC/NT/G-COND/DOM/A02/25/01011</v>
      </c>
      <c r="B1" s="1016"/>
      <c r="C1" s="1016"/>
      <c r="D1" s="1016"/>
      <c r="E1" s="1016"/>
      <c r="F1" s="1016"/>
      <c r="G1" s="1017" t="str">
        <f>"Schedule-QR (CD01)"</f>
        <v>Schedule-QR (CD01)</v>
      </c>
      <c r="H1" s="1017"/>
      <c r="I1" s="1017"/>
    </row>
    <row r="2" spans="1:14" ht="4.5" customHeight="1"/>
    <row r="3" spans="1:14" ht="42.6" customHeight="1">
      <c r="A3" s="1018" t="str">
        <f>'Attach 3(JV)'!A3</f>
        <v>Conductor Package CD02 for supply of balance quantity of ACSR MOOSE Conductor for part of Diding – Dhalkebar – Bathnaha Transmission Line corresponding to Tower Package- TW02 associated with Arun-3 HEP in Nepal under Consultancy services to SAPDC.</v>
      </c>
      <c r="B3" s="1018"/>
      <c r="C3" s="1018"/>
      <c r="D3" s="1018"/>
      <c r="E3" s="1018"/>
      <c r="F3" s="1018"/>
      <c r="G3" s="1018"/>
      <c r="H3" s="1018"/>
      <c r="I3" s="1018"/>
    </row>
    <row r="5" spans="1:14" ht="21.75" customHeight="1">
      <c r="A5" s="1019" t="s">
        <v>349</v>
      </c>
      <c r="B5" s="1019"/>
      <c r="C5" s="1019"/>
      <c r="D5" s="1019"/>
      <c r="E5" s="1019"/>
      <c r="F5" s="1019"/>
      <c r="G5" s="1019"/>
      <c r="H5" s="1019"/>
      <c r="I5" s="1019"/>
    </row>
    <row r="7" spans="1:14" ht="16.5">
      <c r="A7" s="344" t="str">
        <f>'Attach 3(QR)'!A7</f>
        <v>Bidder’s Name and Address (Qualified Licensee) :</v>
      </c>
      <c r="F7" s="345" t="str">
        <f>'[1]Attach 3(JV)'!E7</f>
        <v>To:</v>
      </c>
      <c r="G7" s="16"/>
    </row>
    <row r="8" spans="1:14" ht="15.75" customHeight="1">
      <c r="A8" s="1014"/>
      <c r="B8" s="1014"/>
      <c r="C8" s="1014"/>
      <c r="D8" s="1014"/>
      <c r="F8" s="345" t="str">
        <f>'[1]Attach 3(JV)'!E8</f>
        <v>Contract Services</v>
      </c>
      <c r="G8" s="137"/>
      <c r="N8" s="346"/>
    </row>
    <row r="9" spans="1:14" ht="13.5" customHeight="1">
      <c r="A9" s="344" t="s">
        <v>491</v>
      </c>
      <c r="B9" s="1014">
        <f>'Names of Bidder'!D9</f>
        <v>0</v>
      </c>
      <c r="C9" s="1014"/>
      <c r="D9" s="1014"/>
      <c r="F9" s="345" t="str">
        <f>'[1]Attach 3(JV)'!E9</f>
        <v>Power Grid Corporation of India Ltd.,</v>
      </c>
      <c r="G9" s="137"/>
    </row>
    <row r="10" spans="1:14" ht="13.5" customHeight="1">
      <c r="A10" s="344" t="s">
        <v>492</v>
      </c>
      <c r="B10" s="1014">
        <f>'Names of Bidder'!D10</f>
        <v>0</v>
      </c>
      <c r="C10" s="1014"/>
      <c r="D10" s="1014"/>
      <c r="F10" s="345" t="str">
        <f>'[1]Attach 3(JV)'!E10</f>
        <v>"Saudamini", Plot No. 2, Sector 29</v>
      </c>
      <c r="G10" s="137"/>
    </row>
    <row r="11" spans="1:14" ht="13.5" customHeight="1">
      <c r="B11" s="1014">
        <f>'Names of Bidder'!D11</f>
        <v>0</v>
      </c>
      <c r="C11" s="1014"/>
      <c r="D11" s="1014"/>
      <c r="F11" s="345" t="str">
        <f>'[1]Attach 3(JV)'!E11</f>
        <v>Gurgaon (Haryana) - 122001</v>
      </c>
      <c r="G11" s="137"/>
    </row>
    <row r="12" spans="1:14" ht="13.5" customHeight="1">
      <c r="B12" s="1014">
        <f>'Names of Bidder'!D12</f>
        <v>0</v>
      </c>
      <c r="C12" s="1014"/>
      <c r="D12" s="1014"/>
    </row>
    <row r="14" spans="1:14">
      <c r="A14" s="343" t="s">
        <v>338</v>
      </c>
    </row>
    <row r="16" spans="1:14" ht="100.5" customHeight="1">
      <c r="A16" s="1011" t="s">
        <v>728</v>
      </c>
      <c r="B16" s="1011"/>
      <c r="C16" s="1011"/>
      <c r="D16" s="1011"/>
      <c r="E16" s="1011"/>
      <c r="F16" s="1011"/>
      <c r="G16" s="1011"/>
      <c r="H16" s="1011"/>
      <c r="I16" s="1011"/>
    </row>
    <row r="18" spans="1:14" ht="16.5" customHeight="1">
      <c r="A18" s="1015" t="str">
        <f>IF('Names of Bidder'!D6 = "Sole Bidder", "We have submitted bid as individual firm. ", " We have submitted bid as Qualified Licensee of Qualified Manufacturer: ")</f>
        <v xml:space="preserve"> We have submitted bid as Qualified Licensee of Qualified Manufacturer: </v>
      </c>
      <c r="B18" s="1015"/>
      <c r="C18" s="1015"/>
      <c r="D18" s="1015"/>
      <c r="E18" s="1015"/>
      <c r="F18" s="1015"/>
      <c r="G18" s="1015"/>
      <c r="H18" s="1015"/>
      <c r="I18" s="1015"/>
      <c r="N18" s="347" t="str">
        <f>'[1]Names of Bidder'!D6</f>
        <v>JV (Joint Venture)</v>
      </c>
    </row>
    <row r="19" spans="1:14">
      <c r="A19" s="348"/>
      <c r="B19" s="343">
        <f>IF('Names of Bidder'!D6="Sole Bidder","",'Names of Bidder'!D14)</f>
        <v>0</v>
      </c>
    </row>
    <row r="20" spans="1:14">
      <c r="A20" s="348" t="str">
        <f>IF(B20="","","(ii)")</f>
        <v/>
      </c>
    </row>
    <row r="21" spans="1:14">
      <c r="A21" s="349"/>
      <c r="B21" s="350"/>
      <c r="C21" s="350"/>
      <c r="D21" s="350"/>
      <c r="E21" s="350"/>
      <c r="F21" s="350"/>
      <c r="G21" s="350"/>
      <c r="H21" s="350"/>
      <c r="I21" s="350"/>
      <c r="J21" s="350"/>
    </row>
    <row r="23" spans="1:14" s="528" customFormat="1" ht="32.25" hidden="1" customHeight="1">
      <c r="A23" s="730" t="s">
        <v>494</v>
      </c>
      <c r="B23" s="730"/>
      <c r="C23" s="730"/>
      <c r="D23" s="730"/>
      <c r="E23" s="730"/>
      <c r="F23" s="730"/>
      <c r="G23" s="730"/>
      <c r="H23" s="730"/>
      <c r="I23" s="730"/>
    </row>
    <row r="24" spans="1:14" ht="15.75">
      <c r="A24" s="351"/>
      <c r="B24" s="351"/>
      <c r="C24" s="351"/>
      <c r="D24" s="351"/>
      <c r="E24" s="351"/>
      <c r="F24" s="351"/>
      <c r="G24" s="351"/>
      <c r="H24" s="351"/>
      <c r="I24" s="351"/>
    </row>
    <row r="25" spans="1:14" ht="35.25" customHeight="1">
      <c r="A25" s="919" t="s">
        <v>495</v>
      </c>
      <c r="B25" s="919"/>
      <c r="C25" s="919"/>
      <c r="D25" s="919"/>
      <c r="E25" s="919"/>
      <c r="F25" s="919"/>
      <c r="G25" s="919"/>
      <c r="H25" s="919"/>
      <c r="I25" s="919"/>
      <c r="J25" s="350"/>
    </row>
    <row r="26" spans="1:14" ht="32.25" customHeight="1">
      <c r="A26" s="352" t="s">
        <v>381</v>
      </c>
      <c r="B26" s="1011" t="s">
        <v>626</v>
      </c>
      <c r="C26" s="1011"/>
      <c r="D26" s="1011"/>
      <c r="E26" s="1011"/>
      <c r="F26" s="1011"/>
      <c r="G26" s="1011"/>
      <c r="H26" s="1011"/>
      <c r="I26" s="1011"/>
      <c r="J26" s="350"/>
    </row>
    <row r="27" spans="1:14" ht="15.75">
      <c r="A27" s="352" t="s">
        <v>412</v>
      </c>
      <c r="B27" s="851" t="s">
        <v>496</v>
      </c>
      <c r="C27" s="851"/>
      <c r="D27" s="851"/>
      <c r="E27" s="851"/>
      <c r="F27" s="851"/>
      <c r="G27" s="851"/>
      <c r="H27" s="851"/>
      <c r="I27" s="851"/>
    </row>
    <row r="28" spans="1:14" ht="15.75">
      <c r="A28" s="352" t="s">
        <v>414</v>
      </c>
      <c r="B28" s="851" t="s">
        <v>497</v>
      </c>
      <c r="C28" s="851"/>
      <c r="D28" s="851"/>
      <c r="E28" s="851"/>
      <c r="F28" s="851"/>
      <c r="G28" s="851"/>
      <c r="H28" s="851"/>
      <c r="I28" s="851"/>
    </row>
    <row r="29" spans="1:14" ht="37.5" customHeight="1">
      <c r="A29" s="352" t="s">
        <v>416</v>
      </c>
      <c r="B29" s="1012" t="s">
        <v>498</v>
      </c>
      <c r="C29" s="1012"/>
      <c r="D29" s="1012"/>
      <c r="E29" s="1012"/>
      <c r="F29" s="1012"/>
      <c r="G29" s="1012"/>
      <c r="H29" s="1012"/>
      <c r="I29" s="1012"/>
    </row>
    <row r="30" spans="1:14" hidden="1">
      <c r="A30" s="353"/>
      <c r="B30" s="350"/>
      <c r="C30" s="350"/>
      <c r="D30" s="350"/>
      <c r="E30" s="350"/>
      <c r="F30" s="350"/>
      <c r="G30" s="350"/>
      <c r="H30" s="350"/>
      <c r="I30" s="350"/>
      <c r="J30" s="350"/>
    </row>
    <row r="31" spans="1:14" hidden="1">
      <c r="A31" s="353"/>
      <c r="B31" s="350"/>
      <c r="C31" s="350"/>
      <c r="D31" s="350"/>
      <c r="E31" s="350"/>
      <c r="F31" s="350"/>
      <c r="G31" s="350"/>
      <c r="H31" s="350"/>
      <c r="I31" s="350"/>
      <c r="J31" s="350"/>
    </row>
    <row r="32" spans="1:14" ht="15.75">
      <c r="A32" s="352" t="s">
        <v>382</v>
      </c>
      <c r="B32" s="1013" t="s">
        <v>811</v>
      </c>
      <c r="C32" s="1013"/>
      <c r="D32" s="1013"/>
      <c r="E32" s="1013"/>
      <c r="F32" s="1013"/>
      <c r="G32" s="1013"/>
      <c r="H32" s="1013"/>
      <c r="I32" s="1013"/>
      <c r="J32" s="350"/>
    </row>
    <row r="33" spans="1:10" ht="26.25" customHeight="1">
      <c r="A33" s="352" t="s">
        <v>412</v>
      </c>
      <c r="B33" s="919" t="s">
        <v>812</v>
      </c>
      <c r="C33" s="919"/>
      <c r="D33" s="919"/>
      <c r="E33" s="919"/>
      <c r="F33" s="919"/>
      <c r="G33" s="919"/>
      <c r="H33" s="919"/>
      <c r="I33" s="919"/>
      <c r="J33" s="350"/>
    </row>
    <row r="34" spans="1:10" ht="25.5" customHeight="1">
      <c r="A34" s="352" t="s">
        <v>414</v>
      </c>
      <c r="B34" s="919" t="s">
        <v>813</v>
      </c>
      <c r="C34" s="919"/>
      <c r="D34" s="919"/>
      <c r="E34" s="919"/>
      <c r="F34" s="919"/>
      <c r="G34" s="919"/>
      <c r="H34" s="919"/>
      <c r="I34" s="919"/>
      <c r="J34" s="350"/>
    </row>
    <row r="35" spans="1:10">
      <c r="A35" s="350"/>
      <c r="B35" s="350"/>
      <c r="C35" s="350"/>
      <c r="D35" s="350"/>
      <c r="E35" s="350"/>
      <c r="F35" s="350"/>
      <c r="G35" s="350"/>
      <c r="H35" s="350"/>
      <c r="I35" s="350"/>
      <c r="J35" s="350"/>
    </row>
    <row r="37" spans="1:10" s="356" customFormat="1" ht="16.5">
      <c r="A37" s="354" t="s">
        <v>499</v>
      </c>
      <c r="B37" s="989" t="s">
        <v>500</v>
      </c>
      <c r="C37" s="989"/>
      <c r="D37" s="989"/>
      <c r="E37" s="989"/>
      <c r="F37" s="989"/>
      <c r="G37" s="989"/>
      <c r="H37" s="989"/>
      <c r="I37" s="989"/>
      <c r="J37" s="355"/>
    </row>
    <row r="38" spans="1:10" ht="15.75">
      <c r="A38" s="350"/>
      <c r="B38" s="851" t="s">
        <v>501</v>
      </c>
      <c r="C38" s="851"/>
      <c r="D38" s="851"/>
      <c r="E38" s="851"/>
      <c r="F38" s="851"/>
      <c r="G38" s="851"/>
      <c r="H38" s="851"/>
      <c r="I38" s="851"/>
      <c r="J38" s="350"/>
    </row>
    <row r="39" spans="1:10" ht="54.75" customHeight="1">
      <c r="A39" s="350"/>
      <c r="B39" s="1011" t="s">
        <v>502</v>
      </c>
      <c r="C39" s="1011"/>
      <c r="D39" s="1011"/>
      <c r="E39" s="1011"/>
      <c r="F39" s="1011"/>
      <c r="G39" s="1011"/>
      <c r="H39" s="1011"/>
      <c r="I39" s="1011"/>
      <c r="J39" s="350"/>
    </row>
    <row r="41" spans="1:10">
      <c r="A41" s="350"/>
      <c r="B41" s="350"/>
      <c r="C41" s="350"/>
      <c r="D41" s="350"/>
      <c r="E41" s="350"/>
      <c r="F41" s="350"/>
      <c r="G41" s="350"/>
      <c r="H41" s="350"/>
      <c r="I41" s="350"/>
      <c r="J41" s="350"/>
    </row>
    <row r="42" spans="1:10" ht="19.5" customHeight="1">
      <c r="A42" s="357" t="s">
        <v>503</v>
      </c>
      <c r="B42" s="769" t="s">
        <v>504</v>
      </c>
      <c r="C42" s="769"/>
      <c r="D42" s="769" t="str">
        <f>IF('Names of Bidder'!D6 = "Sole Bidder", "For individual  firm  ", " For a Qualified Licensee of Qualified Manufacturer")</f>
        <v xml:space="preserve"> For a Qualified Licensee of Qualified Manufacturer</v>
      </c>
      <c r="E42" s="769"/>
      <c r="F42" s="769"/>
      <c r="G42" s="769"/>
      <c r="H42" s="769"/>
      <c r="I42" s="769"/>
      <c r="J42" s="350"/>
    </row>
    <row r="43" spans="1:10" ht="26.25" hidden="1" customHeight="1">
      <c r="A43" s="358"/>
      <c r="B43" s="359"/>
      <c r="C43" s="360"/>
      <c r="D43" s="1009" t="s">
        <v>516</v>
      </c>
      <c r="E43" s="1009"/>
      <c r="F43" s="1010" t="s">
        <v>517</v>
      </c>
      <c r="G43" s="1009"/>
      <c r="H43" s="1010" t="s">
        <v>518</v>
      </c>
      <c r="I43" s="1009"/>
      <c r="J43" s="350"/>
    </row>
    <row r="44" spans="1:10" ht="15.75" customHeight="1">
      <c r="A44" s="361">
        <v>1</v>
      </c>
      <c r="B44" s="998" t="s">
        <v>505</v>
      </c>
      <c r="C44" s="998"/>
      <c r="D44" s="1008">
        <f>'Names of Bidder'!D9</f>
        <v>0</v>
      </c>
      <c r="E44" s="1008"/>
      <c r="F44" s="1008">
        <f>'Names of Bidder'!D14</f>
        <v>0</v>
      </c>
      <c r="G44" s="1008"/>
      <c r="H44" s="1008"/>
      <c r="I44" s="1008"/>
      <c r="J44" s="350"/>
    </row>
    <row r="45" spans="1:10" ht="15.75" customHeight="1">
      <c r="A45" s="1001">
        <v>2</v>
      </c>
      <c r="B45" s="1004" t="s">
        <v>506</v>
      </c>
      <c r="C45" s="1005"/>
      <c r="D45" s="1008">
        <f>'Names of Bidder'!D10</f>
        <v>0</v>
      </c>
      <c r="E45" s="1008"/>
      <c r="F45" s="1008">
        <f>'Names of Bidder'!D15</f>
        <v>0</v>
      </c>
      <c r="G45" s="1008"/>
      <c r="H45" s="1008"/>
      <c r="I45" s="1008"/>
      <c r="J45" s="350"/>
    </row>
    <row r="46" spans="1:10" ht="15.75" customHeight="1">
      <c r="A46" s="1002"/>
      <c r="B46" s="729"/>
      <c r="C46" s="731"/>
      <c r="D46" s="1008">
        <f>'Names of Bidder'!D11</f>
        <v>0</v>
      </c>
      <c r="E46" s="1008"/>
      <c r="F46" s="1008">
        <f>'Names of Bidder'!D16</f>
        <v>0</v>
      </c>
      <c r="G46" s="1008"/>
      <c r="H46" s="1008"/>
      <c r="I46" s="1008"/>
      <c r="J46" s="350"/>
    </row>
    <row r="47" spans="1:10" ht="15.75" customHeight="1">
      <c r="A47" s="1003"/>
      <c r="B47" s="1006"/>
      <c r="C47" s="1007"/>
      <c r="D47" s="1008">
        <f>'Names of Bidder'!D12</f>
        <v>0</v>
      </c>
      <c r="E47" s="1008"/>
      <c r="F47" s="1008">
        <f>'Names of Bidder'!D17</f>
        <v>0</v>
      </c>
      <c r="G47" s="1008"/>
      <c r="H47" s="1008"/>
      <c r="I47" s="1008"/>
      <c r="J47" s="350"/>
    </row>
    <row r="48" spans="1:10" ht="15.75" customHeight="1">
      <c r="A48" s="361">
        <v>3</v>
      </c>
      <c r="B48" s="998" t="s">
        <v>507</v>
      </c>
      <c r="C48" s="998"/>
      <c r="D48" s="999"/>
      <c r="E48" s="1000"/>
      <c r="F48" s="1000"/>
      <c r="G48" s="1000"/>
      <c r="H48" s="1000"/>
      <c r="I48" s="1000"/>
      <c r="J48" s="350"/>
    </row>
    <row r="49" spans="1:10" ht="15.75" customHeight="1">
      <c r="A49" s="361">
        <v>4</v>
      </c>
      <c r="B49" s="998" t="s">
        <v>508</v>
      </c>
      <c r="C49" s="998"/>
      <c r="D49" s="996"/>
      <c r="E49" s="997"/>
      <c r="F49" s="997"/>
      <c r="G49" s="997"/>
      <c r="H49" s="997"/>
      <c r="I49" s="997"/>
      <c r="J49" s="350"/>
    </row>
    <row r="50" spans="1:10" ht="15.75" customHeight="1">
      <c r="A50" s="362">
        <v>5</v>
      </c>
      <c r="B50" s="998" t="s">
        <v>509</v>
      </c>
      <c r="C50" s="998"/>
      <c r="D50" s="996"/>
      <c r="E50" s="997"/>
      <c r="F50" s="997"/>
      <c r="G50" s="997"/>
      <c r="H50" s="997"/>
      <c r="I50" s="997"/>
    </row>
    <row r="51" spans="1:10" ht="51.75" customHeight="1">
      <c r="A51" s="361">
        <v>6</v>
      </c>
      <c r="B51" s="998" t="s">
        <v>510</v>
      </c>
      <c r="C51" s="998"/>
      <c r="D51" s="996"/>
      <c r="E51" s="997"/>
      <c r="F51" s="997"/>
      <c r="G51" s="997"/>
      <c r="H51" s="997"/>
      <c r="I51" s="997"/>
      <c r="J51" s="350"/>
    </row>
    <row r="52" spans="1:10" ht="49.5" customHeight="1">
      <c r="A52" s="361">
        <v>7</v>
      </c>
      <c r="B52" s="998" t="s">
        <v>511</v>
      </c>
      <c r="C52" s="998"/>
      <c r="D52" s="996"/>
      <c r="E52" s="997"/>
      <c r="F52" s="997"/>
      <c r="G52" s="997"/>
      <c r="H52" s="997"/>
      <c r="I52" s="997"/>
      <c r="J52" s="350"/>
    </row>
    <row r="53" spans="1:10" ht="15.75">
      <c r="A53" s="361">
        <v>8</v>
      </c>
      <c r="B53" s="998" t="s">
        <v>512</v>
      </c>
      <c r="C53" s="998"/>
      <c r="D53" s="996"/>
      <c r="E53" s="997"/>
      <c r="F53" s="997"/>
      <c r="G53" s="997"/>
      <c r="H53" s="997"/>
      <c r="I53" s="997"/>
      <c r="J53" s="350"/>
    </row>
    <row r="54" spans="1:10" ht="15.75">
      <c r="A54" s="363"/>
      <c r="B54" s="364" t="s">
        <v>513</v>
      </c>
      <c r="C54" s="365"/>
      <c r="D54" s="996"/>
      <c r="E54" s="997"/>
      <c r="F54" s="997"/>
      <c r="G54" s="997"/>
      <c r="H54" s="997"/>
      <c r="I54" s="997"/>
      <c r="J54" s="350"/>
    </row>
    <row r="55" spans="1:10" ht="15.75">
      <c r="A55" s="363"/>
      <c r="B55" s="364" t="s">
        <v>514</v>
      </c>
      <c r="C55" s="365"/>
      <c r="D55" s="996"/>
      <c r="E55" s="997"/>
      <c r="F55" s="997"/>
      <c r="G55" s="997"/>
      <c r="H55" s="997"/>
      <c r="I55" s="997"/>
      <c r="J55" s="350"/>
    </row>
    <row r="56" spans="1:10" ht="15.75">
      <c r="A56" s="366"/>
      <c r="B56" s="364" t="s">
        <v>515</v>
      </c>
      <c r="C56" s="367"/>
      <c r="D56" s="817"/>
      <c r="E56" s="994"/>
      <c r="F56" s="994"/>
      <c r="G56" s="994"/>
      <c r="H56" s="994"/>
      <c r="I56" s="994"/>
    </row>
    <row r="57" spans="1:10">
      <c r="A57" s="350"/>
      <c r="B57" s="350"/>
      <c r="C57" s="350"/>
      <c r="D57" s="350" t="s">
        <v>620</v>
      </c>
      <c r="E57" s="350" t="str">
        <f>PATHJV333</f>
        <v>KRA.pdf</v>
      </c>
      <c r="F57" s="350" t="s">
        <v>620</v>
      </c>
      <c r="G57" s="350" t="str">
        <f>PATHJV33</f>
        <v>Case_Studies.pdf</v>
      </c>
      <c r="H57" s="350" t="s">
        <v>620</v>
      </c>
      <c r="I57" s="350" t="str">
        <f>PATHJV3</f>
        <v>new.pdf</v>
      </c>
      <c r="J57" s="350"/>
    </row>
    <row r="58" spans="1:10" s="369" customFormat="1" hidden="1">
      <c r="A58" s="368"/>
      <c r="B58" s="368"/>
      <c r="C58" s="368"/>
      <c r="D58" s="368"/>
      <c r="E58" s="369" t="s">
        <v>672</v>
      </c>
      <c r="F58" s="368"/>
      <c r="G58" s="368" t="s">
        <v>673</v>
      </c>
      <c r="H58" s="368"/>
      <c r="I58" s="370" t="s">
        <v>674</v>
      </c>
      <c r="J58" s="368"/>
    </row>
    <row r="59" spans="1:10" s="369" customFormat="1" hidden="1">
      <c r="A59" s="368"/>
      <c r="B59" s="368"/>
      <c r="C59" s="368"/>
      <c r="D59" s="368"/>
      <c r="E59" s="369" t="s">
        <v>672</v>
      </c>
      <c r="F59" s="368"/>
      <c r="G59" s="368" t="s">
        <v>673</v>
      </c>
      <c r="H59" s="368"/>
      <c r="I59" s="368" t="s">
        <v>674</v>
      </c>
      <c r="J59" s="368"/>
    </row>
    <row r="60" spans="1:10" s="369" customFormat="1" hidden="1">
      <c r="A60" s="368"/>
      <c r="B60" s="368"/>
      <c r="C60" s="368"/>
      <c r="D60" s="368"/>
      <c r="E60" s="369" t="s">
        <v>621</v>
      </c>
      <c r="F60" s="368"/>
      <c r="G60" s="368" t="s">
        <v>623</v>
      </c>
      <c r="H60" s="368"/>
      <c r="I60" s="370" t="s">
        <v>625</v>
      </c>
      <c r="J60" s="368"/>
    </row>
    <row r="61" spans="1:10">
      <c r="A61" s="350"/>
      <c r="B61" s="350"/>
      <c r="C61" s="350"/>
      <c r="D61" s="350"/>
      <c r="E61" s="350"/>
      <c r="F61" s="350"/>
      <c r="G61" s="350"/>
      <c r="H61" s="350"/>
      <c r="I61" s="350"/>
      <c r="J61" s="350"/>
    </row>
    <row r="62" spans="1:10" hidden="1">
      <c r="A62" s="350"/>
      <c r="B62" s="350"/>
      <c r="C62" s="350"/>
      <c r="D62" s="350"/>
      <c r="E62" s="350"/>
      <c r="F62" s="350"/>
      <c r="G62" s="350"/>
      <c r="H62" s="350"/>
      <c r="I62" s="350"/>
      <c r="J62" s="350"/>
    </row>
    <row r="63" spans="1:10" hidden="1">
      <c r="A63" s="350"/>
      <c r="B63" s="350"/>
      <c r="C63" s="350"/>
      <c r="D63" s="350"/>
      <c r="E63" s="350"/>
      <c r="F63" s="350"/>
      <c r="G63" s="350"/>
      <c r="H63" s="350"/>
      <c r="I63" s="350"/>
      <c r="J63" s="350"/>
    </row>
    <row r="64" spans="1:10" hidden="1">
      <c r="A64" s="350"/>
      <c r="B64" s="350"/>
      <c r="C64" s="350"/>
      <c r="D64" s="350"/>
      <c r="E64" s="350"/>
      <c r="F64" s="350"/>
      <c r="G64" s="350"/>
      <c r="H64" s="350"/>
      <c r="I64" s="350"/>
      <c r="J64" s="350"/>
    </row>
    <row r="65" spans="1:10" hidden="1">
      <c r="A65" s="350"/>
      <c r="B65" s="350"/>
      <c r="C65" s="350"/>
      <c r="D65" s="350"/>
      <c r="E65" s="350"/>
      <c r="F65" s="350"/>
      <c r="G65" s="350"/>
      <c r="H65" s="350"/>
      <c r="I65" s="350"/>
      <c r="J65" s="350"/>
    </row>
    <row r="66" spans="1:10" hidden="1">
      <c r="A66" s="350"/>
      <c r="B66" s="350"/>
      <c r="C66" s="350"/>
      <c r="D66" s="350"/>
      <c r="E66" s="350"/>
      <c r="F66" s="350"/>
      <c r="G66" s="350"/>
      <c r="H66" s="350"/>
      <c r="I66" s="350"/>
      <c r="J66" s="350"/>
    </row>
    <row r="67" spans="1:10" hidden="1">
      <c r="A67" s="350"/>
      <c r="B67" s="350"/>
      <c r="C67" s="350"/>
      <c r="D67" s="350"/>
      <c r="E67" s="350"/>
      <c r="F67" s="350"/>
      <c r="G67" s="350"/>
      <c r="H67" s="350"/>
      <c r="I67" s="350"/>
      <c r="J67" s="350"/>
    </row>
    <row r="68" spans="1:10" hidden="1">
      <c r="A68" s="350"/>
      <c r="B68" s="350"/>
      <c r="C68" s="350"/>
      <c r="D68" s="350"/>
      <c r="E68" s="350"/>
      <c r="F68" s="350"/>
      <c r="G68" s="350"/>
      <c r="H68" s="350"/>
      <c r="I68" s="350"/>
      <c r="J68" s="350"/>
    </row>
    <row r="69" spans="1:10" hidden="1">
      <c r="A69" s="350"/>
      <c r="B69" s="350"/>
      <c r="C69" s="350"/>
      <c r="D69" s="350"/>
      <c r="E69" s="350"/>
      <c r="F69" s="350"/>
      <c r="G69" s="350"/>
      <c r="H69" s="350"/>
      <c r="I69" s="350"/>
      <c r="J69" s="350"/>
    </row>
    <row r="70" spans="1:10" hidden="1">
      <c r="A70" s="350"/>
      <c r="B70" s="350"/>
      <c r="C70" s="350"/>
      <c r="D70" s="350"/>
      <c r="E70" s="350"/>
      <c r="F70" s="350"/>
      <c r="G70" s="350"/>
      <c r="H70" s="350"/>
      <c r="I70" s="350"/>
      <c r="J70" s="350"/>
    </row>
    <row r="71" spans="1:10" hidden="1">
      <c r="A71" s="350"/>
      <c r="B71" s="350"/>
      <c r="C71" s="350"/>
      <c r="D71" s="350"/>
      <c r="E71" s="350"/>
      <c r="F71" s="350"/>
      <c r="G71" s="350"/>
      <c r="H71" s="350"/>
      <c r="I71" s="350"/>
      <c r="J71" s="350"/>
    </row>
    <row r="72" spans="1:10" hidden="1">
      <c r="A72" s="350"/>
      <c r="B72" s="350"/>
      <c r="C72" s="350"/>
      <c r="D72" s="350"/>
      <c r="E72" s="350"/>
      <c r="F72" s="350"/>
      <c r="G72" s="350"/>
      <c r="H72" s="350"/>
      <c r="I72" s="350"/>
      <c r="J72" s="350"/>
    </row>
    <row r="73" spans="1:10" hidden="1">
      <c r="A73" s="350"/>
      <c r="B73" s="350"/>
      <c r="C73" s="350"/>
      <c r="D73" s="350"/>
      <c r="E73" s="350"/>
      <c r="F73" s="350"/>
      <c r="G73" s="350"/>
      <c r="H73" s="350"/>
      <c r="I73" s="350"/>
      <c r="J73" s="350"/>
    </row>
    <row r="74" spans="1:10" hidden="1">
      <c r="A74" s="350"/>
      <c r="B74" s="350"/>
      <c r="C74" s="350"/>
      <c r="D74" s="350"/>
      <c r="E74" s="350"/>
      <c r="F74" s="350"/>
      <c r="G74" s="350"/>
      <c r="H74" s="350"/>
      <c r="I74" s="350"/>
      <c r="J74" s="350"/>
    </row>
    <row r="75" spans="1:10" hidden="1">
      <c r="A75" s="350"/>
      <c r="B75" s="350"/>
      <c r="C75" s="350"/>
      <c r="D75" s="350"/>
      <c r="E75" s="350"/>
      <c r="F75" s="350"/>
      <c r="G75" s="350"/>
      <c r="H75" s="350"/>
      <c r="I75" s="350"/>
      <c r="J75" s="350"/>
    </row>
    <row r="76" spans="1:10" hidden="1">
      <c r="A76" s="350"/>
      <c r="B76" s="350"/>
      <c r="C76" s="350"/>
      <c r="D76" s="350"/>
      <c r="E76" s="350"/>
      <c r="F76" s="350"/>
      <c r="G76" s="350"/>
      <c r="H76" s="350"/>
      <c r="I76" s="350"/>
      <c r="J76" s="350"/>
    </row>
    <row r="77" spans="1:10" hidden="1">
      <c r="A77" s="350"/>
      <c r="B77" s="350"/>
      <c r="C77" s="350"/>
      <c r="D77" s="350"/>
      <c r="E77" s="350"/>
      <c r="F77" s="350"/>
      <c r="G77" s="350"/>
      <c r="H77" s="350"/>
      <c r="I77" s="350"/>
      <c r="J77" s="350"/>
    </row>
    <row r="78" spans="1:10" hidden="1">
      <c r="A78" s="350"/>
      <c r="B78" s="350"/>
      <c r="C78" s="350"/>
      <c r="D78" s="350"/>
      <c r="E78" s="350"/>
      <c r="F78" s="350"/>
      <c r="G78" s="350"/>
      <c r="H78" s="350"/>
      <c r="I78" s="350"/>
      <c r="J78" s="350"/>
    </row>
    <row r="79" spans="1:10" hidden="1">
      <c r="A79" s="350"/>
      <c r="B79" s="350"/>
      <c r="C79" s="350"/>
      <c r="D79" s="350"/>
      <c r="E79" s="350"/>
      <c r="F79" s="350"/>
      <c r="G79" s="350"/>
      <c r="H79" s="350"/>
      <c r="I79" s="350"/>
      <c r="J79" s="350"/>
    </row>
    <row r="80" spans="1:10" hidden="1">
      <c r="A80" s="350"/>
      <c r="B80" s="350"/>
      <c r="C80" s="350"/>
      <c r="D80" s="350"/>
      <c r="E80" s="350"/>
      <c r="F80" s="350"/>
      <c r="G80" s="350"/>
      <c r="H80" s="350"/>
      <c r="I80" s="350"/>
      <c r="J80" s="350"/>
    </row>
    <row r="81" spans="1:10" hidden="1">
      <c r="A81" s="350"/>
      <c r="B81" s="350"/>
      <c r="C81" s="350"/>
      <c r="D81" s="350"/>
      <c r="E81" s="350"/>
      <c r="F81" s="350"/>
      <c r="G81" s="350"/>
      <c r="H81" s="350"/>
      <c r="I81" s="350"/>
      <c r="J81" s="350"/>
    </row>
    <row r="82" spans="1:10" hidden="1">
      <c r="A82" s="350"/>
      <c r="B82" s="350"/>
      <c r="C82" s="350"/>
      <c r="D82" s="350"/>
      <c r="E82" s="350"/>
      <c r="F82" s="350"/>
      <c r="G82" s="350"/>
      <c r="H82" s="350"/>
      <c r="I82" s="350"/>
      <c r="J82" s="350"/>
    </row>
    <row r="83" spans="1:10" hidden="1">
      <c r="A83" s="350"/>
      <c r="B83" s="350"/>
      <c r="C83" s="350"/>
      <c r="D83" s="350"/>
      <c r="E83" s="350"/>
      <c r="F83" s="350"/>
      <c r="G83" s="350"/>
      <c r="H83" s="350"/>
      <c r="I83" s="350"/>
      <c r="J83" s="350"/>
    </row>
    <row r="84" spans="1:10" hidden="1">
      <c r="A84" s="350"/>
      <c r="B84" s="350"/>
      <c r="C84" s="350"/>
      <c r="D84" s="350"/>
      <c r="E84" s="350"/>
      <c r="F84" s="350"/>
      <c r="G84" s="350"/>
      <c r="H84" s="350"/>
      <c r="I84" s="350"/>
      <c r="J84" s="350"/>
    </row>
    <row r="85" spans="1:10" hidden="1">
      <c r="A85" s="350"/>
      <c r="B85" s="350"/>
      <c r="C85" s="350"/>
      <c r="D85" s="350"/>
      <c r="E85" s="350"/>
      <c r="F85" s="350"/>
      <c r="G85" s="350"/>
      <c r="H85" s="350"/>
      <c r="I85" s="350"/>
      <c r="J85" s="350"/>
    </row>
    <row r="86" spans="1:10" hidden="1">
      <c r="A86" s="350"/>
      <c r="B86" s="350"/>
      <c r="C86" s="350"/>
      <c r="D86" s="350"/>
      <c r="E86" s="350"/>
      <c r="F86" s="350"/>
      <c r="G86" s="350"/>
      <c r="H86" s="350"/>
      <c r="I86" s="350"/>
      <c r="J86" s="350"/>
    </row>
    <row r="87" spans="1:10" hidden="1">
      <c r="A87" s="350"/>
      <c r="B87" s="350"/>
      <c r="C87" s="350"/>
      <c r="D87" s="350"/>
      <c r="E87" s="350"/>
      <c r="F87" s="350"/>
      <c r="G87" s="350"/>
      <c r="H87" s="350"/>
      <c r="I87" s="350"/>
      <c r="J87" s="350"/>
    </row>
    <row r="88" spans="1:10" hidden="1">
      <c r="A88" s="350"/>
      <c r="B88" s="350"/>
      <c r="C88" s="350"/>
      <c r="D88" s="350"/>
      <c r="E88" s="350"/>
      <c r="F88" s="350"/>
      <c r="G88" s="350"/>
      <c r="H88" s="350"/>
      <c r="I88" s="350"/>
      <c r="J88" s="350"/>
    </row>
    <row r="89" spans="1:10" hidden="1">
      <c r="A89" s="350"/>
      <c r="B89" s="350"/>
      <c r="C89" s="350"/>
      <c r="D89" s="350"/>
      <c r="E89" s="350"/>
      <c r="F89" s="350"/>
      <c r="G89" s="350"/>
      <c r="H89" s="350"/>
      <c r="I89" s="350"/>
      <c r="J89" s="350"/>
    </row>
    <row r="90" spans="1:10" hidden="1">
      <c r="A90" s="350"/>
      <c r="B90" s="350"/>
      <c r="C90" s="350"/>
      <c r="D90" s="350"/>
      <c r="E90" s="350"/>
      <c r="F90" s="350"/>
      <c r="G90" s="350"/>
      <c r="H90" s="350"/>
      <c r="I90" s="350"/>
      <c r="J90" s="350"/>
    </row>
    <row r="91" spans="1:10" hidden="1">
      <c r="A91" s="350"/>
      <c r="B91" s="350"/>
      <c r="C91" s="350"/>
      <c r="D91" s="350"/>
      <c r="E91" s="350"/>
      <c r="F91" s="350"/>
      <c r="G91" s="350"/>
      <c r="H91" s="350"/>
      <c r="I91" s="350"/>
      <c r="J91" s="350"/>
    </row>
    <row r="92" spans="1:10" hidden="1">
      <c r="A92" s="350"/>
      <c r="B92" s="350"/>
      <c r="C92" s="350"/>
      <c r="D92" s="350"/>
      <c r="E92" s="350"/>
      <c r="F92" s="350"/>
      <c r="G92" s="350"/>
      <c r="H92" s="350"/>
      <c r="I92" s="350"/>
      <c r="J92" s="350"/>
    </row>
    <row r="93" spans="1:10" hidden="1">
      <c r="A93" s="350"/>
      <c r="B93" s="350"/>
      <c r="C93" s="350"/>
      <c r="D93" s="350"/>
      <c r="E93" s="350"/>
      <c r="F93" s="350"/>
      <c r="G93" s="350"/>
      <c r="H93" s="350"/>
      <c r="I93" s="350"/>
      <c r="J93" s="350"/>
    </row>
    <row r="94" spans="1:10" hidden="1">
      <c r="A94" s="350"/>
      <c r="B94" s="350"/>
      <c r="C94" s="350"/>
      <c r="D94" s="350"/>
      <c r="E94" s="350"/>
      <c r="F94" s="350"/>
      <c r="G94" s="350"/>
      <c r="H94" s="350"/>
      <c r="I94" s="350"/>
      <c r="J94" s="350"/>
    </row>
    <row r="95" spans="1:10" hidden="1">
      <c r="A95" s="350"/>
      <c r="B95" s="350"/>
      <c r="C95" s="350"/>
      <c r="D95" s="350"/>
      <c r="E95" s="350"/>
      <c r="F95" s="350"/>
      <c r="G95" s="350"/>
      <c r="H95" s="350"/>
      <c r="I95" s="350"/>
      <c r="J95" s="350"/>
    </row>
    <row r="96" spans="1:10" hidden="1">
      <c r="A96" s="350"/>
      <c r="B96" s="350"/>
      <c r="C96" s="350"/>
      <c r="D96" s="350"/>
      <c r="E96" s="350"/>
      <c r="F96" s="350"/>
      <c r="G96" s="350"/>
      <c r="H96" s="350"/>
      <c r="I96" s="350"/>
      <c r="J96" s="350"/>
    </row>
    <row r="97" spans="1:10" hidden="1">
      <c r="A97" s="350"/>
      <c r="B97" s="350"/>
      <c r="C97" s="350"/>
      <c r="D97" s="350"/>
      <c r="E97" s="350"/>
      <c r="F97" s="350"/>
      <c r="G97" s="350"/>
      <c r="H97" s="350"/>
      <c r="I97" s="350"/>
      <c r="J97" s="350"/>
    </row>
    <row r="98" spans="1:10" hidden="1">
      <c r="A98" s="350"/>
      <c r="B98" s="350"/>
      <c r="C98" s="350"/>
      <c r="D98" s="350"/>
      <c r="E98" s="350"/>
      <c r="F98" s="350"/>
      <c r="G98" s="350"/>
      <c r="H98" s="350"/>
      <c r="I98" s="350"/>
      <c r="J98" s="350"/>
    </row>
    <row r="99" spans="1:10" hidden="1">
      <c r="A99" s="350"/>
      <c r="B99" s="350"/>
      <c r="C99" s="350"/>
      <c r="D99" s="350"/>
      <c r="E99" s="350"/>
      <c r="F99" s="350"/>
      <c r="G99" s="350"/>
      <c r="H99" s="350"/>
      <c r="I99" s="350"/>
      <c r="J99" s="350"/>
    </row>
    <row r="100" spans="1:10" ht="36.75" hidden="1" customHeight="1">
      <c r="A100" s="350"/>
      <c r="B100" s="995"/>
      <c r="C100" s="995"/>
      <c r="D100" s="995"/>
      <c r="E100" s="995"/>
      <c r="F100" s="995"/>
      <c r="G100" s="995"/>
      <c r="H100" s="995"/>
      <c r="I100" s="995"/>
      <c r="J100" s="350"/>
    </row>
    <row r="101" spans="1:10">
      <c r="A101" s="350"/>
      <c r="B101" s="350"/>
      <c r="C101" s="350"/>
      <c r="D101" s="350"/>
      <c r="E101" s="350"/>
      <c r="F101" s="350"/>
      <c r="G101" s="350"/>
      <c r="H101" s="350"/>
      <c r="I101" s="350"/>
      <c r="J101" s="350"/>
    </row>
    <row r="102" spans="1:10" ht="16.5">
      <c r="A102" s="354" t="s">
        <v>520</v>
      </c>
      <c r="B102" s="989" t="s">
        <v>519</v>
      </c>
      <c r="C102" s="989"/>
      <c r="D102" s="989"/>
      <c r="E102" s="989"/>
      <c r="F102" s="989"/>
      <c r="G102" s="989"/>
      <c r="H102" s="989"/>
      <c r="I102" s="989"/>
      <c r="J102" s="350"/>
    </row>
    <row r="103" spans="1:10">
      <c r="A103" s="350"/>
      <c r="B103" s="350"/>
      <c r="C103" s="350"/>
      <c r="D103" s="350"/>
      <c r="E103" s="350"/>
      <c r="F103" s="350"/>
      <c r="G103" s="350"/>
      <c r="H103" s="350"/>
      <c r="I103" s="350"/>
      <c r="J103" s="350"/>
    </row>
    <row r="104" spans="1:10" ht="16.5">
      <c r="A104" s="372">
        <v>2.1</v>
      </c>
      <c r="B104" s="796" t="s">
        <v>521</v>
      </c>
      <c r="C104" s="796"/>
      <c r="D104" s="796"/>
      <c r="E104" s="796"/>
      <c r="F104" s="796"/>
      <c r="G104" s="796"/>
      <c r="H104" s="796"/>
      <c r="I104" s="796"/>
      <c r="J104" s="350"/>
    </row>
    <row r="106" spans="1:10" ht="15.75">
      <c r="A106" s="373" t="s">
        <v>522</v>
      </c>
      <c r="B106" s="952" t="s">
        <v>523</v>
      </c>
      <c r="C106" s="952"/>
      <c r="D106" s="952"/>
      <c r="E106" s="952"/>
      <c r="F106" s="952"/>
      <c r="G106" s="952"/>
      <c r="H106" s="952"/>
      <c r="I106" s="952"/>
      <c r="J106" s="350"/>
    </row>
    <row r="107" spans="1:10" ht="6.75" customHeight="1">
      <c r="A107" s="350"/>
      <c r="B107" s="350"/>
      <c r="C107" s="350"/>
      <c r="D107" s="350"/>
      <c r="E107" s="350"/>
      <c r="F107" s="350"/>
      <c r="G107" s="350"/>
      <c r="H107" s="350"/>
      <c r="I107" s="350"/>
      <c r="J107" s="350"/>
    </row>
    <row r="108" spans="1:10" ht="15.75">
      <c r="B108" s="990" t="s">
        <v>524</v>
      </c>
      <c r="C108" s="990"/>
      <c r="D108" s="990"/>
      <c r="E108" s="990"/>
      <c r="F108" s="990"/>
      <c r="G108" s="990"/>
      <c r="H108" s="990"/>
      <c r="I108" s="990"/>
    </row>
    <row r="109" spans="1:10" ht="6.75" customHeight="1">
      <c r="A109" s="350"/>
      <c r="B109" s="350"/>
      <c r="C109" s="350"/>
      <c r="D109" s="350"/>
      <c r="E109" s="350"/>
      <c r="F109" s="350"/>
      <c r="G109" s="350"/>
      <c r="H109" s="350"/>
      <c r="I109" s="350"/>
      <c r="J109" s="350"/>
    </row>
    <row r="110" spans="1:10" ht="94.5" customHeight="1">
      <c r="A110" s="374" t="s">
        <v>355</v>
      </c>
      <c r="B110" s="991" t="s">
        <v>919</v>
      </c>
      <c r="C110" s="991"/>
      <c r="D110" s="991"/>
      <c r="E110" s="991"/>
      <c r="F110" s="991"/>
      <c r="G110" s="991"/>
      <c r="H110" s="991"/>
      <c r="I110" s="991"/>
      <c r="J110" s="350"/>
    </row>
    <row r="111" spans="1:10" ht="57" hidden="1" customHeight="1">
      <c r="A111" s="375"/>
      <c r="B111" s="988"/>
      <c r="C111" s="988"/>
      <c r="D111" s="988"/>
      <c r="E111" s="988"/>
      <c r="F111" s="988"/>
      <c r="G111" s="988"/>
      <c r="H111" s="988"/>
      <c r="I111" s="988"/>
      <c r="J111" s="350"/>
    </row>
    <row r="112" spans="1:10" ht="12.75" customHeight="1">
      <c r="A112" s="375"/>
      <c r="B112" s="376"/>
      <c r="C112" s="376"/>
      <c r="D112" s="376"/>
      <c r="E112" s="376"/>
      <c r="F112" s="376"/>
      <c r="G112" s="376"/>
      <c r="H112" s="376"/>
      <c r="I112" s="376"/>
      <c r="J112" s="350"/>
    </row>
    <row r="113" spans="1:10" ht="12.75" customHeight="1">
      <c r="A113" s="375"/>
      <c r="B113" s="376"/>
      <c r="C113" s="376"/>
      <c r="D113" s="376"/>
      <c r="E113" s="376"/>
      <c r="F113" s="376"/>
      <c r="G113" s="376"/>
      <c r="H113" s="376"/>
      <c r="I113" s="376"/>
      <c r="J113" s="350"/>
    </row>
    <row r="114" spans="1:10" ht="54.75" customHeight="1">
      <c r="A114" s="374" t="s">
        <v>356</v>
      </c>
      <c r="B114" s="992" t="s">
        <v>893</v>
      </c>
      <c r="C114" s="992"/>
      <c r="D114" s="992"/>
      <c r="E114" s="992"/>
      <c r="F114" s="992"/>
      <c r="G114" s="992"/>
      <c r="H114" s="992"/>
      <c r="I114" s="992"/>
      <c r="J114" s="350"/>
    </row>
    <row r="115" spans="1:10" ht="12.75" customHeight="1">
      <c r="A115" s="375"/>
      <c r="B115" s="992"/>
      <c r="C115" s="992"/>
      <c r="D115" s="992"/>
      <c r="E115" s="992"/>
      <c r="F115" s="992"/>
      <c r="G115" s="992"/>
      <c r="H115" s="992"/>
      <c r="I115" s="992"/>
      <c r="J115" s="350"/>
    </row>
    <row r="116" spans="1:10" ht="46.9" customHeight="1">
      <c r="A116" s="375"/>
      <c r="B116" s="992"/>
      <c r="C116" s="992"/>
      <c r="D116" s="992"/>
      <c r="E116" s="992"/>
      <c r="F116" s="992"/>
      <c r="G116" s="992"/>
      <c r="H116" s="992"/>
      <c r="I116" s="992"/>
      <c r="J116" s="350"/>
    </row>
    <row r="117" spans="1:10" ht="12.75" customHeight="1">
      <c r="A117" s="375"/>
      <c r="B117" s="992"/>
      <c r="C117" s="992"/>
      <c r="D117" s="992"/>
      <c r="E117" s="992"/>
      <c r="F117" s="992"/>
      <c r="G117" s="992"/>
      <c r="H117" s="992"/>
      <c r="I117" s="992"/>
      <c r="J117" s="350"/>
    </row>
    <row r="118" spans="1:10" ht="24" customHeight="1">
      <c r="A118" s="375"/>
      <c r="B118" s="992"/>
      <c r="C118" s="992"/>
      <c r="D118" s="992"/>
      <c r="E118" s="992"/>
      <c r="F118" s="992"/>
      <c r="G118" s="992"/>
      <c r="H118" s="992"/>
      <c r="I118" s="992"/>
      <c r="J118" s="350"/>
    </row>
    <row r="119" spans="1:10" ht="24" customHeight="1">
      <c r="A119" s="375"/>
      <c r="B119" s="600" t="s">
        <v>566</v>
      </c>
      <c r="C119" s="992" t="s">
        <v>814</v>
      </c>
      <c r="D119" s="992"/>
      <c r="E119" s="992"/>
      <c r="F119" s="992"/>
      <c r="G119" s="992"/>
      <c r="H119" s="992"/>
      <c r="I119" s="992"/>
      <c r="J119" s="350"/>
    </row>
    <row r="120" spans="1:10" ht="45.75" customHeight="1">
      <c r="A120" s="375"/>
      <c r="B120" s="600" t="s">
        <v>567</v>
      </c>
      <c r="C120" s="992" t="s">
        <v>890</v>
      </c>
      <c r="D120" s="992"/>
      <c r="E120" s="992"/>
      <c r="F120" s="992"/>
      <c r="G120" s="992"/>
      <c r="H120" s="992"/>
      <c r="I120" s="992"/>
      <c r="J120" s="350"/>
    </row>
    <row r="121" spans="1:10" ht="44.25" customHeight="1">
      <c r="A121" s="375"/>
      <c r="B121" s="600" t="s">
        <v>568</v>
      </c>
      <c r="C121" s="992" t="s">
        <v>815</v>
      </c>
      <c r="D121" s="992"/>
      <c r="E121" s="992"/>
      <c r="F121" s="992"/>
      <c r="G121" s="992"/>
      <c r="H121" s="992"/>
      <c r="I121" s="992"/>
      <c r="J121" s="350"/>
    </row>
    <row r="122" spans="1:10" ht="44.25" customHeight="1">
      <c r="A122" s="375"/>
      <c r="B122" s="600" t="s">
        <v>569</v>
      </c>
      <c r="C122" s="992" t="s">
        <v>816</v>
      </c>
      <c r="D122" s="992"/>
      <c r="E122" s="992"/>
      <c r="F122" s="992"/>
      <c r="G122" s="992"/>
      <c r="H122" s="992"/>
      <c r="I122" s="992"/>
      <c r="J122" s="350"/>
    </row>
    <row r="123" spans="1:10" ht="56.25" customHeight="1">
      <c r="A123" s="375"/>
      <c r="B123" s="600" t="s">
        <v>570</v>
      </c>
      <c r="C123" s="992" t="s">
        <v>817</v>
      </c>
      <c r="D123" s="992"/>
      <c r="E123" s="992"/>
      <c r="F123" s="992"/>
      <c r="G123" s="992"/>
      <c r="H123" s="992"/>
      <c r="I123" s="992"/>
      <c r="J123" s="350"/>
    </row>
    <row r="124" spans="1:10" ht="24" customHeight="1">
      <c r="A124" s="375"/>
      <c r="B124" s="583"/>
      <c r="C124" s="583"/>
      <c r="D124" s="583"/>
      <c r="E124" s="583"/>
      <c r="F124" s="583"/>
      <c r="G124" s="583"/>
      <c r="H124" s="583"/>
      <c r="I124" s="583"/>
      <c r="J124" s="350"/>
    </row>
    <row r="125" spans="1:10" ht="24" customHeight="1">
      <c r="A125" s="993" t="s">
        <v>818</v>
      </c>
      <c r="B125" s="993"/>
      <c r="C125" s="993"/>
      <c r="D125" s="993"/>
      <c r="E125" s="993"/>
      <c r="F125" s="993"/>
      <c r="G125" s="993"/>
      <c r="H125" s="993"/>
      <c r="I125" s="993"/>
      <c r="J125" s="350"/>
    </row>
    <row r="126" spans="1:10" ht="42.75" customHeight="1">
      <c r="A126" s="993"/>
      <c r="B126" s="993"/>
      <c r="C126" s="993"/>
      <c r="D126" s="993"/>
      <c r="E126" s="993"/>
      <c r="F126" s="993"/>
      <c r="G126" s="993"/>
      <c r="H126" s="993"/>
      <c r="I126" s="993"/>
      <c r="J126" s="350"/>
    </row>
    <row r="127" spans="1:10" ht="24" customHeight="1">
      <c r="A127" s="375"/>
      <c r="B127" s="583"/>
      <c r="C127" s="583"/>
      <c r="D127" s="583"/>
      <c r="E127" s="583"/>
      <c r="F127" s="583"/>
      <c r="G127" s="583"/>
      <c r="H127" s="583"/>
      <c r="I127" s="583"/>
      <c r="J127" s="350"/>
    </row>
    <row r="128" spans="1:10" hidden="1">
      <c r="A128" s="350"/>
      <c r="B128" s="350"/>
      <c r="C128" s="350"/>
      <c r="D128" s="350"/>
      <c r="E128" s="350"/>
      <c r="F128" s="350"/>
      <c r="G128" s="350"/>
      <c r="H128" s="350"/>
      <c r="I128" s="350"/>
      <c r="J128" s="350"/>
    </row>
    <row r="129" spans="1:25" hidden="1">
      <c r="A129" s="350"/>
      <c r="B129" s="986" t="s">
        <v>576</v>
      </c>
      <c r="C129" s="986"/>
      <c r="D129" s="986"/>
      <c r="E129" s="986"/>
      <c r="F129" s="986"/>
      <c r="G129" s="986"/>
      <c r="H129" s="986"/>
      <c r="I129" s="986"/>
      <c r="J129" s="350"/>
    </row>
    <row r="130" spans="1:25" hidden="1">
      <c r="A130" s="350"/>
      <c r="B130" s="350"/>
      <c r="C130" s="350"/>
      <c r="D130" s="350"/>
      <c r="E130" s="350"/>
      <c r="F130" s="350"/>
      <c r="G130" s="350"/>
      <c r="H130" s="350"/>
      <c r="I130" s="350"/>
      <c r="J130" s="350"/>
    </row>
    <row r="131" spans="1:25" ht="65.25" customHeight="1">
      <c r="A131" s="377" t="s">
        <v>608</v>
      </c>
      <c r="B131" s="919" t="s">
        <v>819</v>
      </c>
      <c r="C131" s="919"/>
      <c r="D131" s="919"/>
      <c r="E131" s="919"/>
      <c r="F131" s="919"/>
      <c r="G131" s="919"/>
      <c r="H131" s="919"/>
      <c r="I131" s="919"/>
      <c r="J131" s="350"/>
    </row>
    <row r="132" spans="1:25" ht="54" customHeight="1">
      <c r="B132" s="919" t="s">
        <v>627</v>
      </c>
      <c r="C132" s="919"/>
      <c r="D132" s="919"/>
      <c r="E132" s="919"/>
      <c r="F132" s="919"/>
      <c r="G132" s="919"/>
      <c r="H132" s="919"/>
      <c r="I132" s="919"/>
    </row>
    <row r="133" spans="1:25" ht="14.25" customHeight="1">
      <c r="B133" s="378"/>
      <c r="C133" s="379"/>
      <c r="D133" s="379"/>
      <c r="E133" s="379"/>
      <c r="F133" s="379"/>
      <c r="G133" s="379"/>
      <c r="H133" s="379"/>
      <c r="I133" s="379"/>
    </row>
    <row r="134" spans="1:25" hidden="1">
      <c r="A134" s="350"/>
      <c r="B134" s="350"/>
      <c r="C134" s="350"/>
      <c r="D134" s="350"/>
      <c r="E134" s="350"/>
      <c r="F134" s="350"/>
      <c r="G134" s="350"/>
      <c r="H134" s="350"/>
      <c r="I134" s="350"/>
      <c r="J134" s="350"/>
    </row>
    <row r="135" spans="1:25" hidden="1">
      <c r="A135" s="350"/>
      <c r="B135" s="350"/>
      <c r="C135" s="350"/>
      <c r="D135" s="350"/>
      <c r="E135" s="350"/>
      <c r="F135" s="380" t="str">
        <f>'[1]Names of Bidder'!D9</f>
        <v>ooooooo</v>
      </c>
      <c r="G135" s="350"/>
      <c r="H135" s="350"/>
      <c r="I135" s="350"/>
      <c r="J135" s="350"/>
    </row>
    <row r="136" spans="1:25" hidden="1">
      <c r="A136" s="350"/>
      <c r="B136" s="350"/>
      <c r="C136" s="350"/>
      <c r="D136" s="350"/>
      <c r="E136" s="350"/>
      <c r="F136" s="380" t="str">
        <f>'[1]Names of Bidder'!D14</f>
        <v>kkkkkkkkkk</v>
      </c>
      <c r="G136" s="350"/>
      <c r="H136" s="350"/>
      <c r="I136" s="350"/>
      <c r="J136" s="350"/>
    </row>
    <row r="137" spans="1:25" ht="15.75" hidden="1" customHeight="1">
      <c r="A137" s="350"/>
      <c r="C137" s="381"/>
      <c r="D137" s="381"/>
      <c r="E137" s="381"/>
      <c r="F137" s="382" t="str">
        <f>'[1]Names of Bidder'!D19</f>
        <v>ggggggg</v>
      </c>
      <c r="G137" s="381"/>
      <c r="H137" s="381"/>
      <c r="I137" s="381"/>
      <c r="J137" s="350"/>
    </row>
    <row r="138" spans="1:25" ht="15.75" customHeight="1">
      <c r="A138" s="350"/>
      <c r="C138" s="381"/>
      <c r="D138" s="381"/>
      <c r="E138" s="381"/>
      <c r="F138" s="381"/>
      <c r="G138" s="381"/>
      <c r="H138" s="381"/>
      <c r="I138" s="381"/>
      <c r="J138" s="350"/>
    </row>
    <row r="139" spans="1:25" ht="31.9" customHeight="1">
      <c r="A139" s="350"/>
      <c r="B139" s="987" t="s">
        <v>820</v>
      </c>
      <c r="C139" s="987"/>
      <c r="D139" s="987"/>
      <c r="E139" s="987"/>
      <c r="F139" s="987"/>
      <c r="G139" s="987"/>
      <c r="H139" s="987"/>
      <c r="I139" s="987"/>
      <c r="J139" s="350"/>
    </row>
    <row r="140" spans="1:25" ht="60" hidden="1" customHeight="1">
      <c r="A140" s="352" t="s">
        <v>525</v>
      </c>
      <c r="B140" s="980" t="s">
        <v>821</v>
      </c>
      <c r="C140" s="981"/>
      <c r="D140" s="981"/>
      <c r="E140" s="982"/>
      <c r="F140" s="983"/>
      <c r="G140" s="984"/>
      <c r="H140" s="983"/>
      <c r="I140" s="984"/>
      <c r="J140" s="383"/>
      <c r="K140" s="383"/>
      <c r="L140" s="383"/>
      <c r="M140" s="383"/>
      <c r="N140" s="383"/>
      <c r="O140" s="383"/>
      <c r="P140" s="383"/>
      <c r="Q140" s="383"/>
      <c r="R140" s="383"/>
      <c r="S140" s="383"/>
      <c r="T140" s="383"/>
      <c r="U140" s="383"/>
      <c r="V140" s="383"/>
      <c r="W140" s="383"/>
      <c r="X140" s="383"/>
      <c r="Y140" s="383"/>
    </row>
    <row r="141" spans="1:25" ht="33.75" customHeight="1">
      <c r="A141" s="352" t="s">
        <v>525</v>
      </c>
      <c r="B141" s="980" t="s">
        <v>822</v>
      </c>
      <c r="C141" s="981"/>
      <c r="D141" s="981"/>
      <c r="E141" s="982"/>
      <c r="F141" s="983"/>
      <c r="G141" s="984"/>
      <c r="H141" s="983"/>
      <c r="I141" s="984"/>
      <c r="J141" s="383"/>
      <c r="K141" s="383"/>
      <c r="L141" s="383"/>
      <c r="M141" s="383"/>
      <c r="N141" s="383"/>
      <c r="O141" s="383"/>
      <c r="P141" s="383"/>
      <c r="Q141" s="383"/>
      <c r="R141" s="383"/>
      <c r="S141" s="383"/>
      <c r="T141" s="383"/>
      <c r="U141" s="383"/>
      <c r="V141" s="383"/>
      <c r="W141" s="383"/>
      <c r="X141" s="383"/>
      <c r="Y141" s="383"/>
    </row>
    <row r="142" spans="1:25" ht="11.25" customHeight="1">
      <c r="A142" s="384"/>
      <c r="B142" s="385"/>
      <c r="C142" s="385"/>
      <c r="D142" s="385"/>
      <c r="E142" s="385"/>
      <c r="F142" s="386"/>
      <c r="G142" s="386"/>
      <c r="H142" s="386"/>
      <c r="I142" s="386"/>
      <c r="J142" s="383"/>
      <c r="K142" s="383"/>
      <c r="L142" s="383"/>
      <c r="M142" s="383"/>
      <c r="N142" s="383"/>
      <c r="O142" s="383"/>
      <c r="P142" s="383"/>
      <c r="Q142" s="383"/>
      <c r="R142" s="383"/>
      <c r="S142" s="383"/>
      <c r="T142" s="383"/>
      <c r="U142" s="383"/>
      <c r="V142" s="383"/>
      <c r="W142" s="383"/>
      <c r="X142" s="383"/>
      <c r="Y142" s="383"/>
    </row>
    <row r="143" spans="1:25" ht="33" customHeight="1">
      <c r="A143" s="352" t="s">
        <v>526</v>
      </c>
      <c r="B143" s="985" t="s">
        <v>528</v>
      </c>
      <c r="C143" s="891"/>
      <c r="D143" s="891"/>
      <c r="E143" s="891"/>
      <c r="F143" s="983"/>
      <c r="G143" s="984"/>
      <c r="H143" s="983"/>
      <c r="I143" s="984"/>
      <c r="J143" s="383"/>
      <c r="K143" s="383"/>
      <c r="L143" s="383"/>
      <c r="M143" s="383"/>
      <c r="N143" s="383"/>
      <c r="O143" s="383"/>
      <c r="P143" s="383"/>
      <c r="Q143" s="383"/>
      <c r="R143" s="383"/>
      <c r="S143" s="383"/>
      <c r="T143" s="383"/>
      <c r="U143" s="383"/>
      <c r="V143" s="383"/>
      <c r="W143" s="383"/>
      <c r="X143" s="383"/>
      <c r="Y143" s="383"/>
    </row>
    <row r="144" spans="1:25" ht="8.25" customHeight="1">
      <c r="A144" s="384"/>
      <c r="B144" s="387"/>
      <c r="C144" s="387"/>
      <c r="D144" s="387"/>
      <c r="E144" s="387"/>
      <c r="F144" s="386"/>
      <c r="G144" s="386"/>
      <c r="H144" s="386"/>
      <c r="I144" s="386"/>
      <c r="J144" s="383"/>
      <c r="K144" s="383"/>
      <c r="L144" s="383"/>
      <c r="M144" s="383"/>
      <c r="N144" s="383"/>
      <c r="O144" s="383"/>
      <c r="P144" s="383"/>
      <c r="Q144" s="383"/>
      <c r="R144" s="383"/>
      <c r="S144" s="383"/>
      <c r="T144" s="383"/>
      <c r="U144" s="383"/>
      <c r="V144" s="383"/>
      <c r="W144" s="383"/>
      <c r="X144" s="383"/>
      <c r="Y144" s="383"/>
    </row>
    <row r="145" spans="1:25" ht="23.25" customHeight="1">
      <c r="A145" s="716" t="s">
        <v>527</v>
      </c>
      <c r="B145" s="973" t="str">
        <f>IF('[1]Names of Bidder'!D6 = "Sole Bidder", "Name and Address of the Purchaser/Utility for whom the Contract was executed by the firm ", " Name and Address of the Purchaser/Utility for whom the Contract was executed by the Bidder/Partner")</f>
        <v xml:space="preserve"> Name and Address of the Purchaser/Utility for whom the Contract was executed by the Bidder/Partner</v>
      </c>
      <c r="C145" s="897"/>
      <c r="D145" s="897"/>
      <c r="E145" s="897"/>
      <c r="F145" s="976"/>
      <c r="G145" s="977"/>
      <c r="H145" s="976"/>
      <c r="I145" s="977"/>
      <c r="J145" s="383"/>
      <c r="K145" s="383"/>
      <c r="L145" s="383"/>
      <c r="M145" s="383"/>
      <c r="N145" s="383"/>
      <c r="O145" s="383"/>
      <c r="P145" s="383"/>
      <c r="Q145" s="383"/>
      <c r="R145" s="383"/>
      <c r="S145" s="383"/>
      <c r="T145" s="383"/>
      <c r="U145" s="383"/>
      <c r="V145" s="383"/>
      <c r="W145" s="383"/>
      <c r="X145" s="383"/>
      <c r="Y145" s="383"/>
    </row>
    <row r="146" spans="1:25" ht="21" customHeight="1">
      <c r="A146" s="716"/>
      <c r="B146" s="974"/>
      <c r="C146" s="975"/>
      <c r="D146" s="975"/>
      <c r="E146" s="975"/>
      <c r="F146" s="978"/>
      <c r="G146" s="979"/>
      <c r="H146" s="978"/>
      <c r="I146" s="979"/>
      <c r="J146" s="383"/>
      <c r="K146" s="383"/>
      <c r="L146" s="383"/>
      <c r="M146" s="383"/>
      <c r="N146" s="383"/>
      <c r="O146" s="383"/>
      <c r="P146" s="383"/>
      <c r="Q146" s="383"/>
      <c r="R146" s="383"/>
      <c r="S146" s="383"/>
      <c r="T146" s="383"/>
      <c r="U146" s="383"/>
      <c r="V146" s="383"/>
      <c r="W146" s="383"/>
      <c r="X146" s="383"/>
      <c r="Y146" s="383"/>
    </row>
    <row r="147" spans="1:25" ht="20.25" customHeight="1">
      <c r="A147" s="716"/>
      <c r="B147" s="974"/>
      <c r="C147" s="975"/>
      <c r="D147" s="975"/>
      <c r="E147" s="975"/>
      <c r="F147" s="978"/>
      <c r="G147" s="979"/>
      <c r="H147" s="978"/>
      <c r="I147" s="979"/>
      <c r="J147" s="383"/>
      <c r="K147" s="383"/>
      <c r="L147" s="383"/>
      <c r="M147" s="383"/>
      <c r="N147" s="383"/>
      <c r="O147" s="383"/>
      <c r="P147" s="383"/>
      <c r="Q147" s="383"/>
      <c r="R147" s="383"/>
      <c r="S147" s="383"/>
      <c r="T147" s="383"/>
      <c r="U147" s="383"/>
      <c r="V147" s="383"/>
      <c r="W147" s="383"/>
      <c r="X147" s="383"/>
      <c r="Y147" s="383"/>
    </row>
    <row r="148" spans="1:25" ht="21" customHeight="1">
      <c r="A148" s="716"/>
      <c r="B148" s="974"/>
      <c r="C148" s="975"/>
      <c r="D148" s="975"/>
      <c r="E148" s="975"/>
      <c r="F148" s="978"/>
      <c r="G148" s="979"/>
      <c r="H148" s="978"/>
      <c r="I148" s="979"/>
      <c r="J148" s="383"/>
      <c r="K148" s="383"/>
      <c r="L148" s="383"/>
      <c r="M148" s="383"/>
      <c r="N148" s="383"/>
      <c r="O148" s="383"/>
      <c r="P148" s="383"/>
      <c r="Q148" s="383"/>
      <c r="R148" s="383"/>
      <c r="S148" s="383"/>
      <c r="T148" s="383"/>
      <c r="U148" s="383"/>
      <c r="V148" s="383"/>
      <c r="W148" s="383"/>
      <c r="X148" s="383"/>
      <c r="Y148" s="383"/>
    </row>
    <row r="149" spans="1:25" ht="24.95" customHeight="1">
      <c r="A149" s="352"/>
      <c r="B149" s="388"/>
      <c r="C149" s="389"/>
      <c r="D149" s="389"/>
      <c r="E149" s="373" t="s">
        <v>529</v>
      </c>
      <c r="F149" s="969"/>
      <c r="G149" s="970"/>
      <c r="H149" s="969"/>
      <c r="I149" s="970"/>
      <c r="J149" s="383"/>
      <c r="K149" s="383"/>
      <c r="L149" s="383"/>
      <c r="M149" s="383"/>
      <c r="N149" s="383"/>
      <c r="O149" s="383"/>
      <c r="P149" s="383"/>
      <c r="Q149" s="383"/>
      <c r="R149" s="383"/>
      <c r="S149" s="383"/>
      <c r="T149" s="383"/>
      <c r="U149" s="383"/>
      <c r="V149" s="383"/>
      <c r="W149" s="383"/>
      <c r="X149" s="383"/>
      <c r="Y149" s="383"/>
    </row>
    <row r="150" spans="1:25" ht="24.95" customHeight="1">
      <c r="A150" s="352"/>
      <c r="B150" s="388"/>
      <c r="C150" s="389"/>
      <c r="D150" s="389"/>
      <c r="E150" s="373" t="s">
        <v>27</v>
      </c>
      <c r="F150" s="969"/>
      <c r="G150" s="970"/>
      <c r="H150" s="969"/>
      <c r="I150" s="970"/>
      <c r="J150" s="383"/>
      <c r="K150" s="383"/>
      <c r="L150" s="383"/>
      <c r="M150" s="383"/>
      <c r="N150" s="383"/>
      <c r="O150" s="383"/>
      <c r="P150" s="383"/>
      <c r="Q150" s="383"/>
      <c r="R150" s="383"/>
      <c r="S150" s="383"/>
      <c r="T150" s="383"/>
      <c r="U150" s="383"/>
      <c r="V150" s="383"/>
      <c r="W150" s="383"/>
      <c r="X150" s="383"/>
      <c r="Y150" s="383"/>
    </row>
    <row r="151" spans="1:25" ht="24.95" customHeight="1">
      <c r="A151" s="352"/>
      <c r="B151" s="390"/>
      <c r="C151" s="391"/>
      <c r="D151" s="391"/>
      <c r="E151" s="392" t="s">
        <v>530</v>
      </c>
      <c r="F151" s="971"/>
      <c r="G151" s="972"/>
      <c r="H151" s="971"/>
      <c r="I151" s="972"/>
      <c r="J151" s="383"/>
      <c r="K151" s="383"/>
      <c r="L151" s="383"/>
      <c r="M151" s="383"/>
      <c r="N151" s="383"/>
      <c r="O151" s="383"/>
      <c r="P151" s="383"/>
      <c r="Q151" s="383"/>
      <c r="R151" s="383"/>
      <c r="S151" s="383"/>
      <c r="T151" s="383"/>
      <c r="U151" s="383"/>
      <c r="V151" s="383"/>
      <c r="W151" s="383"/>
      <c r="X151" s="383"/>
      <c r="Y151" s="383"/>
    </row>
    <row r="152" spans="1:25" ht="12" customHeight="1">
      <c r="A152" s="352"/>
      <c r="B152" s="393"/>
      <c r="C152" s="393"/>
      <c r="D152" s="393"/>
      <c r="E152" s="393"/>
      <c r="F152" s="393"/>
      <c r="G152" s="393"/>
      <c r="H152" s="393"/>
      <c r="I152" s="393"/>
      <c r="J152" s="393"/>
      <c r="K152" s="393"/>
      <c r="L152" s="393"/>
      <c r="M152" s="393"/>
      <c r="N152" s="393"/>
      <c r="O152" s="393"/>
      <c r="P152" s="393"/>
      <c r="Q152" s="393"/>
      <c r="R152" s="393"/>
      <c r="S152" s="393"/>
      <c r="T152" s="393"/>
      <c r="U152" s="393"/>
      <c r="V152" s="393"/>
      <c r="W152" s="393"/>
      <c r="X152" s="393"/>
      <c r="Y152" s="393"/>
    </row>
    <row r="153" spans="1:25" ht="20.100000000000001" customHeight="1">
      <c r="A153" s="716" t="s">
        <v>531</v>
      </c>
      <c r="B153" s="717" t="s">
        <v>823</v>
      </c>
      <c r="C153" s="718"/>
      <c r="D153" s="718"/>
      <c r="E153" s="719"/>
      <c r="F153" s="394"/>
      <c r="G153" s="395"/>
      <c r="H153" s="394"/>
      <c r="I153" s="395"/>
      <c r="J153" s="393"/>
      <c r="K153" s="393"/>
      <c r="L153" s="393"/>
      <c r="M153" s="373"/>
      <c r="N153" s="393"/>
      <c r="O153" s="393"/>
      <c r="P153" s="393"/>
      <c r="Q153" s="373"/>
      <c r="R153" s="393"/>
      <c r="S153" s="393"/>
      <c r="T153" s="393"/>
      <c r="U153" s="373"/>
      <c r="V153" s="393"/>
      <c r="W153" s="393"/>
      <c r="X153" s="393"/>
      <c r="Y153" s="373"/>
    </row>
    <row r="154" spans="1:25" ht="20.100000000000001" customHeight="1">
      <c r="A154" s="716"/>
      <c r="B154" s="720"/>
      <c r="C154" s="721"/>
      <c r="D154" s="721"/>
      <c r="E154" s="722"/>
      <c r="F154" s="673"/>
      <c r="G154" s="396"/>
      <c r="H154" s="673"/>
      <c r="I154" s="396"/>
      <c r="J154" s="667"/>
      <c r="K154" s="667"/>
      <c r="L154" s="667"/>
      <c r="M154" s="373"/>
      <c r="N154" s="667"/>
      <c r="O154" s="667"/>
      <c r="P154" s="667"/>
      <c r="Q154" s="373"/>
      <c r="R154" s="667"/>
      <c r="S154" s="667"/>
      <c r="T154" s="667"/>
      <c r="U154" s="373"/>
      <c r="V154" s="667"/>
      <c r="W154" s="667"/>
      <c r="X154" s="667"/>
      <c r="Y154" s="373"/>
    </row>
    <row r="155" spans="1:25" ht="31.5" customHeight="1">
      <c r="A155" s="716"/>
      <c r="B155" s="723"/>
      <c r="C155" s="724"/>
      <c r="D155" s="724"/>
      <c r="E155" s="725"/>
      <c r="F155" s="393"/>
      <c r="G155" s="396"/>
      <c r="H155" s="393"/>
      <c r="I155" s="396"/>
      <c r="J155" s="393"/>
      <c r="K155" s="393"/>
      <c r="L155" s="393"/>
      <c r="M155" s="393"/>
      <c r="N155" s="393"/>
      <c r="O155" s="393"/>
      <c r="P155" s="393"/>
      <c r="Q155" s="393"/>
      <c r="R155" s="393"/>
      <c r="S155" s="393"/>
      <c r="T155" s="393"/>
      <c r="U155" s="393"/>
      <c r="V155" s="393"/>
      <c r="W155" s="393"/>
      <c r="X155" s="393"/>
      <c r="Y155" s="393"/>
    </row>
    <row r="156" spans="1:25" ht="35.25" customHeight="1">
      <c r="A156" s="716"/>
      <c r="B156" s="726"/>
      <c r="C156" s="727"/>
      <c r="D156" s="727"/>
      <c r="E156" s="728"/>
      <c r="F156" s="391"/>
      <c r="G156" s="397"/>
      <c r="H156" s="391"/>
      <c r="I156" s="397"/>
      <c r="J156" s="393"/>
      <c r="K156" s="393"/>
      <c r="M156" s="393"/>
      <c r="N156" s="393"/>
      <c r="O156" s="393"/>
      <c r="P156" s="393"/>
      <c r="Q156" s="393"/>
      <c r="R156" s="393"/>
      <c r="S156" s="393"/>
      <c r="T156" s="393"/>
      <c r="U156" s="393"/>
      <c r="V156" s="393"/>
      <c r="W156" s="393"/>
      <c r="X156" s="393"/>
      <c r="Y156" s="393"/>
    </row>
    <row r="157" spans="1:25" ht="15.75">
      <c r="A157" s="393"/>
      <c r="B157" s="393"/>
      <c r="C157" s="393"/>
      <c r="D157" s="393"/>
      <c r="E157" s="393"/>
      <c r="F157" s="398"/>
      <c r="G157" s="398"/>
      <c r="H157" s="398"/>
      <c r="I157" s="398"/>
      <c r="J157" s="393"/>
      <c r="K157" s="393"/>
      <c r="M157" s="393"/>
      <c r="N157" s="393"/>
      <c r="O157" s="393"/>
      <c r="P157" s="393"/>
      <c r="Q157" s="393"/>
      <c r="R157" s="393"/>
      <c r="S157" s="393"/>
      <c r="T157" s="393"/>
      <c r="U157" s="393"/>
      <c r="V157" s="393"/>
      <c r="W157" s="393"/>
      <c r="X157" s="393"/>
      <c r="Y157" s="393"/>
    </row>
    <row r="158" spans="1:25" ht="51.75" customHeight="1">
      <c r="A158" s="716" t="s">
        <v>532</v>
      </c>
      <c r="B158" s="967" t="s">
        <v>824</v>
      </c>
      <c r="C158" s="967"/>
      <c r="D158" s="967"/>
      <c r="E158" s="967"/>
      <c r="F158" s="399"/>
      <c r="G158" s="399"/>
      <c r="H158" s="399"/>
      <c r="I158" s="399"/>
      <c r="J158" s="393"/>
      <c r="K158" s="393"/>
      <c r="M158" s="393"/>
      <c r="N158" s="393"/>
      <c r="O158" s="393"/>
      <c r="P158" s="393"/>
      <c r="Q158" s="393"/>
      <c r="R158" s="393"/>
      <c r="S158" s="393"/>
      <c r="T158" s="393"/>
      <c r="U158" s="393"/>
      <c r="V158" s="393"/>
      <c r="W158" s="393"/>
      <c r="X158" s="393"/>
      <c r="Y158" s="393"/>
    </row>
    <row r="159" spans="1:25" ht="60" customHeight="1">
      <c r="A159" s="716"/>
      <c r="B159" s="968" t="s">
        <v>894</v>
      </c>
      <c r="C159" s="968"/>
      <c r="D159" s="968"/>
      <c r="E159" s="968"/>
      <c r="F159" s="400" t="s">
        <v>533</v>
      </c>
      <c r="G159" s="401"/>
      <c r="H159" s="400" t="s">
        <v>533</v>
      </c>
      <c r="I159" s="401"/>
      <c r="J159" s="378"/>
      <c r="K159" s="378"/>
      <c r="L159" s="378"/>
      <c r="M159" s="378"/>
      <c r="N159" s="378"/>
      <c r="O159" s="378"/>
      <c r="P159" s="378"/>
      <c r="Q159" s="378"/>
      <c r="R159" s="378"/>
      <c r="S159" s="378"/>
      <c r="T159" s="378"/>
      <c r="U159" s="378"/>
      <c r="V159" s="378"/>
      <c r="W159" s="378"/>
      <c r="X159" s="378"/>
      <c r="Y159" s="378"/>
    </row>
    <row r="160" spans="1:25" ht="44.25" customHeight="1">
      <c r="A160" s="716"/>
      <c r="B160" s="968" t="s">
        <v>825</v>
      </c>
      <c r="C160" s="968"/>
      <c r="D160" s="968"/>
      <c r="E160" s="968"/>
      <c r="F160" s="400" t="s">
        <v>535</v>
      </c>
      <c r="G160" s="401"/>
      <c r="H160" s="400" t="s">
        <v>535</v>
      </c>
      <c r="I160" s="401"/>
      <c r="J160" s="378"/>
      <c r="K160" s="378"/>
      <c r="L160" s="378"/>
      <c r="M160" s="378"/>
      <c r="N160" s="378"/>
      <c r="O160" s="378"/>
      <c r="P160" s="378"/>
      <c r="Q160" s="378"/>
      <c r="R160" s="378"/>
      <c r="S160" s="378"/>
      <c r="T160" s="378"/>
      <c r="U160" s="378"/>
      <c r="V160" s="378"/>
      <c r="W160" s="378"/>
      <c r="X160" s="378"/>
      <c r="Y160" s="378"/>
    </row>
    <row r="161" spans="1:25" ht="16.149999999999999" customHeight="1">
      <c r="A161" s="393"/>
      <c r="B161" s="715" t="s">
        <v>784</v>
      </c>
      <c r="C161" s="715"/>
      <c r="D161" s="715"/>
      <c r="E161" s="715"/>
      <c r="F161" s="402"/>
      <c r="G161" s="403"/>
      <c r="H161" s="402"/>
      <c r="I161" s="403"/>
      <c r="J161" s="378"/>
      <c r="K161" s="378"/>
      <c r="L161" s="393"/>
      <c r="M161" s="393"/>
      <c r="N161" s="378"/>
      <c r="O161" s="378"/>
      <c r="P161" s="393"/>
      <c r="Q161" s="393"/>
      <c r="R161" s="378"/>
      <c r="S161" s="378"/>
      <c r="T161" s="393"/>
      <c r="U161" s="393"/>
      <c r="V161" s="378"/>
      <c r="W161" s="378"/>
      <c r="X161" s="393"/>
      <c r="Y161" s="393"/>
    </row>
    <row r="162" spans="1:25" ht="34.5" customHeight="1">
      <c r="A162" s="404" t="s">
        <v>539</v>
      </c>
      <c r="B162" s="748" t="s">
        <v>538</v>
      </c>
      <c r="C162" s="749"/>
      <c r="D162" s="749"/>
      <c r="E162" s="749"/>
      <c r="F162" s="750"/>
      <c r="G162" s="751"/>
      <c r="H162" s="750"/>
      <c r="I162" s="751"/>
      <c r="J162" s="378"/>
      <c r="K162" s="378"/>
      <c r="L162" s="393"/>
      <c r="M162" s="393"/>
      <c r="N162" s="378"/>
      <c r="O162" s="378"/>
      <c r="P162" s="393"/>
      <c r="Q162" s="393"/>
      <c r="R162" s="378"/>
      <c r="S162" s="378"/>
      <c r="T162" s="393"/>
      <c r="U162" s="393"/>
      <c r="V162" s="378"/>
      <c r="W162" s="378"/>
      <c r="X162" s="393"/>
      <c r="Y162" s="393"/>
    </row>
    <row r="163" spans="1:25" ht="34.5" customHeight="1">
      <c r="A163" s="393"/>
      <c r="F163" s="405"/>
      <c r="G163" s="405"/>
      <c r="H163" s="405"/>
      <c r="I163" s="405"/>
      <c r="J163" s="378"/>
      <c r="K163" s="378"/>
      <c r="L163" s="393"/>
      <c r="M163" s="393"/>
      <c r="N163" s="378"/>
      <c r="O163" s="378"/>
      <c r="P163" s="393"/>
      <c r="Q163" s="393"/>
      <c r="R163" s="378"/>
      <c r="S163" s="378"/>
      <c r="T163" s="393"/>
      <c r="U163" s="393"/>
      <c r="V163" s="378"/>
      <c r="W163" s="378"/>
      <c r="X163" s="393"/>
      <c r="Y163" s="393"/>
    </row>
    <row r="164" spans="1:25" ht="95.25" customHeight="1">
      <c r="A164" s="406" t="s">
        <v>609</v>
      </c>
      <c r="B164" s="752" t="s">
        <v>826</v>
      </c>
      <c r="C164" s="753"/>
      <c r="D164" s="753"/>
      <c r="E164" s="753"/>
      <c r="F164" s="738"/>
      <c r="G164" s="739"/>
      <c r="H164" s="738"/>
      <c r="I164" s="739"/>
      <c r="J164" s="378"/>
      <c r="K164" s="378"/>
      <c r="L164" s="393"/>
      <c r="M164" s="393"/>
      <c r="N164" s="378"/>
      <c r="O164" s="378"/>
      <c r="P164" s="393"/>
      <c r="Q164" s="393"/>
      <c r="R164" s="378"/>
      <c r="S164" s="378"/>
      <c r="T164" s="393"/>
      <c r="U164" s="393"/>
      <c r="V164" s="378"/>
      <c r="W164" s="378"/>
      <c r="X164" s="393"/>
      <c r="Y164" s="393"/>
    </row>
    <row r="165" spans="1:25" ht="9.75" customHeight="1">
      <c r="A165" s="393"/>
      <c r="B165" s="350"/>
      <c r="C165" s="350"/>
      <c r="D165" s="350"/>
      <c r="E165" s="350"/>
      <c r="F165" s="350"/>
      <c r="G165" s="350"/>
      <c r="H165" s="350"/>
      <c r="I165" s="350"/>
      <c r="J165" s="378"/>
      <c r="K165" s="378"/>
      <c r="L165" s="393"/>
      <c r="M165" s="393"/>
      <c r="N165" s="378"/>
      <c r="O165" s="378"/>
      <c r="P165" s="393"/>
      <c r="Q165" s="393"/>
      <c r="R165" s="378"/>
      <c r="S165" s="378"/>
      <c r="T165" s="393"/>
      <c r="U165" s="393"/>
      <c r="V165" s="378"/>
      <c r="W165" s="378"/>
      <c r="X165" s="393"/>
      <c r="Y165" s="393"/>
    </row>
    <row r="166" spans="1:25" ht="18" customHeight="1">
      <c r="A166" s="393"/>
      <c r="B166" s="407"/>
      <c r="C166" s="407"/>
      <c r="D166" s="407"/>
      <c r="E166" s="407"/>
      <c r="F166" s="407" t="s">
        <v>616</v>
      </c>
      <c r="G166" s="577" t="s">
        <v>621</v>
      </c>
      <c r="H166" s="407" t="s">
        <v>616</v>
      </c>
      <c r="I166" s="577" t="s">
        <v>621</v>
      </c>
      <c r="J166" s="378"/>
      <c r="K166" s="378"/>
      <c r="L166" s="393"/>
      <c r="M166" s="393"/>
      <c r="N166" s="378"/>
      <c r="O166" s="378"/>
      <c r="P166" s="393"/>
      <c r="Q166" s="393"/>
      <c r="R166" s="378"/>
      <c r="S166" s="378"/>
      <c r="T166" s="393"/>
      <c r="U166" s="393"/>
      <c r="V166" s="378"/>
      <c r="W166" s="378"/>
      <c r="X166" s="393"/>
      <c r="Y166" s="393"/>
    </row>
    <row r="167" spans="1:25" ht="68.25" hidden="1" customHeight="1">
      <c r="A167" s="716"/>
      <c r="B167" s="350"/>
      <c r="C167" s="350"/>
      <c r="D167" s="350"/>
      <c r="E167" s="350"/>
      <c r="F167" s="349" t="s">
        <v>616</v>
      </c>
      <c r="G167" s="343" t="e">
        <f>PATH111</f>
        <v>#REF!</v>
      </c>
      <c r="H167" s="349" t="s">
        <v>616</v>
      </c>
      <c r="I167" s="405" t="e">
        <f>PATH222</f>
        <v>#REF!</v>
      </c>
      <c r="J167" s="378"/>
      <c r="K167" s="378"/>
      <c r="L167" s="393"/>
      <c r="M167" s="393"/>
      <c r="N167" s="378"/>
      <c r="O167" s="378"/>
      <c r="P167" s="393"/>
      <c r="Q167" s="393"/>
      <c r="R167" s="378"/>
      <c r="S167" s="378"/>
      <c r="T167" s="393"/>
      <c r="U167" s="393"/>
      <c r="V167" s="378"/>
      <c r="W167" s="378"/>
      <c r="X167" s="393"/>
      <c r="Y167" s="393"/>
    </row>
    <row r="168" spans="1:25" ht="24.95" hidden="1" customHeight="1">
      <c r="A168" s="716"/>
      <c r="B168" s="740" t="s">
        <v>701</v>
      </c>
      <c r="C168" s="741"/>
      <c r="D168" s="741"/>
      <c r="E168" s="741"/>
      <c r="F168" s="408" t="s">
        <v>617</v>
      </c>
      <c r="G168" s="409"/>
      <c r="H168" s="408" t="s">
        <v>617</v>
      </c>
      <c r="I168" s="409"/>
      <c r="J168" s="378"/>
      <c r="K168" s="378"/>
      <c r="L168" s="378"/>
      <c r="M168" s="378"/>
      <c r="N168" s="378"/>
      <c r="O168" s="378"/>
      <c r="P168" s="378"/>
      <c r="Q168" s="378"/>
      <c r="R168" s="378"/>
      <c r="S168" s="378"/>
      <c r="T168" s="378"/>
      <c r="U168" s="378"/>
      <c r="V168" s="378"/>
      <c r="W168" s="378"/>
      <c r="X168" s="378"/>
      <c r="Y168" s="378"/>
    </row>
    <row r="169" spans="1:25" ht="24.95" hidden="1" customHeight="1">
      <c r="A169" s="716"/>
      <c r="B169" s="742" t="s">
        <v>702</v>
      </c>
      <c r="C169" s="743"/>
      <c r="D169" s="743"/>
      <c r="E169" s="743"/>
      <c r="F169" s="408" t="s">
        <v>617</v>
      </c>
      <c r="G169" s="409"/>
      <c r="H169" s="408" t="s">
        <v>617</v>
      </c>
      <c r="I169" s="409"/>
      <c r="J169" s="378"/>
      <c r="K169" s="378"/>
      <c r="L169" s="378"/>
      <c r="M169" s="378"/>
      <c r="N169" s="378"/>
      <c r="O169" s="378"/>
      <c r="P169" s="378"/>
      <c r="Q169" s="378"/>
      <c r="R169" s="378"/>
      <c r="S169" s="378"/>
      <c r="T169" s="378"/>
      <c r="U169" s="378"/>
      <c r="V169" s="378"/>
      <c r="W169" s="378"/>
      <c r="X169" s="378"/>
      <c r="Y169" s="378"/>
    </row>
    <row r="170" spans="1:25" ht="24.95" hidden="1" customHeight="1">
      <c r="A170" s="393"/>
      <c r="B170" s="744" t="s">
        <v>703</v>
      </c>
      <c r="C170" s="745"/>
      <c r="D170" s="745"/>
      <c r="E170" s="745"/>
      <c r="F170" s="410" t="s">
        <v>536</v>
      </c>
      <c r="G170" s="411"/>
      <c r="H170" s="410" t="s">
        <v>536</v>
      </c>
      <c r="I170" s="411"/>
      <c r="J170" s="378"/>
      <c r="K170" s="378"/>
      <c r="L170" s="378"/>
      <c r="N170" s="378"/>
      <c r="O170" s="378"/>
      <c r="P170" s="378"/>
      <c r="Q170" s="378"/>
      <c r="R170" s="378"/>
      <c r="S170" s="378"/>
      <c r="T170" s="378"/>
      <c r="U170" s="378"/>
      <c r="V170" s="378"/>
      <c r="W170" s="378"/>
      <c r="X170" s="378"/>
      <c r="Y170" s="378"/>
    </row>
    <row r="171" spans="1:25" ht="36" hidden="1" customHeight="1">
      <c r="A171" s="393"/>
      <c r="B171" s="746" t="s">
        <v>704</v>
      </c>
      <c r="C171" s="747"/>
      <c r="D171" s="747"/>
      <c r="E171" s="747"/>
      <c r="F171" s="402" t="s">
        <v>534</v>
      </c>
      <c r="G171" s="412"/>
      <c r="H171" s="413" t="s">
        <v>534</v>
      </c>
      <c r="I171" s="414"/>
      <c r="J171" s="378"/>
      <c r="K171" s="378"/>
      <c r="L171" s="378"/>
      <c r="N171" s="378"/>
      <c r="O171" s="378"/>
      <c r="P171" s="378"/>
      <c r="Q171" s="378"/>
      <c r="R171" s="378"/>
      <c r="S171" s="378"/>
      <c r="T171" s="378"/>
      <c r="U171" s="378"/>
      <c r="V171" s="378"/>
      <c r="W171" s="378"/>
      <c r="X171" s="378"/>
      <c r="Y171" s="378"/>
    </row>
    <row r="172" spans="1:25" ht="30.75" hidden="1" customHeight="1">
      <c r="A172" s="393"/>
      <c r="B172" s="740" t="s">
        <v>705</v>
      </c>
      <c r="C172" s="741"/>
      <c r="D172" s="741"/>
      <c r="E172" s="741"/>
      <c r="F172" s="408" t="s">
        <v>535</v>
      </c>
      <c r="G172" s="409"/>
      <c r="H172" s="408" t="s">
        <v>535</v>
      </c>
      <c r="I172" s="409"/>
      <c r="J172" s="378"/>
      <c r="K172" s="378"/>
      <c r="L172" s="378"/>
      <c r="M172" s="378"/>
      <c r="N172" s="378"/>
      <c r="O172" s="378"/>
      <c r="P172" s="378"/>
      <c r="Q172" s="378"/>
      <c r="R172" s="378"/>
      <c r="S172" s="378"/>
      <c r="T172" s="378"/>
      <c r="U172" s="378"/>
      <c r="V172" s="378"/>
      <c r="W172" s="378"/>
      <c r="X172" s="378"/>
      <c r="Y172" s="378"/>
    </row>
    <row r="173" spans="1:25" ht="24.95" hidden="1" customHeight="1">
      <c r="A173" s="393"/>
      <c r="B173" s="740" t="s">
        <v>706</v>
      </c>
      <c r="C173" s="741"/>
      <c r="D173" s="741"/>
      <c r="E173" s="741"/>
      <c r="F173" s="408" t="s">
        <v>617</v>
      </c>
      <c r="G173" s="409"/>
      <c r="H173" s="408" t="s">
        <v>617</v>
      </c>
      <c r="I173" s="409"/>
      <c r="J173" s="378"/>
      <c r="K173" s="378"/>
      <c r="L173" s="378"/>
      <c r="M173" s="378"/>
      <c r="N173" s="378"/>
      <c r="O173" s="378"/>
      <c r="P173" s="378"/>
      <c r="Q173" s="378"/>
      <c r="R173" s="378"/>
      <c r="S173" s="378"/>
      <c r="T173" s="378"/>
      <c r="U173" s="378"/>
      <c r="V173" s="378"/>
      <c r="W173" s="378"/>
      <c r="X173" s="378"/>
      <c r="Y173" s="378"/>
    </row>
    <row r="174" spans="1:25" ht="33.75" hidden="1" customHeight="1">
      <c r="A174" s="393"/>
      <c r="B174" s="740" t="s">
        <v>707</v>
      </c>
      <c r="C174" s="741"/>
      <c r="D174" s="741"/>
      <c r="E174" s="741"/>
      <c r="F174" s="408" t="s">
        <v>617</v>
      </c>
      <c r="G174" s="409"/>
      <c r="H174" s="408" t="s">
        <v>617</v>
      </c>
      <c r="I174" s="409"/>
      <c r="J174" s="378"/>
      <c r="K174" s="378"/>
      <c r="L174" s="378"/>
      <c r="M174" s="378"/>
      <c r="N174" s="378"/>
      <c r="O174" s="378"/>
      <c r="P174" s="378"/>
      <c r="Q174" s="378"/>
      <c r="R174" s="378"/>
      <c r="S174" s="378"/>
      <c r="T174" s="378"/>
      <c r="U174" s="378"/>
      <c r="V174" s="378"/>
      <c r="W174" s="378"/>
      <c r="X174" s="378"/>
      <c r="Y174" s="378"/>
    </row>
    <row r="175" spans="1:25" ht="15.75">
      <c r="A175" s="393"/>
      <c r="B175" s="393"/>
      <c r="C175" s="393"/>
      <c r="D175" s="393"/>
      <c r="E175" s="393"/>
      <c r="F175" s="398"/>
      <c r="G175" s="398"/>
      <c r="H175" s="398"/>
      <c r="I175" s="398"/>
      <c r="J175" s="393"/>
      <c r="K175" s="393"/>
      <c r="L175" s="393"/>
      <c r="N175" s="393"/>
      <c r="O175" s="393"/>
      <c r="P175" s="393"/>
      <c r="Q175" s="393"/>
      <c r="R175" s="393"/>
      <c r="S175" s="393"/>
      <c r="T175" s="393"/>
      <c r="U175" s="393"/>
      <c r="V175" s="393"/>
      <c r="W175" s="393"/>
      <c r="X175" s="393"/>
      <c r="Y175" s="393"/>
    </row>
    <row r="176" spans="1:25" ht="16.5">
      <c r="A176" s="393"/>
      <c r="B176" s="393"/>
      <c r="C176" s="393"/>
      <c r="D176" s="393"/>
      <c r="E176" s="415"/>
      <c r="F176" s="398"/>
      <c r="G176" s="398"/>
      <c r="H176" s="398"/>
      <c r="I176" s="398"/>
      <c r="J176" s="393"/>
      <c r="K176" s="393"/>
      <c r="L176" s="393"/>
      <c r="N176" s="393"/>
      <c r="O176" s="393"/>
      <c r="P176" s="393"/>
      <c r="Q176" s="393"/>
      <c r="R176" s="393"/>
      <c r="S176" s="393"/>
      <c r="T176" s="393"/>
      <c r="U176" s="393"/>
      <c r="V176" s="393"/>
      <c r="W176" s="393"/>
      <c r="X176" s="393"/>
      <c r="Y176" s="393"/>
    </row>
    <row r="177" spans="1:25" ht="29.25" customHeight="1">
      <c r="A177" s="393"/>
      <c r="B177" s="958" t="s">
        <v>827</v>
      </c>
      <c r="C177" s="958"/>
      <c r="D177" s="958"/>
      <c r="E177" s="958"/>
      <c r="F177" s="958"/>
      <c r="G177" s="958"/>
      <c r="H177" s="958"/>
      <c r="I177" s="958"/>
      <c r="J177" s="393"/>
      <c r="K177" s="389"/>
      <c r="L177" s="389"/>
      <c r="M177" s="389"/>
      <c r="N177" s="389"/>
      <c r="O177" s="389"/>
      <c r="P177" s="389"/>
    </row>
    <row r="178" spans="1:25" ht="42" customHeight="1">
      <c r="A178" s="350"/>
      <c r="B178" s="959" t="s">
        <v>828</v>
      </c>
      <c r="C178" s="960"/>
      <c r="D178" s="960"/>
      <c r="E178" s="960"/>
      <c r="F178" s="961"/>
      <c r="G178" s="962"/>
      <c r="H178" s="962"/>
      <c r="I178" s="963"/>
      <c r="J178" s="359"/>
      <c r="K178" s="359"/>
      <c r="L178" s="359"/>
      <c r="M178" s="359"/>
      <c r="N178" s="359"/>
      <c r="O178" s="359"/>
      <c r="P178" s="359"/>
      <c r="Q178" s="359"/>
      <c r="R178" s="359"/>
      <c r="S178" s="359"/>
      <c r="T178" s="359"/>
      <c r="U178" s="359"/>
      <c r="V178" s="359"/>
      <c r="W178" s="359"/>
      <c r="X178" s="359"/>
      <c r="Y178" s="359"/>
    </row>
    <row r="179" spans="1:25" ht="53.25" customHeight="1">
      <c r="A179" s="350"/>
      <c r="B179" s="956" t="s">
        <v>829</v>
      </c>
      <c r="C179" s="957"/>
      <c r="D179" s="957"/>
      <c r="E179" s="957"/>
      <c r="F179" s="964"/>
      <c r="G179" s="965"/>
      <c r="H179" s="965"/>
      <c r="I179" s="966"/>
      <c r="J179" s="359"/>
      <c r="M179" s="359"/>
      <c r="N179" s="359"/>
      <c r="O179" s="359"/>
      <c r="P179" s="359"/>
      <c r="Q179" s="359"/>
      <c r="R179" s="359"/>
      <c r="S179" s="359"/>
      <c r="T179" s="359"/>
      <c r="U179" s="359"/>
      <c r="V179" s="359"/>
      <c r="W179" s="359"/>
      <c r="X179" s="359"/>
      <c r="Y179" s="359"/>
    </row>
    <row r="180" spans="1:25" ht="85.5" customHeight="1">
      <c r="A180" s="350"/>
      <c r="B180" s="732" t="s">
        <v>830</v>
      </c>
      <c r="C180" s="733"/>
      <c r="D180" s="733"/>
      <c r="E180" s="733"/>
      <c r="F180" s="735"/>
      <c r="G180" s="736"/>
      <c r="H180" s="736"/>
      <c r="I180" s="737"/>
      <c r="J180" s="359"/>
      <c r="M180" s="359"/>
      <c r="N180" s="359"/>
      <c r="O180" s="359"/>
      <c r="P180" s="359"/>
      <c r="Q180" s="359"/>
      <c r="R180" s="359"/>
      <c r="S180" s="359"/>
      <c r="T180" s="359"/>
      <c r="U180" s="359"/>
      <c r="V180" s="359"/>
      <c r="W180" s="359"/>
      <c r="X180" s="359"/>
      <c r="Y180" s="359"/>
    </row>
    <row r="181" spans="1:25" ht="76.5" customHeight="1">
      <c r="A181" s="350"/>
      <c r="B181" s="732" t="s">
        <v>831</v>
      </c>
      <c r="C181" s="733"/>
      <c r="D181" s="733"/>
      <c r="E181" s="733"/>
      <c r="F181" s="735"/>
      <c r="G181" s="736"/>
      <c r="H181" s="736"/>
      <c r="I181" s="737"/>
      <c r="J181" s="359"/>
      <c r="M181" s="359"/>
      <c r="N181" s="359"/>
      <c r="O181" s="359"/>
      <c r="P181" s="359"/>
      <c r="Q181" s="359"/>
      <c r="R181" s="359"/>
      <c r="S181" s="359"/>
      <c r="T181" s="359"/>
      <c r="U181" s="359"/>
      <c r="V181" s="359"/>
      <c r="W181" s="359"/>
      <c r="X181" s="359"/>
      <c r="Y181" s="359"/>
    </row>
    <row r="182" spans="1:25" ht="25.5" customHeight="1">
      <c r="A182" s="350"/>
      <c r="B182" s="729" t="s">
        <v>832</v>
      </c>
      <c r="C182" s="730"/>
      <c r="D182" s="730"/>
      <c r="E182" s="730"/>
      <c r="F182" s="730"/>
      <c r="G182" s="730"/>
      <c r="H182" s="730"/>
      <c r="I182" s="731"/>
      <c r="J182" s="359"/>
      <c r="M182" s="359"/>
      <c r="N182" s="359"/>
      <c r="O182" s="359"/>
      <c r="P182" s="359"/>
      <c r="Q182" s="359"/>
      <c r="R182" s="359"/>
      <c r="S182" s="359"/>
      <c r="T182" s="359"/>
      <c r="U182" s="359"/>
      <c r="V182" s="359"/>
      <c r="W182" s="359"/>
      <c r="X182" s="359"/>
      <c r="Y182" s="359"/>
    </row>
    <row r="183" spans="1:25" ht="49.5" customHeight="1">
      <c r="A183" s="350"/>
      <c r="B183" s="732" t="s">
        <v>833</v>
      </c>
      <c r="C183" s="733"/>
      <c r="D183" s="733"/>
      <c r="E183" s="733"/>
      <c r="F183" s="735"/>
      <c r="G183" s="736"/>
      <c r="H183" s="736"/>
      <c r="I183" s="737"/>
      <c r="J183" s="359"/>
      <c r="M183" s="359"/>
      <c r="N183" s="359"/>
      <c r="O183" s="359"/>
      <c r="P183" s="359"/>
      <c r="Q183" s="359"/>
      <c r="R183" s="359"/>
      <c r="S183" s="359"/>
      <c r="T183" s="359"/>
      <c r="U183" s="359"/>
      <c r="V183" s="359"/>
      <c r="W183" s="359"/>
      <c r="X183" s="359"/>
      <c r="Y183" s="359"/>
    </row>
    <row r="184" spans="1:25" ht="88.5" customHeight="1">
      <c r="A184" s="350"/>
      <c r="B184" s="732" t="s">
        <v>834</v>
      </c>
      <c r="C184" s="733"/>
      <c r="D184" s="733"/>
      <c r="E184" s="733"/>
      <c r="F184" s="735"/>
      <c r="G184" s="736"/>
      <c r="H184" s="736"/>
      <c r="I184" s="737"/>
      <c r="J184" s="359"/>
      <c r="M184" s="359"/>
      <c r="N184" s="359"/>
      <c r="O184" s="359"/>
      <c r="P184" s="359"/>
      <c r="Q184" s="359"/>
      <c r="R184" s="359"/>
      <c r="S184" s="359"/>
      <c r="T184" s="359"/>
      <c r="U184" s="359"/>
      <c r="V184" s="359"/>
      <c r="W184" s="359"/>
      <c r="X184" s="359"/>
      <c r="Y184" s="359"/>
    </row>
    <row r="185" spans="1:25" ht="81.75" customHeight="1">
      <c r="A185" s="350"/>
      <c r="B185" s="732" t="s">
        <v>835</v>
      </c>
      <c r="C185" s="733"/>
      <c r="D185" s="733"/>
      <c r="E185" s="733"/>
      <c r="F185" s="735"/>
      <c r="G185" s="736"/>
      <c r="H185" s="736"/>
      <c r="I185" s="737"/>
      <c r="J185" s="359"/>
      <c r="M185" s="359"/>
      <c r="N185" s="359"/>
      <c r="O185" s="359"/>
      <c r="P185" s="359"/>
      <c r="Q185" s="359"/>
      <c r="R185" s="359"/>
      <c r="S185" s="359"/>
      <c r="T185" s="359"/>
      <c r="U185" s="359"/>
      <c r="V185" s="359"/>
      <c r="W185" s="359"/>
      <c r="X185" s="359"/>
      <c r="Y185" s="359"/>
    </row>
    <row r="186" spans="1:25" ht="93.75" customHeight="1">
      <c r="A186" s="350"/>
      <c r="B186" s="732" t="s">
        <v>836</v>
      </c>
      <c r="C186" s="733"/>
      <c r="D186" s="733"/>
      <c r="E186" s="733"/>
      <c r="F186" s="735"/>
      <c r="G186" s="736"/>
      <c r="H186" s="736"/>
      <c r="I186" s="737"/>
      <c r="J186" s="359"/>
      <c r="M186" s="359"/>
      <c r="N186" s="359"/>
      <c r="O186" s="359"/>
      <c r="P186" s="359"/>
      <c r="Q186" s="359"/>
      <c r="R186" s="359"/>
      <c r="S186" s="359"/>
      <c r="T186" s="359"/>
      <c r="U186" s="359"/>
      <c r="V186" s="359"/>
      <c r="W186" s="359"/>
      <c r="X186" s="359"/>
      <c r="Y186" s="359"/>
    </row>
    <row r="187" spans="1:25" ht="62.25" customHeight="1">
      <c r="A187" s="350"/>
      <c r="B187" s="732" t="s">
        <v>837</v>
      </c>
      <c r="C187" s="733"/>
      <c r="D187" s="733"/>
      <c r="E187" s="733"/>
      <c r="F187" s="735"/>
      <c r="G187" s="736"/>
      <c r="H187" s="736"/>
      <c r="I187" s="737"/>
      <c r="J187" s="359"/>
      <c r="M187" s="359"/>
      <c r="N187" s="359"/>
      <c r="O187" s="359"/>
      <c r="P187" s="359"/>
      <c r="Q187" s="359"/>
      <c r="R187" s="359"/>
      <c r="S187" s="359"/>
      <c r="T187" s="359"/>
      <c r="U187" s="359"/>
      <c r="V187" s="359"/>
      <c r="W187" s="359"/>
      <c r="X187" s="359"/>
      <c r="Y187" s="359"/>
    </row>
    <row r="188" spans="1:25" ht="72.75" customHeight="1">
      <c r="A188" s="350"/>
      <c r="B188" s="732" t="s">
        <v>838</v>
      </c>
      <c r="C188" s="733"/>
      <c r="D188" s="733"/>
      <c r="E188" s="733"/>
      <c r="F188" s="735" t="s">
        <v>840</v>
      </c>
      <c r="G188" s="736"/>
      <c r="H188" s="738"/>
      <c r="I188" s="739"/>
      <c r="J188" s="359"/>
      <c r="M188" s="359"/>
      <c r="N188" s="359"/>
      <c r="O188" s="359"/>
      <c r="P188" s="359"/>
      <c r="Q188" s="359"/>
      <c r="R188" s="359"/>
      <c r="S188" s="359"/>
      <c r="T188" s="359"/>
      <c r="U188" s="359"/>
      <c r="V188" s="359"/>
      <c r="W188" s="359"/>
      <c r="X188" s="359"/>
      <c r="Y188" s="359"/>
    </row>
    <row r="189" spans="1:25" ht="62.25" customHeight="1">
      <c r="A189" s="350"/>
      <c r="B189" s="734" t="s">
        <v>839</v>
      </c>
      <c r="C189" s="734"/>
      <c r="D189" s="734"/>
      <c r="E189" s="734"/>
      <c r="F189" s="736"/>
      <c r="G189" s="736"/>
      <c r="H189" s="736"/>
      <c r="I189" s="737"/>
      <c r="J189" s="359"/>
      <c r="M189" s="359"/>
      <c r="N189" s="359"/>
      <c r="O189" s="359"/>
      <c r="P189" s="359"/>
      <c r="Q189" s="359"/>
      <c r="R189" s="359"/>
      <c r="S189" s="359"/>
      <c r="T189" s="359"/>
      <c r="U189" s="359"/>
      <c r="V189" s="359"/>
      <c r="W189" s="359"/>
      <c r="X189" s="359"/>
      <c r="Y189" s="359"/>
    </row>
    <row r="190" spans="1:25">
      <c r="F190" s="405"/>
      <c r="G190" s="405"/>
      <c r="H190" s="405"/>
      <c r="I190" s="405"/>
    </row>
    <row r="191" spans="1:25" ht="92.25" customHeight="1">
      <c r="A191" s="416"/>
      <c r="B191" s="752" t="s">
        <v>841</v>
      </c>
      <c r="C191" s="753"/>
      <c r="D191" s="753"/>
      <c r="E191" s="951"/>
      <c r="F191" s="953"/>
      <c r="G191" s="954"/>
      <c r="H191" s="954"/>
      <c r="I191" s="955"/>
      <c r="J191" s="393"/>
      <c r="K191" s="393"/>
      <c r="L191" s="393"/>
      <c r="M191" s="393"/>
      <c r="N191" s="393"/>
      <c r="O191" s="393"/>
      <c r="P191" s="393"/>
      <c r="Q191" s="393"/>
      <c r="R191" s="393"/>
      <c r="S191" s="393"/>
      <c r="T191" s="393"/>
      <c r="U191" s="393"/>
      <c r="V191" s="393"/>
      <c r="W191" s="393"/>
      <c r="X191" s="393"/>
      <c r="Y191" s="393"/>
    </row>
    <row r="192" spans="1:25" ht="15.75" customHeight="1">
      <c r="A192" s="393"/>
      <c r="B192" s="393"/>
      <c r="C192" s="393"/>
      <c r="D192" s="393"/>
      <c r="E192" s="393"/>
      <c r="F192" s="350"/>
      <c r="G192" s="350"/>
      <c r="H192" s="350"/>
      <c r="I192" s="350"/>
      <c r="J192" s="393"/>
      <c r="K192" s="389"/>
      <c r="L192" s="389"/>
      <c r="M192" s="389"/>
      <c r="N192" s="389"/>
      <c r="O192" s="389"/>
      <c r="P192" s="389"/>
    </row>
    <row r="193" spans="1:25" s="418" customFormat="1" ht="15.75" hidden="1" customHeight="1">
      <c r="A193" s="417"/>
      <c r="B193" s="417"/>
      <c r="C193" s="417"/>
      <c r="D193" s="417"/>
      <c r="E193" s="417"/>
      <c r="G193" s="369" t="s">
        <v>623</v>
      </c>
      <c r="I193" s="369" t="s">
        <v>621</v>
      </c>
      <c r="K193" s="419"/>
      <c r="L193" s="419"/>
      <c r="M193" s="419"/>
      <c r="N193" s="419"/>
      <c r="O193" s="419"/>
      <c r="P193" s="419"/>
    </row>
    <row r="194" spans="1:25" s="418" customFormat="1" ht="15.75" hidden="1" customHeight="1">
      <c r="A194" s="420"/>
      <c r="B194" s="420"/>
      <c r="C194" s="420"/>
      <c r="D194" s="420"/>
      <c r="E194" s="420"/>
      <c r="F194" s="369"/>
      <c r="G194" s="369" t="s">
        <v>673</v>
      </c>
      <c r="H194" s="369"/>
      <c r="I194" s="369" t="s">
        <v>672</v>
      </c>
      <c r="K194" s="421"/>
      <c r="L194" s="421"/>
      <c r="M194" s="421"/>
      <c r="N194" s="422"/>
      <c r="O194" s="422"/>
      <c r="P194" s="422"/>
      <c r="Q194" s="422"/>
      <c r="R194" s="422"/>
      <c r="S194" s="422"/>
      <c r="T194" s="422"/>
      <c r="U194" s="422"/>
      <c r="V194" s="422"/>
      <c r="W194" s="422"/>
      <c r="X194" s="422"/>
      <c r="Y194" s="422"/>
    </row>
    <row r="195" spans="1:25" s="418" customFormat="1" ht="15.75" hidden="1" customHeight="1">
      <c r="A195" s="417"/>
      <c r="B195" s="417"/>
      <c r="C195" s="417"/>
      <c r="D195" s="417"/>
      <c r="E195" s="417"/>
      <c r="F195" s="369"/>
      <c r="G195" s="369" t="s">
        <v>673</v>
      </c>
      <c r="H195" s="369"/>
      <c r="I195" s="369" t="s">
        <v>672</v>
      </c>
      <c r="K195" s="419"/>
      <c r="L195" s="419"/>
      <c r="M195" s="419"/>
      <c r="N195" s="419"/>
      <c r="O195" s="419"/>
      <c r="P195" s="419"/>
    </row>
    <row r="196" spans="1:25" ht="15.75" hidden="1" customHeight="1">
      <c r="A196" s="350"/>
      <c r="B196" s="350"/>
      <c r="C196" s="350"/>
      <c r="D196" s="350"/>
      <c r="E196" s="350"/>
      <c r="F196" s="349" t="s">
        <v>616</v>
      </c>
      <c r="G196" s="343" t="str">
        <f>PATH333</f>
        <v>Case_Studies.pdf</v>
      </c>
      <c r="H196" s="349" t="s">
        <v>616</v>
      </c>
      <c r="I196" s="343" t="str">
        <f>PATH444</f>
        <v>KRA.pdf</v>
      </c>
      <c r="K196" s="423"/>
      <c r="L196" s="423"/>
      <c r="M196" s="423"/>
      <c r="N196" s="424"/>
      <c r="O196" s="424"/>
      <c r="P196" s="424"/>
      <c r="Q196" s="424"/>
      <c r="R196" s="424"/>
      <c r="S196" s="424"/>
      <c r="T196" s="424"/>
      <c r="U196" s="424"/>
      <c r="V196" s="424"/>
      <c r="W196" s="424"/>
      <c r="X196" s="424"/>
      <c r="Y196" s="424"/>
    </row>
    <row r="197" spans="1:25" ht="15.75" hidden="1">
      <c r="A197" s="393"/>
      <c r="B197" s="393"/>
      <c r="C197" s="393"/>
      <c r="D197" s="393"/>
      <c r="E197" s="393"/>
      <c r="F197" s="350"/>
      <c r="G197" s="350"/>
      <c r="H197" s="350"/>
      <c r="I197" s="350"/>
      <c r="J197" s="393"/>
      <c r="K197" s="389"/>
      <c r="L197" s="389"/>
      <c r="M197" s="389"/>
      <c r="N197" s="389"/>
      <c r="O197" s="389"/>
      <c r="P197" s="389"/>
    </row>
    <row r="198" spans="1:25" ht="15.75" hidden="1" customHeight="1">
      <c r="A198" s="350"/>
      <c r="B198" s="350"/>
      <c r="C198" s="350"/>
      <c r="D198" s="350"/>
      <c r="E198" s="350"/>
      <c r="F198" s="423"/>
      <c r="G198" s="423"/>
      <c r="H198" s="423"/>
      <c r="I198" s="423"/>
      <c r="J198" s="423"/>
      <c r="K198" s="423"/>
      <c r="L198" s="423"/>
      <c r="M198" s="423"/>
      <c r="N198" s="424"/>
      <c r="O198" s="424"/>
      <c r="P198" s="424"/>
      <c r="Q198" s="424"/>
      <c r="R198" s="424"/>
      <c r="S198" s="424"/>
      <c r="T198" s="424"/>
      <c r="U198" s="424"/>
      <c r="V198" s="424"/>
      <c r="W198" s="424"/>
      <c r="X198" s="424"/>
      <c r="Y198" s="424"/>
    </row>
    <row r="199" spans="1:25" ht="15.75" hidden="1">
      <c r="A199" s="393"/>
      <c r="B199" s="393"/>
      <c r="C199" s="393"/>
      <c r="D199" s="393"/>
      <c r="E199" s="393"/>
      <c r="F199" s="350"/>
      <c r="G199" s="350"/>
      <c r="H199" s="350"/>
      <c r="I199" s="350"/>
      <c r="J199" s="393"/>
      <c r="K199" s="389"/>
      <c r="L199" s="389"/>
      <c r="M199" s="389"/>
      <c r="N199" s="389"/>
      <c r="O199" s="389"/>
      <c r="P199" s="389"/>
    </row>
    <row r="200" spans="1:25" ht="15.75" hidden="1" customHeight="1">
      <c r="A200" s="350"/>
      <c r="B200" s="350"/>
      <c r="C200" s="350"/>
      <c r="D200" s="350"/>
      <c r="E200" s="350"/>
      <c r="F200" s="423"/>
      <c r="G200" s="423"/>
      <c r="H200" s="423"/>
      <c r="I200" s="423"/>
      <c r="J200" s="423"/>
      <c r="K200" s="423"/>
      <c r="L200" s="423"/>
      <c r="M200" s="423"/>
      <c r="N200" s="424"/>
      <c r="O200" s="424"/>
      <c r="P200" s="424"/>
      <c r="Q200" s="424"/>
      <c r="R200" s="424"/>
      <c r="S200" s="424"/>
      <c r="T200" s="424"/>
      <c r="U200" s="424"/>
      <c r="V200" s="424"/>
      <c r="W200" s="424"/>
      <c r="X200" s="424"/>
      <c r="Y200" s="424"/>
    </row>
    <row r="201" spans="1:25" ht="15.75" hidden="1">
      <c r="A201" s="393"/>
      <c r="B201" s="393"/>
      <c r="C201" s="393"/>
      <c r="D201" s="393"/>
      <c r="E201" s="393"/>
      <c r="F201" s="350"/>
      <c r="G201" s="350"/>
      <c r="H201" s="350"/>
      <c r="I201" s="350"/>
      <c r="J201" s="393"/>
      <c r="K201" s="389"/>
      <c r="L201" s="389"/>
      <c r="M201" s="389"/>
      <c r="N201" s="389"/>
      <c r="O201" s="389"/>
      <c r="P201" s="389"/>
    </row>
    <row r="202" spans="1:25" ht="15.75" hidden="1" customHeight="1">
      <c r="A202" s="350"/>
      <c r="B202" s="350"/>
      <c r="C202" s="350"/>
      <c r="D202" s="350"/>
      <c r="E202" s="350"/>
      <c r="F202" s="423"/>
      <c r="G202" s="423"/>
      <c r="H202" s="423"/>
      <c r="I202" s="423"/>
      <c r="J202" s="423"/>
      <c r="K202" s="423"/>
      <c r="L202" s="423"/>
      <c r="M202" s="423"/>
      <c r="N202" s="424"/>
      <c r="O202" s="424"/>
      <c r="P202" s="424"/>
      <c r="Q202" s="424"/>
      <c r="R202" s="424"/>
      <c r="S202" s="424"/>
      <c r="T202" s="424"/>
      <c r="U202" s="424"/>
      <c r="V202" s="424"/>
      <c r="W202" s="424"/>
      <c r="X202" s="424"/>
      <c r="Y202" s="424"/>
    </row>
    <row r="203" spans="1:25" ht="15.75" hidden="1">
      <c r="A203" s="393"/>
      <c r="B203" s="393"/>
      <c r="C203" s="393"/>
      <c r="D203" s="393"/>
      <c r="E203" s="393"/>
      <c r="F203" s="350"/>
      <c r="G203" s="350"/>
      <c r="H203" s="350"/>
      <c r="I203" s="350"/>
      <c r="J203" s="393"/>
      <c r="K203" s="389"/>
      <c r="L203" s="389"/>
      <c r="M203" s="389"/>
      <c r="N203" s="389"/>
      <c r="O203" s="389"/>
      <c r="P203" s="389"/>
    </row>
    <row r="204" spans="1:25" ht="15.75" hidden="1">
      <c r="A204" s="393"/>
      <c r="B204" s="393"/>
      <c r="C204" s="393"/>
      <c r="D204" s="393"/>
      <c r="E204" s="393"/>
      <c r="F204" s="350"/>
      <c r="G204" s="350"/>
      <c r="H204" s="350"/>
      <c r="I204" s="350"/>
      <c r="J204" s="393"/>
      <c r="K204" s="389"/>
      <c r="L204" s="389"/>
      <c r="M204" s="389"/>
      <c r="N204" s="389"/>
      <c r="O204" s="389"/>
      <c r="P204" s="389"/>
    </row>
    <row r="205" spans="1:25" ht="15.75" hidden="1">
      <c r="A205" s="393"/>
      <c r="B205" s="393"/>
      <c r="C205" s="393"/>
      <c r="D205" s="393"/>
      <c r="E205" s="393"/>
      <c r="F205" s="350"/>
      <c r="G205" s="350"/>
      <c r="H205" s="350"/>
      <c r="I205" s="350"/>
      <c r="J205" s="393"/>
      <c r="K205" s="389"/>
      <c r="L205" s="389"/>
      <c r="M205" s="389"/>
      <c r="N205" s="389"/>
      <c r="O205" s="389"/>
      <c r="P205" s="389"/>
    </row>
    <row r="206" spans="1:25" ht="15.75" hidden="1">
      <c r="A206" s="393"/>
      <c r="B206" s="393"/>
      <c r="C206" s="393"/>
      <c r="D206" s="393"/>
      <c r="E206" s="393"/>
      <c r="F206" s="350"/>
      <c r="G206" s="350"/>
      <c r="H206" s="350"/>
      <c r="I206" s="350"/>
      <c r="J206" s="393"/>
      <c r="K206" s="389"/>
      <c r="L206" s="389"/>
      <c r="M206" s="389"/>
      <c r="N206" s="389"/>
      <c r="O206" s="389"/>
      <c r="P206" s="389"/>
    </row>
    <row r="207" spans="1:25" ht="15.75" hidden="1">
      <c r="A207" s="393"/>
      <c r="B207" s="393"/>
      <c r="C207" s="393"/>
      <c r="D207" s="393"/>
      <c r="E207" s="393"/>
      <c r="F207" s="350"/>
      <c r="G207" s="350"/>
      <c r="H207" s="350"/>
      <c r="I207" s="350"/>
      <c r="J207" s="393"/>
      <c r="K207" s="389"/>
      <c r="L207" s="389"/>
      <c r="M207" s="389"/>
      <c r="N207" s="389"/>
      <c r="O207" s="389"/>
      <c r="P207" s="389"/>
    </row>
    <row r="208" spans="1:25" ht="15.75" hidden="1">
      <c r="A208" s="393"/>
      <c r="B208" s="393"/>
      <c r="C208" s="393"/>
      <c r="D208" s="393"/>
      <c r="E208" s="393"/>
      <c r="F208" s="350"/>
      <c r="G208" s="350"/>
      <c r="H208" s="350"/>
      <c r="I208" s="350"/>
      <c r="J208" s="393"/>
      <c r="K208" s="389"/>
      <c r="L208" s="389"/>
      <c r="M208" s="389"/>
      <c r="N208" s="389"/>
      <c r="O208" s="389"/>
      <c r="P208" s="389"/>
    </row>
    <row r="209" spans="1:25" ht="15.75" hidden="1">
      <c r="A209" s="393"/>
      <c r="B209" s="393"/>
      <c r="C209" s="393"/>
      <c r="D209" s="393"/>
      <c r="E209" s="393"/>
      <c r="F209" s="350"/>
      <c r="G209" s="350"/>
      <c r="H209" s="350"/>
      <c r="I209" s="350"/>
      <c r="J209" s="393"/>
      <c r="K209" s="389"/>
      <c r="L209" s="389"/>
      <c r="M209" s="389"/>
      <c r="N209" s="389"/>
      <c r="O209" s="389"/>
      <c r="P209" s="389"/>
    </row>
    <row r="210" spans="1:25" ht="15.75" hidden="1">
      <c r="A210" s="393"/>
      <c r="B210" s="393"/>
      <c r="C210" s="393"/>
      <c r="D210" s="393"/>
      <c r="E210" s="393"/>
      <c r="F210" s="350"/>
      <c r="G210" s="350"/>
      <c r="H210" s="350"/>
      <c r="I210" s="350"/>
      <c r="J210" s="393"/>
      <c r="K210" s="389"/>
      <c r="L210" s="389"/>
      <c r="M210" s="389"/>
      <c r="N210" s="389"/>
      <c r="O210" s="389"/>
      <c r="P210" s="389"/>
    </row>
    <row r="211" spans="1:25" ht="15.75" hidden="1">
      <c r="A211" s="393"/>
      <c r="B211" s="393"/>
      <c r="C211" s="393"/>
      <c r="D211" s="393"/>
      <c r="E211" s="393"/>
      <c r="F211" s="350"/>
      <c r="G211" s="350"/>
      <c r="H211" s="350"/>
      <c r="I211" s="350"/>
      <c r="J211" s="393"/>
      <c r="K211" s="389"/>
      <c r="L211" s="389"/>
      <c r="M211" s="389"/>
      <c r="N211" s="389"/>
      <c r="O211" s="389"/>
      <c r="P211" s="389"/>
    </row>
    <row r="212" spans="1:25" ht="15.75" hidden="1">
      <c r="A212" s="393"/>
      <c r="B212" s="393"/>
      <c r="C212" s="393"/>
      <c r="D212" s="393"/>
      <c r="E212" s="393"/>
      <c r="F212" s="350"/>
      <c r="G212" s="350"/>
      <c r="H212" s="350"/>
      <c r="I212" s="350"/>
      <c r="J212" s="393"/>
      <c r="K212" s="389"/>
      <c r="L212" s="389"/>
      <c r="M212" s="389"/>
      <c r="N212" s="389"/>
      <c r="O212" s="389"/>
      <c r="P212" s="389"/>
    </row>
    <row r="213" spans="1:25" ht="15.75" hidden="1">
      <c r="A213" s="393"/>
      <c r="B213" s="393"/>
      <c r="C213" s="393"/>
      <c r="D213" s="393"/>
      <c r="E213" s="393"/>
      <c r="F213" s="350"/>
      <c r="G213" s="350"/>
      <c r="H213" s="350"/>
      <c r="I213" s="350"/>
      <c r="J213" s="393"/>
      <c r="K213" s="389"/>
      <c r="L213" s="389"/>
      <c r="M213" s="389"/>
      <c r="N213" s="389"/>
      <c r="O213" s="389"/>
      <c r="P213" s="389"/>
    </row>
    <row r="214" spans="1:25" ht="15.75" hidden="1">
      <c r="A214" s="393"/>
      <c r="B214" s="393"/>
      <c r="C214" s="393"/>
      <c r="D214" s="393"/>
      <c r="E214" s="393"/>
      <c r="F214" s="350"/>
      <c r="G214" s="350"/>
      <c r="H214" s="350"/>
      <c r="I214" s="350"/>
      <c r="J214" s="393"/>
      <c r="K214" s="389"/>
      <c r="L214" s="389"/>
      <c r="M214" s="389"/>
      <c r="N214" s="389"/>
      <c r="O214" s="389"/>
      <c r="P214" s="389"/>
    </row>
    <row r="215" spans="1:25" ht="15.75" hidden="1">
      <c r="A215" s="393"/>
      <c r="B215" s="393"/>
      <c r="C215" s="393"/>
      <c r="D215" s="393"/>
      <c r="E215" s="393"/>
      <c r="F215" s="350"/>
      <c r="G215" s="350"/>
      <c r="H215" s="350"/>
      <c r="I215" s="350"/>
      <c r="J215" s="393"/>
      <c r="K215" s="389"/>
      <c r="L215" s="389"/>
      <c r="M215" s="389"/>
      <c r="N215" s="389"/>
      <c r="O215" s="389"/>
      <c r="P215" s="389"/>
    </row>
    <row r="216" spans="1:25" ht="15.75" hidden="1" customHeight="1">
      <c r="A216" s="350"/>
      <c r="B216" s="350"/>
      <c r="C216" s="350"/>
      <c r="D216" s="350"/>
      <c r="E216" s="350"/>
      <c r="F216" s="423"/>
      <c r="G216" s="423"/>
      <c r="H216" s="423"/>
      <c r="I216" s="423"/>
      <c r="J216" s="423"/>
      <c r="K216" s="423"/>
      <c r="L216" s="423"/>
      <c r="M216" s="423"/>
      <c r="N216" s="424"/>
      <c r="O216" s="424"/>
      <c r="P216" s="424"/>
      <c r="Q216" s="424"/>
      <c r="R216" s="424"/>
      <c r="S216" s="424"/>
      <c r="T216" s="424"/>
      <c r="U216" s="424"/>
      <c r="V216" s="424"/>
      <c r="W216" s="424"/>
      <c r="X216" s="424"/>
      <c r="Y216" s="424"/>
    </row>
    <row r="217" spans="1:25" ht="15.75" hidden="1">
      <c r="A217" s="393"/>
      <c r="B217" s="393"/>
      <c r="C217" s="393"/>
      <c r="D217" s="393"/>
      <c r="E217" s="393"/>
      <c r="F217" s="350"/>
      <c r="G217" s="350"/>
      <c r="H217" s="350"/>
      <c r="I217" s="350"/>
      <c r="J217" s="393"/>
      <c r="K217" s="389"/>
      <c r="L217" s="389"/>
      <c r="M217" s="389"/>
      <c r="N217" s="389"/>
      <c r="O217" s="389"/>
      <c r="P217" s="389"/>
    </row>
    <row r="218" spans="1:25" ht="15.75" hidden="1">
      <c r="A218" s="393"/>
      <c r="B218" s="393"/>
      <c r="C218" s="393"/>
      <c r="D218" s="393"/>
      <c r="E218" s="393"/>
      <c r="F218" s="350"/>
      <c r="G218" s="350"/>
      <c r="H218" s="350"/>
      <c r="I218" s="350"/>
      <c r="J218" s="393"/>
      <c r="K218" s="389"/>
      <c r="L218" s="389"/>
      <c r="M218" s="389"/>
      <c r="N218" s="389"/>
      <c r="O218" s="389"/>
      <c r="P218" s="389"/>
    </row>
    <row r="219" spans="1:25" ht="15.75" hidden="1">
      <c r="A219" s="393"/>
      <c r="B219" s="393"/>
      <c r="C219" s="393"/>
      <c r="D219" s="393"/>
      <c r="E219" s="393"/>
      <c r="F219" s="350"/>
      <c r="G219" s="350"/>
      <c r="H219" s="350"/>
      <c r="I219" s="350"/>
      <c r="J219" s="393"/>
      <c r="K219" s="389"/>
      <c r="L219" s="389"/>
      <c r="M219" s="389"/>
      <c r="N219" s="389"/>
      <c r="O219" s="389"/>
      <c r="P219" s="389"/>
    </row>
    <row r="220" spans="1:25" ht="15.75" hidden="1">
      <c r="A220" s="393"/>
      <c r="B220" s="393"/>
      <c r="C220" s="393"/>
      <c r="D220" s="393"/>
      <c r="E220" s="393"/>
      <c r="F220" s="350"/>
      <c r="G220" s="350"/>
      <c r="H220" s="350"/>
      <c r="I220" s="350"/>
      <c r="J220" s="393"/>
      <c r="K220" s="389"/>
      <c r="L220" s="389"/>
      <c r="M220" s="389"/>
      <c r="N220" s="389"/>
      <c r="O220" s="389"/>
      <c r="P220" s="389"/>
    </row>
    <row r="221" spans="1:25" ht="15.75" hidden="1">
      <c r="A221" s="393"/>
      <c r="B221" s="393"/>
      <c r="C221" s="393"/>
      <c r="D221" s="393"/>
      <c r="E221" s="393"/>
      <c r="F221" s="350"/>
      <c r="G221" s="350"/>
      <c r="H221" s="350"/>
      <c r="I221" s="350"/>
      <c r="J221" s="393"/>
      <c r="K221" s="389"/>
      <c r="L221" s="389"/>
      <c r="M221" s="389"/>
      <c r="N221" s="389"/>
      <c r="O221" s="389"/>
      <c r="P221" s="389"/>
    </row>
    <row r="222" spans="1:25" ht="15.75" hidden="1" customHeight="1">
      <c r="A222" s="350"/>
      <c r="B222" s="350"/>
      <c r="C222" s="350"/>
      <c r="D222" s="350"/>
      <c r="E222" s="350"/>
      <c r="F222" s="423"/>
      <c r="G222" s="423"/>
      <c r="H222" s="423"/>
      <c r="I222" s="423"/>
      <c r="J222" s="423"/>
      <c r="K222" s="423"/>
      <c r="L222" s="423"/>
      <c r="M222" s="423"/>
      <c r="N222" s="424"/>
      <c r="O222" s="424"/>
      <c r="P222" s="424"/>
      <c r="Q222" s="424"/>
      <c r="R222" s="424"/>
      <c r="S222" s="424"/>
      <c r="T222" s="424"/>
      <c r="U222" s="424"/>
      <c r="V222" s="424"/>
      <c r="W222" s="424"/>
      <c r="X222" s="424"/>
      <c r="Y222" s="424"/>
    </row>
    <row r="223" spans="1:25" ht="15.75" hidden="1">
      <c r="A223" s="393"/>
      <c r="B223" s="393"/>
      <c r="C223" s="393"/>
      <c r="D223" s="393"/>
      <c r="E223" s="393"/>
      <c r="F223" s="350"/>
      <c r="G223" s="350"/>
      <c r="H223" s="350"/>
      <c r="I223" s="350"/>
      <c r="J223" s="393"/>
      <c r="L223" s="389"/>
      <c r="M223" s="389"/>
      <c r="N223" s="389"/>
      <c r="O223" s="389"/>
      <c r="P223" s="389"/>
    </row>
    <row r="224" spans="1:25" ht="15.75" hidden="1" customHeight="1">
      <c r="A224" s="350"/>
      <c r="B224" s="350"/>
      <c r="C224" s="350"/>
      <c r="D224" s="350"/>
      <c r="E224" s="350"/>
      <c r="F224" s="423"/>
      <c r="G224" s="423"/>
      <c r="H224" s="423"/>
      <c r="I224" s="423"/>
      <c r="J224" s="423"/>
      <c r="L224" s="423"/>
      <c r="M224" s="423"/>
      <c r="N224" s="424"/>
      <c r="O224" s="424"/>
      <c r="P224" s="424"/>
      <c r="Q224" s="424"/>
      <c r="R224" s="424"/>
      <c r="S224" s="424"/>
      <c r="T224" s="424"/>
      <c r="U224" s="424"/>
      <c r="V224" s="424"/>
      <c r="W224" s="424"/>
      <c r="X224" s="424"/>
      <c r="Y224" s="424"/>
    </row>
    <row r="225" spans="1:16" ht="15.75" hidden="1">
      <c r="A225" s="393"/>
      <c r="B225" s="393"/>
      <c r="C225" s="393"/>
      <c r="D225" s="393"/>
      <c r="E225" s="393"/>
      <c r="F225" s="350"/>
      <c r="G225" s="350"/>
      <c r="H225" s="350"/>
      <c r="I225" s="350"/>
      <c r="J225" s="393"/>
      <c r="K225" s="389"/>
      <c r="L225" s="389"/>
      <c r="M225" s="389"/>
      <c r="N225" s="389"/>
      <c r="O225" s="389"/>
      <c r="P225" s="389"/>
    </row>
    <row r="226" spans="1:16" ht="16.5" hidden="1">
      <c r="A226" s="372">
        <v>2.2000000000000002</v>
      </c>
      <c r="B226" s="796" t="s">
        <v>541</v>
      </c>
      <c r="C226" s="796"/>
      <c r="D226" s="796"/>
      <c r="E226" s="796"/>
      <c r="F226" s="796"/>
      <c r="G226" s="796"/>
      <c r="H226" s="796"/>
      <c r="I226" s="796"/>
      <c r="J226" s="393"/>
      <c r="K226" s="389"/>
      <c r="L226" s="389"/>
      <c r="M226" s="389"/>
      <c r="N226" s="389"/>
      <c r="O226" s="389"/>
      <c r="P226" s="389"/>
    </row>
    <row r="227" spans="1:16" ht="15.75" hidden="1">
      <c r="A227" s="373"/>
      <c r="B227" s="389"/>
      <c r="C227" s="389"/>
      <c r="D227" s="389"/>
      <c r="E227" s="389"/>
      <c r="F227" s="389"/>
      <c r="G227" s="389"/>
      <c r="H227" s="389"/>
      <c r="I227" s="389"/>
      <c r="J227" s="393"/>
      <c r="K227" s="389"/>
      <c r="L227" s="389"/>
      <c r="M227" s="389"/>
      <c r="N227" s="389"/>
      <c r="O227" s="389"/>
      <c r="P227" s="389"/>
    </row>
    <row r="228" spans="1:16" ht="15.75" hidden="1">
      <c r="A228" s="373" t="s">
        <v>544</v>
      </c>
      <c r="B228" s="952" t="s">
        <v>542</v>
      </c>
      <c r="C228" s="952"/>
      <c r="D228" s="952"/>
      <c r="E228" s="952"/>
      <c r="F228" s="952"/>
      <c r="G228" s="952"/>
      <c r="H228" s="952"/>
      <c r="I228" s="952"/>
      <c r="J228" s="393"/>
      <c r="K228" s="389"/>
      <c r="L228" s="389"/>
      <c r="M228" s="389"/>
      <c r="N228" s="389"/>
      <c r="O228" s="389"/>
      <c r="P228" s="389"/>
    </row>
    <row r="229" spans="1:16" hidden="1">
      <c r="F229" s="350"/>
      <c r="G229" s="350"/>
      <c r="H229" s="350"/>
      <c r="I229" s="350"/>
    </row>
    <row r="230" spans="1:16" ht="44.25" hidden="1" customHeight="1">
      <c r="A230" s="377" t="s">
        <v>423</v>
      </c>
      <c r="B230" s="944" t="s">
        <v>750</v>
      </c>
      <c r="C230" s="945"/>
      <c r="D230" s="945"/>
      <c r="E230" s="945"/>
      <c r="F230" s="945"/>
      <c r="G230" s="945"/>
      <c r="H230" s="945"/>
      <c r="I230" s="945"/>
      <c r="J230" s="350"/>
    </row>
    <row r="231" spans="1:16" ht="26.25" hidden="1" customHeight="1">
      <c r="A231" s="350"/>
      <c r="B231" s="947" t="s">
        <v>618</v>
      </c>
      <c r="C231" s="947"/>
      <c r="D231" s="947"/>
      <c r="E231" s="947"/>
      <c r="F231" s="947"/>
      <c r="G231" s="947"/>
      <c r="H231" s="947"/>
      <c r="I231" s="947"/>
      <c r="J231" s="350"/>
    </row>
    <row r="232" spans="1:16" ht="27.75" hidden="1" customHeight="1">
      <c r="A232" s="350"/>
      <c r="B232" s="948" t="s">
        <v>778</v>
      </c>
      <c r="C232" s="949"/>
      <c r="D232" s="949"/>
      <c r="E232" s="949"/>
      <c r="F232" s="949"/>
      <c r="G232" s="949"/>
      <c r="H232" s="949"/>
      <c r="I232" s="949"/>
      <c r="J232" s="350"/>
    </row>
    <row r="233" spans="1:16" ht="12.75" hidden="1" customHeight="1">
      <c r="A233" s="350"/>
      <c r="B233" s="950"/>
      <c r="C233" s="950"/>
      <c r="D233" s="950"/>
      <c r="E233" s="950"/>
      <c r="F233" s="950"/>
      <c r="G233" s="950"/>
      <c r="H233" s="950"/>
      <c r="I233" s="950"/>
      <c r="J233" s="350"/>
    </row>
    <row r="234" spans="1:16" ht="63.75" hidden="1" customHeight="1">
      <c r="A234" s="350"/>
      <c r="B234" s="845" t="s">
        <v>763</v>
      </c>
      <c r="C234" s="845"/>
      <c r="D234" s="845"/>
      <c r="E234" s="845"/>
      <c r="F234" s="845"/>
      <c r="G234" s="845"/>
      <c r="H234" s="845"/>
      <c r="I234" s="845"/>
      <c r="J234" s="350"/>
    </row>
    <row r="235" spans="1:16" ht="31.9" hidden="1" customHeight="1">
      <c r="A235" s="350"/>
      <c r="B235" s="948" t="s">
        <v>779</v>
      </c>
      <c r="C235" s="949"/>
      <c r="D235" s="949"/>
      <c r="E235" s="949"/>
      <c r="F235" s="949"/>
      <c r="G235" s="949"/>
      <c r="H235" s="949"/>
      <c r="I235" s="949"/>
      <c r="J235" s="350"/>
    </row>
    <row r="236" spans="1:16" ht="15.75" hidden="1" customHeight="1">
      <c r="A236" s="350"/>
      <c r="B236" s="950"/>
      <c r="C236" s="950"/>
      <c r="D236" s="950"/>
      <c r="E236" s="950"/>
      <c r="F236" s="950"/>
      <c r="G236" s="950"/>
      <c r="H236" s="950"/>
      <c r="I236" s="950"/>
      <c r="J236" s="350"/>
    </row>
    <row r="237" spans="1:16" ht="146.25" hidden="1" customHeight="1">
      <c r="A237" s="377" t="s">
        <v>543</v>
      </c>
      <c r="B237" s="944" t="s">
        <v>773</v>
      </c>
      <c r="C237" s="945"/>
      <c r="D237" s="945"/>
      <c r="E237" s="945"/>
      <c r="F237" s="945"/>
      <c r="G237" s="945"/>
      <c r="H237" s="945"/>
      <c r="I237" s="945"/>
      <c r="J237" s="393"/>
      <c r="L237" s="389"/>
      <c r="M237" s="389"/>
      <c r="N237" s="389"/>
      <c r="O237" s="389"/>
      <c r="P237" s="389"/>
    </row>
    <row r="238" spans="1:16" ht="8.25" hidden="1" customHeight="1">
      <c r="A238" s="377"/>
      <c r="B238" s="425"/>
      <c r="C238" s="425"/>
      <c r="D238" s="425"/>
      <c r="E238" s="425"/>
      <c r="F238" s="425"/>
      <c r="G238" s="425"/>
      <c r="H238" s="425"/>
      <c r="I238" s="425"/>
      <c r="J238" s="393"/>
      <c r="L238" s="389"/>
      <c r="M238" s="389"/>
      <c r="N238" s="389"/>
      <c r="O238" s="389"/>
      <c r="P238" s="389"/>
    </row>
    <row r="239" spans="1:16" ht="33.75" hidden="1" customHeight="1">
      <c r="A239" s="393"/>
      <c r="B239" s="842" t="s">
        <v>764</v>
      </c>
      <c r="C239" s="845"/>
      <c r="D239" s="845"/>
      <c r="E239" s="845"/>
      <c r="F239" s="845"/>
      <c r="G239" s="845"/>
      <c r="H239" s="845"/>
      <c r="I239" s="845"/>
      <c r="J239" s="393"/>
      <c r="L239" s="389"/>
      <c r="M239" s="389"/>
      <c r="N239" s="389"/>
      <c r="O239" s="389"/>
      <c r="P239" s="389"/>
    </row>
    <row r="240" spans="1:16" ht="8.25" hidden="1" customHeight="1">
      <c r="A240" s="377"/>
      <c r="B240" s="425"/>
      <c r="C240" s="425"/>
      <c r="D240" s="425"/>
      <c r="E240" s="425"/>
      <c r="F240" s="425"/>
      <c r="G240" s="425"/>
      <c r="H240" s="425"/>
      <c r="I240" s="425"/>
      <c r="J240" s="393"/>
      <c r="K240" s="389"/>
      <c r="L240" s="389"/>
      <c r="M240" s="389"/>
      <c r="N240" s="389"/>
      <c r="O240" s="389"/>
      <c r="P240" s="389"/>
    </row>
    <row r="241" spans="1:16" ht="39" hidden="1" customHeight="1">
      <c r="A241" s="393"/>
      <c r="B241" s="842" t="s">
        <v>765</v>
      </c>
      <c r="C241" s="845"/>
      <c r="D241" s="845"/>
      <c r="E241" s="845"/>
      <c r="F241" s="845"/>
      <c r="G241" s="845"/>
      <c r="H241" s="845"/>
      <c r="I241" s="845"/>
      <c r="J241" s="393"/>
      <c r="K241" s="389"/>
      <c r="L241" s="389"/>
      <c r="M241" s="389"/>
      <c r="N241" s="389"/>
      <c r="O241" s="389"/>
      <c r="P241" s="389"/>
    </row>
    <row r="242" spans="1:16" ht="10.5" hidden="1" customHeight="1">
      <c r="A242" s="377"/>
      <c r="B242" s="425"/>
      <c r="C242" s="425"/>
      <c r="D242" s="425"/>
      <c r="E242" s="425"/>
      <c r="F242" s="425"/>
      <c r="G242" s="425"/>
      <c r="H242" s="425"/>
      <c r="I242" s="425"/>
      <c r="J242" s="393"/>
      <c r="K242" s="389"/>
      <c r="L242" s="389"/>
      <c r="M242" s="389"/>
      <c r="N242" s="389"/>
      <c r="O242" s="389"/>
      <c r="P242" s="389"/>
    </row>
    <row r="243" spans="1:16" ht="59.45" hidden="1" customHeight="1">
      <c r="B243" s="842" t="s">
        <v>774</v>
      </c>
      <c r="C243" s="845"/>
      <c r="D243" s="845"/>
      <c r="E243" s="845"/>
      <c r="F243" s="845"/>
      <c r="G243" s="845"/>
      <c r="H243" s="845"/>
      <c r="I243" s="845"/>
    </row>
    <row r="244" spans="1:16" ht="38.450000000000003" hidden="1" customHeight="1">
      <c r="A244" s="350"/>
      <c r="B244" s="842" t="s">
        <v>766</v>
      </c>
      <c r="C244" s="845"/>
      <c r="D244" s="845"/>
      <c r="E244" s="845"/>
      <c r="F244" s="845"/>
      <c r="G244" s="845"/>
      <c r="H244" s="845"/>
      <c r="I244" s="845"/>
      <c r="J244" s="350"/>
    </row>
    <row r="245" spans="1:16" ht="7.15" hidden="1" customHeight="1">
      <c r="A245" s="350"/>
      <c r="B245" s="426"/>
      <c r="C245" s="427"/>
      <c r="D245" s="427"/>
      <c r="E245" s="427"/>
      <c r="F245" s="427"/>
      <c r="G245" s="427"/>
      <c r="H245" s="427"/>
      <c r="I245" s="427"/>
      <c r="J245" s="350"/>
    </row>
    <row r="246" spans="1:16" ht="27" hidden="1" customHeight="1">
      <c r="A246" s="350"/>
      <c r="B246" s="426"/>
      <c r="C246" s="427"/>
      <c r="D246" s="427"/>
      <c r="E246" s="427"/>
      <c r="F246" s="427"/>
      <c r="G246" s="427"/>
      <c r="H246" s="427"/>
      <c r="I246" s="427"/>
      <c r="J246" s="350"/>
    </row>
    <row r="247" spans="1:16" ht="31.5" hidden="1" customHeight="1">
      <c r="A247" s="377" t="s">
        <v>545</v>
      </c>
      <c r="B247" s="946" t="s">
        <v>546</v>
      </c>
      <c r="C247" s="946"/>
      <c r="D247" s="946"/>
      <c r="E247" s="946"/>
      <c r="F247" s="946"/>
      <c r="G247" s="946"/>
      <c r="H247" s="946"/>
      <c r="I247" s="946"/>
      <c r="J247" s="350"/>
    </row>
    <row r="248" spans="1:16" ht="15.75" hidden="1">
      <c r="A248" s="393"/>
      <c r="B248" s="393"/>
      <c r="C248" s="393"/>
      <c r="D248" s="393"/>
      <c r="E248" s="393"/>
      <c r="F248" s="350"/>
      <c r="G248" s="350"/>
      <c r="H248" s="350"/>
      <c r="I248" s="350"/>
      <c r="J248" s="393"/>
      <c r="K248" s="389"/>
      <c r="M248" s="389"/>
      <c r="N248" s="389"/>
      <c r="O248" s="389"/>
      <c r="P248" s="389"/>
    </row>
    <row r="249" spans="1:16" ht="34.5" hidden="1" customHeight="1">
      <c r="A249" s="393"/>
      <c r="B249" s="428" t="s">
        <v>383</v>
      </c>
      <c r="C249" s="928" t="s">
        <v>550</v>
      </c>
      <c r="D249" s="904"/>
      <c r="E249" s="904"/>
      <c r="F249" s="905"/>
      <c r="G249" s="929"/>
      <c r="H249" s="929"/>
      <c r="I249" s="930"/>
      <c r="J249" s="393"/>
      <c r="K249" s="389"/>
      <c r="M249" s="389"/>
      <c r="N249" s="389"/>
      <c r="O249" s="389"/>
      <c r="P249" s="389"/>
    </row>
    <row r="250" spans="1:16" ht="35.25" hidden="1" customHeight="1">
      <c r="B250" s="428" t="s">
        <v>547</v>
      </c>
      <c r="C250" s="928" t="s">
        <v>551</v>
      </c>
      <c r="D250" s="904"/>
      <c r="E250" s="904"/>
      <c r="F250" s="905"/>
      <c r="G250" s="929"/>
      <c r="H250" s="929"/>
      <c r="I250" s="930"/>
    </row>
    <row r="251" spans="1:16" ht="35.1" hidden="1" customHeight="1">
      <c r="A251" s="350"/>
      <c r="B251" s="933" t="s">
        <v>548</v>
      </c>
      <c r="C251" s="935" t="str">
        <f>IF(G249="Yes","Name Such Manufacturer Only 01 (One)","Name Such Manufacturer")</f>
        <v>Name Such Manufacturer</v>
      </c>
      <c r="D251" s="897"/>
      <c r="E251" s="897"/>
      <c r="F251" s="936"/>
      <c r="G251" s="940"/>
      <c r="H251" s="940"/>
      <c r="I251" s="941"/>
      <c r="J251" s="350"/>
    </row>
    <row r="252" spans="1:16" ht="35.1" hidden="1" customHeight="1">
      <c r="A252" s="350"/>
      <c r="B252" s="934"/>
      <c r="C252" s="937"/>
      <c r="D252" s="938"/>
      <c r="E252" s="938"/>
      <c r="F252" s="939"/>
      <c r="G252" s="942"/>
      <c r="H252" s="942"/>
      <c r="I252" s="943"/>
      <c r="J252" s="350"/>
    </row>
    <row r="253" spans="1:16" ht="96" hidden="1" customHeight="1">
      <c r="A253" s="350"/>
      <c r="B253" s="428" t="s">
        <v>549</v>
      </c>
      <c r="C253" s="928" t="s">
        <v>552</v>
      </c>
      <c r="D253" s="904"/>
      <c r="E253" s="904"/>
      <c r="F253" s="905"/>
      <c r="G253" s="929"/>
      <c r="H253" s="929"/>
      <c r="I253" s="930"/>
      <c r="J253" s="350"/>
      <c r="N253" s="343" t="s">
        <v>553</v>
      </c>
    </row>
    <row r="254" spans="1:16" ht="58.5" hidden="1" customHeight="1">
      <c r="A254" s="350"/>
      <c r="B254" s="931" t="s">
        <v>737</v>
      </c>
      <c r="C254" s="931"/>
      <c r="D254" s="931"/>
      <c r="E254" s="931"/>
      <c r="F254" s="931"/>
      <c r="G254" s="931"/>
      <c r="H254" s="931"/>
      <c r="I254" s="931"/>
      <c r="J254" s="350"/>
    </row>
    <row r="255" spans="1:16" ht="16.5" hidden="1" customHeight="1">
      <c r="A255" s="350"/>
      <c r="B255" s="429"/>
      <c r="C255" s="430"/>
      <c r="D255" s="430"/>
      <c r="E255" s="430"/>
      <c r="F255" s="430"/>
      <c r="H255" s="430"/>
      <c r="I255" s="430"/>
      <c r="J255" s="431"/>
    </row>
    <row r="256" spans="1:16" ht="53.25" hidden="1" customHeight="1">
      <c r="A256" s="393"/>
      <c r="B256" s="432" t="s">
        <v>554</v>
      </c>
      <c r="C256" s="718" t="s">
        <v>555</v>
      </c>
      <c r="D256" s="718"/>
      <c r="E256" s="718"/>
      <c r="F256" s="718"/>
      <c r="G256" s="718"/>
      <c r="H256" s="718"/>
      <c r="I256" s="932"/>
      <c r="J256" s="393"/>
      <c r="K256" s="389"/>
      <c r="L256" s="389"/>
      <c r="M256" s="389"/>
      <c r="N256" s="389"/>
      <c r="O256" s="389"/>
      <c r="P256" s="389"/>
    </row>
    <row r="257" spans="1:53" ht="7.5" hidden="1" customHeight="1">
      <c r="A257" s="393"/>
      <c r="B257" s="433"/>
      <c r="C257" s="359"/>
      <c r="D257" s="359"/>
      <c r="E257" s="359"/>
      <c r="F257" s="359"/>
      <c r="G257" s="359"/>
      <c r="H257" s="359"/>
      <c r="I257" s="434"/>
      <c r="J257" s="393"/>
      <c r="K257" s="389"/>
      <c r="L257" s="389"/>
      <c r="M257" s="389"/>
      <c r="N257" s="389"/>
      <c r="O257" s="389"/>
      <c r="P257" s="389"/>
    </row>
    <row r="258" spans="1:53" ht="61.5" hidden="1" customHeight="1">
      <c r="A258" s="393"/>
      <c r="B258" s="435" t="s">
        <v>525</v>
      </c>
      <c r="C258" s="904" t="s">
        <v>556</v>
      </c>
      <c r="D258" s="904"/>
      <c r="E258" s="904"/>
      <c r="F258" s="905"/>
      <c r="G258" s="892"/>
      <c r="H258" s="893"/>
      <c r="I258" s="894"/>
      <c r="J258" s="383"/>
      <c r="K258" s="383"/>
      <c r="L258" s="383"/>
    </row>
    <row r="259" spans="1:53" ht="15.75" hidden="1" customHeight="1">
      <c r="A259" s="393"/>
      <c r="B259" s="924" t="s">
        <v>526</v>
      </c>
      <c r="C259" s="897" t="s">
        <v>557</v>
      </c>
      <c r="D259" s="897"/>
      <c r="E259" s="897"/>
      <c r="F259" s="897"/>
      <c r="G259" s="907"/>
      <c r="H259" s="908"/>
      <c r="I259" s="909"/>
    </row>
    <row r="260" spans="1:53" ht="15.75" hidden="1">
      <c r="A260" s="393"/>
      <c r="B260" s="926"/>
      <c r="C260" s="906"/>
      <c r="D260" s="906"/>
      <c r="E260" s="906"/>
      <c r="F260" s="906"/>
      <c r="G260" s="910"/>
      <c r="H260" s="911"/>
      <c r="I260" s="912"/>
    </row>
    <row r="261" spans="1:53" ht="15.75" hidden="1">
      <c r="A261" s="393"/>
      <c r="B261" s="925"/>
      <c r="C261" s="898"/>
      <c r="D261" s="898"/>
      <c r="E261" s="898"/>
      <c r="F261" s="898"/>
      <c r="G261" s="913"/>
      <c r="H261" s="914"/>
      <c r="I261" s="915"/>
    </row>
    <row r="262" spans="1:53" ht="20.25" hidden="1" customHeight="1">
      <c r="B262" s="435" t="s">
        <v>527</v>
      </c>
      <c r="C262" s="891" t="s">
        <v>558</v>
      </c>
      <c r="D262" s="891"/>
      <c r="E262" s="891"/>
      <c r="F262" s="891"/>
      <c r="G262" s="892"/>
      <c r="H262" s="893"/>
      <c r="I262" s="894"/>
    </row>
    <row r="263" spans="1:53" ht="34.9" hidden="1" customHeight="1">
      <c r="A263" s="350"/>
      <c r="B263" s="924" t="s">
        <v>531</v>
      </c>
      <c r="C263" s="897" t="s">
        <v>559</v>
      </c>
      <c r="D263" s="897"/>
      <c r="E263" s="897"/>
      <c r="F263" s="897"/>
      <c r="G263" s="436" t="s">
        <v>785</v>
      </c>
      <c r="H263" s="437" t="s">
        <v>786</v>
      </c>
      <c r="I263" s="438" t="s">
        <v>787</v>
      </c>
    </row>
    <row r="264" spans="1:53" ht="15.75" hidden="1">
      <c r="A264" s="350"/>
      <c r="B264" s="925"/>
      <c r="C264" s="898"/>
      <c r="D264" s="898"/>
      <c r="E264" s="898"/>
      <c r="F264" s="898"/>
      <c r="G264" s="439"/>
      <c r="H264" s="439"/>
      <c r="I264" s="440"/>
    </row>
    <row r="265" spans="1:53" ht="26.25" hidden="1" customHeight="1">
      <c r="A265" s="350" t="s">
        <v>60</v>
      </c>
      <c r="B265" s="924" t="s">
        <v>532</v>
      </c>
      <c r="C265" s="900" t="s">
        <v>630</v>
      </c>
      <c r="D265" s="718"/>
      <c r="E265" s="718"/>
      <c r="F265" s="719"/>
      <c r="G265" s="441" t="s">
        <v>560</v>
      </c>
      <c r="H265" s="441" t="s">
        <v>561</v>
      </c>
      <c r="I265" s="441" t="s">
        <v>562</v>
      </c>
    </row>
    <row r="266" spans="1:53" ht="26.25" hidden="1" customHeight="1">
      <c r="A266" s="393"/>
      <c r="B266" s="926"/>
      <c r="C266" s="901"/>
      <c r="D266" s="902"/>
      <c r="E266" s="902"/>
      <c r="F266" s="903"/>
      <c r="G266" s="441" t="s">
        <v>735</v>
      </c>
      <c r="H266" s="441" t="s">
        <v>738</v>
      </c>
      <c r="I266" s="441" t="s">
        <v>751</v>
      </c>
      <c r="M266" s="356" t="s">
        <v>685</v>
      </c>
    </row>
    <row r="267" spans="1:53" ht="50.25" hidden="1" customHeight="1" thickBot="1">
      <c r="A267" s="393"/>
      <c r="B267" s="442" t="s">
        <v>23</v>
      </c>
      <c r="C267" s="878" t="s">
        <v>650</v>
      </c>
      <c r="D267" s="743"/>
      <c r="E267" s="879"/>
      <c r="F267" s="443"/>
      <c r="G267" s="444"/>
      <c r="H267" s="445"/>
      <c r="I267" s="446"/>
      <c r="M267" s="927" t="s">
        <v>697</v>
      </c>
      <c r="N267" s="927"/>
      <c r="O267" s="927"/>
      <c r="P267" s="927"/>
      <c r="Q267" s="927"/>
      <c r="R267" s="927"/>
      <c r="S267" s="927"/>
      <c r="T267" s="927"/>
      <c r="U267" s="343" t="s">
        <v>686</v>
      </c>
      <c r="AA267" s="343" t="s">
        <v>687</v>
      </c>
      <c r="AG267" s="343" t="s">
        <v>688</v>
      </c>
      <c r="AM267" s="343" t="s">
        <v>689</v>
      </c>
      <c r="AS267" s="343" t="s">
        <v>690</v>
      </c>
    </row>
    <row r="268" spans="1:53" ht="69.75" hidden="1" customHeight="1">
      <c r="A268" s="393"/>
      <c r="B268" s="442" t="s">
        <v>32</v>
      </c>
      <c r="C268" s="880" t="s">
        <v>698</v>
      </c>
      <c r="D268" s="881"/>
      <c r="E268" s="881"/>
      <c r="F268" s="447"/>
      <c r="G268" s="444"/>
      <c r="H268" s="444"/>
      <c r="I268" s="444"/>
      <c r="M268" s="448"/>
      <c r="N268" s="449"/>
      <c r="O268" s="449"/>
      <c r="P268" s="449"/>
      <c r="Q268" s="449"/>
      <c r="R268" s="449"/>
      <c r="S268" s="449"/>
      <c r="T268" s="450"/>
      <c r="U268" s="451"/>
      <c r="V268" s="451"/>
      <c r="W268" s="451"/>
      <c r="X268" s="451"/>
      <c r="Y268" s="451"/>
      <c r="Z268" s="451"/>
      <c r="AA268" s="451"/>
      <c r="AB268" s="451"/>
      <c r="AC268" s="451"/>
      <c r="AD268" s="451"/>
      <c r="AE268" s="451"/>
      <c r="AF268" s="451"/>
      <c r="AG268" s="451"/>
      <c r="AH268" s="451"/>
      <c r="AI268" s="451"/>
      <c r="AJ268" s="451"/>
      <c r="AK268" s="451"/>
      <c r="AL268" s="451"/>
      <c r="AM268" s="451"/>
      <c r="AN268" s="451"/>
      <c r="AO268" s="451"/>
      <c r="AP268" s="451"/>
      <c r="AQ268" s="451"/>
      <c r="AR268" s="451"/>
      <c r="AS268" s="451"/>
      <c r="AT268" s="451"/>
      <c r="AU268" s="451"/>
      <c r="AV268" s="451"/>
      <c r="AW268" s="451"/>
      <c r="AX268" s="451"/>
      <c r="AY268" s="451"/>
      <c r="AZ268" s="449"/>
      <c r="BA268" s="452"/>
    </row>
    <row r="269" spans="1:53" ht="45.75" hidden="1" customHeight="1">
      <c r="A269" s="393"/>
      <c r="B269" s="442"/>
      <c r="C269" s="882" t="s">
        <v>651</v>
      </c>
      <c r="D269" s="883"/>
      <c r="E269" s="883"/>
      <c r="F269" s="884"/>
      <c r="G269" s="441" t="str">
        <f>IF(SUM(G267,G268)=0,"",SUM(G267,G268))</f>
        <v/>
      </c>
      <c r="H269" s="441" t="str">
        <f>IF(SUM(H267,H268)=0,"",SUM(H267,H268))</f>
        <v/>
      </c>
      <c r="I269" s="453" t="str">
        <f>IF(SUM(I267,I268)=0,"",SUM(I267,I268))</f>
        <v/>
      </c>
      <c r="J269" s="454">
        <f>SUM(J267,J268)</f>
        <v>0</v>
      </c>
      <c r="K269" s="455">
        <f>SUM(K267,K268)</f>
        <v>0</v>
      </c>
      <c r="L269" s="455">
        <f>SUM(L267,L268)</f>
        <v>0</v>
      </c>
      <c r="M269" s="456" t="s">
        <v>691</v>
      </c>
      <c r="N269" s="457" t="s">
        <v>692</v>
      </c>
      <c r="O269" s="457" t="s">
        <v>693</v>
      </c>
      <c r="P269" s="457" t="s">
        <v>694</v>
      </c>
      <c r="Q269" s="458" t="s">
        <v>695</v>
      </c>
      <c r="R269" s="459"/>
      <c r="S269" s="459"/>
      <c r="T269" s="458" t="s">
        <v>696</v>
      </c>
      <c r="U269" s="459"/>
      <c r="V269" s="459"/>
      <c r="W269" s="459"/>
      <c r="X269" s="459"/>
      <c r="Y269" s="459"/>
      <c r="Z269" s="459"/>
      <c r="AA269" s="459"/>
      <c r="AB269" s="459"/>
      <c r="AC269" s="459"/>
      <c r="AD269" s="459"/>
      <c r="AE269" s="459"/>
      <c r="AF269" s="459"/>
      <c r="AG269" s="459"/>
      <c r="AH269" s="459"/>
      <c r="AI269" s="459"/>
      <c r="AJ269" s="459"/>
      <c r="AK269" s="459"/>
      <c r="AL269" s="459"/>
      <c r="AM269" s="459"/>
      <c r="AN269" s="459"/>
      <c r="AO269" s="459"/>
      <c r="AP269" s="459"/>
      <c r="AQ269" s="459"/>
      <c r="AR269" s="459"/>
      <c r="AS269" s="459"/>
      <c r="AT269" s="459"/>
      <c r="AU269" s="459"/>
      <c r="AV269" s="459"/>
      <c r="AW269" s="459"/>
      <c r="AX269" s="361" t="s">
        <v>628</v>
      </c>
      <c r="AY269" s="361" t="s">
        <v>629</v>
      </c>
      <c r="AZ269" s="361" t="s">
        <v>708</v>
      </c>
      <c r="BA269" s="460"/>
    </row>
    <row r="270" spans="1:53" ht="45.75" hidden="1" customHeight="1">
      <c r="A270" s="393"/>
      <c r="B270" s="461" t="s">
        <v>493</v>
      </c>
      <c r="C270" s="916" t="s">
        <v>632</v>
      </c>
      <c r="D270" s="917"/>
      <c r="E270" s="917"/>
      <c r="F270" s="918"/>
      <c r="G270" s="441" t="s">
        <v>735</v>
      </c>
      <c r="H270" s="441" t="s">
        <v>738</v>
      </c>
      <c r="I270" s="441" t="s">
        <v>751</v>
      </c>
      <c r="M270" s="462"/>
      <c r="N270" s="463"/>
      <c r="O270" s="463"/>
      <c r="P270" s="464"/>
      <c r="Q270" s="464"/>
      <c r="T270" s="459">
        <f>O270-Q270</f>
        <v>0</v>
      </c>
      <c r="U270" s="465"/>
      <c r="V270" s="463"/>
      <c r="W270" s="463"/>
      <c r="Y270" s="466"/>
      <c r="AA270" s="463"/>
      <c r="AB270" s="463"/>
      <c r="AC270" s="463"/>
      <c r="AE270" s="466"/>
      <c r="AG270" s="463"/>
      <c r="AH270" s="463"/>
      <c r="AI270" s="463"/>
      <c r="AK270" s="466"/>
      <c r="AM270" s="463"/>
      <c r="AN270" s="463"/>
      <c r="AO270" s="463"/>
      <c r="AQ270" s="466"/>
      <c r="AS270" s="463"/>
      <c r="AT270" s="463"/>
      <c r="AU270" s="463"/>
      <c r="AW270" s="466"/>
      <c r="AX270" s="464"/>
      <c r="AY270" s="464"/>
      <c r="AZ270" s="464"/>
      <c r="BA270" s="466"/>
    </row>
    <row r="271" spans="1:53" ht="20.25" hidden="1" customHeight="1">
      <c r="A271" s="393"/>
      <c r="B271" s="461"/>
      <c r="C271" s="467"/>
      <c r="D271" s="468"/>
      <c r="E271" s="469"/>
      <c r="F271" s="470" t="s">
        <v>634</v>
      </c>
      <c r="G271" s="444"/>
      <c r="H271" s="444"/>
      <c r="I271" s="471"/>
      <c r="M271" s="462"/>
      <c r="N271" s="463"/>
      <c r="O271" s="463"/>
      <c r="P271" s="464"/>
      <c r="Q271" s="464"/>
      <c r="T271" s="459">
        <f>O271-Q271</f>
        <v>0</v>
      </c>
      <c r="U271" s="465"/>
      <c r="V271" s="463"/>
      <c r="W271" s="463"/>
      <c r="Y271" s="466"/>
      <c r="AA271" s="463"/>
      <c r="AB271" s="463"/>
      <c r="AC271" s="463"/>
      <c r="AE271" s="466"/>
      <c r="AG271" s="463"/>
      <c r="AH271" s="463"/>
      <c r="AI271" s="463"/>
      <c r="AK271" s="466"/>
      <c r="AM271" s="463"/>
      <c r="AN271" s="463"/>
      <c r="AO271" s="463"/>
      <c r="AQ271" s="466"/>
      <c r="AS271" s="463"/>
      <c r="AT271" s="463"/>
      <c r="AU271" s="463"/>
      <c r="AW271" s="466"/>
      <c r="AX271" s="464"/>
      <c r="AY271" s="464"/>
      <c r="AZ271" s="464"/>
      <c r="BA271" s="466"/>
    </row>
    <row r="272" spans="1:53" ht="20.25" hidden="1" customHeight="1">
      <c r="A272" s="393"/>
      <c r="B272" s="461"/>
      <c r="C272" s="472"/>
      <c r="D272" s="473"/>
      <c r="E272" s="473"/>
      <c r="F272" s="470" t="s">
        <v>291</v>
      </c>
      <c r="G272" s="444"/>
      <c r="H272" s="444"/>
      <c r="I272" s="471"/>
      <c r="M272" s="462"/>
      <c r="N272" s="463"/>
      <c r="O272" s="463"/>
      <c r="P272" s="464"/>
      <c r="Q272" s="464"/>
      <c r="T272" s="459"/>
      <c r="U272" s="465"/>
      <c r="V272" s="463"/>
      <c r="W272" s="463"/>
      <c r="Y272" s="466"/>
      <c r="AA272" s="463"/>
      <c r="AB272" s="463"/>
      <c r="AC272" s="463"/>
      <c r="AE272" s="466"/>
      <c r="AG272" s="463"/>
      <c r="AH272" s="463"/>
      <c r="AI272" s="463"/>
      <c r="AK272" s="466"/>
      <c r="AM272" s="463"/>
      <c r="AN272" s="463"/>
      <c r="AO272" s="463"/>
      <c r="AQ272" s="466"/>
      <c r="AS272" s="463"/>
      <c r="AT272" s="463"/>
      <c r="AU272" s="463"/>
      <c r="AW272" s="466"/>
      <c r="AX272" s="464"/>
      <c r="AY272" s="464"/>
      <c r="AZ272" s="464"/>
      <c r="BA272" s="466"/>
    </row>
    <row r="273" spans="1:53" ht="20.25" hidden="1" customHeight="1">
      <c r="A273" s="393"/>
      <c r="B273" s="461"/>
      <c r="C273" s="472"/>
      <c r="D273" s="473"/>
      <c r="E273" s="473"/>
      <c r="F273" s="470" t="s">
        <v>635</v>
      </c>
      <c r="G273" s="444"/>
      <c r="H273" s="444"/>
      <c r="I273" s="471"/>
      <c r="M273" s="462"/>
      <c r="N273" s="463"/>
      <c r="O273" s="463"/>
      <c r="P273" s="464"/>
      <c r="Q273" s="464"/>
      <c r="T273" s="459">
        <f>O273-Q273</f>
        <v>0</v>
      </c>
      <c r="U273" s="465"/>
      <c r="V273" s="463"/>
      <c r="W273" s="463"/>
      <c r="Y273" s="466"/>
      <c r="AA273" s="463"/>
      <c r="AB273" s="463"/>
      <c r="AC273" s="463"/>
      <c r="AE273" s="466"/>
      <c r="AG273" s="463"/>
      <c r="AH273" s="463"/>
      <c r="AI273" s="463"/>
      <c r="AK273" s="466"/>
      <c r="AM273" s="463"/>
      <c r="AN273" s="463"/>
      <c r="AO273" s="463"/>
      <c r="AQ273" s="466"/>
      <c r="AS273" s="463"/>
      <c r="AT273" s="463"/>
      <c r="AU273" s="463"/>
      <c r="AW273" s="466"/>
      <c r="AX273" s="464"/>
      <c r="AY273" s="464"/>
      <c r="AZ273" s="464"/>
      <c r="BA273" s="466"/>
    </row>
    <row r="274" spans="1:53" ht="20.25" hidden="1" customHeight="1">
      <c r="A274" s="393"/>
      <c r="B274" s="461"/>
      <c r="C274" s="472"/>
      <c r="D274" s="473"/>
      <c r="E274" s="473"/>
      <c r="F274" s="470" t="s">
        <v>636</v>
      </c>
      <c r="G274" s="444"/>
      <c r="H274" s="444"/>
      <c r="I274" s="471"/>
      <c r="M274" s="462"/>
      <c r="N274" s="463"/>
      <c r="O274" s="463"/>
      <c r="P274" s="464"/>
      <c r="Q274" s="464"/>
      <c r="T274" s="459">
        <f>O274-Q274</f>
        <v>0</v>
      </c>
      <c r="U274" s="465"/>
      <c r="V274" s="463"/>
      <c r="W274" s="463"/>
      <c r="Y274" s="466"/>
      <c r="AA274" s="463"/>
      <c r="AB274" s="463"/>
      <c r="AC274" s="463"/>
      <c r="AE274" s="466"/>
      <c r="AG274" s="463"/>
      <c r="AH274" s="463"/>
      <c r="AI274" s="463"/>
      <c r="AK274" s="466"/>
      <c r="AM274" s="463"/>
      <c r="AN274" s="463"/>
      <c r="AO274" s="463"/>
      <c r="AQ274" s="466"/>
      <c r="AS274" s="463"/>
      <c r="AT274" s="463"/>
      <c r="AU274" s="463"/>
      <c r="AW274" s="466"/>
      <c r="AX274" s="464"/>
      <c r="AY274" s="464"/>
      <c r="AZ274" s="464"/>
      <c r="BA274" s="466"/>
    </row>
    <row r="275" spans="1:53" ht="20.25" hidden="1" customHeight="1">
      <c r="A275" s="393"/>
      <c r="B275" s="461"/>
      <c r="C275" s="472"/>
      <c r="D275" s="473"/>
      <c r="E275" s="473"/>
      <c r="F275" s="470" t="s">
        <v>637</v>
      </c>
      <c r="G275" s="444"/>
      <c r="H275" s="444"/>
      <c r="I275" s="471"/>
      <c r="M275" s="462"/>
      <c r="N275" s="463"/>
      <c r="O275" s="463"/>
      <c r="P275" s="464"/>
      <c r="Q275" s="464"/>
      <c r="T275" s="459">
        <f t="shared" ref="T275:T284" si="0">O275-Q275</f>
        <v>0</v>
      </c>
      <c r="U275" s="465"/>
      <c r="V275" s="463"/>
      <c r="W275" s="463"/>
      <c r="Y275" s="466"/>
      <c r="AA275" s="463"/>
      <c r="AB275" s="463"/>
      <c r="AC275" s="463"/>
      <c r="AE275" s="466"/>
      <c r="AG275" s="463"/>
      <c r="AH275" s="463"/>
      <c r="AI275" s="463"/>
      <c r="AK275" s="466"/>
      <c r="AM275" s="463"/>
      <c r="AN275" s="463"/>
      <c r="AO275" s="463"/>
      <c r="AQ275" s="466"/>
      <c r="AS275" s="463"/>
      <c r="AT275" s="463"/>
      <c r="AU275" s="463"/>
      <c r="AW275" s="466"/>
      <c r="AX275" s="464"/>
      <c r="AY275" s="464"/>
      <c r="AZ275" s="464"/>
      <c r="BA275" s="466"/>
    </row>
    <row r="276" spans="1:53" ht="20.25" hidden="1" customHeight="1">
      <c r="A276" s="393"/>
      <c r="B276" s="461"/>
      <c r="C276" s="472"/>
      <c r="D276" s="473"/>
      <c r="E276" s="473"/>
      <c r="F276" s="470" t="s">
        <v>638</v>
      </c>
      <c r="G276" s="444"/>
      <c r="H276" s="444"/>
      <c r="I276" s="471"/>
      <c r="M276" s="462"/>
      <c r="N276" s="463"/>
      <c r="O276" s="463"/>
      <c r="P276" s="464"/>
      <c r="Q276" s="464"/>
      <c r="T276" s="459">
        <f t="shared" si="0"/>
        <v>0</v>
      </c>
      <c r="U276" s="465"/>
      <c r="V276" s="463"/>
      <c r="W276" s="463"/>
      <c r="Y276" s="466"/>
      <c r="AA276" s="463"/>
      <c r="AB276" s="463"/>
      <c r="AC276" s="463"/>
      <c r="AE276" s="466"/>
      <c r="AG276" s="463"/>
      <c r="AH276" s="463"/>
      <c r="AI276" s="463"/>
      <c r="AK276" s="466"/>
      <c r="AM276" s="463"/>
      <c r="AN276" s="463"/>
      <c r="AO276" s="463"/>
      <c r="AQ276" s="466"/>
      <c r="AS276" s="463"/>
      <c r="AT276" s="463"/>
      <c r="AU276" s="463"/>
      <c r="AW276" s="466"/>
      <c r="AX276" s="464"/>
      <c r="AY276" s="464"/>
      <c r="AZ276" s="464"/>
      <c r="BA276" s="466"/>
    </row>
    <row r="277" spans="1:53" ht="20.25" hidden="1" customHeight="1">
      <c r="A277" s="393"/>
      <c r="B277" s="461"/>
      <c r="C277" s="472"/>
      <c r="D277" s="473"/>
      <c r="E277" s="473"/>
      <c r="F277" s="470" t="s">
        <v>639</v>
      </c>
      <c r="G277" s="444"/>
      <c r="H277" s="444"/>
      <c r="I277" s="471"/>
      <c r="M277" s="462"/>
      <c r="N277" s="463"/>
      <c r="O277" s="463"/>
      <c r="P277" s="464"/>
      <c r="Q277" s="464"/>
      <c r="T277" s="459">
        <f t="shared" si="0"/>
        <v>0</v>
      </c>
      <c r="U277" s="465"/>
      <c r="V277" s="463"/>
      <c r="W277" s="463"/>
      <c r="Y277" s="466"/>
      <c r="AA277" s="463"/>
      <c r="AB277" s="463"/>
      <c r="AC277" s="463"/>
      <c r="AE277" s="466"/>
      <c r="AG277" s="463"/>
      <c r="AH277" s="463"/>
      <c r="AI277" s="463"/>
      <c r="AK277" s="466"/>
      <c r="AM277" s="463"/>
      <c r="AN277" s="463"/>
      <c r="AO277" s="463"/>
      <c r="AQ277" s="466"/>
      <c r="AS277" s="463"/>
      <c r="AT277" s="463"/>
      <c r="AU277" s="463"/>
      <c r="AW277" s="466"/>
      <c r="AX277" s="464"/>
      <c r="AY277" s="464"/>
      <c r="AZ277" s="464"/>
      <c r="BA277" s="466"/>
    </row>
    <row r="278" spans="1:53" ht="20.25" hidden="1" customHeight="1">
      <c r="A278" s="393"/>
      <c r="B278" s="461"/>
      <c r="C278" s="472"/>
      <c r="D278" s="473"/>
      <c r="E278" s="473"/>
      <c r="F278" s="470" t="s">
        <v>640</v>
      </c>
      <c r="G278" s="444"/>
      <c r="H278" s="444"/>
      <c r="I278" s="471"/>
      <c r="M278" s="462"/>
      <c r="N278" s="463"/>
      <c r="O278" s="463"/>
      <c r="P278" s="464"/>
      <c r="Q278" s="464"/>
      <c r="T278" s="459">
        <f t="shared" si="0"/>
        <v>0</v>
      </c>
      <c r="U278" s="465"/>
      <c r="V278" s="463"/>
      <c r="W278" s="463"/>
      <c r="Y278" s="466"/>
      <c r="AA278" s="463"/>
      <c r="AB278" s="463"/>
      <c r="AC278" s="463"/>
      <c r="AE278" s="466"/>
      <c r="AG278" s="463"/>
      <c r="AH278" s="463"/>
      <c r="AI278" s="463"/>
      <c r="AK278" s="466"/>
      <c r="AM278" s="463"/>
      <c r="AN278" s="463"/>
      <c r="AO278" s="463"/>
      <c r="AQ278" s="466"/>
      <c r="AS278" s="463"/>
      <c r="AT278" s="463"/>
      <c r="AU278" s="463"/>
      <c r="AW278" s="466"/>
      <c r="AX278" s="464"/>
      <c r="AY278" s="464"/>
      <c r="AZ278" s="464"/>
      <c r="BA278" s="466"/>
    </row>
    <row r="279" spans="1:53" ht="20.25" hidden="1" customHeight="1">
      <c r="A279" s="393"/>
      <c r="B279" s="461"/>
      <c r="C279" s="472"/>
      <c r="D279" s="473"/>
      <c r="E279" s="473"/>
      <c r="F279" s="474" t="s">
        <v>641</v>
      </c>
      <c r="G279" s="444"/>
      <c r="H279" s="444"/>
      <c r="I279" s="471"/>
      <c r="M279" s="462"/>
      <c r="N279" s="463"/>
      <c r="O279" s="463"/>
      <c r="P279" s="464"/>
      <c r="Q279" s="464"/>
      <c r="T279" s="459">
        <f t="shared" si="0"/>
        <v>0</v>
      </c>
      <c r="U279" s="465"/>
      <c r="V279" s="463"/>
      <c r="W279" s="463"/>
      <c r="Y279" s="466"/>
      <c r="AA279" s="463"/>
      <c r="AB279" s="463"/>
      <c r="AC279" s="463"/>
      <c r="AE279" s="466"/>
      <c r="AG279" s="463"/>
      <c r="AH279" s="463"/>
      <c r="AI279" s="463"/>
      <c r="AK279" s="466"/>
      <c r="AM279" s="463"/>
      <c r="AN279" s="463"/>
      <c r="AO279" s="463"/>
      <c r="AQ279" s="466"/>
      <c r="AS279" s="463"/>
      <c r="AT279" s="463"/>
      <c r="AU279" s="463"/>
      <c r="AW279" s="466"/>
      <c r="AX279" s="464"/>
      <c r="AY279" s="464"/>
      <c r="AZ279" s="464"/>
      <c r="BA279" s="466"/>
    </row>
    <row r="280" spans="1:53" ht="20.25" hidden="1" customHeight="1">
      <c r="A280" s="393"/>
      <c r="B280" s="461"/>
      <c r="C280" s="472"/>
      <c r="D280" s="473"/>
      <c r="E280" s="473"/>
      <c r="F280" s="470" t="s">
        <v>633</v>
      </c>
      <c r="G280" s="444"/>
      <c r="H280" s="444"/>
      <c r="I280" s="471"/>
      <c r="M280" s="462"/>
      <c r="N280" s="463"/>
      <c r="O280" s="463"/>
      <c r="P280" s="464"/>
      <c r="Q280" s="464"/>
      <c r="T280" s="459">
        <f t="shared" si="0"/>
        <v>0</v>
      </c>
      <c r="U280" s="465"/>
      <c r="V280" s="463"/>
      <c r="W280" s="463"/>
      <c r="Y280" s="466"/>
      <c r="AA280" s="463"/>
      <c r="AB280" s="463"/>
      <c r="AC280" s="463"/>
      <c r="AE280" s="466"/>
      <c r="AG280" s="463"/>
      <c r="AH280" s="463"/>
      <c r="AI280" s="463"/>
      <c r="AK280" s="466"/>
      <c r="AM280" s="463"/>
      <c r="AN280" s="463"/>
      <c r="AO280" s="463"/>
      <c r="AQ280" s="466"/>
      <c r="AS280" s="463"/>
      <c r="AT280" s="463"/>
      <c r="AU280" s="463"/>
      <c r="AW280" s="466"/>
      <c r="AX280" s="464"/>
      <c r="AY280" s="464"/>
      <c r="AZ280" s="464"/>
      <c r="BA280" s="466"/>
    </row>
    <row r="281" spans="1:53" ht="20.25" hidden="1" customHeight="1">
      <c r="A281" s="393"/>
      <c r="B281" s="461"/>
      <c r="C281" s="472"/>
      <c r="D281" s="473"/>
      <c r="E281" s="473"/>
      <c r="F281" s="470" t="s">
        <v>684</v>
      </c>
      <c r="G281" s="444"/>
      <c r="H281" s="444"/>
      <c r="I281" s="471"/>
      <c r="M281" s="462"/>
      <c r="N281" s="463"/>
      <c r="O281" s="463"/>
      <c r="P281" s="464"/>
      <c r="Q281" s="464"/>
      <c r="T281" s="459">
        <f t="shared" si="0"/>
        <v>0</v>
      </c>
      <c r="U281" s="465"/>
      <c r="V281" s="463"/>
      <c r="W281" s="463"/>
      <c r="Y281" s="466"/>
      <c r="AA281" s="463"/>
      <c r="AB281" s="463"/>
      <c r="AC281" s="463"/>
      <c r="AE281" s="466"/>
      <c r="AG281" s="463"/>
      <c r="AH281" s="463"/>
      <c r="AI281" s="463"/>
      <c r="AK281" s="466"/>
      <c r="AM281" s="463"/>
      <c r="AN281" s="463"/>
      <c r="AO281" s="463"/>
      <c r="AQ281" s="466"/>
      <c r="AS281" s="463"/>
      <c r="AT281" s="463"/>
      <c r="AU281" s="463"/>
      <c r="AW281" s="466"/>
      <c r="AX281" s="464"/>
      <c r="AY281" s="464"/>
      <c r="AZ281" s="464"/>
      <c r="BA281" s="466"/>
    </row>
    <row r="282" spans="1:53" ht="20.25" hidden="1" customHeight="1">
      <c r="A282" s="393"/>
      <c r="B282" s="475"/>
      <c r="C282" s="476"/>
      <c r="D282" s="477"/>
      <c r="E282" s="477"/>
      <c r="F282" s="474" t="s">
        <v>288</v>
      </c>
      <c r="G282" s="444"/>
      <c r="H282" s="478"/>
      <c r="I282" s="479"/>
      <c r="M282" s="462"/>
      <c r="N282" s="463"/>
      <c r="O282" s="463"/>
      <c r="P282" s="464"/>
      <c r="Q282" s="464"/>
      <c r="T282" s="459">
        <f t="shared" si="0"/>
        <v>0</v>
      </c>
      <c r="U282" s="465"/>
      <c r="V282" s="463"/>
      <c r="W282" s="463"/>
      <c r="Y282" s="466"/>
      <c r="AA282" s="463"/>
      <c r="AB282" s="463"/>
      <c r="AC282" s="463"/>
      <c r="AE282" s="466"/>
      <c r="AG282" s="463"/>
      <c r="AH282" s="463"/>
      <c r="AI282" s="463"/>
      <c r="AK282" s="466"/>
      <c r="AM282" s="463"/>
      <c r="AN282" s="463"/>
      <c r="AO282" s="463"/>
      <c r="AQ282" s="466"/>
      <c r="AS282" s="463"/>
      <c r="AT282" s="463"/>
      <c r="AU282" s="463"/>
      <c r="AW282" s="466"/>
      <c r="AX282" s="464"/>
      <c r="AY282" s="464"/>
      <c r="AZ282" s="464"/>
      <c r="BA282" s="466"/>
    </row>
    <row r="283" spans="1:53" ht="51" hidden="1" customHeight="1">
      <c r="A283" s="393"/>
      <c r="B283" s="433"/>
      <c r="C283" s="919" t="s">
        <v>540</v>
      </c>
      <c r="D283" s="919"/>
      <c r="E283" s="919"/>
      <c r="F283" s="722"/>
      <c r="G283" s="920"/>
      <c r="H283" s="921"/>
      <c r="I283" s="922"/>
      <c r="M283" s="462"/>
      <c r="N283" s="463"/>
      <c r="O283" s="463"/>
      <c r="P283" s="464"/>
      <c r="Q283" s="464"/>
      <c r="T283" s="459">
        <f t="shared" si="0"/>
        <v>0</v>
      </c>
      <c r="U283" s="465"/>
      <c r="V283" s="463"/>
      <c r="W283" s="463"/>
      <c r="Y283" s="466"/>
      <c r="AA283" s="463"/>
      <c r="AB283" s="463"/>
      <c r="AC283" s="463"/>
      <c r="AE283" s="466"/>
      <c r="AG283" s="463"/>
      <c r="AH283" s="463"/>
      <c r="AI283" s="463"/>
      <c r="AK283" s="466"/>
      <c r="AM283" s="463"/>
      <c r="AN283" s="463"/>
      <c r="AO283" s="463"/>
      <c r="AQ283" s="466"/>
      <c r="AS283" s="463"/>
      <c r="AT283" s="463"/>
      <c r="AU283" s="463"/>
      <c r="AW283" s="466"/>
      <c r="AX283" s="464"/>
      <c r="AY283" s="464"/>
      <c r="AZ283" s="464"/>
      <c r="BA283" s="466"/>
    </row>
    <row r="284" spans="1:53" ht="16.5" hidden="1" thickBot="1">
      <c r="A284" s="393"/>
      <c r="B284" s="480"/>
      <c r="C284" s="481"/>
      <c r="D284" s="481"/>
      <c r="E284" s="481"/>
      <c r="F284" s="481"/>
      <c r="G284" s="482" t="s">
        <v>620</v>
      </c>
      <c r="H284" s="483" t="str">
        <f>MANU111</f>
        <v>KRA.pdf</v>
      </c>
      <c r="I284" s="484"/>
      <c r="L284" s="389"/>
      <c r="M284" s="485"/>
      <c r="N284" s="486"/>
      <c r="O284" s="486"/>
      <c r="P284" s="487"/>
      <c r="Q284" s="487"/>
      <c r="R284" s="488"/>
      <c r="S284" s="488"/>
      <c r="T284" s="489">
        <f t="shared" si="0"/>
        <v>0</v>
      </c>
      <c r="U284" s="490"/>
      <c r="V284" s="486"/>
      <c r="W284" s="486"/>
      <c r="X284" s="488"/>
      <c r="Y284" s="491"/>
      <c r="Z284" s="488"/>
      <c r="AA284" s="486"/>
      <c r="AB284" s="486"/>
      <c r="AC284" s="486"/>
      <c r="AD284" s="488"/>
      <c r="AE284" s="491"/>
      <c r="AF284" s="488"/>
      <c r="AG284" s="486"/>
      <c r="AH284" s="486"/>
      <c r="AI284" s="486"/>
      <c r="AJ284" s="488"/>
      <c r="AK284" s="491"/>
      <c r="AL284" s="488"/>
      <c r="AM284" s="486"/>
      <c r="AN284" s="486"/>
      <c r="AO284" s="486"/>
      <c r="AP284" s="488"/>
      <c r="AQ284" s="491"/>
      <c r="AR284" s="488"/>
      <c r="AS284" s="486"/>
      <c r="AT284" s="486"/>
      <c r="AU284" s="486"/>
      <c r="AV284" s="488"/>
      <c r="AW284" s="491"/>
      <c r="AX284" s="487"/>
      <c r="AY284" s="487"/>
      <c r="AZ284" s="487"/>
      <c r="BA284" s="491"/>
    </row>
    <row r="285" spans="1:53" s="418" customFormat="1" ht="15.75" hidden="1">
      <c r="A285" s="417"/>
      <c r="B285" s="492"/>
      <c r="C285" s="492"/>
      <c r="D285" s="492"/>
      <c r="E285" s="492"/>
      <c r="F285" s="492"/>
      <c r="G285" s="492"/>
      <c r="H285" s="493" t="s">
        <v>672</v>
      </c>
      <c r="I285" s="420"/>
      <c r="L285" s="419"/>
      <c r="M285" s="343"/>
      <c r="N285" s="343"/>
      <c r="O285" s="343"/>
      <c r="P285" s="343"/>
      <c r="Q285" s="343"/>
      <c r="R285" s="343"/>
      <c r="S285" s="343"/>
      <c r="T285" s="343"/>
      <c r="U285" s="343"/>
      <c r="V285" s="343"/>
      <c r="W285" s="343"/>
      <c r="X285" s="343"/>
      <c r="Y285" s="343"/>
      <c r="Z285" s="343"/>
      <c r="AA285" s="343"/>
      <c r="AB285" s="343"/>
      <c r="AC285" s="343"/>
      <c r="AD285" s="343"/>
      <c r="AE285" s="343"/>
      <c r="AF285" s="343"/>
      <c r="AG285" s="343"/>
      <c r="AH285" s="343"/>
      <c r="AI285" s="343"/>
      <c r="AJ285" s="343"/>
      <c r="AK285" s="343"/>
      <c r="AL285" s="343"/>
      <c r="AM285" s="343"/>
      <c r="AN285" s="343"/>
      <c r="AO285" s="343"/>
      <c r="AP285" s="343"/>
      <c r="AQ285" s="343"/>
      <c r="AR285" s="343"/>
      <c r="AS285" s="343"/>
      <c r="AT285" s="343"/>
      <c r="AU285" s="343"/>
      <c r="AV285" s="343"/>
      <c r="AW285" s="343"/>
      <c r="AX285" s="343"/>
      <c r="AY285" s="343"/>
      <c r="AZ285" s="343"/>
      <c r="BA285" s="343"/>
    </row>
    <row r="286" spans="1:53" s="418" customFormat="1" ht="15" hidden="1" customHeight="1">
      <c r="A286" s="420"/>
      <c r="B286" s="494"/>
      <c r="C286" s="495"/>
      <c r="D286" s="495"/>
      <c r="E286" s="495"/>
      <c r="F286" s="495"/>
      <c r="G286" s="495"/>
      <c r="H286" s="496" t="s">
        <v>672</v>
      </c>
      <c r="I286" s="497"/>
      <c r="M286" s="343"/>
      <c r="N286" s="343"/>
      <c r="O286" s="389"/>
      <c r="P286" s="343"/>
      <c r="Q286" s="343"/>
      <c r="R286" s="343"/>
      <c r="S286" s="343"/>
      <c r="T286" s="343"/>
      <c r="U286" s="343"/>
      <c r="V286" s="343"/>
      <c r="W286" s="343"/>
      <c r="X286" s="343"/>
      <c r="Y286" s="343"/>
      <c r="Z286" s="343"/>
      <c r="AA286" s="343"/>
      <c r="AB286" s="343"/>
      <c r="AC286" s="343"/>
      <c r="AD286" s="343"/>
      <c r="AE286" s="343"/>
      <c r="AF286" s="343"/>
      <c r="AG286" s="343"/>
      <c r="AH286" s="343"/>
      <c r="AI286" s="343"/>
      <c r="AJ286" s="343"/>
      <c r="AK286" s="343"/>
      <c r="AL286" s="343"/>
      <c r="AM286" s="343"/>
      <c r="AN286" s="343"/>
      <c r="AO286" s="343"/>
      <c r="AP286" s="343"/>
      <c r="AQ286" s="343"/>
      <c r="AR286" s="343"/>
      <c r="AS286" s="343"/>
      <c r="AT286" s="343"/>
      <c r="AU286" s="343"/>
      <c r="AV286" s="343"/>
      <c r="AW286" s="343"/>
      <c r="AX286" s="343"/>
      <c r="AY286" s="343"/>
      <c r="AZ286" s="343"/>
      <c r="BA286" s="343"/>
    </row>
    <row r="287" spans="1:53" s="418" customFormat="1" ht="15" hidden="1" customHeight="1">
      <c r="A287" s="420"/>
      <c r="B287" s="494"/>
      <c r="C287" s="495"/>
      <c r="D287" s="495"/>
      <c r="E287" s="495"/>
      <c r="F287" s="495"/>
      <c r="G287" s="495"/>
      <c r="H287" s="498" t="s">
        <v>621</v>
      </c>
      <c r="I287" s="497"/>
      <c r="O287" s="419"/>
    </row>
    <row r="288" spans="1:53" ht="15" hidden="1" customHeight="1">
      <c r="A288" s="350"/>
      <c r="B288" s="429"/>
      <c r="C288" s="499"/>
      <c r="D288" s="499"/>
      <c r="E288" s="499"/>
      <c r="F288" s="499"/>
      <c r="G288" s="499"/>
      <c r="H288" s="499"/>
      <c r="I288" s="500"/>
      <c r="J288" s="350"/>
      <c r="M288" s="418"/>
      <c r="N288" s="418"/>
      <c r="O288" s="418"/>
      <c r="P288" s="418"/>
      <c r="Q288" s="418"/>
      <c r="R288" s="418"/>
      <c r="S288" s="418"/>
      <c r="T288" s="418"/>
      <c r="U288" s="418"/>
      <c r="V288" s="418"/>
      <c r="W288" s="418"/>
      <c r="X288" s="418"/>
      <c r="Y288" s="418"/>
      <c r="Z288" s="418"/>
      <c r="AA288" s="418"/>
      <c r="AB288" s="418"/>
      <c r="AC288" s="418"/>
      <c r="AD288" s="418"/>
      <c r="AE288" s="418"/>
      <c r="AF288" s="418"/>
      <c r="AG288" s="418"/>
      <c r="AH288" s="418"/>
      <c r="AI288" s="418"/>
      <c r="AJ288" s="418"/>
      <c r="AK288" s="418"/>
      <c r="AL288" s="418"/>
      <c r="AM288" s="418"/>
      <c r="AN288" s="418"/>
      <c r="AO288" s="418"/>
      <c r="AP288" s="418"/>
      <c r="AQ288" s="418"/>
      <c r="AR288" s="418"/>
      <c r="AS288" s="418"/>
      <c r="AT288" s="418"/>
      <c r="AU288" s="418"/>
      <c r="AV288" s="418"/>
      <c r="AW288" s="418"/>
      <c r="AX288" s="418"/>
      <c r="AY288" s="418"/>
      <c r="AZ288" s="418"/>
      <c r="BA288" s="418"/>
    </row>
    <row r="289" spans="1:53" ht="15" hidden="1" customHeight="1">
      <c r="A289" s="350"/>
      <c r="B289" s="429"/>
      <c r="C289" s="499"/>
      <c r="D289" s="499"/>
      <c r="E289" s="499"/>
      <c r="F289" s="499"/>
      <c r="G289" s="499"/>
      <c r="H289" s="499"/>
      <c r="I289" s="500"/>
      <c r="J289" s="350"/>
      <c r="M289" s="418"/>
      <c r="N289" s="418"/>
      <c r="O289" s="418"/>
      <c r="P289" s="418"/>
      <c r="Q289" s="418"/>
      <c r="R289" s="418"/>
      <c r="S289" s="418"/>
      <c r="T289" s="418"/>
      <c r="U289" s="418"/>
      <c r="V289" s="418"/>
      <c r="W289" s="418"/>
      <c r="X289" s="418"/>
      <c r="Y289" s="418"/>
      <c r="Z289" s="418"/>
      <c r="AA289" s="418"/>
      <c r="AB289" s="418"/>
      <c r="AC289" s="418"/>
      <c r="AD289" s="418"/>
      <c r="AE289" s="418"/>
      <c r="AF289" s="418"/>
      <c r="AG289" s="418"/>
      <c r="AH289" s="418"/>
      <c r="AI289" s="418"/>
      <c r="AJ289" s="418"/>
      <c r="AK289" s="418"/>
      <c r="AL289" s="418"/>
      <c r="AM289" s="418"/>
      <c r="AN289" s="418"/>
      <c r="AO289" s="418"/>
      <c r="AP289" s="418"/>
      <c r="AQ289" s="418"/>
      <c r="AR289" s="418"/>
      <c r="AS289" s="418"/>
      <c r="AT289" s="418"/>
      <c r="AU289" s="418"/>
      <c r="AV289" s="418"/>
      <c r="AW289" s="418"/>
      <c r="AX289" s="418"/>
      <c r="AY289" s="418"/>
      <c r="AZ289" s="418"/>
      <c r="BA289" s="418"/>
    </row>
    <row r="290" spans="1:53" ht="15" hidden="1" customHeight="1">
      <c r="A290" s="350"/>
      <c r="B290" s="429"/>
      <c r="C290" s="499"/>
      <c r="D290" s="499"/>
      <c r="E290" s="499"/>
      <c r="F290" s="499"/>
      <c r="G290" s="499"/>
      <c r="H290" s="499"/>
      <c r="I290" s="500"/>
      <c r="J290" s="350"/>
    </row>
    <row r="291" spans="1:53" ht="15" hidden="1" customHeight="1">
      <c r="A291" s="350"/>
      <c r="B291" s="429"/>
      <c r="C291" s="499"/>
      <c r="D291" s="499"/>
      <c r="E291" s="499"/>
      <c r="F291" s="499"/>
      <c r="G291" s="499"/>
      <c r="H291" s="499"/>
      <c r="I291" s="500"/>
      <c r="J291" s="350"/>
    </row>
    <row r="292" spans="1:53" ht="15" hidden="1" customHeight="1">
      <c r="A292" s="350"/>
      <c r="B292" s="429"/>
      <c r="C292" s="499"/>
      <c r="D292" s="499"/>
      <c r="E292" s="499"/>
      <c r="F292" s="499"/>
      <c r="G292" s="499"/>
      <c r="H292" s="499"/>
      <c r="I292" s="500"/>
      <c r="J292" s="350"/>
    </row>
    <row r="293" spans="1:53" ht="15" hidden="1" customHeight="1">
      <c r="A293" s="350"/>
      <c r="B293" s="429"/>
      <c r="C293" s="499"/>
      <c r="D293" s="499"/>
      <c r="E293" s="499"/>
      <c r="F293" s="499"/>
      <c r="G293" s="499"/>
      <c r="H293" s="499"/>
      <c r="I293" s="500"/>
      <c r="J293" s="350"/>
    </row>
    <row r="294" spans="1:53" ht="15" hidden="1" customHeight="1">
      <c r="A294" s="350"/>
      <c r="B294" s="429"/>
      <c r="C294" s="499"/>
      <c r="D294" s="499"/>
      <c r="E294" s="499"/>
      <c r="F294" s="499"/>
      <c r="G294" s="499"/>
      <c r="H294" s="499"/>
      <c r="I294" s="500"/>
      <c r="J294" s="350"/>
    </row>
    <row r="295" spans="1:53" ht="15" hidden="1" customHeight="1">
      <c r="A295" s="350"/>
      <c r="B295" s="429"/>
      <c r="C295" s="499"/>
      <c r="D295" s="499"/>
      <c r="E295" s="499"/>
      <c r="F295" s="499"/>
      <c r="G295" s="499"/>
      <c r="H295" s="499"/>
      <c r="I295" s="500"/>
      <c r="J295" s="350"/>
    </row>
    <row r="296" spans="1:53" ht="15" hidden="1" customHeight="1">
      <c r="A296" s="350"/>
      <c r="B296" s="429"/>
      <c r="C296" s="499"/>
      <c r="D296" s="499"/>
      <c r="E296" s="499"/>
      <c r="F296" s="499"/>
      <c r="G296" s="499"/>
      <c r="H296" s="499"/>
      <c r="I296" s="500"/>
      <c r="J296" s="350"/>
    </row>
    <row r="297" spans="1:53" ht="15" hidden="1" customHeight="1">
      <c r="A297" s="350"/>
      <c r="B297" s="429"/>
      <c r="C297" s="499"/>
      <c r="D297" s="499"/>
      <c r="E297" s="499"/>
      <c r="F297" s="499"/>
      <c r="G297" s="499"/>
      <c r="H297" s="499"/>
      <c r="I297" s="500"/>
      <c r="J297" s="350"/>
    </row>
    <row r="298" spans="1:53" ht="15" hidden="1" customHeight="1">
      <c r="A298" s="350"/>
      <c r="B298" s="429"/>
      <c r="C298" s="499"/>
      <c r="D298" s="499"/>
      <c r="E298" s="499"/>
      <c r="F298" s="499"/>
      <c r="G298" s="499"/>
      <c r="H298" s="499"/>
      <c r="I298" s="500"/>
      <c r="J298" s="350"/>
    </row>
    <row r="299" spans="1:53" ht="15" hidden="1" customHeight="1">
      <c r="A299" s="350"/>
      <c r="B299" s="429"/>
      <c r="C299" s="499"/>
      <c r="D299" s="499"/>
      <c r="E299" s="499"/>
      <c r="F299" s="499"/>
      <c r="G299" s="499"/>
      <c r="H299" s="499"/>
      <c r="I299" s="500"/>
      <c r="J299" s="350"/>
    </row>
    <row r="300" spans="1:53" ht="15" hidden="1" customHeight="1">
      <c r="A300" s="350"/>
      <c r="B300" s="429"/>
      <c r="C300" s="499"/>
      <c r="D300" s="499"/>
      <c r="E300" s="499"/>
      <c r="F300" s="499"/>
      <c r="G300" s="499"/>
      <c r="H300" s="499"/>
      <c r="I300" s="500"/>
      <c r="J300" s="350"/>
    </row>
    <row r="301" spans="1:53" ht="15" hidden="1" customHeight="1">
      <c r="A301" s="350"/>
      <c r="B301" s="429"/>
      <c r="C301" s="499"/>
      <c r="D301" s="499"/>
      <c r="E301" s="499"/>
      <c r="F301" s="499"/>
      <c r="G301" s="499"/>
      <c r="H301" s="499"/>
      <c r="I301" s="500"/>
      <c r="J301" s="350"/>
    </row>
    <row r="302" spans="1:53" ht="15" hidden="1" customHeight="1">
      <c r="A302" s="350"/>
      <c r="B302" s="429"/>
      <c r="C302" s="499"/>
      <c r="D302" s="499"/>
      <c r="E302" s="499"/>
      <c r="F302" s="499"/>
      <c r="G302" s="499"/>
      <c r="H302" s="499"/>
      <c r="I302" s="500"/>
      <c r="J302" s="350"/>
    </row>
    <row r="303" spans="1:53" ht="15" hidden="1" customHeight="1">
      <c r="A303" s="350"/>
      <c r="B303" s="429"/>
      <c r="C303" s="499"/>
      <c r="D303" s="499"/>
      <c r="E303" s="499"/>
      <c r="F303" s="499"/>
      <c r="G303" s="499"/>
      <c r="H303" s="499"/>
      <c r="I303" s="500"/>
      <c r="J303" s="350"/>
    </row>
    <row r="304" spans="1:53" ht="15" hidden="1" customHeight="1">
      <c r="A304" s="350"/>
      <c r="B304" s="429"/>
      <c r="C304" s="499"/>
      <c r="D304" s="499"/>
      <c r="E304" s="499"/>
      <c r="F304" s="499"/>
      <c r="G304" s="499"/>
      <c r="H304" s="499"/>
      <c r="I304" s="500"/>
      <c r="J304" s="350"/>
    </row>
    <row r="305" spans="1:10" ht="15" hidden="1" customHeight="1">
      <c r="A305" s="350"/>
      <c r="B305" s="429"/>
      <c r="C305" s="499"/>
      <c r="D305" s="499"/>
      <c r="E305" s="499"/>
      <c r="F305" s="499"/>
      <c r="G305" s="499"/>
      <c r="H305" s="499"/>
      <c r="I305" s="500"/>
      <c r="J305" s="350"/>
    </row>
    <row r="306" spans="1:10" ht="15" hidden="1" customHeight="1">
      <c r="A306" s="350"/>
      <c r="B306" s="429"/>
      <c r="C306" s="499"/>
      <c r="D306" s="499"/>
      <c r="E306" s="499"/>
      <c r="F306" s="499"/>
      <c r="G306" s="499"/>
      <c r="H306" s="499"/>
      <c r="I306" s="500"/>
      <c r="J306" s="350"/>
    </row>
    <row r="307" spans="1:10" ht="15" hidden="1" customHeight="1">
      <c r="A307" s="350"/>
      <c r="B307" s="429"/>
      <c r="C307" s="499"/>
      <c r="D307" s="499"/>
      <c r="E307" s="499"/>
      <c r="F307" s="499"/>
      <c r="G307" s="499"/>
      <c r="H307" s="499"/>
      <c r="I307" s="500"/>
      <c r="J307" s="350"/>
    </row>
    <row r="308" spans="1:10" ht="15" hidden="1" customHeight="1">
      <c r="A308" s="350"/>
      <c r="B308" s="429"/>
      <c r="C308" s="499"/>
      <c r="D308" s="499"/>
      <c r="E308" s="499"/>
      <c r="F308" s="499"/>
      <c r="G308" s="499"/>
      <c r="H308" s="499"/>
      <c r="I308" s="500"/>
      <c r="J308" s="350"/>
    </row>
    <row r="309" spans="1:10" ht="15" hidden="1" customHeight="1">
      <c r="A309" s="350"/>
      <c r="B309" s="429"/>
      <c r="C309" s="499"/>
      <c r="D309" s="499"/>
      <c r="E309" s="499"/>
      <c r="F309" s="499"/>
      <c r="G309" s="499"/>
      <c r="H309" s="499"/>
      <c r="I309" s="500"/>
      <c r="J309" s="350"/>
    </row>
    <row r="310" spans="1:10" ht="15" hidden="1" customHeight="1">
      <c r="A310" s="350"/>
      <c r="B310" s="429"/>
      <c r="C310" s="499"/>
      <c r="D310" s="499"/>
      <c r="E310" s="499"/>
      <c r="F310" s="499"/>
      <c r="G310" s="499"/>
      <c r="H310" s="499"/>
      <c r="I310" s="500"/>
      <c r="J310" s="350"/>
    </row>
    <row r="311" spans="1:10" ht="15" hidden="1" customHeight="1">
      <c r="A311" s="350"/>
      <c r="B311" s="429"/>
      <c r="C311" s="499"/>
      <c r="D311" s="499"/>
      <c r="E311" s="499"/>
      <c r="F311" s="499"/>
      <c r="G311" s="499"/>
      <c r="H311" s="499"/>
      <c r="I311" s="500"/>
      <c r="J311" s="350"/>
    </row>
    <row r="312" spans="1:10" ht="15" hidden="1" customHeight="1">
      <c r="A312" s="350"/>
      <c r="B312" s="429"/>
      <c r="C312" s="499"/>
      <c r="D312" s="499"/>
      <c r="E312" s="499"/>
      <c r="F312" s="499"/>
      <c r="G312" s="499"/>
      <c r="H312" s="499"/>
      <c r="I312" s="500"/>
      <c r="J312" s="350"/>
    </row>
    <row r="313" spans="1:10" ht="15" hidden="1" customHeight="1">
      <c r="A313" s="350"/>
      <c r="B313" s="429"/>
      <c r="C313" s="499"/>
      <c r="D313" s="499"/>
      <c r="E313" s="499"/>
      <c r="F313" s="499"/>
      <c r="G313" s="499"/>
      <c r="H313" s="499"/>
      <c r="I313" s="500"/>
      <c r="J313" s="350"/>
    </row>
    <row r="314" spans="1:10" ht="15" hidden="1" customHeight="1">
      <c r="A314" s="350"/>
      <c r="B314" s="429"/>
      <c r="C314" s="499"/>
      <c r="D314" s="499"/>
      <c r="E314" s="499"/>
      <c r="F314" s="499"/>
      <c r="G314" s="499"/>
      <c r="H314" s="499"/>
      <c r="I314" s="500"/>
      <c r="J314" s="350"/>
    </row>
    <row r="315" spans="1:10" ht="15" hidden="1" customHeight="1">
      <c r="A315" s="350"/>
      <c r="B315" s="429"/>
      <c r="C315" s="499"/>
      <c r="D315" s="499"/>
      <c r="E315" s="499"/>
      <c r="F315" s="499"/>
      <c r="G315" s="499"/>
      <c r="H315" s="499"/>
      <c r="I315" s="500"/>
      <c r="J315" s="350"/>
    </row>
    <row r="316" spans="1:10" ht="15" hidden="1" customHeight="1">
      <c r="A316" s="350"/>
      <c r="B316" s="429"/>
      <c r="C316" s="499"/>
      <c r="D316" s="499"/>
      <c r="E316" s="499"/>
      <c r="F316" s="499"/>
      <c r="G316" s="499"/>
      <c r="H316" s="499"/>
      <c r="I316" s="500"/>
      <c r="J316" s="350"/>
    </row>
    <row r="317" spans="1:10" ht="15" hidden="1" customHeight="1">
      <c r="A317" s="350"/>
      <c r="B317" s="429"/>
      <c r="C317" s="499"/>
      <c r="D317" s="499"/>
      <c r="E317" s="499"/>
      <c r="F317" s="499"/>
      <c r="G317" s="499"/>
      <c r="H317" s="499"/>
      <c r="I317" s="500"/>
      <c r="J317" s="350"/>
    </row>
    <row r="318" spans="1:10" ht="15" hidden="1" customHeight="1">
      <c r="A318" s="350"/>
      <c r="B318" s="429"/>
      <c r="C318" s="499"/>
      <c r="D318" s="499"/>
      <c r="E318" s="499"/>
      <c r="F318" s="499"/>
      <c r="G318" s="499"/>
      <c r="H318" s="499"/>
      <c r="I318" s="500"/>
      <c r="J318" s="350"/>
    </row>
    <row r="319" spans="1:10" ht="15" hidden="1" customHeight="1">
      <c r="A319" s="350"/>
      <c r="B319" s="429"/>
      <c r="C319" s="499"/>
      <c r="D319" s="499"/>
      <c r="E319" s="499"/>
      <c r="F319" s="499"/>
      <c r="G319" s="499"/>
      <c r="H319" s="499"/>
      <c r="I319" s="500"/>
      <c r="J319" s="350"/>
    </row>
    <row r="320" spans="1:10" ht="15" hidden="1" customHeight="1">
      <c r="A320" s="350"/>
      <c r="B320" s="429"/>
      <c r="C320" s="499"/>
      <c r="D320" s="499"/>
      <c r="E320" s="499"/>
      <c r="F320" s="499"/>
      <c r="G320" s="499"/>
      <c r="H320" s="499"/>
      <c r="I320" s="500"/>
      <c r="J320" s="350"/>
    </row>
    <row r="321" spans="1:16" ht="15" hidden="1" customHeight="1">
      <c r="A321" s="350"/>
      <c r="B321" s="429"/>
      <c r="C321" s="499"/>
      <c r="D321" s="499"/>
      <c r="E321" s="499"/>
      <c r="F321" s="499"/>
      <c r="G321" s="499"/>
      <c r="H321" s="499"/>
      <c r="I321" s="500"/>
      <c r="J321" s="350"/>
    </row>
    <row r="322" spans="1:16" ht="15" hidden="1" customHeight="1">
      <c r="A322" s="350"/>
      <c r="B322" s="429"/>
      <c r="C322" s="499"/>
      <c r="D322" s="499"/>
      <c r="E322" s="499"/>
      <c r="F322" s="499"/>
      <c r="G322" s="499"/>
      <c r="H322" s="499"/>
      <c r="I322" s="500"/>
      <c r="J322" s="350"/>
    </row>
    <row r="323" spans="1:16" ht="15" hidden="1" customHeight="1">
      <c r="A323" s="350"/>
      <c r="B323" s="429"/>
      <c r="C323" s="499"/>
      <c r="D323" s="499"/>
      <c r="E323" s="499"/>
      <c r="F323" s="499"/>
      <c r="G323" s="499"/>
      <c r="H323" s="499"/>
      <c r="I323" s="500"/>
      <c r="J323" s="350"/>
    </row>
    <row r="324" spans="1:16" ht="15" hidden="1" customHeight="1">
      <c r="A324" s="350"/>
      <c r="B324" s="429"/>
      <c r="C324" s="499"/>
      <c r="D324" s="499"/>
      <c r="E324" s="499"/>
      <c r="F324" s="499"/>
      <c r="G324" s="499"/>
      <c r="H324" s="499"/>
      <c r="I324" s="500"/>
      <c r="J324" s="350"/>
    </row>
    <row r="325" spans="1:16" ht="38.25" hidden="1" customHeight="1">
      <c r="A325" s="393"/>
      <c r="B325" s="432" t="s">
        <v>631</v>
      </c>
      <c r="C325" s="897" t="s">
        <v>555</v>
      </c>
      <c r="D325" s="897"/>
      <c r="E325" s="897"/>
      <c r="F325" s="897"/>
      <c r="G325" s="897"/>
      <c r="H325" s="897"/>
      <c r="I325" s="923"/>
      <c r="J325" s="393"/>
      <c r="K325" s="389"/>
      <c r="L325" s="389"/>
    </row>
    <row r="326" spans="1:16" ht="7.5" hidden="1" customHeight="1">
      <c r="A326" s="393"/>
      <c r="B326" s="433"/>
      <c r="C326" s="359"/>
      <c r="D326" s="359"/>
      <c r="E326" s="359"/>
      <c r="F326" s="359"/>
      <c r="G326" s="359"/>
      <c r="H326" s="359"/>
      <c r="I326" s="434"/>
      <c r="J326" s="393"/>
      <c r="K326" s="389"/>
      <c r="L326" s="389"/>
    </row>
    <row r="327" spans="1:16" ht="61.5" hidden="1" customHeight="1">
      <c r="A327" s="393"/>
      <c r="B327" s="501" t="s">
        <v>525</v>
      </c>
      <c r="C327" s="904" t="s">
        <v>556</v>
      </c>
      <c r="D327" s="904"/>
      <c r="E327" s="904"/>
      <c r="F327" s="905"/>
      <c r="G327" s="892"/>
      <c r="H327" s="893"/>
      <c r="I327" s="894"/>
      <c r="J327" s="383"/>
      <c r="K327" s="383"/>
      <c r="L327" s="383"/>
      <c r="M327" s="389"/>
      <c r="N327" s="389"/>
      <c r="O327" s="389"/>
      <c r="P327" s="389"/>
    </row>
    <row r="328" spans="1:16" ht="15.75" hidden="1" customHeight="1">
      <c r="A328" s="393"/>
      <c r="B328" s="895" t="s">
        <v>526</v>
      </c>
      <c r="C328" s="897" t="s">
        <v>557</v>
      </c>
      <c r="D328" s="897"/>
      <c r="E328" s="897"/>
      <c r="F328" s="897"/>
      <c r="G328" s="907"/>
      <c r="H328" s="908"/>
      <c r="I328" s="909"/>
      <c r="M328" s="389"/>
      <c r="N328" s="389"/>
      <c r="O328" s="389"/>
      <c r="P328" s="389"/>
    </row>
    <row r="329" spans="1:16" ht="15.75" hidden="1">
      <c r="A329" s="393"/>
      <c r="B329" s="899"/>
      <c r="C329" s="906"/>
      <c r="D329" s="906"/>
      <c r="E329" s="906"/>
      <c r="F329" s="906"/>
      <c r="G329" s="910"/>
      <c r="H329" s="911"/>
      <c r="I329" s="912"/>
    </row>
    <row r="330" spans="1:16" ht="15.75" hidden="1">
      <c r="A330" s="393"/>
      <c r="B330" s="896"/>
      <c r="C330" s="898"/>
      <c r="D330" s="898"/>
      <c r="E330" s="898"/>
      <c r="F330" s="898"/>
      <c r="G330" s="913"/>
      <c r="H330" s="914"/>
      <c r="I330" s="915"/>
    </row>
    <row r="331" spans="1:16" ht="20.25" hidden="1" customHeight="1">
      <c r="B331" s="501" t="s">
        <v>527</v>
      </c>
      <c r="C331" s="891" t="s">
        <v>558</v>
      </c>
      <c r="D331" s="891"/>
      <c r="E331" s="891"/>
      <c r="F331" s="891"/>
      <c r="G331" s="892"/>
      <c r="H331" s="893"/>
      <c r="I331" s="894"/>
    </row>
    <row r="332" spans="1:16" ht="42.6" hidden="1" customHeight="1">
      <c r="A332" s="350"/>
      <c r="B332" s="895" t="s">
        <v>531</v>
      </c>
      <c r="C332" s="897" t="s">
        <v>559</v>
      </c>
      <c r="D332" s="897"/>
      <c r="E332" s="897"/>
      <c r="F332" s="897"/>
      <c r="G332" s="436" t="s">
        <v>785</v>
      </c>
      <c r="H332" s="437" t="s">
        <v>786</v>
      </c>
      <c r="I332" s="438" t="s">
        <v>787</v>
      </c>
    </row>
    <row r="333" spans="1:16" ht="15.75" hidden="1">
      <c r="A333" s="350"/>
      <c r="B333" s="896"/>
      <c r="C333" s="898"/>
      <c r="D333" s="898"/>
      <c r="E333" s="898"/>
      <c r="F333" s="898"/>
      <c r="G333" s="478"/>
      <c r="H333" s="478"/>
      <c r="I333" s="479"/>
    </row>
    <row r="334" spans="1:16" ht="26.25" hidden="1" customHeight="1">
      <c r="A334" s="350" t="s">
        <v>60</v>
      </c>
      <c r="B334" s="895" t="s">
        <v>532</v>
      </c>
      <c r="C334" s="900" t="s">
        <v>630</v>
      </c>
      <c r="D334" s="718"/>
      <c r="E334" s="718"/>
      <c r="F334" s="719"/>
      <c r="G334" s="502" t="s">
        <v>560</v>
      </c>
      <c r="H334" s="503" t="s">
        <v>561</v>
      </c>
      <c r="I334" s="504" t="s">
        <v>562</v>
      </c>
    </row>
    <row r="335" spans="1:16" ht="26.25" hidden="1" customHeight="1">
      <c r="A335" s="393"/>
      <c r="B335" s="899"/>
      <c r="C335" s="901"/>
      <c r="D335" s="902"/>
      <c r="E335" s="902"/>
      <c r="F335" s="903"/>
      <c r="G335" s="441" t="s">
        <v>735</v>
      </c>
      <c r="H335" s="441" t="s">
        <v>738</v>
      </c>
      <c r="I335" s="441" t="s">
        <v>751</v>
      </c>
    </row>
    <row r="336" spans="1:16" ht="50.25" hidden="1" customHeight="1">
      <c r="A336" s="393"/>
      <c r="B336" s="461"/>
      <c r="C336" s="878" t="s">
        <v>650</v>
      </c>
      <c r="D336" s="743"/>
      <c r="E336" s="879"/>
      <c r="F336" s="505"/>
      <c r="G336" s="444"/>
      <c r="H336" s="444"/>
      <c r="I336" s="471"/>
    </row>
    <row r="337" spans="1:53" ht="68.25" hidden="1" customHeight="1">
      <c r="A337" s="393"/>
      <c r="B337" s="461"/>
      <c r="C337" s="880" t="s">
        <v>698</v>
      </c>
      <c r="D337" s="881"/>
      <c r="E337" s="881"/>
      <c r="F337" s="447"/>
      <c r="G337" s="506"/>
      <c r="H337" s="506"/>
      <c r="I337" s="507"/>
    </row>
    <row r="338" spans="1:53" ht="45.75" hidden="1" customHeight="1">
      <c r="A338" s="393"/>
      <c r="B338" s="461"/>
      <c r="C338" s="882" t="s">
        <v>651</v>
      </c>
      <c r="D338" s="883"/>
      <c r="E338" s="883"/>
      <c r="F338" s="884"/>
      <c r="G338" s="441" t="str">
        <f>IF(SUM(G336,G337)=0,"",SUM(G336,G337))</f>
        <v/>
      </c>
      <c r="H338" s="441" t="str">
        <f>IF(SUM(H336,H337)=0,"",SUM(H336,H337))</f>
        <v/>
      </c>
      <c r="I338" s="453" t="str">
        <f>IF(SUM(I336,I337)=0,"",SUM(I336,I337))</f>
        <v/>
      </c>
      <c r="M338" s="356" t="s">
        <v>685</v>
      </c>
    </row>
    <row r="339" spans="1:53" ht="45.75" hidden="1" customHeight="1" thickBot="1">
      <c r="A339" s="393"/>
      <c r="B339" s="461"/>
      <c r="C339" s="885" t="s">
        <v>632</v>
      </c>
      <c r="D339" s="886"/>
      <c r="E339" s="886"/>
      <c r="F339" s="887"/>
      <c r="G339" s="441" t="s">
        <v>735</v>
      </c>
      <c r="H339" s="441" t="s">
        <v>738</v>
      </c>
      <c r="I339" s="441" t="s">
        <v>751</v>
      </c>
      <c r="U339" s="343" t="s">
        <v>686</v>
      </c>
      <c r="AA339" s="343" t="s">
        <v>687</v>
      </c>
      <c r="AG339" s="343" t="s">
        <v>688</v>
      </c>
      <c r="AM339" s="343" t="s">
        <v>689</v>
      </c>
      <c r="AS339" s="343" t="s">
        <v>690</v>
      </c>
    </row>
    <row r="340" spans="1:53" ht="20.25" hidden="1" customHeight="1">
      <c r="A340" s="393"/>
      <c r="B340" s="461"/>
      <c r="C340" s="467"/>
      <c r="D340" s="468"/>
      <c r="E340" s="469"/>
      <c r="F340" s="470" t="s">
        <v>634</v>
      </c>
      <c r="G340" s="444"/>
      <c r="H340" s="444"/>
      <c r="I340" s="471"/>
      <c r="M340" s="448"/>
      <c r="N340" s="449"/>
      <c r="O340" s="449"/>
      <c r="P340" s="449"/>
      <c r="Q340" s="449"/>
      <c r="R340" s="449"/>
      <c r="S340" s="449"/>
      <c r="T340" s="450"/>
      <c r="U340" s="451"/>
      <c r="V340" s="451"/>
      <c r="W340" s="451"/>
      <c r="X340" s="451"/>
      <c r="Y340" s="451"/>
      <c r="Z340" s="451"/>
      <c r="AA340" s="451"/>
      <c r="AB340" s="451"/>
      <c r="AC340" s="451"/>
      <c r="AD340" s="451"/>
      <c r="AE340" s="451"/>
      <c r="AF340" s="451"/>
      <c r="AG340" s="451"/>
      <c r="AH340" s="451"/>
      <c r="AI340" s="451"/>
      <c r="AJ340" s="451"/>
      <c r="AK340" s="451"/>
      <c r="AL340" s="451"/>
      <c r="AM340" s="451"/>
      <c r="AN340" s="451"/>
      <c r="AO340" s="451"/>
      <c r="AP340" s="451"/>
      <c r="AQ340" s="451"/>
      <c r="AR340" s="451"/>
      <c r="AS340" s="451"/>
      <c r="AT340" s="451"/>
      <c r="AU340" s="451"/>
      <c r="AV340" s="451"/>
      <c r="AW340" s="451"/>
      <c r="AX340" s="451"/>
      <c r="AY340" s="451"/>
      <c r="AZ340" s="449"/>
      <c r="BA340" s="452"/>
    </row>
    <row r="341" spans="1:53" ht="50.25" hidden="1" customHeight="1">
      <c r="A341" s="393"/>
      <c r="B341" s="461"/>
      <c r="C341" s="472"/>
      <c r="D341" s="473"/>
      <c r="E341" s="473"/>
      <c r="F341" s="470" t="s">
        <v>291</v>
      </c>
      <c r="G341" s="444"/>
      <c r="H341" s="444"/>
      <c r="I341" s="471"/>
      <c r="M341" s="456" t="s">
        <v>691</v>
      </c>
      <c r="N341" s="457" t="s">
        <v>692</v>
      </c>
      <c r="O341" s="457" t="s">
        <v>693</v>
      </c>
      <c r="P341" s="457" t="s">
        <v>694</v>
      </c>
      <c r="Q341" s="458" t="s">
        <v>695</v>
      </c>
      <c r="R341" s="459"/>
      <c r="S341" s="459"/>
      <c r="T341" s="458" t="s">
        <v>696</v>
      </c>
      <c r="U341" s="459"/>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361" t="s">
        <v>628</v>
      </c>
      <c r="AY341" s="361" t="s">
        <v>629</v>
      </c>
      <c r="AZ341" s="361" t="s">
        <v>708</v>
      </c>
      <c r="BA341" s="460"/>
    </row>
    <row r="342" spans="1:53" ht="20.25" hidden="1" customHeight="1">
      <c r="A342" s="393"/>
      <c r="B342" s="461"/>
      <c r="C342" s="472"/>
      <c r="D342" s="473"/>
      <c r="E342" s="473"/>
      <c r="F342" s="470" t="s">
        <v>635</v>
      </c>
      <c r="G342" s="444"/>
      <c r="H342" s="444"/>
      <c r="I342" s="471"/>
      <c r="M342" s="462"/>
      <c r="N342" s="463"/>
      <c r="O342" s="463"/>
      <c r="P342" s="464"/>
      <c r="Q342" s="464"/>
      <c r="T342" s="459">
        <f>O342-Q342</f>
        <v>0</v>
      </c>
      <c r="U342" s="465"/>
      <c r="V342" s="463"/>
      <c r="W342" s="463"/>
      <c r="Y342" s="466"/>
      <c r="AA342" s="463"/>
      <c r="AB342" s="463"/>
      <c r="AC342" s="463"/>
      <c r="AE342" s="466"/>
      <c r="AG342" s="463"/>
      <c r="AH342" s="463"/>
      <c r="AI342" s="463"/>
      <c r="AK342" s="466"/>
      <c r="AM342" s="463"/>
      <c r="AN342" s="463"/>
      <c r="AO342" s="463"/>
      <c r="AQ342" s="466"/>
      <c r="AS342" s="463"/>
      <c r="AT342" s="463"/>
      <c r="AU342" s="463"/>
      <c r="AW342" s="466"/>
      <c r="AX342" s="464"/>
      <c r="AY342" s="464"/>
      <c r="AZ342" s="464"/>
      <c r="BA342" s="466"/>
    </row>
    <row r="343" spans="1:53" ht="20.25" hidden="1" customHeight="1">
      <c r="A343" s="393"/>
      <c r="B343" s="461"/>
      <c r="C343" s="472"/>
      <c r="D343" s="473"/>
      <c r="E343" s="473"/>
      <c r="F343" s="470" t="s">
        <v>636</v>
      </c>
      <c r="G343" s="444"/>
      <c r="H343" s="444"/>
      <c r="I343" s="471"/>
      <c r="M343" s="462"/>
      <c r="N343" s="463"/>
      <c r="O343" s="463"/>
      <c r="P343" s="464"/>
      <c r="Q343" s="464"/>
      <c r="T343" s="459">
        <f>O343-Q343</f>
        <v>0</v>
      </c>
      <c r="U343" s="465"/>
      <c r="V343" s="463"/>
      <c r="W343" s="463"/>
      <c r="Y343" s="466"/>
      <c r="AA343" s="463"/>
      <c r="AB343" s="463"/>
      <c r="AC343" s="463"/>
      <c r="AE343" s="466"/>
      <c r="AG343" s="463"/>
      <c r="AH343" s="463"/>
      <c r="AI343" s="463"/>
      <c r="AK343" s="466"/>
      <c r="AM343" s="463"/>
      <c r="AN343" s="463"/>
      <c r="AO343" s="463"/>
      <c r="AQ343" s="466"/>
      <c r="AS343" s="463"/>
      <c r="AT343" s="463"/>
      <c r="AU343" s="463"/>
      <c r="AW343" s="466"/>
      <c r="AX343" s="464"/>
      <c r="AY343" s="464"/>
      <c r="AZ343" s="464"/>
      <c r="BA343" s="466"/>
    </row>
    <row r="344" spans="1:53" ht="20.25" hidden="1" customHeight="1">
      <c r="A344" s="393"/>
      <c r="B344" s="461"/>
      <c r="C344" s="472"/>
      <c r="D344" s="473"/>
      <c r="E344" s="473"/>
      <c r="F344" s="470" t="s">
        <v>637</v>
      </c>
      <c r="G344" s="444"/>
      <c r="H344" s="444"/>
      <c r="I344" s="471"/>
      <c r="M344" s="462"/>
      <c r="N344" s="463"/>
      <c r="O344" s="463"/>
      <c r="P344" s="464"/>
      <c r="Q344" s="464"/>
      <c r="T344" s="459"/>
      <c r="U344" s="465"/>
      <c r="V344" s="463"/>
      <c r="W344" s="463"/>
      <c r="Y344" s="466"/>
      <c r="AA344" s="463"/>
      <c r="AB344" s="463"/>
      <c r="AC344" s="463"/>
      <c r="AE344" s="466"/>
      <c r="AG344" s="463"/>
      <c r="AH344" s="463"/>
      <c r="AI344" s="463"/>
      <c r="AK344" s="466"/>
      <c r="AM344" s="463"/>
      <c r="AN344" s="463"/>
      <c r="AO344" s="463"/>
      <c r="AQ344" s="466"/>
      <c r="AS344" s="463"/>
      <c r="AT344" s="463"/>
      <c r="AU344" s="463"/>
      <c r="AW344" s="466"/>
      <c r="AX344" s="464"/>
      <c r="AY344" s="464"/>
      <c r="AZ344" s="464"/>
      <c r="BA344" s="466"/>
    </row>
    <row r="345" spans="1:53" ht="20.25" hidden="1" customHeight="1">
      <c r="A345" s="393"/>
      <c r="B345" s="461"/>
      <c r="C345" s="472"/>
      <c r="D345" s="473"/>
      <c r="E345" s="473"/>
      <c r="F345" s="470" t="s">
        <v>638</v>
      </c>
      <c r="G345" s="444"/>
      <c r="H345" s="444"/>
      <c r="I345" s="471"/>
      <c r="M345" s="462"/>
      <c r="N345" s="463"/>
      <c r="O345" s="463"/>
      <c r="P345" s="464"/>
      <c r="Q345" s="464"/>
      <c r="T345" s="459">
        <f>O345-Q345</f>
        <v>0</v>
      </c>
      <c r="U345" s="465"/>
      <c r="V345" s="463"/>
      <c r="W345" s="463"/>
      <c r="Y345" s="466"/>
      <c r="AA345" s="463"/>
      <c r="AB345" s="463"/>
      <c r="AC345" s="463"/>
      <c r="AE345" s="466"/>
      <c r="AG345" s="463"/>
      <c r="AH345" s="463"/>
      <c r="AI345" s="463"/>
      <c r="AK345" s="466"/>
      <c r="AM345" s="463"/>
      <c r="AN345" s="463"/>
      <c r="AO345" s="463"/>
      <c r="AQ345" s="466"/>
      <c r="AS345" s="463"/>
      <c r="AT345" s="463"/>
      <c r="AU345" s="463"/>
      <c r="AW345" s="466"/>
      <c r="AX345" s="464"/>
      <c r="AY345" s="464"/>
      <c r="AZ345" s="464"/>
      <c r="BA345" s="466"/>
    </row>
    <row r="346" spans="1:53" ht="20.25" hidden="1" customHeight="1">
      <c r="A346" s="393"/>
      <c r="B346" s="461"/>
      <c r="C346" s="472"/>
      <c r="D346" s="473"/>
      <c r="E346" s="473"/>
      <c r="F346" s="470" t="s">
        <v>639</v>
      </c>
      <c r="G346" s="444"/>
      <c r="H346" s="444"/>
      <c r="I346" s="471"/>
      <c r="M346" s="462"/>
      <c r="N346" s="463"/>
      <c r="O346" s="463"/>
      <c r="P346" s="464"/>
      <c r="Q346" s="464"/>
      <c r="T346" s="459">
        <f>O346-Q346</f>
        <v>0</v>
      </c>
      <c r="U346" s="465"/>
      <c r="V346" s="463"/>
      <c r="W346" s="463"/>
      <c r="Y346" s="466"/>
      <c r="AA346" s="463"/>
      <c r="AB346" s="463"/>
      <c r="AC346" s="463"/>
      <c r="AE346" s="466"/>
      <c r="AG346" s="463"/>
      <c r="AH346" s="463"/>
      <c r="AI346" s="463"/>
      <c r="AK346" s="466"/>
      <c r="AM346" s="463"/>
      <c r="AN346" s="463"/>
      <c r="AO346" s="463"/>
      <c r="AQ346" s="466"/>
      <c r="AS346" s="463"/>
      <c r="AT346" s="463"/>
      <c r="AU346" s="463"/>
      <c r="AW346" s="466"/>
      <c r="AX346" s="464"/>
      <c r="AY346" s="464"/>
      <c r="AZ346" s="464"/>
      <c r="BA346" s="466"/>
    </row>
    <row r="347" spans="1:53" ht="20.25" hidden="1" customHeight="1">
      <c r="A347" s="393"/>
      <c r="B347" s="461"/>
      <c r="C347" s="472"/>
      <c r="D347" s="473"/>
      <c r="E347" s="473"/>
      <c r="F347" s="470" t="s">
        <v>640</v>
      </c>
      <c r="G347" s="444"/>
      <c r="H347" s="444"/>
      <c r="I347" s="471"/>
      <c r="M347" s="462"/>
      <c r="N347" s="463"/>
      <c r="O347" s="463"/>
      <c r="P347" s="464"/>
      <c r="Q347" s="464"/>
      <c r="T347" s="459">
        <f t="shared" ref="T347:T356" si="1">O347-Q347</f>
        <v>0</v>
      </c>
      <c r="U347" s="465"/>
      <c r="V347" s="463"/>
      <c r="W347" s="463"/>
      <c r="Y347" s="466"/>
      <c r="AA347" s="463"/>
      <c r="AB347" s="463"/>
      <c r="AC347" s="463"/>
      <c r="AE347" s="466"/>
      <c r="AG347" s="463"/>
      <c r="AH347" s="463"/>
      <c r="AI347" s="463"/>
      <c r="AK347" s="466"/>
      <c r="AM347" s="463"/>
      <c r="AN347" s="463"/>
      <c r="AO347" s="463"/>
      <c r="AQ347" s="466"/>
      <c r="AS347" s="463"/>
      <c r="AT347" s="463"/>
      <c r="AU347" s="463"/>
      <c r="AW347" s="466"/>
      <c r="AX347" s="464"/>
      <c r="AY347" s="464"/>
      <c r="AZ347" s="464"/>
      <c r="BA347" s="466"/>
    </row>
    <row r="348" spans="1:53" ht="20.25" hidden="1" customHeight="1">
      <c r="A348" s="393"/>
      <c r="B348" s="461"/>
      <c r="C348" s="472"/>
      <c r="D348" s="473"/>
      <c r="E348" s="473"/>
      <c r="F348" s="474" t="s">
        <v>641</v>
      </c>
      <c r="G348" s="444"/>
      <c r="H348" s="444"/>
      <c r="I348" s="471"/>
      <c r="M348" s="462"/>
      <c r="N348" s="463"/>
      <c r="O348" s="463"/>
      <c r="P348" s="464"/>
      <c r="Q348" s="464"/>
      <c r="T348" s="459">
        <f t="shared" si="1"/>
        <v>0</v>
      </c>
      <c r="U348" s="465"/>
      <c r="V348" s="463"/>
      <c r="W348" s="463"/>
      <c r="Y348" s="466"/>
      <c r="AA348" s="463"/>
      <c r="AB348" s="463"/>
      <c r="AC348" s="463"/>
      <c r="AE348" s="466"/>
      <c r="AG348" s="463"/>
      <c r="AH348" s="463"/>
      <c r="AI348" s="463"/>
      <c r="AK348" s="466"/>
      <c r="AM348" s="463"/>
      <c r="AN348" s="463"/>
      <c r="AO348" s="463"/>
      <c r="AQ348" s="466"/>
      <c r="AS348" s="463"/>
      <c r="AT348" s="463"/>
      <c r="AU348" s="463"/>
      <c r="AW348" s="466"/>
      <c r="AX348" s="464"/>
      <c r="AY348" s="464"/>
      <c r="AZ348" s="464"/>
      <c r="BA348" s="466"/>
    </row>
    <row r="349" spans="1:53" ht="20.25" hidden="1" customHeight="1">
      <c r="A349" s="393"/>
      <c r="B349" s="461"/>
      <c r="C349" s="472"/>
      <c r="D349" s="473"/>
      <c r="E349" s="473"/>
      <c r="F349" s="470" t="s">
        <v>633</v>
      </c>
      <c r="G349" s="444"/>
      <c r="H349" s="444"/>
      <c r="I349" s="471"/>
      <c r="M349" s="462"/>
      <c r="N349" s="463"/>
      <c r="O349" s="463"/>
      <c r="P349" s="464"/>
      <c r="Q349" s="464"/>
      <c r="T349" s="459">
        <f t="shared" si="1"/>
        <v>0</v>
      </c>
      <c r="U349" s="465"/>
      <c r="V349" s="463"/>
      <c r="W349" s="463"/>
      <c r="Y349" s="466"/>
      <c r="AA349" s="463"/>
      <c r="AB349" s="463"/>
      <c r="AC349" s="463"/>
      <c r="AE349" s="466"/>
      <c r="AG349" s="463"/>
      <c r="AH349" s="463"/>
      <c r="AI349" s="463"/>
      <c r="AK349" s="466"/>
      <c r="AM349" s="463"/>
      <c r="AN349" s="463"/>
      <c r="AO349" s="463"/>
      <c r="AQ349" s="466"/>
      <c r="AS349" s="463"/>
      <c r="AT349" s="463"/>
      <c r="AU349" s="463"/>
      <c r="AW349" s="466"/>
      <c r="AX349" s="464"/>
      <c r="AY349" s="464"/>
      <c r="AZ349" s="464"/>
      <c r="BA349" s="466"/>
    </row>
    <row r="350" spans="1:53" ht="20.25" hidden="1" customHeight="1">
      <c r="A350" s="393"/>
      <c r="B350" s="461"/>
      <c r="C350" s="472"/>
      <c r="D350" s="473"/>
      <c r="E350" s="473"/>
      <c r="F350" s="470" t="s">
        <v>684</v>
      </c>
      <c r="G350" s="444"/>
      <c r="H350" s="444"/>
      <c r="I350" s="471"/>
      <c r="M350" s="462"/>
      <c r="N350" s="463"/>
      <c r="O350" s="463"/>
      <c r="P350" s="464"/>
      <c r="Q350" s="464"/>
      <c r="T350" s="459">
        <f t="shared" si="1"/>
        <v>0</v>
      </c>
      <c r="U350" s="465"/>
      <c r="V350" s="463"/>
      <c r="W350" s="463"/>
      <c r="Y350" s="466"/>
      <c r="AA350" s="463"/>
      <c r="AB350" s="463"/>
      <c r="AC350" s="463"/>
      <c r="AE350" s="466"/>
      <c r="AG350" s="463"/>
      <c r="AH350" s="463"/>
      <c r="AI350" s="463"/>
      <c r="AK350" s="466"/>
      <c r="AM350" s="463"/>
      <c r="AN350" s="463"/>
      <c r="AO350" s="463"/>
      <c r="AQ350" s="466"/>
      <c r="AS350" s="463"/>
      <c r="AT350" s="463"/>
      <c r="AU350" s="463"/>
      <c r="AW350" s="466"/>
      <c r="AX350" s="464"/>
      <c r="AY350" s="464"/>
      <c r="AZ350" s="464"/>
      <c r="BA350" s="466"/>
    </row>
    <row r="351" spans="1:53" ht="20.25" hidden="1" customHeight="1">
      <c r="A351" s="393"/>
      <c r="B351" s="475"/>
      <c r="C351" s="476"/>
      <c r="D351" s="477"/>
      <c r="E351" s="477"/>
      <c r="F351" s="474" t="s">
        <v>288</v>
      </c>
      <c r="G351" s="478"/>
      <c r="H351" s="478"/>
      <c r="I351" s="479"/>
      <c r="M351" s="462"/>
      <c r="N351" s="463"/>
      <c r="O351" s="463"/>
      <c r="P351" s="464"/>
      <c r="Q351" s="464"/>
      <c r="T351" s="459">
        <f t="shared" si="1"/>
        <v>0</v>
      </c>
      <c r="U351" s="465"/>
      <c r="V351" s="463"/>
      <c r="W351" s="463"/>
      <c r="Y351" s="466"/>
      <c r="AA351" s="463"/>
      <c r="AB351" s="463"/>
      <c r="AC351" s="463"/>
      <c r="AE351" s="466"/>
      <c r="AG351" s="463"/>
      <c r="AH351" s="463"/>
      <c r="AI351" s="463"/>
      <c r="AK351" s="466"/>
      <c r="AM351" s="463"/>
      <c r="AN351" s="463"/>
      <c r="AO351" s="463"/>
      <c r="AQ351" s="466"/>
      <c r="AS351" s="463"/>
      <c r="AT351" s="463"/>
      <c r="AU351" s="463"/>
      <c r="AW351" s="466"/>
      <c r="AX351" s="464"/>
      <c r="AY351" s="464"/>
      <c r="AZ351" s="464"/>
      <c r="BA351" s="466"/>
    </row>
    <row r="352" spans="1:53" ht="51" hidden="1" customHeight="1">
      <c r="A352" s="393"/>
      <c r="B352" s="508"/>
      <c r="C352" s="718" t="s">
        <v>540</v>
      </c>
      <c r="D352" s="718"/>
      <c r="E352" s="718"/>
      <c r="F352" s="719"/>
      <c r="G352" s="888"/>
      <c r="H352" s="889"/>
      <c r="I352" s="890"/>
      <c r="M352" s="462"/>
      <c r="N352" s="463"/>
      <c r="O352" s="463"/>
      <c r="P352" s="464"/>
      <c r="Q352" s="464"/>
      <c r="T352" s="459">
        <f t="shared" si="1"/>
        <v>0</v>
      </c>
      <c r="U352" s="465"/>
      <c r="V352" s="463"/>
      <c r="W352" s="463"/>
      <c r="Y352" s="466"/>
      <c r="AA352" s="463"/>
      <c r="AB352" s="463"/>
      <c r="AC352" s="463"/>
      <c r="AE352" s="466"/>
      <c r="AG352" s="463"/>
      <c r="AH352" s="463"/>
      <c r="AI352" s="463"/>
      <c r="AK352" s="466"/>
      <c r="AM352" s="463"/>
      <c r="AN352" s="463"/>
      <c r="AO352" s="463"/>
      <c r="AQ352" s="466"/>
      <c r="AS352" s="463"/>
      <c r="AT352" s="463"/>
      <c r="AU352" s="463"/>
      <c r="AW352" s="466"/>
      <c r="AX352" s="464"/>
      <c r="AY352" s="464"/>
      <c r="AZ352" s="464"/>
      <c r="BA352" s="466"/>
    </row>
    <row r="353" spans="1:53" ht="15" hidden="1" customHeight="1">
      <c r="A353" s="350"/>
      <c r="B353" s="509"/>
      <c r="C353" s="510"/>
      <c r="D353" s="510"/>
      <c r="E353" s="510"/>
      <c r="F353" s="510"/>
      <c r="G353" s="482" t="s">
        <v>620</v>
      </c>
      <c r="H353" s="483" t="str">
        <f>MANU222</f>
        <v>new.pdf</v>
      </c>
      <c r="I353" s="511"/>
      <c r="J353" s="350"/>
      <c r="M353" s="462"/>
      <c r="N353" s="463"/>
      <c r="O353" s="463"/>
      <c r="P353" s="464"/>
      <c r="Q353" s="464"/>
      <c r="T353" s="459">
        <f t="shared" si="1"/>
        <v>0</v>
      </c>
      <c r="U353" s="465"/>
      <c r="V353" s="463"/>
      <c r="W353" s="463"/>
      <c r="Y353" s="466"/>
      <c r="AA353" s="463"/>
      <c r="AB353" s="463"/>
      <c r="AC353" s="463"/>
      <c r="AE353" s="466"/>
      <c r="AG353" s="463"/>
      <c r="AH353" s="463"/>
      <c r="AI353" s="463"/>
      <c r="AK353" s="466"/>
      <c r="AM353" s="463"/>
      <c r="AN353" s="463"/>
      <c r="AO353" s="463"/>
      <c r="AQ353" s="466"/>
      <c r="AS353" s="463"/>
      <c r="AT353" s="463"/>
      <c r="AU353" s="463"/>
      <c r="AW353" s="466"/>
      <c r="AX353" s="464"/>
      <c r="AY353" s="464"/>
      <c r="AZ353" s="464"/>
      <c r="BA353" s="466"/>
    </row>
    <row r="354" spans="1:53" s="418" customFormat="1" ht="15.75" hidden="1">
      <c r="A354" s="417"/>
      <c r="B354" s="492"/>
      <c r="C354" s="492"/>
      <c r="D354" s="492"/>
      <c r="E354" s="492"/>
      <c r="F354" s="492"/>
      <c r="G354" s="417"/>
      <c r="H354" s="512" t="s">
        <v>672</v>
      </c>
      <c r="I354" s="420"/>
      <c r="J354" s="417"/>
      <c r="K354" s="419"/>
      <c r="L354" s="419"/>
      <c r="M354" s="462"/>
      <c r="N354" s="463"/>
      <c r="O354" s="463"/>
      <c r="P354" s="464"/>
      <c r="Q354" s="464"/>
      <c r="R354" s="343"/>
      <c r="S354" s="343"/>
      <c r="T354" s="459">
        <f t="shared" si="1"/>
        <v>0</v>
      </c>
      <c r="U354" s="465"/>
      <c r="V354" s="463"/>
      <c r="W354" s="463"/>
      <c r="X354" s="343"/>
      <c r="Y354" s="466"/>
      <c r="Z354" s="343"/>
      <c r="AA354" s="463"/>
      <c r="AB354" s="463"/>
      <c r="AC354" s="463"/>
      <c r="AD354" s="343"/>
      <c r="AE354" s="466"/>
      <c r="AF354" s="343"/>
      <c r="AG354" s="463"/>
      <c r="AH354" s="463"/>
      <c r="AI354" s="463"/>
      <c r="AJ354" s="343"/>
      <c r="AK354" s="466"/>
      <c r="AL354" s="343"/>
      <c r="AM354" s="463"/>
      <c r="AN354" s="463"/>
      <c r="AO354" s="463"/>
      <c r="AP354" s="343"/>
      <c r="AQ354" s="466"/>
      <c r="AR354" s="343"/>
      <c r="AS354" s="463"/>
      <c r="AT354" s="463"/>
      <c r="AU354" s="463"/>
      <c r="AV354" s="343"/>
      <c r="AW354" s="466"/>
      <c r="AX354" s="464"/>
      <c r="AY354" s="464"/>
      <c r="AZ354" s="464"/>
      <c r="BA354" s="466"/>
    </row>
    <row r="355" spans="1:53" s="418" customFormat="1" ht="15" hidden="1" customHeight="1">
      <c r="A355" s="420"/>
      <c r="B355" s="494"/>
      <c r="C355" s="495"/>
      <c r="D355" s="495"/>
      <c r="E355" s="495"/>
      <c r="F355" s="495"/>
      <c r="G355" s="420"/>
      <c r="H355" s="369" t="s">
        <v>674</v>
      </c>
      <c r="I355" s="497"/>
      <c r="J355" s="420"/>
      <c r="M355" s="462"/>
      <c r="N355" s="463"/>
      <c r="O355" s="463"/>
      <c r="P355" s="464"/>
      <c r="Q355" s="464"/>
      <c r="R355" s="343"/>
      <c r="S355" s="343"/>
      <c r="T355" s="459">
        <f t="shared" si="1"/>
        <v>0</v>
      </c>
      <c r="U355" s="465"/>
      <c r="V355" s="463"/>
      <c r="W355" s="463"/>
      <c r="X355" s="343"/>
      <c r="Y355" s="466"/>
      <c r="Z355" s="343"/>
      <c r="AA355" s="463"/>
      <c r="AB355" s="463"/>
      <c r="AC355" s="463"/>
      <c r="AD355" s="343"/>
      <c r="AE355" s="466"/>
      <c r="AF355" s="343"/>
      <c r="AG355" s="463"/>
      <c r="AH355" s="463"/>
      <c r="AI355" s="463"/>
      <c r="AJ355" s="343"/>
      <c r="AK355" s="466"/>
      <c r="AL355" s="343"/>
      <c r="AM355" s="463"/>
      <c r="AN355" s="463"/>
      <c r="AO355" s="463"/>
      <c r="AP355" s="343"/>
      <c r="AQ355" s="466"/>
      <c r="AR355" s="343"/>
      <c r="AS355" s="463"/>
      <c r="AT355" s="463"/>
      <c r="AU355" s="463"/>
      <c r="AV355" s="343"/>
      <c r="AW355" s="466"/>
      <c r="AX355" s="464"/>
      <c r="AY355" s="464"/>
      <c r="AZ355" s="464"/>
      <c r="BA355" s="466"/>
    </row>
    <row r="356" spans="1:53" s="418" customFormat="1" ht="15" hidden="1" customHeight="1">
      <c r="A356" s="420"/>
      <c r="B356" s="494"/>
      <c r="C356" s="495"/>
      <c r="D356" s="495"/>
      <c r="E356" s="495"/>
      <c r="F356" s="495"/>
      <c r="G356" s="420"/>
      <c r="H356" s="512" t="s">
        <v>625</v>
      </c>
      <c r="I356" s="497"/>
      <c r="J356" s="420"/>
      <c r="M356" s="485"/>
      <c r="N356" s="486"/>
      <c r="O356" s="486"/>
      <c r="P356" s="487"/>
      <c r="Q356" s="487"/>
      <c r="R356" s="488"/>
      <c r="S356" s="488"/>
      <c r="T356" s="489">
        <f t="shared" si="1"/>
        <v>0</v>
      </c>
      <c r="U356" s="490"/>
      <c r="V356" s="486"/>
      <c r="W356" s="486"/>
      <c r="X356" s="488"/>
      <c r="Y356" s="491"/>
      <c r="Z356" s="488"/>
      <c r="AA356" s="486"/>
      <c r="AB356" s="486"/>
      <c r="AC356" s="486"/>
      <c r="AD356" s="488"/>
      <c r="AE356" s="491"/>
      <c r="AF356" s="488"/>
      <c r="AG356" s="486"/>
      <c r="AH356" s="486"/>
      <c r="AI356" s="486"/>
      <c r="AJ356" s="488"/>
      <c r="AK356" s="491"/>
      <c r="AL356" s="488"/>
      <c r="AM356" s="486"/>
      <c r="AN356" s="486"/>
      <c r="AO356" s="486"/>
      <c r="AP356" s="488"/>
      <c r="AQ356" s="491"/>
      <c r="AR356" s="488"/>
      <c r="AS356" s="486"/>
      <c r="AT356" s="486"/>
      <c r="AU356" s="486"/>
      <c r="AV356" s="488"/>
      <c r="AW356" s="491"/>
      <c r="AX356" s="487"/>
      <c r="AY356" s="487"/>
      <c r="AZ356" s="487"/>
      <c r="BA356" s="491"/>
    </row>
    <row r="357" spans="1:53" ht="15" hidden="1" customHeight="1">
      <c r="A357" s="350"/>
      <c r="B357" s="429"/>
      <c r="C357" s="499"/>
      <c r="D357" s="499"/>
      <c r="E357" s="499"/>
      <c r="F357" s="499"/>
      <c r="G357" s="499"/>
      <c r="H357" s="499"/>
      <c r="I357" s="500"/>
      <c r="J357" s="350"/>
      <c r="M357" s="418"/>
      <c r="N357" s="418"/>
      <c r="O357" s="418"/>
      <c r="P357" s="418"/>
      <c r="Q357" s="418"/>
      <c r="R357" s="418"/>
      <c r="S357" s="418"/>
      <c r="T357" s="418"/>
      <c r="U357" s="418"/>
      <c r="V357" s="418"/>
      <c r="W357" s="418"/>
      <c r="X357" s="418"/>
      <c r="Y357" s="418"/>
      <c r="Z357" s="418"/>
      <c r="AA357" s="418"/>
      <c r="AB357" s="418"/>
      <c r="AC357" s="418"/>
      <c r="AD357" s="418"/>
      <c r="AE357" s="418"/>
      <c r="AF357" s="418"/>
      <c r="AG357" s="418"/>
      <c r="AH357" s="418"/>
      <c r="AI357" s="418"/>
      <c r="AJ357" s="418"/>
      <c r="AK357" s="418"/>
      <c r="AL357" s="418"/>
      <c r="AM357" s="418"/>
      <c r="AN357" s="418"/>
      <c r="AO357" s="418"/>
      <c r="AP357" s="418"/>
      <c r="AQ357" s="418"/>
      <c r="AR357" s="418"/>
      <c r="AS357" s="418"/>
      <c r="AT357" s="418"/>
      <c r="AU357" s="418"/>
      <c r="AV357" s="418"/>
      <c r="AW357" s="418"/>
      <c r="AX357" s="418"/>
      <c r="AY357" s="418"/>
      <c r="AZ357" s="418"/>
      <c r="BA357" s="418"/>
    </row>
    <row r="358" spans="1:53" ht="16.899999999999999" hidden="1" customHeight="1">
      <c r="A358" s="372">
        <v>2.2999999999999998</v>
      </c>
      <c r="B358" s="876" t="s">
        <v>767</v>
      </c>
      <c r="C358" s="876"/>
      <c r="D358" s="876"/>
      <c r="E358" s="876"/>
      <c r="F358" s="876"/>
      <c r="G358" s="876"/>
      <c r="H358" s="876"/>
      <c r="I358" s="876"/>
      <c r="J358" s="350"/>
    </row>
    <row r="359" spans="1:53" ht="18" hidden="1" customHeight="1">
      <c r="A359" s="350"/>
      <c r="B359" s="846" t="s">
        <v>564</v>
      </c>
      <c r="C359" s="846"/>
      <c r="D359" s="846"/>
      <c r="E359" s="846"/>
      <c r="F359" s="846"/>
      <c r="G359" s="846"/>
      <c r="H359" s="846"/>
      <c r="I359" s="846"/>
      <c r="J359" s="350"/>
    </row>
    <row r="360" spans="1:53" ht="51" hidden="1" customHeight="1">
      <c r="A360" s="350"/>
      <c r="B360" s="846" t="s">
        <v>788</v>
      </c>
      <c r="C360" s="846"/>
      <c r="D360" s="846"/>
      <c r="E360" s="846"/>
      <c r="F360" s="846"/>
      <c r="G360" s="846"/>
      <c r="H360" s="846"/>
      <c r="I360" s="846"/>
      <c r="J360" s="350"/>
    </row>
    <row r="361" spans="1:53" ht="37.15" hidden="1" customHeight="1">
      <c r="A361" s="350"/>
      <c r="B361" s="846" t="s">
        <v>768</v>
      </c>
      <c r="C361" s="846"/>
      <c r="D361" s="846"/>
      <c r="E361" s="846"/>
      <c r="F361" s="846"/>
      <c r="G361" s="846"/>
      <c r="H361" s="846"/>
      <c r="I361" s="846"/>
      <c r="J361" s="350"/>
    </row>
    <row r="362" spans="1:53" ht="36.6" hidden="1" customHeight="1">
      <c r="A362" s="350"/>
      <c r="B362" s="846" t="s">
        <v>769</v>
      </c>
      <c r="C362" s="846"/>
      <c r="D362" s="846"/>
      <c r="E362" s="846"/>
      <c r="F362" s="846"/>
      <c r="G362" s="846"/>
      <c r="H362" s="846"/>
      <c r="I362" s="846"/>
      <c r="J362" s="350"/>
    </row>
    <row r="363" spans="1:53" ht="15" hidden="1" customHeight="1">
      <c r="A363" s="350"/>
      <c r="B363" s="429"/>
      <c r="C363" s="499"/>
      <c r="D363" s="499"/>
      <c r="E363" s="499"/>
      <c r="F363" s="499"/>
      <c r="G363" s="499"/>
      <c r="H363" s="499"/>
      <c r="I363" s="500"/>
      <c r="J363" s="350"/>
      <c r="M363" s="418"/>
      <c r="N363" s="418"/>
      <c r="O363" s="418"/>
      <c r="P363" s="418"/>
      <c r="Q363" s="418"/>
      <c r="R363" s="418"/>
      <c r="S363" s="418"/>
      <c r="T363" s="418"/>
      <c r="U363" s="418"/>
      <c r="V363" s="418"/>
      <c r="W363" s="418"/>
      <c r="X363" s="418"/>
      <c r="Y363" s="418"/>
      <c r="Z363" s="418"/>
      <c r="AA363" s="418"/>
      <c r="AB363" s="418"/>
      <c r="AC363" s="418"/>
      <c r="AD363" s="418"/>
      <c r="AE363" s="418"/>
      <c r="AF363" s="418"/>
      <c r="AG363" s="418"/>
      <c r="AH363" s="418"/>
      <c r="AI363" s="418"/>
      <c r="AJ363" s="418"/>
      <c r="AK363" s="418"/>
      <c r="AL363" s="418"/>
      <c r="AM363" s="418"/>
      <c r="AN363" s="418"/>
      <c r="AO363" s="418"/>
      <c r="AP363" s="418"/>
      <c r="AQ363" s="418"/>
      <c r="AR363" s="418"/>
      <c r="AS363" s="418"/>
      <c r="AT363" s="418"/>
      <c r="AU363" s="418"/>
      <c r="AV363" s="418"/>
      <c r="AW363" s="418"/>
      <c r="AX363" s="418"/>
      <c r="AY363" s="418"/>
      <c r="AZ363" s="418"/>
      <c r="BA363" s="418"/>
    </row>
    <row r="364" spans="1:53" ht="20.25" hidden="1" customHeight="1">
      <c r="A364" s="373" t="s">
        <v>563</v>
      </c>
      <c r="B364" s="877" t="s">
        <v>565</v>
      </c>
      <c r="C364" s="877"/>
      <c r="D364" s="877"/>
      <c r="E364" s="877"/>
      <c r="F364" s="877"/>
      <c r="G364" s="877"/>
      <c r="H364" s="877"/>
      <c r="I364" s="877"/>
      <c r="J364" s="350"/>
    </row>
    <row r="365" spans="1:53" ht="15.75" hidden="1">
      <c r="A365" s="350"/>
      <c r="B365" s="513"/>
      <c r="C365" s="513"/>
      <c r="D365" s="513"/>
      <c r="E365" s="513"/>
      <c r="F365" s="513"/>
      <c r="G365" s="513"/>
      <c r="H365" s="513"/>
      <c r="I365" s="514"/>
      <c r="J365" s="350"/>
    </row>
    <row r="366" spans="1:53" ht="21" hidden="1" customHeight="1">
      <c r="A366" s="393"/>
      <c r="B366" s="873" t="s">
        <v>739</v>
      </c>
      <c r="C366" s="874"/>
      <c r="D366" s="874"/>
      <c r="E366" s="874"/>
      <c r="F366" s="874"/>
      <c r="G366" s="874"/>
      <c r="H366" s="874"/>
      <c r="I366" s="875"/>
      <c r="J366" s="393"/>
      <c r="K366" s="389"/>
      <c r="L366" s="389"/>
      <c r="M366" s="389"/>
      <c r="N366" s="389"/>
      <c r="O366" s="389"/>
      <c r="P366" s="389"/>
    </row>
    <row r="367" spans="1:53" ht="15.75" hidden="1">
      <c r="A367" s="393"/>
      <c r="B367" s="863" t="s">
        <v>652</v>
      </c>
      <c r="C367" s="864"/>
      <c r="D367" s="864"/>
      <c r="E367" s="864"/>
      <c r="F367" s="865"/>
      <c r="G367" s="866"/>
      <c r="H367" s="866"/>
      <c r="I367" s="867"/>
      <c r="J367" s="393"/>
      <c r="K367" s="389"/>
      <c r="L367" s="389"/>
      <c r="M367" s="389"/>
      <c r="N367" s="389"/>
      <c r="O367" s="389"/>
      <c r="P367" s="389"/>
    </row>
    <row r="368" spans="1:53" ht="15.75" hidden="1">
      <c r="A368" s="393"/>
      <c r="B368" s="868" t="s">
        <v>653</v>
      </c>
      <c r="C368" s="869"/>
      <c r="D368" s="869"/>
      <c r="E368" s="869"/>
      <c r="F368" s="870"/>
      <c r="G368" s="871"/>
      <c r="H368" s="871"/>
      <c r="I368" s="872"/>
      <c r="J368" s="393"/>
      <c r="K368" s="389"/>
      <c r="L368" s="389"/>
      <c r="M368" s="389"/>
      <c r="N368" s="389"/>
      <c r="O368" s="389"/>
      <c r="P368" s="389"/>
    </row>
    <row r="369" spans="1:18" ht="15.75" hidden="1">
      <c r="A369" s="393"/>
      <c r="B369" s="513"/>
      <c r="C369" s="513"/>
      <c r="D369" s="513"/>
      <c r="E369" s="513"/>
      <c r="F369" s="513"/>
      <c r="G369" s="513"/>
      <c r="H369" s="513"/>
      <c r="I369" s="514"/>
      <c r="J369" s="393"/>
      <c r="K369" s="389"/>
      <c r="L369" s="389"/>
      <c r="M369" s="389"/>
      <c r="N369" s="389"/>
      <c r="O369" s="389"/>
      <c r="P369" s="389"/>
    </row>
    <row r="370" spans="1:18" ht="16.149999999999999" hidden="1" customHeight="1">
      <c r="A370" s="393"/>
      <c r="B370" s="873" t="s">
        <v>734</v>
      </c>
      <c r="C370" s="874"/>
      <c r="D370" s="874"/>
      <c r="E370" s="874"/>
      <c r="F370" s="874"/>
      <c r="G370" s="874"/>
      <c r="H370" s="874"/>
      <c r="I370" s="875"/>
      <c r="J370" s="393"/>
      <c r="K370" s="389"/>
      <c r="L370" s="389"/>
      <c r="M370" s="389"/>
      <c r="N370" s="389"/>
      <c r="O370" s="389"/>
      <c r="P370" s="389"/>
    </row>
    <row r="371" spans="1:18" ht="15.75" hidden="1">
      <c r="A371" s="393"/>
      <c r="B371" s="863" t="s">
        <v>652</v>
      </c>
      <c r="C371" s="864"/>
      <c r="D371" s="864"/>
      <c r="E371" s="864"/>
      <c r="F371" s="865"/>
      <c r="G371" s="866"/>
      <c r="H371" s="866"/>
      <c r="I371" s="867"/>
      <c r="J371" s="393"/>
      <c r="K371" s="389"/>
      <c r="L371" s="389"/>
      <c r="M371" s="389"/>
      <c r="N371" s="389"/>
      <c r="O371" s="389"/>
      <c r="P371" s="389"/>
    </row>
    <row r="372" spans="1:18" ht="15.75" hidden="1">
      <c r="A372" s="393"/>
      <c r="B372" s="868" t="s">
        <v>653</v>
      </c>
      <c r="C372" s="869"/>
      <c r="D372" s="869"/>
      <c r="E372" s="869"/>
      <c r="F372" s="870"/>
      <c r="G372" s="871"/>
      <c r="H372" s="871"/>
      <c r="I372" s="872"/>
      <c r="J372" s="393"/>
      <c r="K372" s="389"/>
      <c r="L372" s="389"/>
      <c r="M372" s="389"/>
      <c r="N372" s="389"/>
      <c r="O372" s="389"/>
      <c r="P372" s="389"/>
    </row>
    <row r="373" spans="1:18" ht="15.75" hidden="1">
      <c r="A373" s="393"/>
      <c r="B373" s="513"/>
      <c r="C373" s="513"/>
      <c r="D373" s="513"/>
      <c r="E373" s="513"/>
      <c r="F373" s="513"/>
      <c r="G373" s="513"/>
      <c r="H373" s="513"/>
      <c r="I373" s="514"/>
      <c r="J373" s="393"/>
      <c r="K373" s="389"/>
      <c r="L373" s="389"/>
      <c r="M373" s="389"/>
      <c r="N373" s="389"/>
      <c r="O373" s="389"/>
      <c r="P373" s="389"/>
    </row>
    <row r="374" spans="1:18" ht="19.899999999999999" hidden="1" customHeight="1">
      <c r="A374" s="393"/>
      <c r="B374" s="856" t="s">
        <v>789</v>
      </c>
      <c r="C374" s="856"/>
      <c r="D374" s="856"/>
      <c r="E374" s="856"/>
      <c r="F374" s="856"/>
      <c r="G374" s="856"/>
      <c r="H374" s="856"/>
      <c r="I374" s="856"/>
      <c r="J374" s="393"/>
      <c r="K374" s="389"/>
      <c r="L374" s="389"/>
      <c r="M374" s="389"/>
      <c r="N374" s="389"/>
      <c r="O374" s="389"/>
      <c r="P374" s="389"/>
    </row>
    <row r="375" spans="1:18" ht="15.75" hidden="1">
      <c r="A375" s="515" t="s">
        <v>566</v>
      </c>
      <c r="B375" s="857" t="s">
        <v>670</v>
      </c>
      <c r="C375" s="858"/>
      <c r="D375" s="859"/>
      <c r="E375" s="860"/>
      <c r="F375" s="859"/>
      <c r="G375" s="860"/>
      <c r="H375" s="859"/>
      <c r="I375" s="860"/>
      <c r="J375" s="383"/>
      <c r="K375" s="383"/>
      <c r="L375" s="383"/>
      <c r="M375" s="383"/>
      <c r="N375" s="383"/>
      <c r="O375" s="383"/>
      <c r="P375" s="383"/>
      <c r="Q375" s="383"/>
      <c r="R375" s="383"/>
    </row>
    <row r="376" spans="1:18" ht="15.75" hidden="1">
      <c r="A376" s="516" t="s">
        <v>567</v>
      </c>
      <c r="B376" s="861" t="s">
        <v>571</v>
      </c>
      <c r="C376" s="862"/>
      <c r="D376" s="806"/>
      <c r="E376" s="807"/>
      <c r="F376" s="806"/>
      <c r="G376" s="807"/>
      <c r="H376" s="806"/>
      <c r="I376" s="807"/>
      <c r="J376" s="383"/>
      <c r="K376" s="383"/>
      <c r="L376" s="383"/>
      <c r="M376" s="383"/>
      <c r="N376" s="383"/>
      <c r="O376" s="383"/>
      <c r="P376" s="383"/>
      <c r="Q376" s="383"/>
      <c r="R376" s="383"/>
    </row>
    <row r="377" spans="1:18" ht="15.75" hidden="1">
      <c r="A377" s="516" t="s">
        <v>568</v>
      </c>
      <c r="B377" s="852" t="s">
        <v>610</v>
      </c>
      <c r="C377" s="853"/>
      <c r="D377" s="806"/>
      <c r="E377" s="807"/>
      <c r="F377" s="806"/>
      <c r="G377" s="807"/>
      <c r="H377" s="806"/>
      <c r="I377" s="807"/>
      <c r="J377" s="383"/>
      <c r="K377" s="383"/>
      <c r="L377" s="383"/>
      <c r="M377" s="383"/>
      <c r="N377" s="383"/>
      <c r="O377" s="383"/>
      <c r="P377" s="383"/>
      <c r="Q377" s="383"/>
      <c r="R377" s="383"/>
    </row>
    <row r="378" spans="1:18" ht="15.75" hidden="1">
      <c r="A378" s="516" t="s">
        <v>569</v>
      </c>
      <c r="B378" s="852" t="s">
        <v>572</v>
      </c>
      <c r="C378" s="853"/>
      <c r="D378" s="806"/>
      <c r="E378" s="807"/>
      <c r="F378" s="806"/>
      <c r="G378" s="807"/>
      <c r="H378" s="806"/>
      <c r="I378" s="807"/>
      <c r="J378" s="383"/>
      <c r="K378" s="383"/>
      <c r="L378" s="383"/>
      <c r="M378" s="383"/>
      <c r="N378" s="383"/>
      <c r="O378" s="383"/>
      <c r="P378" s="383"/>
      <c r="Q378" s="383"/>
      <c r="R378" s="383"/>
    </row>
    <row r="379" spans="1:18" ht="15.75" hidden="1">
      <c r="A379" s="516" t="s">
        <v>570</v>
      </c>
      <c r="B379" s="852" t="s">
        <v>611</v>
      </c>
      <c r="C379" s="853"/>
      <c r="D379" s="806"/>
      <c r="E379" s="807"/>
      <c r="F379" s="806"/>
      <c r="G379" s="807"/>
      <c r="H379" s="806"/>
      <c r="I379" s="807"/>
      <c r="J379" s="383"/>
      <c r="K379" s="383"/>
      <c r="L379" s="383"/>
      <c r="M379" s="383"/>
      <c r="N379" s="383"/>
      <c r="O379" s="383"/>
      <c r="P379" s="383"/>
      <c r="Q379" s="383"/>
      <c r="R379" s="383"/>
    </row>
    <row r="380" spans="1:18" ht="15.75" hidden="1">
      <c r="A380" s="516" t="s">
        <v>671</v>
      </c>
      <c r="B380" s="852" t="s">
        <v>573</v>
      </c>
      <c r="C380" s="853"/>
      <c r="D380" s="854"/>
      <c r="E380" s="855"/>
      <c r="F380" s="854"/>
      <c r="G380" s="855"/>
      <c r="H380" s="854"/>
      <c r="I380" s="855"/>
      <c r="J380" s="383"/>
      <c r="K380" s="383"/>
      <c r="L380" s="383"/>
      <c r="M380" s="383"/>
      <c r="N380" s="383"/>
      <c r="O380" s="383"/>
      <c r="P380" s="383"/>
      <c r="Q380" s="383"/>
      <c r="R380" s="383"/>
    </row>
    <row r="381" spans="1:18" ht="43.5" hidden="1" customHeight="1">
      <c r="A381" s="517"/>
      <c r="B381" s="849" t="s">
        <v>540</v>
      </c>
      <c r="C381" s="850"/>
      <c r="D381" s="819"/>
      <c r="E381" s="820"/>
      <c r="F381" s="819"/>
      <c r="G381" s="820"/>
      <c r="H381" s="819"/>
      <c r="I381" s="820"/>
      <c r="J381" s="393"/>
      <c r="K381" s="393"/>
      <c r="L381" s="393"/>
      <c r="M381" s="393"/>
      <c r="N381" s="393"/>
      <c r="O381" s="393"/>
      <c r="P381" s="393"/>
      <c r="Q381" s="393"/>
      <c r="R381" s="393"/>
    </row>
    <row r="382" spans="1:18" ht="20.45" hidden="1" customHeight="1">
      <c r="A382" s="393"/>
      <c r="B382" s="856" t="s">
        <v>790</v>
      </c>
      <c r="C382" s="856"/>
      <c r="D382" s="856"/>
      <c r="E382" s="856"/>
      <c r="F382" s="856"/>
      <c r="G382" s="856"/>
      <c r="H382" s="856"/>
      <c r="I382" s="856"/>
      <c r="J382" s="393"/>
      <c r="K382" s="389"/>
      <c r="L382" s="389"/>
      <c r="M382" s="389"/>
      <c r="N382" s="389"/>
      <c r="O382" s="389"/>
      <c r="P382" s="389"/>
    </row>
    <row r="383" spans="1:18" ht="15.75" hidden="1">
      <c r="A383" s="515" t="s">
        <v>566</v>
      </c>
      <c r="B383" s="857" t="s">
        <v>670</v>
      </c>
      <c r="C383" s="858"/>
      <c r="D383" s="859"/>
      <c r="E383" s="860"/>
      <c r="F383" s="859"/>
      <c r="G383" s="860"/>
      <c r="H383" s="859"/>
      <c r="I383" s="860"/>
      <c r="J383" s="383"/>
      <c r="K383" s="383"/>
      <c r="L383" s="383"/>
      <c r="M383" s="383"/>
      <c r="N383" s="383"/>
      <c r="O383" s="383"/>
      <c r="P383" s="383"/>
      <c r="Q383" s="383"/>
      <c r="R383" s="383"/>
    </row>
    <row r="384" spans="1:18" ht="15.75" hidden="1">
      <c r="A384" s="516" t="s">
        <v>567</v>
      </c>
      <c r="B384" s="861" t="s">
        <v>571</v>
      </c>
      <c r="C384" s="862"/>
      <c r="D384" s="806"/>
      <c r="E384" s="807"/>
      <c r="F384" s="806"/>
      <c r="G384" s="807"/>
      <c r="H384" s="806"/>
      <c r="I384" s="807"/>
      <c r="J384" s="383"/>
      <c r="K384" s="383"/>
      <c r="L384" s="383"/>
      <c r="M384" s="383"/>
      <c r="N384" s="383"/>
      <c r="O384" s="383"/>
      <c r="P384" s="383"/>
      <c r="Q384" s="383"/>
      <c r="R384" s="383"/>
    </row>
    <row r="385" spans="1:18" ht="15.75" hidden="1">
      <c r="A385" s="516" t="s">
        <v>568</v>
      </c>
      <c r="B385" s="852" t="s">
        <v>610</v>
      </c>
      <c r="C385" s="853"/>
      <c r="D385" s="806"/>
      <c r="E385" s="807"/>
      <c r="F385" s="806"/>
      <c r="G385" s="807"/>
      <c r="H385" s="806"/>
      <c r="I385" s="807"/>
      <c r="J385" s="383"/>
      <c r="K385" s="383"/>
      <c r="L385" s="383"/>
      <c r="M385" s="383"/>
      <c r="N385" s="383"/>
      <c r="O385" s="383"/>
      <c r="P385" s="383"/>
      <c r="Q385" s="383"/>
      <c r="R385" s="383"/>
    </row>
    <row r="386" spans="1:18" ht="15.75" hidden="1">
      <c r="A386" s="516" t="s">
        <v>569</v>
      </c>
      <c r="B386" s="852" t="s">
        <v>572</v>
      </c>
      <c r="C386" s="853"/>
      <c r="D386" s="806"/>
      <c r="E386" s="807"/>
      <c r="F386" s="806"/>
      <c r="G386" s="807"/>
      <c r="H386" s="806"/>
      <c r="I386" s="807"/>
      <c r="J386" s="383"/>
      <c r="K386" s="383"/>
      <c r="L386" s="383"/>
      <c r="M386" s="383"/>
      <c r="N386" s="383"/>
      <c r="O386" s="383"/>
      <c r="P386" s="383"/>
      <c r="Q386" s="383"/>
      <c r="R386" s="383"/>
    </row>
    <row r="387" spans="1:18" ht="15.75" hidden="1">
      <c r="A387" s="516" t="s">
        <v>570</v>
      </c>
      <c r="B387" s="852" t="s">
        <v>611</v>
      </c>
      <c r="C387" s="853"/>
      <c r="D387" s="806"/>
      <c r="E387" s="807"/>
      <c r="F387" s="806"/>
      <c r="G387" s="807"/>
      <c r="H387" s="806"/>
      <c r="I387" s="807"/>
      <c r="J387" s="383"/>
      <c r="K387" s="383"/>
      <c r="L387" s="383"/>
      <c r="M387" s="383"/>
      <c r="N387" s="383"/>
      <c r="O387" s="383"/>
      <c r="P387" s="383"/>
      <c r="Q387" s="383"/>
      <c r="R387" s="383"/>
    </row>
    <row r="388" spans="1:18" ht="15.75" hidden="1">
      <c r="A388" s="516" t="s">
        <v>671</v>
      </c>
      <c r="B388" s="852" t="s">
        <v>573</v>
      </c>
      <c r="C388" s="853"/>
      <c r="D388" s="854"/>
      <c r="E388" s="855"/>
      <c r="F388" s="854"/>
      <c r="G388" s="855"/>
      <c r="H388" s="854"/>
      <c r="I388" s="855"/>
      <c r="J388" s="383"/>
      <c r="K388" s="383"/>
      <c r="L388" s="383"/>
      <c r="M388" s="383"/>
      <c r="N388" s="383"/>
      <c r="O388" s="383"/>
      <c r="P388" s="383"/>
      <c r="Q388" s="383"/>
      <c r="R388" s="383"/>
    </row>
    <row r="389" spans="1:18" ht="43.5" hidden="1" customHeight="1">
      <c r="A389" s="517"/>
      <c r="B389" s="849" t="s">
        <v>540</v>
      </c>
      <c r="C389" s="850"/>
      <c r="D389" s="819"/>
      <c r="E389" s="820"/>
      <c r="F389" s="819"/>
      <c r="G389" s="820"/>
      <c r="H389" s="819"/>
      <c r="I389" s="820"/>
      <c r="J389" s="393"/>
      <c r="K389" s="393"/>
      <c r="L389" s="393"/>
      <c r="M389" s="393"/>
      <c r="N389" s="393"/>
      <c r="O389" s="393"/>
      <c r="P389" s="393"/>
      <c r="Q389" s="393"/>
      <c r="R389" s="393"/>
    </row>
    <row r="390" spans="1:18" ht="15.75" hidden="1">
      <c r="A390" s="393"/>
      <c r="B390" s="359"/>
      <c r="C390" s="359"/>
      <c r="D390" s="359"/>
      <c r="E390" s="359"/>
      <c r="F390" s="359"/>
      <c r="G390" s="359"/>
      <c r="H390" s="359"/>
      <c r="I390" s="350"/>
      <c r="J390" s="393"/>
      <c r="K390" s="389"/>
      <c r="L390" s="389"/>
      <c r="M390" s="389"/>
      <c r="N390" s="389"/>
      <c r="O390" s="389"/>
      <c r="P390" s="389"/>
    </row>
    <row r="391" spans="1:18" ht="16.5">
      <c r="A391" s="518" t="s">
        <v>574</v>
      </c>
      <c r="B391" s="796" t="s">
        <v>575</v>
      </c>
      <c r="C391" s="796"/>
      <c r="D391" s="796"/>
      <c r="E391" s="796"/>
      <c r="F391" s="796"/>
      <c r="G391" s="796"/>
      <c r="H391" s="796"/>
      <c r="I391" s="796"/>
      <c r="J391" s="393"/>
      <c r="K391" s="389"/>
      <c r="L391" s="389"/>
      <c r="M391" s="389"/>
      <c r="N391" s="389"/>
      <c r="O391" s="389"/>
      <c r="P391" s="389"/>
    </row>
    <row r="392" spans="1:18" ht="15.75">
      <c r="A392" s="393"/>
      <c r="B392" s="359"/>
      <c r="C392" s="359"/>
      <c r="D392" s="359"/>
      <c r="E392" s="359"/>
      <c r="F392" s="359"/>
      <c r="G392" s="359"/>
      <c r="H392" s="359"/>
      <c r="I392" s="350"/>
      <c r="J392" s="393"/>
      <c r="K392" s="389"/>
      <c r="L392" s="389"/>
      <c r="M392" s="389"/>
      <c r="N392" s="389"/>
      <c r="O392" s="389"/>
      <c r="P392" s="389"/>
    </row>
    <row r="393" spans="1:18" ht="15.75">
      <c r="A393" s="373">
        <v>3.1</v>
      </c>
      <c r="B393" s="851" t="s">
        <v>542</v>
      </c>
      <c r="C393" s="851"/>
      <c r="D393" s="851"/>
      <c r="E393" s="851"/>
      <c r="F393" s="851"/>
      <c r="G393" s="851"/>
      <c r="H393" s="851"/>
      <c r="I393" s="851"/>
    </row>
    <row r="394" spans="1:18" ht="15.75">
      <c r="A394" s="350"/>
      <c r="B394" s="359"/>
      <c r="C394" s="359"/>
      <c r="D394" s="359"/>
      <c r="E394" s="359"/>
      <c r="F394" s="359"/>
      <c r="G394" s="359"/>
      <c r="H394" s="359"/>
      <c r="I394" s="350"/>
      <c r="J394" s="350"/>
    </row>
    <row r="395" spans="1:18" ht="23.25" customHeight="1">
      <c r="A395" s="377"/>
      <c r="B395" s="848" t="s">
        <v>710</v>
      </c>
      <c r="C395" s="848"/>
      <c r="D395" s="848"/>
      <c r="E395" s="848"/>
      <c r="F395" s="848"/>
      <c r="G395" s="848"/>
      <c r="H395" s="848"/>
      <c r="I395" s="848"/>
      <c r="J395" s="350"/>
    </row>
    <row r="396" spans="1:18" ht="21.75" customHeight="1">
      <c r="A396" s="377" t="s">
        <v>423</v>
      </c>
      <c r="B396" s="842" t="s">
        <v>752</v>
      </c>
      <c r="C396" s="842"/>
      <c r="D396" s="842"/>
      <c r="E396" s="842"/>
      <c r="F396" s="842"/>
      <c r="G396" s="842"/>
      <c r="H396" s="842"/>
      <c r="I396" s="842"/>
      <c r="J396" s="350"/>
    </row>
    <row r="397" spans="1:18" ht="42" customHeight="1">
      <c r="A397" s="377" t="s">
        <v>543</v>
      </c>
      <c r="B397" s="845" t="s">
        <v>842</v>
      </c>
      <c r="C397" s="845"/>
      <c r="D397" s="845"/>
      <c r="E397" s="845"/>
      <c r="F397" s="845"/>
      <c r="G397" s="845"/>
      <c r="H397" s="845"/>
      <c r="I397" s="845"/>
      <c r="J397" s="350"/>
    </row>
    <row r="398" spans="1:18" ht="26.25" customHeight="1">
      <c r="A398" s="350"/>
      <c r="B398" s="844" t="s">
        <v>895</v>
      </c>
      <c r="C398" s="844"/>
      <c r="D398" s="844"/>
      <c r="E398" s="844"/>
      <c r="F398" s="844"/>
      <c r="G398" s="844"/>
      <c r="H398" s="844"/>
      <c r="I398" s="844"/>
      <c r="J398" s="350"/>
    </row>
    <row r="399" spans="1:18" ht="9" customHeight="1">
      <c r="A399" s="350"/>
      <c r="B399" s="845"/>
      <c r="C399" s="845"/>
      <c r="D399" s="845"/>
      <c r="E399" s="845"/>
      <c r="F399" s="845"/>
      <c r="G399" s="845"/>
      <c r="H399" s="845"/>
      <c r="I399" s="845"/>
      <c r="J399" s="350"/>
    </row>
    <row r="400" spans="1:18" ht="36.75" customHeight="1">
      <c r="A400" s="393"/>
      <c r="B400" s="794" t="s">
        <v>843</v>
      </c>
      <c r="C400" s="794"/>
      <c r="D400" s="794"/>
      <c r="E400" s="794"/>
      <c r="F400" s="794"/>
      <c r="G400" s="794"/>
      <c r="H400" s="794"/>
      <c r="I400" s="794"/>
      <c r="J400" s="393"/>
      <c r="K400" s="389"/>
      <c r="L400" s="389"/>
      <c r="M400" s="389"/>
      <c r="N400" s="389"/>
      <c r="O400" s="389"/>
      <c r="P400" s="389"/>
    </row>
    <row r="401" spans="1:16" ht="15.75">
      <c r="A401" s="393"/>
      <c r="B401" s="359"/>
      <c r="C401" s="359"/>
      <c r="D401" s="359"/>
      <c r="E401" s="359"/>
      <c r="F401" s="359"/>
      <c r="G401" s="359"/>
      <c r="H401" s="359"/>
      <c r="I401" s="350"/>
      <c r="J401" s="393"/>
      <c r="K401" s="389"/>
      <c r="L401" s="389"/>
      <c r="M401" s="389"/>
      <c r="N401" s="389"/>
      <c r="O401" s="389"/>
      <c r="P401" s="389"/>
    </row>
    <row r="402" spans="1:16" ht="31.5" customHeight="1">
      <c r="A402" s="377" t="s">
        <v>709</v>
      </c>
      <c r="B402" s="841" t="s">
        <v>844</v>
      </c>
      <c r="C402" s="841"/>
      <c r="D402" s="841"/>
      <c r="E402" s="841"/>
      <c r="F402" s="841"/>
      <c r="G402" s="841"/>
      <c r="H402" s="841"/>
      <c r="I402" s="841"/>
      <c r="J402" s="393"/>
      <c r="K402" s="389"/>
      <c r="L402" s="389"/>
      <c r="M402" s="389"/>
      <c r="N402" s="389"/>
      <c r="O402" s="389"/>
      <c r="P402" s="389"/>
    </row>
    <row r="403" spans="1:16" ht="24.75" customHeight="1">
      <c r="A403" s="393"/>
      <c r="B403" s="844" t="s">
        <v>896</v>
      </c>
      <c r="C403" s="844"/>
      <c r="D403" s="844"/>
      <c r="E403" s="844"/>
      <c r="F403" s="844"/>
      <c r="G403" s="844"/>
      <c r="H403" s="844"/>
      <c r="I403" s="844"/>
      <c r="J403" s="393"/>
      <c r="K403" s="389"/>
      <c r="L403" s="389"/>
      <c r="M403" s="389"/>
      <c r="N403" s="389"/>
      <c r="O403" s="389"/>
      <c r="P403" s="389"/>
    </row>
    <row r="404" spans="1:16" ht="13.5" customHeight="1">
      <c r="A404" s="393"/>
      <c r="B404" s="845"/>
      <c r="C404" s="845"/>
      <c r="D404" s="845"/>
      <c r="E404" s="845"/>
      <c r="F404" s="845"/>
      <c r="G404" s="845"/>
      <c r="H404" s="845"/>
      <c r="I404" s="845"/>
      <c r="J404" s="393"/>
      <c r="K404" s="389"/>
      <c r="L404" s="389"/>
      <c r="M404" s="389"/>
      <c r="N404" s="389"/>
      <c r="O404" s="389"/>
      <c r="P404" s="389"/>
    </row>
    <row r="405" spans="1:16" ht="45.75" customHeight="1">
      <c r="A405" s="393"/>
      <c r="B405" s="846" t="s">
        <v>770</v>
      </c>
      <c r="C405" s="846"/>
      <c r="D405" s="846"/>
      <c r="E405" s="846"/>
      <c r="F405" s="846"/>
      <c r="G405" s="846"/>
      <c r="H405" s="846"/>
      <c r="I405" s="846"/>
      <c r="J405" s="393"/>
      <c r="K405" s="389"/>
      <c r="L405" s="389"/>
      <c r="M405" s="389"/>
      <c r="N405" s="389"/>
      <c r="O405" s="389"/>
      <c r="P405" s="389"/>
    </row>
    <row r="406" spans="1:16" ht="19.5" customHeight="1">
      <c r="A406" s="393"/>
      <c r="B406" s="847"/>
      <c r="C406" s="847"/>
      <c r="D406" s="847"/>
      <c r="E406" s="847"/>
      <c r="F406" s="847"/>
      <c r="G406" s="847"/>
      <c r="H406" s="847"/>
      <c r="I406" s="847"/>
      <c r="J406" s="393"/>
      <c r="K406" s="389"/>
      <c r="L406" s="389"/>
      <c r="M406" s="389"/>
      <c r="N406" s="389"/>
      <c r="O406" s="389"/>
      <c r="P406" s="389"/>
    </row>
    <row r="407" spans="1:16" ht="42.75" hidden="1" customHeight="1">
      <c r="A407" s="393"/>
      <c r="B407" s="845"/>
      <c r="C407" s="845"/>
      <c r="D407" s="845"/>
      <c r="E407" s="845"/>
      <c r="F407" s="845"/>
      <c r="G407" s="845"/>
      <c r="H407" s="845"/>
      <c r="I407" s="845"/>
      <c r="J407" s="393"/>
      <c r="K407" s="389"/>
      <c r="L407" s="389"/>
      <c r="M407" s="389"/>
      <c r="N407" s="389"/>
      <c r="O407" s="389"/>
      <c r="P407" s="389"/>
    </row>
    <row r="408" spans="1:16" ht="37.5" hidden="1" customHeight="1">
      <c r="A408" s="393"/>
      <c r="B408" s="841"/>
      <c r="C408" s="841"/>
      <c r="D408" s="841"/>
      <c r="E408" s="841"/>
      <c r="F408" s="841"/>
      <c r="G408" s="841"/>
      <c r="H408" s="841"/>
      <c r="I408" s="841"/>
      <c r="J408" s="393"/>
      <c r="K408" s="389"/>
      <c r="L408" s="389"/>
      <c r="M408" s="389"/>
      <c r="N408" s="389"/>
      <c r="O408" s="389"/>
      <c r="P408" s="389"/>
    </row>
    <row r="409" spans="1:16" ht="72" customHeight="1">
      <c r="B409" s="842" t="s">
        <v>845</v>
      </c>
      <c r="C409" s="842"/>
      <c r="D409" s="842"/>
      <c r="E409" s="842"/>
      <c r="F409" s="842"/>
      <c r="G409" s="842"/>
      <c r="H409" s="842"/>
      <c r="I409" s="842"/>
    </row>
    <row r="410" spans="1:16" ht="12" customHeight="1">
      <c r="B410" s="426"/>
      <c r="C410" s="426"/>
      <c r="D410" s="426"/>
      <c r="E410" s="426"/>
      <c r="F410" s="426"/>
      <c r="G410" s="426"/>
      <c r="H410" s="426"/>
      <c r="I410" s="426"/>
    </row>
    <row r="411" spans="1:16" ht="43.5" customHeight="1">
      <c r="A411" s="349" t="s">
        <v>427</v>
      </c>
      <c r="B411" s="842" t="s">
        <v>849</v>
      </c>
      <c r="C411" s="842"/>
      <c r="D411" s="842"/>
      <c r="E411" s="842"/>
      <c r="F411" s="842"/>
      <c r="G411" s="842"/>
      <c r="H411" s="842"/>
      <c r="I411" s="842"/>
      <c r="J411" s="350"/>
    </row>
    <row r="412" spans="1:16" ht="19.899999999999999" customHeight="1">
      <c r="A412" s="350"/>
      <c r="B412" s="793"/>
      <c r="C412" s="793"/>
      <c r="D412" s="793"/>
      <c r="E412" s="793"/>
      <c r="F412" s="793"/>
      <c r="G412" s="793"/>
      <c r="H412" s="793"/>
      <c r="I412" s="793"/>
      <c r="J412" s="350"/>
    </row>
    <row r="413" spans="1:16">
      <c r="A413" s="350"/>
      <c r="B413" s="350"/>
      <c r="C413" s="350"/>
      <c r="D413" s="350"/>
      <c r="E413" s="350"/>
      <c r="F413" s="350"/>
      <c r="G413" s="350"/>
      <c r="H413" s="350"/>
      <c r="I413" s="350"/>
      <c r="J413" s="350"/>
    </row>
    <row r="414" spans="1:16" ht="59.25" customHeight="1">
      <c r="A414" s="377">
        <v>3.2</v>
      </c>
      <c r="B414" s="843" t="s">
        <v>846</v>
      </c>
      <c r="C414" s="843"/>
      <c r="D414" s="843"/>
      <c r="E414" s="843"/>
      <c r="F414" s="843"/>
      <c r="G414" s="843"/>
      <c r="H414" s="843"/>
      <c r="I414" s="843"/>
      <c r="J414" s="393"/>
      <c r="K414" s="389"/>
      <c r="L414" s="389"/>
      <c r="M414" s="389"/>
      <c r="N414" s="389"/>
      <c r="O414" s="389"/>
      <c r="P414" s="389"/>
    </row>
    <row r="415" spans="1:16" ht="19.5" customHeight="1">
      <c r="A415" s="357"/>
      <c r="B415" s="769"/>
      <c r="C415" s="769"/>
      <c r="D415" s="770" t="str">
        <f>D42</f>
        <v xml:space="preserve"> For a Qualified Licensee of Qualified Manufacturer</v>
      </c>
      <c r="E415" s="771"/>
      <c r="F415" s="771"/>
      <c r="G415" s="771"/>
      <c r="H415" s="771"/>
      <c r="I415" s="772"/>
      <c r="J415" s="350"/>
    </row>
    <row r="416" spans="1:16" ht="26.25" hidden="1" customHeight="1">
      <c r="A416" s="358"/>
      <c r="B416" s="359"/>
      <c r="C416" s="360"/>
      <c r="D416" s="834" t="s">
        <v>516</v>
      </c>
      <c r="E416" s="782"/>
      <c r="F416" s="781" t="s">
        <v>517</v>
      </c>
      <c r="G416" s="782"/>
      <c r="H416" s="830" t="s">
        <v>518</v>
      </c>
      <c r="I416" s="831"/>
      <c r="J416" s="350"/>
    </row>
    <row r="417" spans="1:10" ht="15.75" customHeight="1">
      <c r="A417" s="361"/>
      <c r="B417" s="808" t="s">
        <v>582</v>
      </c>
      <c r="C417" s="808"/>
      <c r="D417" s="835">
        <f>D44</f>
        <v>0</v>
      </c>
      <c r="E417" s="836"/>
      <c r="F417" s="837">
        <f>'Names of Bidder'!D14</f>
        <v>0</v>
      </c>
      <c r="G417" s="838"/>
      <c r="H417" s="839"/>
      <c r="I417" s="840"/>
      <c r="J417" s="350"/>
    </row>
    <row r="418" spans="1:10" ht="27" customHeight="1">
      <c r="A418" s="519" t="s">
        <v>381</v>
      </c>
      <c r="B418" s="828" t="s">
        <v>578</v>
      </c>
      <c r="C418" s="829"/>
      <c r="D418" s="830" t="s">
        <v>580</v>
      </c>
      <c r="E418" s="831"/>
      <c r="F418" s="781" t="s">
        <v>580</v>
      </c>
      <c r="G418" s="782"/>
      <c r="H418" s="830" t="s">
        <v>580</v>
      </c>
      <c r="I418" s="831"/>
      <c r="J418" s="350"/>
    </row>
    <row r="419" spans="1:10" ht="15.75" customHeight="1">
      <c r="A419" s="601" t="s">
        <v>577</v>
      </c>
      <c r="B419" s="777" t="s">
        <v>579</v>
      </c>
      <c r="C419" s="777"/>
      <c r="D419" s="832"/>
      <c r="E419" s="833"/>
      <c r="F419" s="832"/>
      <c r="G419" s="833"/>
      <c r="H419" s="819"/>
      <c r="I419" s="820"/>
      <c r="J419" s="350"/>
    </row>
    <row r="420" spans="1:10" ht="29.45" customHeight="1">
      <c r="A420" s="520"/>
      <c r="B420" s="822" t="s">
        <v>897</v>
      </c>
      <c r="C420" s="823"/>
      <c r="D420" s="521"/>
      <c r="E420" s="522"/>
      <c r="F420" s="521"/>
      <c r="G420" s="523"/>
      <c r="H420" s="521"/>
      <c r="I420" s="522"/>
      <c r="J420" s="350"/>
    </row>
    <row r="421" spans="1:10" ht="15.75" hidden="1" customHeight="1">
      <c r="A421" s="524">
        <f>IF(F420="Yes", 1,0)</f>
        <v>0</v>
      </c>
      <c r="B421" s="824" t="str">
        <f>IF(F420="Yes", "2017-2018", "")</f>
        <v/>
      </c>
      <c r="C421" s="825"/>
      <c r="D421" s="826"/>
      <c r="E421" s="827"/>
      <c r="F421" s="826"/>
      <c r="G421" s="827"/>
      <c r="H421" s="826"/>
      <c r="I421" s="827"/>
      <c r="J421" s="350"/>
    </row>
    <row r="422" spans="1:10" ht="15.75" customHeight="1">
      <c r="A422" s="520">
        <f>A421+1</f>
        <v>1</v>
      </c>
      <c r="B422" s="821" t="s">
        <v>899</v>
      </c>
      <c r="C422" s="821"/>
      <c r="D422" s="804"/>
      <c r="E422" s="805"/>
      <c r="F422" s="804"/>
      <c r="G422" s="805"/>
      <c r="H422" s="806"/>
      <c r="I422" s="807"/>
    </row>
    <row r="423" spans="1:10" ht="15.75" customHeight="1">
      <c r="A423" s="520">
        <f>A422+1</f>
        <v>2</v>
      </c>
      <c r="B423" s="821" t="s">
        <v>900</v>
      </c>
      <c r="C423" s="821"/>
      <c r="D423" s="804"/>
      <c r="E423" s="805"/>
      <c r="F423" s="804"/>
      <c r="G423" s="805"/>
      <c r="H423" s="806"/>
      <c r="I423" s="807"/>
    </row>
    <row r="424" spans="1:10" ht="15.75" customHeight="1">
      <c r="A424" s="520">
        <f>A423+1</f>
        <v>3</v>
      </c>
      <c r="B424" s="821" t="s">
        <v>901</v>
      </c>
      <c r="C424" s="821"/>
      <c r="D424" s="804"/>
      <c r="E424" s="805"/>
      <c r="F424" s="804"/>
      <c r="G424" s="805"/>
      <c r="H424" s="806"/>
      <c r="I424" s="807"/>
      <c r="J424" s="350"/>
    </row>
    <row r="425" spans="1:10" ht="16.5" customHeight="1">
      <c r="A425" s="520">
        <f>A424+1</f>
        <v>4</v>
      </c>
      <c r="B425" s="821" t="s">
        <v>902</v>
      </c>
      <c r="C425" s="821"/>
      <c r="D425" s="804"/>
      <c r="E425" s="805"/>
      <c r="F425" s="804"/>
      <c r="G425" s="805"/>
      <c r="H425" s="806"/>
      <c r="I425" s="807"/>
      <c r="J425" s="350"/>
    </row>
    <row r="426" spans="1:10" ht="15.75">
      <c r="A426" s="520">
        <f>A425+1</f>
        <v>5</v>
      </c>
      <c r="B426" s="821" t="s">
        <v>903</v>
      </c>
      <c r="C426" s="821"/>
      <c r="D426" s="804"/>
      <c r="E426" s="805"/>
      <c r="F426" s="804"/>
      <c r="G426" s="805"/>
      <c r="H426" s="806"/>
      <c r="I426" s="807"/>
      <c r="J426" s="350"/>
    </row>
    <row r="427" spans="1:10" ht="15.75">
      <c r="A427" s="520">
        <v>6</v>
      </c>
      <c r="B427" s="821" t="s">
        <v>904</v>
      </c>
      <c r="C427" s="821"/>
      <c r="D427" s="806"/>
      <c r="E427" s="807"/>
      <c r="F427" s="806"/>
      <c r="G427" s="807"/>
      <c r="H427" s="806"/>
      <c r="I427" s="807"/>
      <c r="J427" s="350"/>
    </row>
    <row r="428" spans="1:10" ht="30" customHeight="1">
      <c r="A428" s="377"/>
      <c r="B428" s="815" t="s">
        <v>581</v>
      </c>
      <c r="C428" s="816"/>
      <c r="D428" s="817"/>
      <c r="E428" s="818"/>
      <c r="F428" s="817"/>
      <c r="G428" s="818"/>
      <c r="H428" s="819"/>
      <c r="I428" s="820"/>
      <c r="J428" s="350"/>
    </row>
    <row r="429" spans="1:10" ht="27" customHeight="1">
      <c r="A429" s="519" t="s">
        <v>382</v>
      </c>
      <c r="B429" s="808" t="s">
        <v>583</v>
      </c>
      <c r="C429" s="808"/>
      <c r="D429" s="809"/>
      <c r="E429" s="810"/>
      <c r="F429" s="809"/>
      <c r="G429" s="810"/>
      <c r="H429" s="811"/>
      <c r="I429" s="812"/>
      <c r="J429" s="350"/>
    </row>
    <row r="430" spans="1:10" ht="36" customHeight="1">
      <c r="A430" s="520"/>
      <c r="B430" s="813" t="s">
        <v>584</v>
      </c>
      <c r="C430" s="814"/>
      <c r="D430" s="804"/>
      <c r="E430" s="805"/>
      <c r="F430" s="804"/>
      <c r="G430" s="805"/>
      <c r="H430" s="806"/>
      <c r="I430" s="807"/>
    </row>
    <row r="431" spans="1:10" ht="15.75" customHeight="1">
      <c r="A431" s="520"/>
      <c r="B431" s="797" t="s">
        <v>586</v>
      </c>
      <c r="C431" s="797"/>
      <c r="D431" s="798"/>
      <c r="E431" s="799"/>
      <c r="F431" s="798"/>
      <c r="G431" s="799"/>
      <c r="H431" s="800"/>
      <c r="I431" s="801"/>
      <c r="J431" s="350"/>
    </row>
    <row r="432" spans="1:10" ht="42.75" customHeight="1">
      <c r="A432" s="520"/>
      <c r="B432" s="802" t="s">
        <v>585</v>
      </c>
      <c r="C432" s="803"/>
      <c r="D432" s="804"/>
      <c r="E432" s="805"/>
      <c r="F432" s="804"/>
      <c r="G432" s="805"/>
      <c r="H432" s="806"/>
      <c r="I432" s="807"/>
      <c r="J432" s="350"/>
    </row>
    <row r="433" spans="1:17" s="528" customFormat="1" ht="26.25" customHeight="1">
      <c r="A433" s="378"/>
      <c r="B433" s="406"/>
      <c r="C433" s="406"/>
      <c r="D433" s="525" t="s">
        <v>620</v>
      </c>
      <c r="E433" s="500" t="str">
        <f>PATHLA3</f>
        <v>KRA.pdf</v>
      </c>
      <c r="F433" s="526" t="s">
        <v>622</v>
      </c>
      <c r="G433" s="527" t="str">
        <f>CAPA333</f>
        <v>new.pdf</v>
      </c>
      <c r="H433" s="526" t="s">
        <v>622</v>
      </c>
      <c r="I433" s="527" t="str">
        <f>CAPA444</f>
        <v>Case_Studies.pdf</v>
      </c>
      <c r="J433" s="795"/>
      <c r="K433" s="795"/>
      <c r="L433" s="795"/>
      <c r="M433" s="795"/>
      <c r="N433" s="795"/>
      <c r="O433" s="795"/>
      <c r="P433" s="795"/>
      <c r="Q433" s="795"/>
    </row>
    <row r="434" spans="1:17" s="418" customFormat="1" ht="21.75" hidden="1" customHeight="1">
      <c r="A434" s="417"/>
      <c r="B434" s="417"/>
      <c r="C434" s="417"/>
      <c r="D434" s="368" t="s">
        <v>672</v>
      </c>
      <c r="E434" s="421"/>
      <c r="F434" s="369"/>
      <c r="G434" s="369" t="s">
        <v>674</v>
      </c>
      <c r="H434" s="369"/>
      <c r="I434" s="369" t="s">
        <v>673</v>
      </c>
      <c r="J434" s="420"/>
    </row>
    <row r="435" spans="1:17" s="418" customFormat="1" ht="15.75" hidden="1">
      <c r="A435" s="419"/>
      <c r="B435" s="492"/>
      <c r="C435" s="492"/>
      <c r="D435" s="368" t="s">
        <v>672</v>
      </c>
      <c r="E435" s="421"/>
      <c r="F435" s="369"/>
      <c r="G435" s="369" t="s">
        <v>674</v>
      </c>
      <c r="H435" s="369"/>
      <c r="I435" s="369" t="s">
        <v>673</v>
      </c>
    </row>
    <row r="436" spans="1:17" s="418" customFormat="1" ht="31.5" hidden="1">
      <c r="A436" s="419"/>
      <c r="B436" s="492"/>
      <c r="C436" s="492"/>
      <c r="D436" s="369" t="s">
        <v>621</v>
      </c>
      <c r="E436" s="421"/>
      <c r="F436" s="369"/>
      <c r="G436" s="496" t="s">
        <v>625</v>
      </c>
      <c r="H436" s="369"/>
      <c r="I436" s="496" t="s">
        <v>623</v>
      </c>
    </row>
    <row r="437" spans="1:17" ht="15.75">
      <c r="A437" s="389"/>
      <c r="B437" s="359"/>
      <c r="C437" s="359"/>
      <c r="D437" s="359"/>
      <c r="E437" s="359"/>
      <c r="H437" s="359"/>
      <c r="I437" s="389"/>
    </row>
    <row r="438" spans="1:17" ht="15.75">
      <c r="A438" s="389"/>
      <c r="B438" s="359"/>
      <c r="C438" s="359"/>
      <c r="D438" s="359"/>
      <c r="E438" s="359"/>
      <c r="H438" s="359"/>
      <c r="I438" s="389"/>
    </row>
    <row r="439" spans="1:17" ht="15.75" hidden="1">
      <c r="A439" s="393"/>
      <c r="B439" s="393"/>
      <c r="C439" s="393"/>
      <c r="D439" s="393"/>
      <c r="E439" s="393"/>
      <c r="F439" s="393"/>
      <c r="G439" s="393"/>
      <c r="H439" s="393"/>
      <c r="I439" s="393"/>
      <c r="J439" s="350"/>
    </row>
    <row r="440" spans="1:17" ht="15.75" hidden="1">
      <c r="A440" s="393"/>
      <c r="B440" s="393"/>
      <c r="C440" s="393"/>
      <c r="D440" s="393"/>
      <c r="E440" s="393"/>
      <c r="F440" s="393"/>
      <c r="G440" s="393"/>
      <c r="H440" s="393"/>
      <c r="I440" s="393"/>
      <c r="J440" s="350"/>
    </row>
    <row r="441" spans="1:17" ht="15.75" hidden="1">
      <c r="A441" s="389"/>
      <c r="B441" s="359"/>
      <c r="C441" s="359"/>
      <c r="D441" s="359"/>
      <c r="E441" s="359"/>
      <c r="F441" s="359"/>
      <c r="G441" s="359"/>
      <c r="H441" s="359"/>
      <c r="I441" s="389"/>
    </row>
    <row r="442" spans="1:17" ht="15.75" hidden="1">
      <c r="A442" s="393"/>
      <c r="B442" s="393"/>
      <c r="C442" s="393"/>
      <c r="D442" s="393"/>
      <c r="E442" s="393"/>
      <c r="F442" s="393"/>
      <c r="G442" s="393"/>
      <c r="H442" s="393"/>
      <c r="I442" s="393"/>
      <c r="J442" s="350"/>
    </row>
    <row r="443" spans="1:17" ht="15.75" hidden="1">
      <c r="A443" s="389"/>
      <c r="B443" s="359"/>
      <c r="C443" s="359"/>
      <c r="D443" s="359"/>
      <c r="E443" s="359"/>
      <c r="F443" s="359"/>
      <c r="G443" s="359"/>
      <c r="H443" s="359"/>
      <c r="I443" s="389"/>
    </row>
    <row r="444" spans="1:17" ht="15.75" hidden="1">
      <c r="A444" s="389"/>
      <c r="B444" s="359"/>
      <c r="C444" s="359"/>
      <c r="D444" s="359"/>
      <c r="E444" s="359"/>
      <c r="F444" s="359"/>
      <c r="G444" s="359"/>
      <c r="H444" s="359"/>
      <c r="I444" s="389"/>
    </row>
    <row r="445" spans="1:17" ht="15.75" hidden="1">
      <c r="A445" s="393"/>
      <c r="B445" s="393"/>
      <c r="C445" s="393"/>
      <c r="D445" s="393"/>
      <c r="E445" s="393"/>
      <c r="F445" s="393"/>
      <c r="G445" s="393"/>
      <c r="H445" s="393"/>
      <c r="J445" s="350"/>
    </row>
    <row r="446" spans="1:17" ht="15.75" hidden="1">
      <c r="A446" s="393"/>
      <c r="B446" s="393"/>
      <c r="C446" s="393"/>
      <c r="D446" s="393"/>
      <c r="E446" s="393"/>
      <c r="F446" s="393"/>
      <c r="G446" s="393"/>
      <c r="H446" s="393"/>
      <c r="J446" s="350"/>
    </row>
    <row r="447" spans="1:17" ht="15.75" hidden="1">
      <c r="A447" s="389"/>
      <c r="B447" s="359"/>
      <c r="C447" s="359"/>
      <c r="D447" s="359"/>
      <c r="E447" s="359"/>
      <c r="F447" s="359"/>
      <c r="G447" s="359"/>
      <c r="H447" s="359"/>
    </row>
    <row r="448" spans="1:17" ht="15.75" hidden="1">
      <c r="A448" s="389"/>
      <c r="B448" s="359"/>
      <c r="C448" s="359"/>
      <c r="D448" s="359"/>
      <c r="E448" s="359"/>
      <c r="F448" s="359"/>
      <c r="G448" s="359"/>
      <c r="H448" s="359"/>
      <c r="I448" s="389"/>
    </row>
    <row r="449" spans="1:9" ht="15.75" hidden="1">
      <c r="A449" s="389"/>
      <c r="B449" s="359"/>
      <c r="C449" s="359"/>
      <c r="D449" s="359"/>
      <c r="E449" s="359"/>
      <c r="F449" s="359"/>
      <c r="G449" s="359"/>
      <c r="H449" s="359"/>
      <c r="I449" s="389"/>
    </row>
    <row r="450" spans="1:9" ht="15.75" hidden="1">
      <c r="A450" s="389"/>
      <c r="B450" s="359"/>
      <c r="C450" s="359"/>
      <c r="D450" s="359"/>
      <c r="E450" s="359"/>
      <c r="F450" s="359"/>
      <c r="G450" s="359"/>
      <c r="H450" s="359"/>
      <c r="I450" s="389"/>
    </row>
    <row r="451" spans="1:9" ht="15.75" hidden="1">
      <c r="A451" s="389"/>
      <c r="B451" s="359"/>
      <c r="C451" s="359"/>
      <c r="D451" s="359"/>
      <c r="E451" s="359"/>
      <c r="F451" s="359"/>
      <c r="G451" s="359"/>
      <c r="H451" s="359"/>
      <c r="I451" s="389"/>
    </row>
    <row r="452" spans="1:9" ht="15.75" hidden="1">
      <c r="A452" s="389"/>
      <c r="B452" s="359"/>
      <c r="C452" s="359"/>
      <c r="D452" s="359"/>
      <c r="E452" s="359"/>
      <c r="F452" s="359"/>
      <c r="G452" s="359"/>
      <c r="H452" s="359"/>
      <c r="I452" s="389"/>
    </row>
    <row r="453" spans="1:9" ht="15.75" hidden="1">
      <c r="A453" s="389"/>
      <c r="B453" s="359"/>
      <c r="C453" s="359"/>
      <c r="D453" s="359"/>
      <c r="E453" s="359"/>
      <c r="F453" s="359"/>
      <c r="G453" s="359"/>
      <c r="H453" s="359"/>
      <c r="I453" s="389"/>
    </row>
    <row r="454" spans="1:9" ht="15.75" hidden="1">
      <c r="A454" s="389"/>
      <c r="B454" s="359"/>
      <c r="C454" s="359"/>
      <c r="D454" s="359"/>
      <c r="E454" s="359"/>
      <c r="F454" s="359"/>
      <c r="G454" s="359"/>
      <c r="H454" s="359"/>
      <c r="I454" s="389"/>
    </row>
    <row r="455" spans="1:9" ht="15.75" hidden="1">
      <c r="A455" s="389"/>
      <c r="B455" s="359"/>
      <c r="C455" s="359"/>
      <c r="D455" s="359"/>
      <c r="E455" s="359"/>
      <c r="F455" s="359"/>
      <c r="G455" s="359"/>
      <c r="H455" s="359"/>
      <c r="I455" s="389"/>
    </row>
    <row r="456" spans="1:9" ht="15.75" hidden="1">
      <c r="A456" s="389"/>
      <c r="B456" s="359"/>
      <c r="C456" s="359"/>
      <c r="D456" s="359"/>
      <c r="E456" s="359"/>
      <c r="F456" s="359"/>
      <c r="G456" s="359"/>
      <c r="H456" s="359"/>
      <c r="I456" s="389"/>
    </row>
    <row r="457" spans="1:9" ht="15.75" hidden="1">
      <c r="A457" s="389"/>
      <c r="B457" s="359"/>
      <c r="C457" s="359"/>
      <c r="D457" s="359"/>
      <c r="E457" s="359"/>
      <c r="F457" s="359"/>
      <c r="G457" s="359"/>
      <c r="H457" s="359"/>
      <c r="I457" s="389"/>
    </row>
    <row r="458" spans="1:9" ht="15.75" hidden="1">
      <c r="A458" s="389"/>
      <c r="B458" s="359"/>
      <c r="C458" s="359"/>
      <c r="D458" s="359"/>
      <c r="E458" s="359"/>
      <c r="F458" s="359"/>
      <c r="G458" s="359"/>
      <c r="H458" s="359"/>
      <c r="I458" s="389"/>
    </row>
    <row r="459" spans="1:9" ht="15.75" hidden="1">
      <c r="A459" s="389"/>
      <c r="B459" s="359"/>
      <c r="C459" s="359"/>
      <c r="D459" s="359"/>
      <c r="E459" s="359"/>
      <c r="F459" s="359"/>
      <c r="G459" s="359"/>
      <c r="H459" s="359"/>
      <c r="I459" s="389"/>
    </row>
    <row r="460" spans="1:9" ht="15.75" hidden="1">
      <c r="A460" s="389"/>
      <c r="B460" s="359"/>
      <c r="C460" s="359"/>
      <c r="D460" s="359"/>
      <c r="E460" s="359"/>
      <c r="F460" s="359"/>
      <c r="G460" s="359"/>
      <c r="H460" s="359"/>
      <c r="I460" s="389"/>
    </row>
    <row r="461" spans="1:9" ht="15.75" hidden="1">
      <c r="A461" s="389"/>
      <c r="B461" s="359"/>
      <c r="C461" s="359"/>
      <c r="D461" s="359"/>
      <c r="E461" s="359"/>
      <c r="F461" s="359"/>
      <c r="G461" s="359"/>
      <c r="H461" s="359"/>
      <c r="I461" s="389"/>
    </row>
    <row r="462" spans="1:9" ht="15.75" hidden="1">
      <c r="A462" s="389"/>
      <c r="B462" s="359"/>
      <c r="C462" s="359"/>
      <c r="D462" s="359"/>
      <c r="E462" s="359"/>
      <c r="F462" s="359"/>
      <c r="G462" s="359"/>
      <c r="H462" s="359"/>
      <c r="I462" s="389"/>
    </row>
    <row r="463" spans="1:9" ht="15.75" hidden="1">
      <c r="A463" s="389"/>
      <c r="B463" s="359"/>
      <c r="C463" s="359"/>
      <c r="D463" s="359"/>
      <c r="E463" s="359"/>
      <c r="F463" s="359"/>
      <c r="G463" s="359"/>
      <c r="H463" s="359"/>
      <c r="I463" s="389"/>
    </row>
    <row r="464" spans="1:9" ht="15.75" hidden="1">
      <c r="A464" s="389"/>
      <c r="B464" s="359"/>
      <c r="C464" s="359"/>
      <c r="D464" s="359"/>
      <c r="E464" s="359"/>
      <c r="F464" s="359"/>
      <c r="G464" s="359"/>
      <c r="H464" s="359"/>
      <c r="I464" s="389"/>
    </row>
    <row r="465" spans="1:9" ht="15.75" hidden="1">
      <c r="A465" s="389"/>
      <c r="B465" s="359"/>
      <c r="C465" s="359"/>
      <c r="D465" s="359"/>
      <c r="E465" s="359"/>
      <c r="F465" s="359"/>
      <c r="G465" s="359"/>
      <c r="H465" s="359"/>
      <c r="I465" s="389"/>
    </row>
    <row r="466" spans="1:9" ht="15.75" hidden="1">
      <c r="A466" s="389"/>
      <c r="B466" s="359"/>
      <c r="C466" s="359"/>
      <c r="D466" s="359"/>
      <c r="E466" s="359"/>
      <c r="F466" s="359"/>
      <c r="G466" s="359"/>
      <c r="H466" s="359"/>
      <c r="I466" s="389"/>
    </row>
    <row r="467" spans="1:9" ht="15.75" hidden="1">
      <c r="A467" s="389"/>
      <c r="B467" s="359"/>
      <c r="C467" s="359"/>
      <c r="D467" s="359"/>
      <c r="E467" s="359"/>
      <c r="F467" s="359"/>
      <c r="G467" s="359"/>
      <c r="H467" s="359"/>
      <c r="I467" s="389"/>
    </row>
    <row r="468" spans="1:9" ht="15.75" hidden="1">
      <c r="A468" s="389"/>
      <c r="B468" s="359"/>
      <c r="C468" s="359"/>
      <c r="D468" s="359"/>
      <c r="E468" s="359"/>
      <c r="F468" s="359"/>
      <c r="G468" s="359"/>
      <c r="H468" s="359"/>
      <c r="I468" s="389"/>
    </row>
    <row r="469" spans="1:9" ht="15.75" hidden="1">
      <c r="A469" s="389"/>
      <c r="B469" s="359"/>
      <c r="C469" s="359"/>
      <c r="D469" s="359"/>
      <c r="E469" s="359"/>
      <c r="F469" s="359"/>
      <c r="G469" s="359"/>
      <c r="H469" s="359"/>
      <c r="I469" s="389"/>
    </row>
    <row r="470" spans="1:9" ht="15.75" hidden="1">
      <c r="A470" s="389"/>
      <c r="B470" s="359"/>
      <c r="C470" s="359"/>
      <c r="D470" s="359"/>
      <c r="E470" s="359"/>
      <c r="F470" s="359"/>
      <c r="G470" s="359"/>
      <c r="H470" s="359"/>
      <c r="I470" s="389"/>
    </row>
    <row r="471" spans="1:9" ht="15.75" hidden="1">
      <c r="A471" s="389"/>
      <c r="B471" s="359"/>
      <c r="C471" s="359"/>
      <c r="D471" s="359"/>
      <c r="E471" s="359"/>
      <c r="F471" s="359"/>
      <c r="G471" s="359"/>
      <c r="H471" s="359"/>
      <c r="I471" s="389"/>
    </row>
    <row r="472" spans="1:9" ht="15.75" hidden="1">
      <c r="A472" s="389"/>
      <c r="B472" s="359"/>
      <c r="C472" s="359"/>
      <c r="D472" s="359"/>
      <c r="E472" s="359"/>
      <c r="F472" s="359"/>
      <c r="G472" s="359"/>
      <c r="H472" s="359"/>
      <c r="I472" s="389"/>
    </row>
    <row r="473" spans="1:9" ht="15.75" hidden="1">
      <c r="A473" s="389"/>
      <c r="B473" s="359"/>
      <c r="C473" s="359"/>
      <c r="D473" s="359"/>
      <c r="E473" s="359"/>
      <c r="F473" s="359"/>
      <c r="G473" s="359"/>
      <c r="H473" s="359"/>
      <c r="I473" s="389"/>
    </row>
    <row r="474" spans="1:9" ht="15.75" hidden="1">
      <c r="A474" s="389"/>
      <c r="B474" s="359"/>
      <c r="C474" s="359"/>
      <c r="D474" s="359"/>
      <c r="E474" s="359"/>
      <c r="F474" s="359"/>
      <c r="G474" s="359"/>
      <c r="H474" s="359"/>
      <c r="I474" s="389"/>
    </row>
    <row r="475" spans="1:9" ht="15.75" hidden="1">
      <c r="A475" s="389"/>
      <c r="B475" s="359"/>
      <c r="C475" s="359"/>
      <c r="D475" s="359"/>
      <c r="E475" s="359"/>
      <c r="F475" s="359"/>
      <c r="G475" s="359"/>
      <c r="H475" s="359"/>
      <c r="I475" s="389"/>
    </row>
    <row r="476" spans="1:9" ht="15.75" hidden="1">
      <c r="A476" s="389"/>
      <c r="B476" s="359"/>
      <c r="C476" s="359"/>
      <c r="D476" s="359"/>
      <c r="E476" s="359"/>
      <c r="F476" s="359"/>
      <c r="G476" s="359"/>
      <c r="H476" s="359"/>
      <c r="I476" s="389"/>
    </row>
    <row r="477" spans="1:9" ht="15.75" hidden="1">
      <c r="A477" s="389"/>
      <c r="B477" s="359"/>
      <c r="C477" s="359"/>
      <c r="D477" s="359"/>
      <c r="E477" s="359"/>
      <c r="F477" s="359"/>
      <c r="G477" s="359"/>
      <c r="H477" s="359"/>
      <c r="I477" s="389"/>
    </row>
    <row r="478" spans="1:9" ht="15.75" hidden="1">
      <c r="A478" s="389"/>
      <c r="B478" s="359"/>
      <c r="C478" s="359"/>
      <c r="D478" s="359"/>
      <c r="E478" s="359"/>
      <c r="F478" s="359"/>
      <c r="G478" s="359"/>
      <c r="H478" s="359"/>
      <c r="I478" s="389"/>
    </row>
    <row r="479" spans="1:9" ht="15.75" hidden="1">
      <c r="A479" s="389"/>
      <c r="B479" s="359"/>
      <c r="C479" s="359"/>
      <c r="D479" s="359"/>
      <c r="E479" s="359"/>
      <c r="F479" s="359"/>
      <c r="G479" s="359"/>
      <c r="H479" s="359"/>
      <c r="I479" s="389"/>
    </row>
    <row r="480" spans="1:9" ht="15.75" hidden="1">
      <c r="A480" s="389"/>
      <c r="B480" s="359"/>
      <c r="C480" s="359"/>
      <c r="D480" s="359"/>
      <c r="E480" s="359"/>
      <c r="F480" s="359"/>
      <c r="G480" s="359"/>
      <c r="H480" s="359"/>
      <c r="I480" s="389"/>
    </row>
    <row r="481" spans="1:9" ht="15.75" hidden="1">
      <c r="A481" s="389"/>
      <c r="B481" s="359"/>
      <c r="C481" s="359"/>
      <c r="D481" s="359"/>
      <c r="E481" s="359"/>
      <c r="F481" s="359"/>
      <c r="G481" s="359"/>
      <c r="H481" s="359"/>
      <c r="I481" s="389"/>
    </row>
    <row r="482" spans="1:9" ht="15.75" hidden="1">
      <c r="A482" s="389"/>
      <c r="B482" s="359"/>
      <c r="C482" s="359"/>
      <c r="D482" s="359"/>
      <c r="E482" s="359"/>
      <c r="F482" s="359"/>
      <c r="G482" s="359"/>
      <c r="H482" s="359"/>
      <c r="I482" s="389"/>
    </row>
    <row r="483" spans="1:9" ht="15.75" hidden="1">
      <c r="A483" s="389"/>
      <c r="B483" s="359"/>
      <c r="C483" s="359"/>
      <c r="D483" s="359"/>
      <c r="E483" s="359"/>
      <c r="F483" s="359"/>
      <c r="G483" s="359"/>
      <c r="H483" s="359"/>
      <c r="I483" s="389"/>
    </row>
    <row r="484" spans="1:9" ht="15.75" hidden="1">
      <c r="A484" s="389"/>
      <c r="B484" s="359"/>
      <c r="C484" s="359"/>
      <c r="D484" s="359"/>
      <c r="E484" s="359"/>
      <c r="F484" s="359"/>
      <c r="G484" s="359"/>
      <c r="H484" s="359"/>
      <c r="I484" s="389"/>
    </row>
    <row r="485" spans="1:9" ht="15.75" hidden="1">
      <c r="A485" s="389"/>
      <c r="B485" s="359"/>
      <c r="C485" s="359"/>
      <c r="D485" s="359"/>
      <c r="E485" s="359"/>
      <c r="F485" s="359"/>
      <c r="G485" s="359"/>
      <c r="H485" s="359"/>
      <c r="I485" s="389"/>
    </row>
    <row r="486" spans="1:9" ht="15.75" hidden="1">
      <c r="A486" s="389"/>
      <c r="B486" s="359"/>
      <c r="C486" s="359"/>
      <c r="D486" s="359"/>
      <c r="E486" s="359"/>
      <c r="F486" s="359"/>
      <c r="G486" s="359"/>
      <c r="H486" s="359"/>
      <c r="I486" s="389"/>
    </row>
    <row r="487" spans="1:9" ht="15.75" hidden="1">
      <c r="A487" s="389"/>
      <c r="B487" s="359"/>
      <c r="C487" s="359"/>
      <c r="D487" s="359"/>
      <c r="E487" s="359"/>
      <c r="F487" s="359"/>
      <c r="G487" s="359"/>
      <c r="H487" s="359"/>
      <c r="I487" s="389"/>
    </row>
    <row r="488" spans="1:9" ht="15.75" hidden="1">
      <c r="A488" s="389"/>
      <c r="B488" s="359"/>
      <c r="C488" s="359"/>
      <c r="D488" s="359"/>
      <c r="E488" s="359"/>
      <c r="F488" s="359"/>
      <c r="G488" s="359"/>
      <c r="H488" s="359"/>
      <c r="I488" s="389"/>
    </row>
    <row r="489" spans="1:9" ht="15.75" hidden="1">
      <c r="A489" s="389"/>
      <c r="B489" s="359"/>
      <c r="C489" s="359"/>
      <c r="D489" s="359"/>
      <c r="E489" s="359"/>
      <c r="F489" s="359"/>
      <c r="G489" s="359"/>
      <c r="H489" s="359"/>
      <c r="I489" s="389"/>
    </row>
    <row r="490" spans="1:9" ht="15.75" hidden="1">
      <c r="A490" s="389"/>
      <c r="B490" s="359"/>
      <c r="C490" s="359"/>
      <c r="D490" s="359"/>
      <c r="E490" s="359"/>
      <c r="F490" s="359"/>
      <c r="G490" s="359"/>
      <c r="H490" s="359"/>
      <c r="I490" s="389"/>
    </row>
    <row r="491" spans="1:9" ht="15.75" hidden="1">
      <c r="A491" s="389"/>
      <c r="B491" s="359"/>
      <c r="C491" s="359"/>
      <c r="D491" s="359"/>
      <c r="E491" s="359"/>
      <c r="F491" s="359"/>
      <c r="G491" s="359"/>
      <c r="H491" s="359"/>
      <c r="I491" s="389"/>
    </row>
    <row r="492" spans="1:9" ht="15.75" hidden="1">
      <c r="A492" s="389"/>
      <c r="B492" s="359"/>
      <c r="C492" s="359"/>
      <c r="D492" s="359"/>
      <c r="E492" s="359"/>
      <c r="F492" s="359"/>
      <c r="G492" s="359"/>
      <c r="H492" s="359"/>
      <c r="I492" s="389"/>
    </row>
    <row r="493" spans="1:9" ht="15.75" hidden="1">
      <c r="A493" s="389"/>
      <c r="B493" s="359"/>
      <c r="C493" s="359"/>
      <c r="D493" s="359"/>
      <c r="E493" s="359"/>
      <c r="F493" s="359"/>
      <c r="G493" s="359"/>
      <c r="H493" s="359"/>
      <c r="I493" s="389"/>
    </row>
    <row r="494" spans="1:9" ht="15.75" hidden="1">
      <c r="A494" s="389"/>
      <c r="B494" s="359"/>
      <c r="C494" s="359"/>
      <c r="D494" s="359"/>
      <c r="E494" s="359"/>
      <c r="F494" s="359"/>
      <c r="G494" s="359"/>
      <c r="H494" s="359"/>
      <c r="I494" s="389"/>
    </row>
    <row r="495" spans="1:9" ht="15.75" hidden="1">
      <c r="A495" s="389"/>
      <c r="B495" s="359"/>
      <c r="C495" s="359"/>
      <c r="D495" s="359"/>
      <c r="E495" s="359"/>
      <c r="F495" s="359"/>
      <c r="G495" s="359"/>
      <c r="H495" s="359"/>
      <c r="I495" s="389"/>
    </row>
    <row r="496" spans="1:9" ht="15.75" hidden="1">
      <c r="A496" s="389"/>
      <c r="B496" s="359"/>
      <c r="C496" s="359"/>
      <c r="D496" s="359"/>
      <c r="E496" s="359"/>
      <c r="F496" s="359"/>
      <c r="G496" s="359"/>
      <c r="H496" s="359"/>
      <c r="I496" s="389"/>
    </row>
    <row r="497" spans="1:10" ht="15.75" hidden="1">
      <c r="A497" s="389"/>
      <c r="B497" s="359"/>
      <c r="C497" s="359"/>
      <c r="D497" s="359"/>
      <c r="E497" s="359"/>
      <c r="F497" s="359"/>
      <c r="G497" s="359"/>
      <c r="H497" s="359"/>
      <c r="I497" s="389"/>
    </row>
    <row r="498" spans="1:10" ht="15.75" hidden="1">
      <c r="A498" s="389"/>
      <c r="B498" s="359"/>
      <c r="C498" s="359"/>
      <c r="D498" s="359"/>
      <c r="E498" s="359"/>
      <c r="F498" s="359"/>
      <c r="G498" s="359"/>
      <c r="H498" s="359"/>
      <c r="I498" s="389"/>
    </row>
    <row r="499" spans="1:10" ht="15.75" hidden="1">
      <c r="A499" s="389"/>
      <c r="B499" s="359"/>
      <c r="C499" s="359"/>
      <c r="D499" s="359"/>
      <c r="E499" s="359"/>
      <c r="F499" s="359"/>
      <c r="G499" s="359"/>
      <c r="H499" s="359"/>
      <c r="I499" s="389"/>
    </row>
    <row r="500" spans="1:10" ht="15.75" hidden="1">
      <c r="A500" s="389"/>
      <c r="B500" s="359"/>
      <c r="C500" s="359"/>
      <c r="D500" s="359"/>
      <c r="E500" s="359"/>
      <c r="F500" s="359"/>
      <c r="G500" s="359"/>
      <c r="H500" s="359"/>
      <c r="I500" s="389"/>
    </row>
    <row r="501" spans="1:10" ht="15.75" hidden="1">
      <c r="A501" s="389"/>
      <c r="B501" s="359"/>
      <c r="C501" s="359"/>
      <c r="D501" s="359"/>
      <c r="E501" s="359"/>
      <c r="F501" s="359"/>
      <c r="G501" s="359"/>
      <c r="H501" s="359"/>
      <c r="I501" s="389"/>
    </row>
    <row r="502" spans="1:10" ht="15.75" hidden="1">
      <c r="A502" s="389"/>
      <c r="B502" s="359"/>
      <c r="C502" s="359"/>
      <c r="D502" s="359"/>
      <c r="E502" s="359"/>
      <c r="F502" s="359"/>
      <c r="G502" s="359"/>
      <c r="H502" s="359"/>
      <c r="I502" s="389"/>
    </row>
    <row r="503" spans="1:10" ht="15.75" hidden="1">
      <c r="A503" s="389"/>
      <c r="B503" s="359"/>
      <c r="C503" s="359"/>
      <c r="D503" s="359"/>
      <c r="E503" s="359"/>
      <c r="F503" s="359"/>
      <c r="G503" s="359"/>
      <c r="H503" s="359"/>
      <c r="I503" s="389"/>
    </row>
    <row r="504" spans="1:10" ht="15.75" hidden="1">
      <c r="A504" s="389"/>
      <c r="B504" s="359"/>
      <c r="C504" s="359"/>
      <c r="D504" s="359"/>
      <c r="E504" s="359"/>
      <c r="F504" s="359"/>
      <c r="G504" s="359"/>
      <c r="H504" s="359"/>
      <c r="I504" s="389"/>
    </row>
    <row r="505" spans="1:10" ht="15.75" hidden="1">
      <c r="A505" s="389"/>
      <c r="B505" s="359"/>
      <c r="C505" s="359"/>
      <c r="D505" s="359"/>
      <c r="E505" s="359"/>
      <c r="F505" s="359"/>
      <c r="G505" s="359"/>
      <c r="H505" s="359"/>
      <c r="I505" s="389"/>
    </row>
    <row r="506" spans="1:10" ht="15.75" hidden="1">
      <c r="A506" s="389"/>
      <c r="B506" s="359"/>
      <c r="C506" s="359"/>
      <c r="D506" s="359"/>
      <c r="E506" s="359"/>
      <c r="F506" s="359"/>
      <c r="G506" s="359"/>
      <c r="H506" s="359"/>
      <c r="I506" s="389"/>
    </row>
    <row r="507" spans="1:10" ht="15.75" hidden="1">
      <c r="A507" s="389"/>
      <c r="B507" s="359"/>
      <c r="C507" s="359"/>
      <c r="D507" s="359"/>
      <c r="E507" s="359"/>
      <c r="F507" s="359"/>
      <c r="G507" s="359"/>
      <c r="H507" s="359"/>
      <c r="I507" s="389"/>
    </row>
    <row r="508" spans="1:10" ht="15.75" hidden="1">
      <c r="A508" s="389"/>
      <c r="B508" s="359"/>
      <c r="C508" s="359"/>
      <c r="D508" s="359"/>
      <c r="E508" s="359"/>
      <c r="F508" s="359"/>
      <c r="G508" s="359"/>
      <c r="H508" s="359"/>
      <c r="I508" s="389"/>
    </row>
    <row r="509" spans="1:10" ht="15.75" hidden="1">
      <c r="A509" s="393"/>
      <c r="B509" s="393"/>
      <c r="C509" s="393"/>
      <c r="D509" s="393"/>
      <c r="E509" s="393"/>
      <c r="F509" s="393"/>
      <c r="G509" s="393"/>
      <c r="H509" s="393"/>
      <c r="I509" s="393"/>
      <c r="J509" s="350"/>
    </row>
    <row r="510" spans="1:10" ht="15.75" hidden="1">
      <c r="A510" s="389"/>
      <c r="B510" s="359"/>
      <c r="C510" s="359"/>
      <c r="D510" s="359"/>
      <c r="E510" s="359"/>
      <c r="F510" s="359"/>
      <c r="G510" s="359"/>
      <c r="H510" s="359"/>
      <c r="I510" s="389"/>
    </row>
    <row r="511" spans="1:10" ht="16.5" hidden="1">
      <c r="A511" s="518" t="s">
        <v>587</v>
      </c>
      <c r="B511" s="796" t="s">
        <v>732</v>
      </c>
      <c r="C511" s="796"/>
      <c r="D511" s="796"/>
      <c r="E511" s="796"/>
      <c r="F511" s="796"/>
      <c r="G511" s="796"/>
      <c r="H511" s="796"/>
      <c r="I511" s="796"/>
      <c r="J511" s="350"/>
    </row>
    <row r="512" spans="1:10" ht="15.75" hidden="1">
      <c r="A512" s="393"/>
      <c r="B512" s="359"/>
      <c r="C512" s="359"/>
      <c r="D512" s="359"/>
      <c r="E512" s="359"/>
      <c r="F512" s="359"/>
      <c r="G512" s="359"/>
      <c r="H512" s="359"/>
      <c r="I512" s="350"/>
      <c r="J512" s="350"/>
    </row>
    <row r="513" spans="1:16" ht="42" hidden="1" customHeight="1">
      <c r="A513" s="359" t="s">
        <v>588</v>
      </c>
      <c r="B513" s="785" t="s">
        <v>733</v>
      </c>
      <c r="C513" s="785"/>
      <c r="D513" s="785"/>
      <c r="E513" s="785"/>
      <c r="F513" s="785"/>
      <c r="G513" s="785"/>
      <c r="H513" s="785"/>
      <c r="I513" s="785"/>
      <c r="J513" s="350"/>
    </row>
    <row r="514" spans="1:16" ht="31.5" hidden="1" customHeight="1">
      <c r="A514" s="377"/>
      <c r="B514" s="785" t="s">
        <v>771</v>
      </c>
      <c r="C514" s="785"/>
      <c r="D514" s="785"/>
      <c r="E514" s="785"/>
      <c r="F514" s="785"/>
      <c r="G514" s="785"/>
      <c r="H514" s="785"/>
      <c r="I514" s="785"/>
      <c r="J514" s="350"/>
    </row>
    <row r="515" spans="1:16" ht="15.75" hidden="1">
      <c r="A515" s="350"/>
      <c r="B515" s="359"/>
      <c r="C515" s="359"/>
      <c r="D515" s="359"/>
      <c r="E515" s="359"/>
      <c r="F515" s="359"/>
      <c r="G515" s="359"/>
      <c r="H515" s="359"/>
      <c r="I515" s="350"/>
    </row>
    <row r="516" spans="1:16" ht="39" hidden="1" customHeight="1">
      <c r="A516" s="377"/>
      <c r="B516" s="784" t="s">
        <v>772</v>
      </c>
      <c r="C516" s="784"/>
      <c r="D516" s="784"/>
      <c r="E516" s="784"/>
      <c r="F516" s="784"/>
      <c r="G516" s="784"/>
      <c r="H516" s="784"/>
      <c r="I516" s="784"/>
      <c r="J516" s="350"/>
    </row>
    <row r="517" spans="1:16" ht="15.75" hidden="1">
      <c r="A517" s="393"/>
      <c r="B517" s="393"/>
      <c r="C517" s="393"/>
      <c r="D517" s="393"/>
      <c r="E517" s="393"/>
      <c r="F517" s="393"/>
      <c r="G517" s="393"/>
      <c r="H517" s="393"/>
      <c r="I517" s="393"/>
      <c r="J517" s="350"/>
    </row>
    <row r="518" spans="1:16" ht="69" hidden="1" customHeight="1">
      <c r="A518" s="377"/>
      <c r="B518" s="784" t="s">
        <v>775</v>
      </c>
      <c r="C518" s="784"/>
      <c r="D518" s="784"/>
      <c r="E518" s="784"/>
      <c r="F518" s="784"/>
      <c r="G518" s="784"/>
      <c r="H518" s="784"/>
      <c r="I518" s="784"/>
      <c r="J518" s="393"/>
      <c r="K518" s="389"/>
      <c r="L518" s="389"/>
      <c r="M518" s="389"/>
      <c r="N518" s="389"/>
      <c r="O518" s="389"/>
      <c r="P518" s="389"/>
    </row>
    <row r="519" spans="1:16" ht="18.75" hidden="1" customHeight="1">
      <c r="A519" s="377"/>
      <c r="B519" s="529"/>
      <c r="C519" s="529"/>
      <c r="D519" s="529"/>
      <c r="E519" s="529"/>
      <c r="F519" s="529"/>
      <c r="G519" s="529"/>
      <c r="H519" s="529"/>
      <c r="I519" s="529"/>
      <c r="J519" s="393"/>
      <c r="K519" s="389"/>
      <c r="L519" s="389"/>
      <c r="M519" s="389"/>
      <c r="N519" s="389"/>
      <c r="O519" s="389"/>
      <c r="P519" s="389"/>
    </row>
    <row r="520" spans="1:16" ht="43.5" hidden="1" customHeight="1">
      <c r="A520" s="359" t="s">
        <v>414</v>
      </c>
      <c r="B520" s="784" t="s">
        <v>776</v>
      </c>
      <c r="C520" s="784"/>
      <c r="D520" s="784"/>
      <c r="E520" s="784"/>
      <c r="F520" s="784"/>
      <c r="G520" s="784"/>
      <c r="H520" s="784"/>
      <c r="I520" s="784"/>
      <c r="J520" s="393"/>
      <c r="K520" s="389"/>
      <c r="L520" s="389"/>
      <c r="M520" s="389"/>
      <c r="N520" s="389"/>
      <c r="O520" s="389"/>
      <c r="P520" s="389"/>
    </row>
    <row r="521" spans="1:16" ht="20.25" hidden="1" customHeight="1">
      <c r="A521" s="377"/>
      <c r="B521" s="529"/>
      <c r="C521" s="529"/>
      <c r="D521" s="529"/>
      <c r="E521" s="529"/>
      <c r="F521" s="529"/>
      <c r="G521" s="529"/>
      <c r="H521" s="529"/>
      <c r="I521" s="529"/>
      <c r="J521" s="393"/>
      <c r="K521" s="389"/>
      <c r="L521" s="389"/>
      <c r="M521" s="389"/>
      <c r="N521" s="389"/>
      <c r="O521" s="389"/>
      <c r="P521" s="389"/>
    </row>
    <row r="522" spans="1:16" ht="55.5" hidden="1" customHeight="1">
      <c r="A522" s="359" t="s">
        <v>416</v>
      </c>
      <c r="B522" s="794" t="s">
        <v>777</v>
      </c>
      <c r="C522" s="794"/>
      <c r="D522" s="794"/>
      <c r="E522" s="794"/>
      <c r="F522" s="794"/>
      <c r="G522" s="794"/>
      <c r="H522" s="794"/>
      <c r="I522" s="794"/>
      <c r="J522" s="393"/>
      <c r="K522" s="389"/>
      <c r="L522" s="389"/>
      <c r="M522" s="389"/>
      <c r="N522" s="389"/>
      <c r="O522" s="389"/>
      <c r="P522" s="389"/>
    </row>
    <row r="523" spans="1:16" ht="17.25" hidden="1" customHeight="1">
      <c r="A523" s="377"/>
      <c r="B523" s="529"/>
      <c r="C523" s="529"/>
      <c r="D523" s="529"/>
      <c r="E523" s="529"/>
      <c r="F523" s="529"/>
      <c r="G523" s="529"/>
      <c r="H523" s="529"/>
      <c r="I523" s="529"/>
      <c r="J523" s="393"/>
      <c r="K523" s="389"/>
      <c r="L523" s="389"/>
      <c r="M523" s="389"/>
      <c r="N523" s="389"/>
      <c r="O523" s="389"/>
      <c r="P523" s="389"/>
    </row>
    <row r="524" spans="1:16" ht="15.75" hidden="1">
      <c r="A524" s="393"/>
      <c r="B524" s="359"/>
      <c r="C524" s="359"/>
      <c r="D524" s="359"/>
      <c r="E524" s="359"/>
      <c r="F524" s="359"/>
      <c r="G524" s="359"/>
      <c r="H524" s="359"/>
      <c r="I524" s="393"/>
      <c r="J524" s="393"/>
      <c r="K524" s="389"/>
      <c r="L524" s="389"/>
      <c r="M524" s="389"/>
      <c r="N524" s="389"/>
      <c r="O524" s="389"/>
      <c r="P524" s="389"/>
    </row>
    <row r="525" spans="1:16" ht="16.149999999999999" hidden="1" customHeight="1">
      <c r="A525" s="530" t="s">
        <v>358</v>
      </c>
      <c r="B525" s="792" t="s">
        <v>589</v>
      </c>
      <c r="C525" s="792"/>
      <c r="D525" s="792"/>
      <c r="E525" s="792"/>
      <c r="F525" s="792"/>
      <c r="G525" s="792"/>
      <c r="H525" s="792"/>
      <c r="I525" s="792"/>
      <c r="J525" s="393"/>
      <c r="K525" s="389"/>
      <c r="L525" s="389"/>
      <c r="M525" s="389"/>
      <c r="N525" s="389"/>
      <c r="O525" s="389"/>
      <c r="P525" s="389"/>
    </row>
    <row r="526" spans="1:16" ht="15.75" hidden="1">
      <c r="A526" s="531"/>
      <c r="B526" s="532"/>
      <c r="C526" s="532"/>
      <c r="D526" s="532"/>
      <c r="E526" s="532"/>
      <c r="F526" s="532"/>
      <c r="G526" s="532"/>
      <c r="H526" s="532"/>
      <c r="I526" s="531"/>
      <c r="J526" s="393"/>
      <c r="K526" s="389"/>
      <c r="L526" s="389"/>
      <c r="M526" s="389"/>
      <c r="N526" s="389"/>
      <c r="O526" s="389"/>
      <c r="P526" s="389"/>
    </row>
    <row r="527" spans="1:16" ht="30.75" hidden="1" customHeight="1">
      <c r="A527" s="533"/>
      <c r="B527" s="792" t="s">
        <v>590</v>
      </c>
      <c r="C527" s="792"/>
      <c r="D527" s="792"/>
      <c r="E527" s="792"/>
      <c r="F527" s="792"/>
      <c r="G527" s="792"/>
      <c r="H527" s="792"/>
      <c r="I527" s="792"/>
    </row>
    <row r="528" spans="1:16" ht="15.75" hidden="1">
      <c r="A528" s="531"/>
      <c r="B528" s="531"/>
      <c r="C528" s="531"/>
      <c r="D528" s="531"/>
      <c r="E528" s="531"/>
      <c r="F528" s="531"/>
      <c r="G528" s="531"/>
      <c r="H528" s="531"/>
      <c r="I528" s="531"/>
      <c r="J528" s="350"/>
    </row>
    <row r="529" spans="1:41" ht="125.25" hidden="1" customHeight="1">
      <c r="A529" s="531"/>
      <c r="B529" s="791" t="s">
        <v>591</v>
      </c>
      <c r="C529" s="791"/>
      <c r="D529" s="791"/>
      <c r="E529" s="791"/>
      <c r="F529" s="791"/>
      <c r="G529" s="791"/>
      <c r="H529" s="791"/>
      <c r="I529" s="791"/>
      <c r="J529" s="350"/>
    </row>
    <row r="530" spans="1:41" hidden="1">
      <c r="A530" s="534"/>
      <c r="B530" s="534"/>
      <c r="C530" s="534"/>
      <c r="D530" s="534"/>
      <c r="E530" s="534"/>
      <c r="F530" s="534"/>
      <c r="G530" s="534"/>
      <c r="H530" s="534"/>
      <c r="I530" s="534"/>
      <c r="J530" s="350"/>
    </row>
    <row r="531" spans="1:41" ht="51.75" hidden="1" customHeight="1">
      <c r="A531" s="534"/>
      <c r="B531" s="791" t="s">
        <v>592</v>
      </c>
      <c r="C531" s="791"/>
      <c r="D531" s="791"/>
      <c r="E531" s="791"/>
      <c r="F531" s="791"/>
      <c r="G531" s="791"/>
      <c r="H531" s="791"/>
      <c r="I531" s="791"/>
      <c r="J531" s="350"/>
    </row>
    <row r="532" spans="1:41" ht="15.75" hidden="1">
      <c r="A532" s="535"/>
      <c r="B532" s="531"/>
      <c r="C532" s="531"/>
      <c r="D532" s="531"/>
      <c r="E532" s="531"/>
      <c r="F532" s="531"/>
      <c r="G532" s="531"/>
      <c r="H532" s="531"/>
      <c r="I532" s="531"/>
      <c r="J532" s="350"/>
    </row>
    <row r="533" spans="1:41" ht="16.149999999999999" hidden="1" customHeight="1">
      <c r="A533" s="535"/>
      <c r="B533" s="792" t="s">
        <v>593</v>
      </c>
      <c r="C533" s="792"/>
      <c r="D533" s="792"/>
      <c r="E533" s="792"/>
      <c r="F533" s="792"/>
      <c r="G533" s="792"/>
      <c r="H533" s="792"/>
      <c r="I533" s="792"/>
      <c r="J533" s="350"/>
    </row>
    <row r="534" spans="1:41" ht="15.75" hidden="1">
      <c r="A534" s="393"/>
      <c r="B534" s="393"/>
      <c r="C534" s="393"/>
      <c r="D534" s="393"/>
      <c r="E534" s="393"/>
      <c r="F534" s="393"/>
      <c r="G534" s="393"/>
      <c r="H534" s="393"/>
      <c r="I534" s="393"/>
      <c r="J534" s="350"/>
    </row>
    <row r="535" spans="1:41" ht="63" hidden="1" customHeight="1">
      <c r="A535" s="377">
        <v>4.2</v>
      </c>
      <c r="B535" s="793" t="s">
        <v>658</v>
      </c>
      <c r="C535" s="793"/>
      <c r="D535" s="793"/>
      <c r="E535" s="793"/>
      <c r="F535" s="793"/>
      <c r="G535" s="793"/>
      <c r="H535" s="793"/>
      <c r="I535" s="793"/>
    </row>
    <row r="536" spans="1:41" hidden="1">
      <c r="A536" s="350"/>
      <c r="B536" s="350"/>
      <c r="C536" s="350"/>
      <c r="D536" s="350"/>
      <c r="E536" s="350"/>
      <c r="F536" s="350"/>
      <c r="G536" s="350"/>
      <c r="H536" s="350"/>
      <c r="I536" s="350"/>
      <c r="J536" s="350"/>
    </row>
    <row r="537" spans="1:41" ht="15.75" hidden="1">
      <c r="A537" s="350"/>
      <c r="B537" s="536" t="s">
        <v>23</v>
      </c>
      <c r="C537" s="788"/>
      <c r="D537" s="789"/>
      <c r="E537" s="789"/>
      <c r="F537" s="789"/>
      <c r="G537" s="789"/>
      <c r="H537" s="789"/>
      <c r="I537" s="790"/>
      <c r="J537" s="350"/>
      <c r="AN537" s="343" t="s">
        <v>620</v>
      </c>
      <c r="AO537" s="343" t="str">
        <f>PATHAR3</f>
        <v>KRA.pdf</v>
      </c>
    </row>
    <row r="538" spans="1:41" ht="15.75" hidden="1">
      <c r="A538" s="350"/>
      <c r="B538" s="536" t="s">
        <v>32</v>
      </c>
      <c r="C538" s="788"/>
      <c r="D538" s="789"/>
      <c r="E538" s="789"/>
      <c r="F538" s="789"/>
      <c r="G538" s="789"/>
      <c r="H538" s="789"/>
      <c r="I538" s="790"/>
      <c r="J538" s="350"/>
      <c r="AO538" s="343" t="s">
        <v>624</v>
      </c>
    </row>
    <row r="539" spans="1:41" ht="15.75" hidden="1">
      <c r="A539" s="350"/>
      <c r="B539" s="536" t="s">
        <v>493</v>
      </c>
      <c r="C539" s="788"/>
      <c r="D539" s="789"/>
      <c r="E539" s="789"/>
      <c r="F539" s="789"/>
      <c r="G539" s="789"/>
      <c r="H539" s="789"/>
      <c r="I539" s="790"/>
      <c r="J539" s="350"/>
      <c r="AO539" s="343" t="s">
        <v>624</v>
      </c>
    </row>
    <row r="540" spans="1:41" ht="15.75" hidden="1">
      <c r="A540" s="350"/>
      <c r="B540" s="536" t="s">
        <v>594</v>
      </c>
      <c r="C540" s="788"/>
      <c r="D540" s="789"/>
      <c r="E540" s="789"/>
      <c r="F540" s="789"/>
      <c r="G540" s="789"/>
      <c r="H540" s="789"/>
      <c r="I540" s="790"/>
      <c r="J540" s="350"/>
      <c r="AO540" s="343" t="s">
        <v>621</v>
      </c>
    </row>
    <row r="541" spans="1:41" ht="15.75" hidden="1">
      <c r="A541" s="350"/>
      <c r="B541" s="536" t="s">
        <v>644</v>
      </c>
      <c r="C541" s="788"/>
      <c r="D541" s="789"/>
      <c r="E541" s="789"/>
      <c r="F541" s="789"/>
      <c r="G541" s="789"/>
      <c r="H541" s="789"/>
      <c r="I541" s="790"/>
      <c r="J541" s="350"/>
    </row>
    <row r="542" spans="1:41" ht="15.75" hidden="1">
      <c r="A542" s="350"/>
      <c r="B542" s="536" t="s">
        <v>645</v>
      </c>
      <c r="C542" s="788"/>
      <c r="D542" s="789"/>
      <c r="E542" s="789"/>
      <c r="F542" s="789"/>
      <c r="G542" s="789"/>
      <c r="H542" s="789"/>
      <c r="I542" s="790"/>
      <c r="J542" s="350"/>
    </row>
    <row r="543" spans="1:41" ht="15.75" hidden="1">
      <c r="A543" s="350"/>
      <c r="B543" s="536" t="s">
        <v>646</v>
      </c>
      <c r="C543" s="788"/>
      <c r="D543" s="789"/>
      <c r="E543" s="789"/>
      <c r="F543" s="789"/>
      <c r="G543" s="789"/>
      <c r="H543" s="789"/>
      <c r="I543" s="790"/>
      <c r="J543" s="350"/>
    </row>
    <row r="544" spans="1:41" ht="15.75" hidden="1">
      <c r="A544" s="350"/>
      <c r="B544" s="536" t="s">
        <v>647</v>
      </c>
      <c r="C544" s="788"/>
      <c r="D544" s="789"/>
      <c r="E544" s="789"/>
      <c r="F544" s="789"/>
      <c r="G544" s="789"/>
      <c r="H544" s="789"/>
      <c r="I544" s="790"/>
      <c r="J544" s="350"/>
    </row>
    <row r="545" spans="1:10" ht="15.75" hidden="1">
      <c r="A545" s="350"/>
      <c r="B545" s="536" t="s">
        <v>648</v>
      </c>
      <c r="C545" s="788"/>
      <c r="D545" s="789"/>
      <c r="E545" s="789"/>
      <c r="F545" s="789"/>
      <c r="G545" s="789"/>
      <c r="H545" s="789"/>
      <c r="I545" s="790"/>
      <c r="J545" s="350"/>
    </row>
    <row r="546" spans="1:10" hidden="1">
      <c r="A546" s="350"/>
      <c r="B546" s="350"/>
      <c r="C546" s="350"/>
      <c r="D546" s="350"/>
      <c r="E546" s="350"/>
      <c r="F546" s="350"/>
      <c r="G546" s="350"/>
      <c r="H546" s="350"/>
      <c r="I546" s="350"/>
      <c r="J546" s="350"/>
    </row>
    <row r="547" spans="1:10" hidden="1">
      <c r="A547" s="350"/>
      <c r="B547" s="350"/>
      <c r="C547" s="350"/>
      <c r="D547" s="350"/>
      <c r="E547" s="350"/>
      <c r="F547" s="350"/>
      <c r="G547" s="350"/>
      <c r="H547" s="350"/>
      <c r="I547" s="350"/>
      <c r="J547" s="350"/>
    </row>
    <row r="548" spans="1:10" ht="15.75">
      <c r="A548" s="393"/>
      <c r="B548" s="393"/>
      <c r="C548" s="393"/>
      <c r="D548" s="393"/>
      <c r="E548" s="393"/>
      <c r="F548" s="393"/>
      <c r="G548" s="393"/>
      <c r="H548" s="393"/>
      <c r="I548" s="393"/>
      <c r="J548" s="350"/>
    </row>
    <row r="549" spans="1:10" ht="28.5" customHeight="1">
      <c r="A549" s="537" t="s">
        <v>587</v>
      </c>
      <c r="B549" s="783" t="s">
        <v>761</v>
      </c>
      <c r="C549" s="783"/>
      <c r="D549" s="783"/>
      <c r="E549" s="783"/>
      <c r="F549" s="783"/>
      <c r="G549" s="783"/>
      <c r="H549" s="783"/>
      <c r="I549" s="783"/>
      <c r="J549" s="350"/>
    </row>
    <row r="550" spans="1:10" ht="39" customHeight="1">
      <c r="A550" s="373">
        <v>4.0999999999999996</v>
      </c>
      <c r="B550" s="784" t="s">
        <v>596</v>
      </c>
      <c r="C550" s="784"/>
      <c r="D550" s="784"/>
      <c r="E550" s="784"/>
      <c r="F550" s="784"/>
      <c r="G550" s="784"/>
      <c r="H550" s="784"/>
      <c r="I550" s="784"/>
    </row>
    <row r="551" spans="1:10" ht="16.5" hidden="1" customHeight="1">
      <c r="A551" s="538"/>
      <c r="B551" s="539"/>
      <c r="C551" s="539"/>
      <c r="D551" s="539"/>
      <c r="E551" s="539"/>
      <c r="F551" s="539"/>
      <c r="I551" s="539"/>
      <c r="J551" s="350"/>
    </row>
    <row r="552" spans="1:10" ht="15.75" hidden="1">
      <c r="A552" s="393"/>
      <c r="B552" s="393"/>
      <c r="C552" s="393"/>
      <c r="D552" s="393"/>
      <c r="E552" s="393"/>
      <c r="F552" s="393"/>
      <c r="G552" s="393"/>
      <c r="H552" s="393"/>
      <c r="I552" s="393"/>
      <c r="J552" s="350"/>
    </row>
    <row r="553" spans="1:10" ht="15.75" hidden="1">
      <c r="A553" s="350"/>
      <c r="B553" s="540"/>
      <c r="C553" s="350"/>
      <c r="D553" s="350"/>
      <c r="E553" s="350"/>
      <c r="F553" s="350"/>
      <c r="G553" s="350"/>
      <c r="H553" s="350"/>
      <c r="I553" s="350"/>
      <c r="J553" s="350"/>
    </row>
    <row r="554" spans="1:10" ht="117.75" customHeight="1">
      <c r="A554" s="350"/>
      <c r="B554" s="541" t="s">
        <v>659</v>
      </c>
      <c r="C554" s="785" t="s">
        <v>597</v>
      </c>
      <c r="D554" s="785"/>
      <c r="E554" s="785"/>
      <c r="F554" s="785"/>
      <c r="G554" s="785"/>
      <c r="H554" s="785"/>
      <c r="I554" s="785"/>
      <c r="J554" s="542"/>
    </row>
    <row r="555" spans="1:10" ht="15">
      <c r="A555" s="350"/>
      <c r="B555" s="543"/>
      <c r="C555" s="350"/>
      <c r="D555" s="350"/>
      <c r="E555" s="350"/>
      <c r="F555" s="350"/>
      <c r="G555" s="350"/>
      <c r="H555" s="350"/>
      <c r="I555" s="350"/>
      <c r="J555" s="350"/>
    </row>
    <row r="556" spans="1:10" ht="69" customHeight="1">
      <c r="A556" s="350"/>
      <c r="B556" s="541" t="s">
        <v>598</v>
      </c>
      <c r="C556" s="785" t="s">
        <v>599</v>
      </c>
      <c r="D556" s="785"/>
      <c r="E556" s="785"/>
      <c r="F556" s="785"/>
      <c r="G556" s="785"/>
      <c r="H556" s="785"/>
      <c r="I556" s="785"/>
      <c r="J556" s="350"/>
    </row>
    <row r="557" spans="1:10" ht="17.25" hidden="1" customHeight="1">
      <c r="A557" s="350"/>
      <c r="B557" s="541"/>
      <c r="C557" s="544"/>
      <c r="D557" s="544"/>
      <c r="E557" s="544"/>
      <c r="F557" s="544"/>
      <c r="G557" s="544"/>
      <c r="H557" s="544"/>
      <c r="I557" s="544"/>
      <c r="J557" s="350"/>
    </row>
    <row r="558" spans="1:10" ht="17.25" hidden="1" customHeight="1">
      <c r="A558" s="350"/>
      <c r="B558" s="541"/>
      <c r="C558" s="544"/>
      <c r="D558" s="544"/>
      <c r="E558" s="544"/>
      <c r="F558" s="544"/>
      <c r="G558" s="544"/>
      <c r="H558" s="544"/>
      <c r="I558" s="544"/>
      <c r="J558" s="350"/>
    </row>
    <row r="559" spans="1:10" ht="17.25" hidden="1" customHeight="1">
      <c r="A559" s="350"/>
      <c r="B559" s="541"/>
      <c r="C559" s="544"/>
      <c r="D559" s="544"/>
      <c r="E559" s="544"/>
      <c r="F559" s="544"/>
      <c r="G559" s="544"/>
      <c r="H559" s="544"/>
      <c r="I559" s="544"/>
      <c r="J559" s="350"/>
    </row>
    <row r="560" spans="1:10" ht="15.75">
      <c r="A560" s="393"/>
      <c r="B560" s="393"/>
      <c r="C560" s="393"/>
      <c r="D560" s="393"/>
      <c r="E560" s="393"/>
      <c r="F560" s="393"/>
      <c r="G560" s="393"/>
      <c r="H560" s="393"/>
      <c r="I560" s="393"/>
      <c r="J560" s="350"/>
    </row>
    <row r="561" spans="1:13" ht="48.75" customHeight="1">
      <c r="A561" s="359">
        <v>4.2</v>
      </c>
      <c r="B561" s="786" t="s">
        <v>847</v>
      </c>
      <c r="C561" s="786"/>
      <c r="D561" s="786"/>
      <c r="E561" s="786"/>
      <c r="F561" s="786"/>
      <c r="G561" s="786"/>
      <c r="H561" s="786"/>
      <c r="I561" s="786"/>
    </row>
    <row r="562" spans="1:13">
      <c r="A562" s="350"/>
      <c r="B562" s="350"/>
      <c r="C562" s="350"/>
      <c r="D562" s="350"/>
      <c r="E562" s="350"/>
      <c r="F562" s="350"/>
      <c r="G562" s="350"/>
      <c r="H562" s="350"/>
      <c r="I562" s="350"/>
      <c r="J562" s="350"/>
    </row>
    <row r="563" spans="1:13" ht="33.75" customHeight="1">
      <c r="A563" s="350"/>
      <c r="B563" s="787" t="s">
        <v>600</v>
      </c>
      <c r="C563" s="787"/>
      <c r="D563" s="787"/>
      <c r="E563" s="787"/>
      <c r="F563" s="787"/>
      <c r="G563" s="787"/>
      <c r="H563" s="787"/>
      <c r="I563" s="787"/>
      <c r="J563" s="350"/>
    </row>
    <row r="564" spans="1:13" ht="19.5" customHeight="1">
      <c r="A564" s="357"/>
      <c r="B564" s="769"/>
      <c r="C564" s="769"/>
      <c r="D564" s="770" t="str">
        <f>D415</f>
        <v xml:space="preserve"> For a Qualified Licensee of Qualified Manufacturer</v>
      </c>
      <c r="E564" s="771"/>
      <c r="F564" s="771"/>
      <c r="G564" s="771"/>
      <c r="H564" s="771"/>
      <c r="I564" s="772"/>
      <c r="J564" s="350"/>
    </row>
    <row r="565" spans="1:13" ht="26.25" customHeight="1">
      <c r="A565" s="358"/>
      <c r="B565" s="359"/>
      <c r="C565" s="360"/>
      <c r="D565" s="773">
        <f>D417</f>
        <v>0</v>
      </c>
      <c r="E565" s="774"/>
      <c r="F565" s="773">
        <f>'Names of Bidder'!D14</f>
        <v>0</v>
      </c>
      <c r="G565" s="774"/>
      <c r="H565" s="775"/>
      <c r="I565" s="776"/>
      <c r="J565" s="350"/>
    </row>
    <row r="566" spans="1:13" ht="27" customHeight="1">
      <c r="A566" s="519" t="s">
        <v>381</v>
      </c>
      <c r="B566" s="777" t="s">
        <v>601</v>
      </c>
      <c r="C566" s="777"/>
      <c r="D566" s="779" t="s">
        <v>602</v>
      </c>
      <c r="E566" s="780"/>
      <c r="F566" s="781" t="s">
        <v>602</v>
      </c>
      <c r="G566" s="782"/>
      <c r="H566" s="775" t="s">
        <v>602</v>
      </c>
      <c r="I566" s="776"/>
      <c r="J566" s="350"/>
    </row>
    <row r="567" spans="1:13" ht="15.75" customHeight="1">
      <c r="A567" s="520"/>
      <c r="B567" s="757" t="s">
        <v>603</v>
      </c>
      <c r="C567" s="758"/>
      <c r="D567" s="763"/>
      <c r="E567" s="764"/>
      <c r="F567" s="765" t="s">
        <v>537</v>
      </c>
      <c r="G567" s="766"/>
      <c r="H567" s="767" t="s">
        <v>537</v>
      </c>
      <c r="I567" s="768"/>
      <c r="J567" s="545" t="s">
        <v>654</v>
      </c>
      <c r="K567" s="546" t="s">
        <v>649</v>
      </c>
      <c r="L567" s="546" t="s">
        <v>642</v>
      </c>
    </row>
    <row r="568" spans="1:13" ht="30" customHeight="1">
      <c r="A568" s="520"/>
      <c r="B568" s="759"/>
      <c r="C568" s="760"/>
      <c r="D568" s="547"/>
      <c r="E568" s="548"/>
      <c r="F568" s="547"/>
      <c r="G568" s="548"/>
      <c r="H568" s="547"/>
      <c r="I568" s="548"/>
      <c r="J568" s="545" t="s">
        <v>654</v>
      </c>
      <c r="K568" s="546" t="s">
        <v>649</v>
      </c>
      <c r="L568" s="546" t="s">
        <v>642</v>
      </c>
    </row>
    <row r="569" spans="1:13" ht="30" customHeight="1">
      <c r="A569" s="520"/>
      <c r="B569" s="761"/>
      <c r="C569" s="762"/>
      <c r="D569" s="549" t="s">
        <v>622</v>
      </c>
      <c r="E569" s="550" t="str">
        <f>PATHLP3</f>
        <v>Case_Studies.pdf</v>
      </c>
      <c r="F569" s="549" t="s">
        <v>622</v>
      </c>
      <c r="G569" s="550" t="str">
        <f>PATHJVPR111</f>
        <v>KRA.pdf</v>
      </c>
      <c r="H569" s="549" t="s">
        <v>622</v>
      </c>
      <c r="I569" s="550" t="str">
        <f>PATHJVPR222</f>
        <v>office order.pdf</v>
      </c>
      <c r="J569" s="545" t="s">
        <v>623</v>
      </c>
      <c r="K569" s="546" t="s">
        <v>621</v>
      </c>
      <c r="L569" s="546" t="s">
        <v>643</v>
      </c>
    </row>
    <row r="570" spans="1:13" ht="30" customHeight="1">
      <c r="A570" s="520"/>
      <c r="B570" s="757" t="s">
        <v>604</v>
      </c>
      <c r="C570" s="758"/>
      <c r="D570" s="763" t="s">
        <v>537</v>
      </c>
      <c r="E570" s="764"/>
      <c r="F570" s="765" t="s">
        <v>537</v>
      </c>
      <c r="G570" s="766"/>
      <c r="H570" s="767" t="s">
        <v>619</v>
      </c>
      <c r="I570" s="768"/>
      <c r="J570" s="551" t="s">
        <v>672</v>
      </c>
      <c r="K570" s="551" t="s">
        <v>674</v>
      </c>
      <c r="L570" s="551" t="s">
        <v>673</v>
      </c>
    </row>
    <row r="571" spans="1:13" ht="30" customHeight="1">
      <c r="A571" s="520"/>
      <c r="B571" s="759"/>
      <c r="C571" s="760"/>
      <c r="D571" s="547"/>
      <c r="E571" s="548"/>
      <c r="F571" s="547"/>
      <c r="G571" s="548"/>
      <c r="H571" s="547"/>
      <c r="I571" s="548"/>
      <c r="J571" s="551" t="s">
        <v>672</v>
      </c>
      <c r="K571" s="551" t="s">
        <v>674</v>
      </c>
      <c r="L571" s="551" t="s">
        <v>673</v>
      </c>
    </row>
    <row r="572" spans="1:13" ht="30" customHeight="1">
      <c r="A572" s="520"/>
      <c r="B572" s="761"/>
      <c r="C572" s="762"/>
      <c r="D572" s="549" t="s">
        <v>622</v>
      </c>
      <c r="E572" s="550" t="str">
        <f>BL2AAA</f>
        <v>KRA.pdf</v>
      </c>
      <c r="F572" s="549" t="s">
        <v>622</v>
      </c>
      <c r="G572" s="550" t="str">
        <f>BL2BBB</f>
        <v>new.pdf</v>
      </c>
      <c r="H572" s="549" t="s">
        <v>622</v>
      </c>
      <c r="I572" s="550" t="str">
        <f>BL2CCC</f>
        <v>Case_Studies.pdf</v>
      </c>
      <c r="J572" s="551" t="s">
        <v>621</v>
      </c>
      <c r="K572" s="551" t="s">
        <v>625</v>
      </c>
      <c r="L572" s="551" t="s">
        <v>623</v>
      </c>
    </row>
    <row r="573" spans="1:13" ht="30" customHeight="1">
      <c r="A573" s="520"/>
      <c r="B573" s="757" t="s">
        <v>605</v>
      </c>
      <c r="C573" s="758"/>
      <c r="D573" s="763" t="s">
        <v>537</v>
      </c>
      <c r="E573" s="764"/>
      <c r="F573" s="765" t="s">
        <v>537</v>
      </c>
      <c r="G573" s="766"/>
      <c r="H573" s="767" t="s">
        <v>537</v>
      </c>
      <c r="I573" s="768"/>
      <c r="J573" s="546" t="s">
        <v>673</v>
      </c>
      <c r="K573" s="546" t="s">
        <v>672</v>
      </c>
      <c r="L573" s="546" t="s">
        <v>674</v>
      </c>
      <c r="M573" s="552"/>
    </row>
    <row r="574" spans="1:13" ht="30" customHeight="1">
      <c r="A574" s="520"/>
      <c r="B574" s="759"/>
      <c r="C574" s="760"/>
      <c r="D574" s="547"/>
      <c r="E574" s="548"/>
      <c r="F574" s="547"/>
      <c r="G574" s="548"/>
      <c r="H574" s="547"/>
      <c r="I574" s="548"/>
      <c r="J574" s="546" t="s">
        <v>673</v>
      </c>
      <c r="K574" s="546" t="s">
        <v>672</v>
      </c>
      <c r="L574" s="546" t="s">
        <v>654</v>
      </c>
      <c r="M574" s="552"/>
    </row>
    <row r="575" spans="1:13" ht="30" customHeight="1">
      <c r="A575" s="520"/>
      <c r="B575" s="761"/>
      <c r="C575" s="762"/>
      <c r="D575" s="549" t="s">
        <v>622</v>
      </c>
      <c r="E575" s="550" t="str">
        <f>BL3AAA</f>
        <v>Case_Studies.pdf</v>
      </c>
      <c r="F575" s="549" t="s">
        <v>622</v>
      </c>
      <c r="G575" s="550" t="str">
        <f>BL3BBB</f>
        <v>KRA.pdf</v>
      </c>
      <c r="H575" s="549" t="s">
        <v>622</v>
      </c>
      <c r="I575" s="550" t="str">
        <f>BL3CCC</f>
        <v>new.pdf</v>
      </c>
      <c r="J575" s="546" t="s">
        <v>623</v>
      </c>
      <c r="K575" s="546" t="s">
        <v>621</v>
      </c>
      <c r="L575" s="546" t="s">
        <v>625</v>
      </c>
      <c r="M575" s="552"/>
    </row>
    <row r="576" spans="1:13" ht="30" customHeight="1">
      <c r="A576" s="520"/>
      <c r="B576" s="757" t="s">
        <v>606</v>
      </c>
      <c r="C576" s="758"/>
      <c r="D576" s="763" t="s">
        <v>537</v>
      </c>
      <c r="E576" s="764"/>
      <c r="F576" s="765" t="s">
        <v>537</v>
      </c>
      <c r="G576" s="766"/>
      <c r="H576" s="767" t="s">
        <v>537</v>
      </c>
      <c r="I576" s="768"/>
      <c r="J576" s="546" t="s">
        <v>673</v>
      </c>
      <c r="K576" s="546" t="s">
        <v>672</v>
      </c>
      <c r="L576" s="546" t="s">
        <v>674</v>
      </c>
      <c r="M576" s="552"/>
    </row>
    <row r="577" spans="1:13" ht="30" customHeight="1">
      <c r="A577" s="520"/>
      <c r="B577" s="759"/>
      <c r="C577" s="760"/>
      <c r="D577" s="547"/>
      <c r="E577" s="548"/>
      <c r="F577" s="547"/>
      <c r="G577" s="548"/>
      <c r="H577" s="547"/>
      <c r="I577" s="548"/>
      <c r="J577" s="546" t="s">
        <v>673</v>
      </c>
      <c r="K577" s="546" t="s">
        <v>672</v>
      </c>
      <c r="L577" s="546" t="s">
        <v>674</v>
      </c>
      <c r="M577" s="552"/>
    </row>
    <row r="578" spans="1:13" ht="30" customHeight="1">
      <c r="A578" s="520"/>
      <c r="B578" s="761"/>
      <c r="C578" s="762"/>
      <c r="D578" s="549" t="s">
        <v>622</v>
      </c>
      <c r="E578" s="550" t="str">
        <f>BL4AAA</f>
        <v>Case_Studies.pdf</v>
      </c>
      <c r="F578" s="549" t="s">
        <v>622</v>
      </c>
      <c r="G578" s="550" t="str">
        <f>BL4BBB</f>
        <v>KRA.pdf</v>
      </c>
      <c r="H578" s="549" t="s">
        <v>622</v>
      </c>
      <c r="I578" s="550" t="str">
        <f>BL4CCC</f>
        <v>new.pdf</v>
      </c>
      <c r="J578" s="546" t="s">
        <v>623</v>
      </c>
      <c r="K578" s="546" t="s">
        <v>621</v>
      </c>
      <c r="L578" s="546" t="s">
        <v>625</v>
      </c>
      <c r="M578" s="552"/>
    </row>
    <row r="579" spans="1:13" ht="30" customHeight="1">
      <c r="A579" s="520"/>
      <c r="B579" s="757" t="s">
        <v>607</v>
      </c>
      <c r="C579" s="758"/>
      <c r="D579" s="763" t="s">
        <v>537</v>
      </c>
      <c r="E579" s="764"/>
      <c r="F579" s="765" t="s">
        <v>537</v>
      </c>
      <c r="G579" s="766"/>
      <c r="H579" s="767" t="s">
        <v>537</v>
      </c>
      <c r="I579" s="768"/>
      <c r="J579" s="546" t="s">
        <v>673</v>
      </c>
      <c r="K579" s="546" t="s">
        <v>672</v>
      </c>
      <c r="L579" s="546" t="s">
        <v>674</v>
      </c>
      <c r="M579" s="552"/>
    </row>
    <row r="580" spans="1:13" ht="30" customHeight="1">
      <c r="A580" s="520"/>
      <c r="B580" s="759"/>
      <c r="C580" s="760"/>
      <c r="D580" s="547"/>
      <c r="E580" s="548"/>
      <c r="F580" s="547"/>
      <c r="G580" s="548"/>
      <c r="H580" s="547"/>
      <c r="I580" s="548"/>
      <c r="J580" s="546" t="s">
        <v>699</v>
      </c>
      <c r="K580" s="546" t="s">
        <v>672</v>
      </c>
      <c r="L580" s="546" t="s">
        <v>674</v>
      </c>
      <c r="M580" s="552"/>
    </row>
    <row r="581" spans="1:13" ht="30" customHeight="1">
      <c r="A581" s="520"/>
      <c r="B581" s="761"/>
      <c r="C581" s="762"/>
      <c r="D581" s="549" t="s">
        <v>622</v>
      </c>
      <c r="E581" s="550" t="str">
        <f>BL5AAA</f>
        <v>Case_Studies.pdf</v>
      </c>
      <c r="F581" s="549" t="s">
        <v>622</v>
      </c>
      <c r="G581" s="550" t="str">
        <f>BL5BBB</f>
        <v>KRA.pdf</v>
      </c>
      <c r="H581" s="549" t="s">
        <v>622</v>
      </c>
      <c r="I581" s="550" t="str">
        <f>BL5CCC</f>
        <v>new.pdf</v>
      </c>
      <c r="J581" s="546" t="s">
        <v>623</v>
      </c>
      <c r="K581" s="546" t="s">
        <v>621</v>
      </c>
      <c r="L581" s="546" t="s">
        <v>625</v>
      </c>
      <c r="M581" s="552"/>
    </row>
    <row r="582" spans="1:13" ht="30.75" hidden="1" customHeight="1">
      <c r="A582" s="393"/>
      <c r="B582" s="393"/>
      <c r="C582" s="393"/>
      <c r="D582" s="393"/>
      <c r="E582" s="393"/>
      <c r="F582" s="393"/>
      <c r="G582" s="393"/>
      <c r="H582" s="393"/>
      <c r="I582" s="393"/>
      <c r="J582" s="350"/>
    </row>
    <row r="583" spans="1:13" ht="14.25" hidden="1" customHeight="1">
      <c r="A583" s="393"/>
      <c r="B583" s="393"/>
      <c r="C583" s="393"/>
      <c r="D583" s="393"/>
      <c r="E583" s="393"/>
      <c r="F583" s="393"/>
      <c r="G583" s="393"/>
      <c r="H583" s="393"/>
      <c r="I583" s="393"/>
      <c r="J583" s="350"/>
    </row>
    <row r="584" spans="1:13" ht="15.75" hidden="1">
      <c r="A584" s="389"/>
      <c r="B584" s="359"/>
      <c r="C584" s="359"/>
      <c r="D584" s="359"/>
      <c r="E584" s="359"/>
      <c r="F584" s="359"/>
      <c r="G584" s="359"/>
      <c r="H584" s="359"/>
      <c r="I584" s="389"/>
    </row>
    <row r="585" spans="1:13" ht="15.75" hidden="1">
      <c r="A585" s="393"/>
      <c r="B585" s="393"/>
      <c r="C585" s="393"/>
      <c r="D585" s="393"/>
      <c r="E585" s="393"/>
      <c r="F585" s="393"/>
      <c r="G585" s="393"/>
      <c r="H585" s="393"/>
      <c r="I585" s="393"/>
      <c r="J585" s="350"/>
    </row>
    <row r="586" spans="1:13" ht="15.75" hidden="1">
      <c r="A586" s="389"/>
      <c r="B586" s="359"/>
      <c r="C586" s="359"/>
      <c r="D586" s="359"/>
      <c r="E586" s="359"/>
      <c r="F586" s="359"/>
      <c r="G586" s="359"/>
      <c r="H586" s="359"/>
      <c r="I586" s="389"/>
    </row>
    <row r="587" spans="1:13" ht="15.75" hidden="1">
      <c r="A587" s="389"/>
      <c r="B587" s="359"/>
      <c r="C587" s="359"/>
      <c r="D587" s="359"/>
      <c r="E587" s="359"/>
      <c r="F587" s="359"/>
      <c r="G587" s="359"/>
      <c r="H587" s="359"/>
      <c r="I587" s="389"/>
    </row>
    <row r="588" spans="1:13" ht="15.75" hidden="1">
      <c r="A588" s="393"/>
      <c r="B588" s="393"/>
      <c r="C588" s="393"/>
      <c r="D588" s="393"/>
      <c r="E588" s="393"/>
      <c r="F588" s="393"/>
      <c r="G588" s="393"/>
      <c r="H588" s="393"/>
      <c r="I588" s="393"/>
      <c r="J588" s="350"/>
    </row>
    <row r="589" spans="1:13" ht="15.75" hidden="1">
      <c r="A589" s="393"/>
      <c r="B589" s="393"/>
      <c r="C589" s="393"/>
      <c r="D589" s="393"/>
      <c r="E589" s="393"/>
      <c r="F589" s="393"/>
      <c r="G589" s="393"/>
      <c r="H589" s="393"/>
      <c r="I589" s="393"/>
      <c r="J589" s="350"/>
    </row>
    <row r="590" spans="1:13" ht="15.75" hidden="1">
      <c r="A590" s="389"/>
      <c r="B590" s="359"/>
      <c r="C590" s="359"/>
      <c r="D590" s="359"/>
      <c r="E590" s="359"/>
      <c r="F590" s="359"/>
      <c r="G590" s="359"/>
      <c r="H590" s="359"/>
      <c r="I590" s="389"/>
    </row>
    <row r="591" spans="1:13" ht="15.75" hidden="1">
      <c r="A591" s="389"/>
      <c r="B591" s="359"/>
      <c r="C591" s="359"/>
      <c r="D591" s="359"/>
      <c r="E591" s="359"/>
      <c r="F591" s="359"/>
      <c r="G591" s="359"/>
      <c r="H591" s="359"/>
      <c r="I591" s="389"/>
    </row>
    <row r="592" spans="1:13" ht="15.75" hidden="1">
      <c r="A592" s="389"/>
      <c r="B592" s="359"/>
      <c r="C592" s="359"/>
      <c r="D592" s="359"/>
      <c r="E592" s="359"/>
      <c r="F592" s="359"/>
      <c r="G592" s="359"/>
      <c r="H592" s="359"/>
      <c r="I592" s="389"/>
    </row>
    <row r="593" spans="1:9" ht="15.75" hidden="1">
      <c r="A593" s="389"/>
      <c r="B593" s="359"/>
      <c r="C593" s="359"/>
      <c r="D593" s="359"/>
      <c r="E593" s="359"/>
      <c r="F593" s="359"/>
      <c r="G593" s="359"/>
      <c r="H593" s="359"/>
      <c r="I593" s="389"/>
    </row>
    <row r="594" spans="1:9" ht="15.75" hidden="1">
      <c r="A594" s="389"/>
      <c r="B594" s="359"/>
      <c r="C594" s="359"/>
      <c r="D594" s="359"/>
      <c r="E594" s="359"/>
      <c r="F594" s="359"/>
      <c r="G594" s="359"/>
      <c r="H594" s="359"/>
      <c r="I594" s="389"/>
    </row>
    <row r="595" spans="1:9" ht="15.75" hidden="1">
      <c r="A595" s="389"/>
      <c r="B595" s="359"/>
      <c r="C595" s="359"/>
      <c r="D595" s="359"/>
      <c r="E595" s="359"/>
      <c r="F595" s="359"/>
      <c r="G595" s="359"/>
      <c r="H595" s="359"/>
      <c r="I595" s="389"/>
    </row>
    <row r="596" spans="1:9" ht="15.75" hidden="1">
      <c r="A596" s="389"/>
      <c r="B596" s="359"/>
      <c r="C596" s="359"/>
      <c r="D596" s="359"/>
      <c r="E596" s="359"/>
      <c r="F596" s="359"/>
      <c r="G596" s="359"/>
      <c r="H596" s="359"/>
      <c r="I596" s="389"/>
    </row>
    <row r="597" spans="1:9" ht="15.75" hidden="1">
      <c r="A597" s="389"/>
      <c r="B597" s="359"/>
      <c r="C597" s="359"/>
      <c r="D597" s="359"/>
      <c r="E597" s="359"/>
      <c r="F597" s="359"/>
      <c r="G597" s="359"/>
      <c r="H597" s="359"/>
      <c r="I597" s="389"/>
    </row>
    <row r="598" spans="1:9" ht="15.75" hidden="1">
      <c r="A598" s="389"/>
      <c r="B598" s="359"/>
      <c r="C598" s="359"/>
      <c r="D598" s="359"/>
      <c r="E598" s="359"/>
      <c r="F598" s="359"/>
      <c r="G598" s="359"/>
      <c r="H598" s="359"/>
      <c r="I598" s="389"/>
    </row>
    <row r="599" spans="1:9" ht="15.75" hidden="1">
      <c r="A599" s="389"/>
      <c r="B599" s="359"/>
      <c r="C599" s="359"/>
      <c r="D599" s="359"/>
      <c r="E599" s="359"/>
      <c r="F599" s="359"/>
      <c r="G599" s="359"/>
      <c r="H599" s="359"/>
      <c r="I599" s="389"/>
    </row>
    <row r="600" spans="1:9" ht="15.75" hidden="1">
      <c r="A600" s="389"/>
      <c r="B600" s="359"/>
      <c r="C600" s="359"/>
      <c r="D600" s="359"/>
      <c r="E600" s="359"/>
      <c r="F600" s="359"/>
      <c r="G600" s="359"/>
      <c r="H600" s="359"/>
      <c r="I600" s="389"/>
    </row>
    <row r="601" spans="1:9" ht="15.75" hidden="1">
      <c r="A601" s="389"/>
      <c r="B601" s="359"/>
      <c r="C601" s="359"/>
      <c r="D601" s="359"/>
      <c r="E601" s="359"/>
      <c r="F601" s="359"/>
      <c r="G601" s="359"/>
      <c r="H601" s="359"/>
      <c r="I601" s="389"/>
    </row>
    <row r="602" spans="1:9" ht="15.75" hidden="1">
      <c r="A602" s="389"/>
      <c r="B602" s="359"/>
      <c r="C602" s="359"/>
      <c r="D602" s="359"/>
      <c r="E602" s="359"/>
      <c r="F602" s="359"/>
      <c r="G602" s="359"/>
      <c r="H602" s="359"/>
      <c r="I602" s="389"/>
    </row>
    <row r="603" spans="1:9" ht="15.75" hidden="1">
      <c r="A603" s="389"/>
      <c r="B603" s="359"/>
      <c r="C603" s="359"/>
      <c r="D603" s="359"/>
      <c r="E603" s="359"/>
      <c r="F603" s="359"/>
      <c r="G603" s="359"/>
      <c r="H603" s="359"/>
      <c r="I603" s="389"/>
    </row>
    <row r="604" spans="1:9" ht="15.75" hidden="1">
      <c r="A604" s="389"/>
      <c r="B604" s="359"/>
      <c r="C604" s="359"/>
      <c r="D604" s="359"/>
      <c r="E604" s="359"/>
      <c r="F604" s="359"/>
      <c r="G604" s="359"/>
      <c r="H604" s="359"/>
      <c r="I604" s="389"/>
    </row>
    <row r="605" spans="1:9" ht="15.75" hidden="1">
      <c r="A605" s="389"/>
      <c r="B605" s="359"/>
      <c r="C605" s="359"/>
      <c r="D605" s="359"/>
      <c r="E605" s="359"/>
      <c r="F605" s="359"/>
      <c r="G605" s="359"/>
      <c r="H605" s="359"/>
      <c r="I605" s="389"/>
    </row>
    <row r="606" spans="1:9" ht="15.75" hidden="1">
      <c r="A606" s="389"/>
      <c r="B606" s="359"/>
      <c r="C606" s="359"/>
      <c r="D606" s="359"/>
      <c r="E606" s="359"/>
      <c r="F606" s="359"/>
      <c r="G606" s="359"/>
      <c r="H606" s="359"/>
      <c r="I606" s="389"/>
    </row>
    <row r="607" spans="1:9" ht="15.75" hidden="1">
      <c r="A607" s="389"/>
      <c r="B607" s="359"/>
      <c r="C607" s="359"/>
      <c r="D607" s="359"/>
      <c r="E607" s="359"/>
      <c r="F607" s="359"/>
      <c r="G607" s="359"/>
      <c r="H607" s="359"/>
      <c r="I607" s="389"/>
    </row>
    <row r="608" spans="1:9" ht="15.75" hidden="1">
      <c r="A608" s="389"/>
      <c r="B608" s="359"/>
      <c r="C608" s="359"/>
      <c r="D608" s="359"/>
      <c r="E608" s="359"/>
      <c r="F608" s="359"/>
      <c r="G608" s="359"/>
      <c r="H608" s="359"/>
      <c r="I608" s="389"/>
    </row>
    <row r="609" spans="1:10" ht="15.75" hidden="1">
      <c r="A609" s="389"/>
      <c r="B609" s="359"/>
      <c r="C609" s="359"/>
      <c r="D609" s="359"/>
      <c r="E609" s="359"/>
      <c r="F609" s="359"/>
      <c r="G609" s="359"/>
      <c r="H609" s="359"/>
      <c r="I609" s="389"/>
    </row>
    <row r="610" spans="1:10" ht="15.75" hidden="1">
      <c r="A610" s="389"/>
      <c r="B610" s="359"/>
      <c r="C610" s="359"/>
      <c r="D610" s="359"/>
      <c r="E610" s="359"/>
      <c r="F610" s="359"/>
      <c r="G610" s="359"/>
      <c r="H610" s="359"/>
      <c r="I610" s="389"/>
    </row>
    <row r="611" spans="1:10" ht="15.75" hidden="1">
      <c r="A611" s="389"/>
      <c r="B611" s="359"/>
      <c r="C611" s="359"/>
      <c r="D611" s="359"/>
      <c r="E611" s="359"/>
      <c r="F611" s="359"/>
      <c r="G611" s="359"/>
      <c r="H611" s="359"/>
      <c r="I611" s="389"/>
    </row>
    <row r="612" spans="1:10" ht="15.75" hidden="1">
      <c r="A612" s="389"/>
      <c r="B612" s="359"/>
      <c r="C612" s="359"/>
      <c r="D612" s="359"/>
      <c r="E612" s="359"/>
      <c r="F612" s="359"/>
      <c r="G612" s="359"/>
      <c r="H612" s="359"/>
      <c r="I612" s="389"/>
    </row>
    <row r="613" spans="1:10" ht="15.75" hidden="1">
      <c r="A613" s="389"/>
      <c r="B613" s="359"/>
      <c r="C613" s="359"/>
      <c r="D613" s="359"/>
      <c r="E613" s="359"/>
      <c r="F613" s="359"/>
      <c r="G613" s="359"/>
      <c r="H613" s="359"/>
      <c r="I613" s="389"/>
    </row>
    <row r="614" spans="1:10" ht="15.75" hidden="1">
      <c r="A614" s="389"/>
      <c r="B614" s="359"/>
      <c r="C614" s="359"/>
      <c r="D614" s="359"/>
      <c r="E614" s="359"/>
      <c r="F614" s="359"/>
      <c r="G614" s="359"/>
      <c r="H614" s="359"/>
      <c r="I614" s="389"/>
    </row>
    <row r="615" spans="1:10" ht="15.75" hidden="1">
      <c r="A615" s="389"/>
      <c r="B615" s="359"/>
      <c r="C615" s="359"/>
      <c r="D615" s="359"/>
      <c r="E615" s="359"/>
      <c r="F615" s="359"/>
      <c r="G615" s="359"/>
      <c r="H615" s="359"/>
      <c r="I615" s="389"/>
    </row>
    <row r="616" spans="1:10" ht="15.75" hidden="1">
      <c r="A616" s="393"/>
      <c r="B616" s="393"/>
      <c r="C616" s="393"/>
      <c r="D616" s="393"/>
      <c r="E616" s="393"/>
      <c r="F616" s="393"/>
      <c r="G616" s="393"/>
      <c r="H616" s="393"/>
      <c r="I616" s="393"/>
      <c r="J616" s="350"/>
    </row>
    <row r="617" spans="1:10" ht="15.75" hidden="1">
      <c r="A617" s="389"/>
      <c r="B617" s="359"/>
      <c r="C617" s="359"/>
      <c r="D617" s="359"/>
      <c r="E617" s="359"/>
      <c r="F617" s="359"/>
      <c r="G617" s="359"/>
      <c r="H617" s="359"/>
      <c r="I617" s="389"/>
    </row>
    <row r="618" spans="1:10" ht="15.75" hidden="1">
      <c r="A618" s="389"/>
      <c r="B618" s="359"/>
      <c r="C618" s="359"/>
      <c r="D618" s="359"/>
      <c r="E618" s="359"/>
      <c r="F618" s="359"/>
      <c r="G618" s="359"/>
      <c r="H618" s="359"/>
      <c r="I618" s="389"/>
    </row>
    <row r="619" spans="1:10" ht="15.75" hidden="1">
      <c r="A619" s="389"/>
      <c r="B619" s="359"/>
      <c r="C619" s="359"/>
      <c r="D619" s="359"/>
      <c r="E619" s="359"/>
      <c r="F619" s="359"/>
      <c r="G619" s="359"/>
      <c r="H619" s="359"/>
      <c r="I619" s="389"/>
    </row>
    <row r="620" spans="1:10" ht="15.75" hidden="1">
      <c r="A620" s="389"/>
      <c r="B620" s="359"/>
      <c r="C620" s="359"/>
      <c r="D620" s="359"/>
      <c r="E620" s="359"/>
      <c r="F620" s="359"/>
      <c r="G620" s="359"/>
      <c r="H620" s="359"/>
      <c r="I620" s="389"/>
    </row>
    <row r="621" spans="1:10" ht="15.75" hidden="1">
      <c r="A621" s="389"/>
      <c r="B621" s="359"/>
      <c r="C621" s="359"/>
      <c r="D621" s="359"/>
      <c r="E621" s="359"/>
      <c r="F621" s="359"/>
      <c r="G621" s="359"/>
      <c r="H621" s="359"/>
      <c r="I621" s="389"/>
    </row>
    <row r="622" spans="1:10" ht="15.75" hidden="1">
      <c r="A622" s="389"/>
      <c r="B622" s="359"/>
      <c r="C622" s="359"/>
      <c r="D622" s="359"/>
      <c r="E622" s="359"/>
      <c r="F622" s="359"/>
      <c r="G622" s="359"/>
      <c r="H622" s="359"/>
      <c r="I622" s="389"/>
    </row>
    <row r="623" spans="1:10" ht="15.75" hidden="1">
      <c r="A623" s="389"/>
      <c r="B623" s="359"/>
      <c r="C623" s="359"/>
      <c r="D623" s="359"/>
      <c r="E623" s="359"/>
      <c r="F623" s="359"/>
      <c r="G623" s="359"/>
      <c r="H623" s="359"/>
      <c r="I623" s="389"/>
    </row>
    <row r="624" spans="1:10" ht="15.75" hidden="1">
      <c r="A624" s="389"/>
      <c r="B624" s="359"/>
      <c r="C624" s="359"/>
      <c r="D624" s="359"/>
      <c r="E624" s="359"/>
      <c r="F624" s="359"/>
      <c r="G624" s="359"/>
      <c r="H624" s="359"/>
      <c r="I624" s="389"/>
    </row>
    <row r="625" spans="1:10" ht="15.75" hidden="1">
      <c r="A625" s="389"/>
      <c r="B625" s="359"/>
      <c r="C625" s="359"/>
      <c r="D625" s="359"/>
      <c r="E625" s="359"/>
      <c r="F625" s="359"/>
      <c r="G625" s="359"/>
      <c r="H625" s="359"/>
      <c r="I625" s="389"/>
    </row>
    <row r="626" spans="1:10" ht="15.75" hidden="1">
      <c r="A626" s="389"/>
      <c r="B626" s="359"/>
      <c r="C626" s="359"/>
      <c r="D626" s="359"/>
      <c r="E626" s="359"/>
      <c r="F626" s="359"/>
      <c r="G626" s="359"/>
      <c r="H626" s="359"/>
      <c r="I626" s="389"/>
    </row>
    <row r="627" spans="1:10" ht="15.75" hidden="1">
      <c r="A627" s="389"/>
      <c r="B627" s="359"/>
      <c r="C627" s="359"/>
      <c r="D627" s="359"/>
      <c r="E627" s="359"/>
      <c r="F627" s="359"/>
      <c r="G627" s="359"/>
      <c r="H627" s="359"/>
      <c r="I627" s="389"/>
    </row>
    <row r="628" spans="1:10" ht="15.75" hidden="1">
      <c r="A628" s="389"/>
      <c r="B628" s="359"/>
      <c r="C628" s="359"/>
      <c r="D628" s="359"/>
      <c r="E628" s="359"/>
      <c r="F628" s="359"/>
      <c r="G628" s="359"/>
      <c r="H628" s="359"/>
      <c r="I628" s="389"/>
    </row>
    <row r="629" spans="1:10" ht="15.75" hidden="1">
      <c r="A629" s="389"/>
      <c r="B629" s="359"/>
      <c r="C629" s="359"/>
      <c r="D629" s="359"/>
      <c r="E629" s="359"/>
      <c r="F629" s="359"/>
      <c r="G629" s="359"/>
      <c r="H629" s="359"/>
      <c r="I629" s="389"/>
    </row>
    <row r="630" spans="1:10" ht="15.75" hidden="1">
      <c r="A630" s="389"/>
      <c r="B630" s="359"/>
      <c r="C630" s="359"/>
      <c r="D630" s="359"/>
      <c r="E630" s="359"/>
      <c r="F630" s="359"/>
      <c r="G630" s="359"/>
      <c r="H630" s="359"/>
      <c r="I630" s="389"/>
    </row>
    <row r="631" spans="1:10" ht="15.75" hidden="1">
      <c r="A631" s="389"/>
      <c r="B631" s="359"/>
      <c r="C631" s="359"/>
      <c r="D631" s="359"/>
      <c r="E631" s="359"/>
      <c r="F631" s="359"/>
      <c r="G631" s="359"/>
      <c r="H631" s="359"/>
      <c r="I631" s="389"/>
    </row>
    <row r="632" spans="1:10" ht="15.75" hidden="1">
      <c r="A632" s="389"/>
      <c r="B632" s="359"/>
      <c r="C632" s="359"/>
      <c r="D632" s="359"/>
      <c r="E632" s="359"/>
      <c r="F632" s="359"/>
      <c r="G632" s="359"/>
      <c r="H632" s="359"/>
      <c r="I632" s="389"/>
    </row>
    <row r="633" spans="1:10" ht="15.75" hidden="1">
      <c r="A633" s="389"/>
      <c r="B633" s="359"/>
      <c r="C633" s="359"/>
      <c r="D633" s="359"/>
      <c r="E633" s="359"/>
      <c r="F633" s="359"/>
      <c r="G633" s="359"/>
      <c r="H633" s="359"/>
      <c r="I633" s="389"/>
    </row>
    <row r="634" spans="1:10" ht="15.75" hidden="1">
      <c r="A634" s="393"/>
      <c r="B634" s="393"/>
      <c r="C634" s="393"/>
      <c r="D634" s="393"/>
      <c r="E634" s="393"/>
      <c r="F634" s="393"/>
      <c r="G634" s="393"/>
      <c r="H634" s="393"/>
      <c r="I634" s="393"/>
      <c r="J634" s="350"/>
    </row>
    <row r="635" spans="1:10" ht="15.75" hidden="1">
      <c r="A635" s="389"/>
      <c r="B635" s="389"/>
      <c r="C635" s="389"/>
      <c r="D635" s="389"/>
      <c r="E635" s="389"/>
      <c r="F635" s="389"/>
      <c r="G635" s="389"/>
      <c r="H635" s="389"/>
      <c r="I635" s="389"/>
    </row>
    <row r="636" spans="1:10" ht="15.75">
      <c r="A636" s="389"/>
      <c r="B636" s="389"/>
      <c r="C636" s="389"/>
      <c r="D636" s="389"/>
      <c r="E636" s="389"/>
      <c r="F636" s="389"/>
      <c r="G636" s="389"/>
      <c r="H636" s="389"/>
      <c r="I636" s="389"/>
    </row>
    <row r="637" spans="1:10" ht="15.75">
      <c r="A637" s="389"/>
      <c r="B637" s="389"/>
      <c r="C637" s="389"/>
      <c r="D637" s="389"/>
      <c r="E637" s="389"/>
      <c r="F637" s="389"/>
      <c r="G637" s="389"/>
      <c r="H637" s="389"/>
      <c r="I637" s="389"/>
    </row>
    <row r="638" spans="1:10" ht="16.5">
      <c r="A638" s="553" t="s">
        <v>595</v>
      </c>
      <c r="B638" s="554" t="s">
        <v>848</v>
      </c>
      <c r="C638" s="555"/>
      <c r="D638" s="555"/>
      <c r="E638" s="555"/>
      <c r="F638" s="555"/>
      <c r="G638" s="555"/>
      <c r="H638" s="555"/>
      <c r="I638" s="389"/>
    </row>
    <row r="639" spans="1:10" ht="16.5">
      <c r="A639" s="556"/>
      <c r="B639" s="556"/>
      <c r="C639" s="556"/>
      <c r="D639" s="556"/>
      <c r="E639" s="556"/>
      <c r="F639" s="556"/>
      <c r="G639" s="556"/>
      <c r="H639" s="556"/>
      <c r="I639" s="389"/>
    </row>
    <row r="640" spans="1:10" ht="16.5">
      <c r="A640" s="556"/>
      <c r="B640" s="556"/>
      <c r="C640" s="556"/>
      <c r="D640" s="556"/>
      <c r="E640" s="556"/>
      <c r="F640" s="556"/>
      <c r="G640" s="556"/>
      <c r="H640" s="356" t="s">
        <v>724</v>
      </c>
      <c r="I640" s="389"/>
    </row>
    <row r="641" spans="1:9" ht="30">
      <c r="A641" s="556"/>
      <c r="B641" s="557" t="s">
        <v>711</v>
      </c>
      <c r="C641" s="558" t="s">
        <v>712</v>
      </c>
      <c r="D641" s="557" t="s">
        <v>898</v>
      </c>
      <c r="E641" s="557" t="s">
        <v>905</v>
      </c>
      <c r="F641" s="557" t="s">
        <v>906</v>
      </c>
      <c r="G641" s="557" t="s">
        <v>907</v>
      </c>
      <c r="H641" s="557" t="s">
        <v>751</v>
      </c>
      <c r="I641" s="557" t="s">
        <v>738</v>
      </c>
    </row>
    <row r="642" spans="1:9" ht="27" customHeight="1">
      <c r="A642" s="556"/>
      <c r="B642" s="371">
        <v>1</v>
      </c>
      <c r="C642" s="559" t="s">
        <v>713</v>
      </c>
      <c r="D642" s="560"/>
      <c r="E642" s="560"/>
      <c r="F642" s="560"/>
      <c r="G642" s="560"/>
      <c r="H642" s="560"/>
      <c r="I642" s="560"/>
    </row>
    <row r="643" spans="1:9" ht="27">
      <c r="A643" s="556"/>
      <c r="B643" s="371" t="s">
        <v>412</v>
      </c>
      <c r="C643" s="561" t="s">
        <v>714</v>
      </c>
      <c r="D643" s="560"/>
      <c r="E643" s="560"/>
      <c r="F643" s="560"/>
      <c r="G643" s="560"/>
      <c r="H643" s="560"/>
      <c r="I643" s="560"/>
    </row>
    <row r="644" spans="1:9" ht="40.5">
      <c r="A644" s="556"/>
      <c r="B644" s="371" t="s">
        <v>414</v>
      </c>
      <c r="C644" s="561" t="s">
        <v>715</v>
      </c>
      <c r="D644" s="560"/>
      <c r="E644" s="560"/>
      <c r="F644" s="560"/>
      <c r="G644" s="560"/>
      <c r="H644" s="560"/>
      <c r="I644" s="560"/>
    </row>
    <row r="645" spans="1:9" ht="67.5">
      <c r="A645" s="556"/>
      <c r="B645" s="371" t="s">
        <v>416</v>
      </c>
      <c r="C645" s="561" t="s">
        <v>716</v>
      </c>
      <c r="D645" s="560"/>
      <c r="E645" s="560"/>
      <c r="F645" s="560"/>
      <c r="G645" s="560"/>
      <c r="H645" s="560"/>
      <c r="I645" s="560"/>
    </row>
    <row r="646" spans="1:9" ht="27">
      <c r="A646" s="556"/>
      <c r="B646" s="371"/>
      <c r="C646" s="561" t="s">
        <v>717</v>
      </c>
      <c r="D646" s="560"/>
      <c r="E646" s="560"/>
      <c r="F646" s="560"/>
      <c r="G646" s="560"/>
      <c r="H646" s="560"/>
      <c r="I646" s="560"/>
    </row>
    <row r="647" spans="1:9" ht="16.5">
      <c r="A647" s="556"/>
      <c r="B647" s="371"/>
      <c r="C647" s="559"/>
      <c r="D647" s="560"/>
      <c r="E647" s="560"/>
      <c r="F647" s="560"/>
      <c r="G647" s="560"/>
      <c r="H647" s="560"/>
      <c r="I647" s="560"/>
    </row>
    <row r="648" spans="1:9" ht="27">
      <c r="A648" s="556"/>
      <c r="B648" s="371">
        <v>2</v>
      </c>
      <c r="C648" s="561" t="s">
        <v>725</v>
      </c>
      <c r="D648" s="560"/>
      <c r="E648" s="560"/>
      <c r="F648" s="560"/>
      <c r="G648" s="560"/>
      <c r="H648" s="560"/>
      <c r="I648" s="560"/>
    </row>
    <row r="649" spans="1:9" ht="16.5">
      <c r="A649" s="556"/>
      <c r="B649" s="371"/>
      <c r="C649" s="559"/>
      <c r="D649" s="560"/>
      <c r="E649" s="560"/>
      <c r="F649" s="560"/>
      <c r="G649" s="560"/>
      <c r="H649" s="560"/>
      <c r="I649" s="560"/>
    </row>
    <row r="650" spans="1:9" ht="67.5">
      <c r="A650" s="556"/>
      <c r="B650" s="371">
        <v>3</v>
      </c>
      <c r="C650" s="561" t="s">
        <v>718</v>
      </c>
      <c r="D650" s="560"/>
      <c r="E650" s="560"/>
      <c r="F650" s="560"/>
      <c r="G650" s="560"/>
      <c r="H650" s="560"/>
      <c r="I650" s="560"/>
    </row>
    <row r="651" spans="1:9" ht="16.5">
      <c r="A651" s="556"/>
      <c r="B651" s="556"/>
      <c r="C651" s="556"/>
      <c r="D651" s="556"/>
      <c r="E651" s="556"/>
      <c r="F651" s="556"/>
      <c r="G651" s="556"/>
      <c r="H651" s="556"/>
    </row>
    <row r="652" spans="1:9" ht="44.25" customHeight="1">
      <c r="A652" s="556"/>
      <c r="B652" s="562" t="s">
        <v>719</v>
      </c>
      <c r="C652" s="778" t="s">
        <v>720</v>
      </c>
      <c r="D652" s="778"/>
      <c r="E652" s="778"/>
      <c r="F652" s="778"/>
      <c r="G652" s="778"/>
      <c r="H652" s="778"/>
    </row>
    <row r="653" spans="1:9" ht="39" customHeight="1">
      <c r="A653" s="556"/>
      <c r="B653" s="562" t="s">
        <v>721</v>
      </c>
      <c r="C653" s="778" t="s">
        <v>850</v>
      </c>
      <c r="D653" s="778"/>
      <c r="E653" s="778"/>
      <c r="F653" s="778"/>
      <c r="G653" s="778"/>
      <c r="H653" s="778"/>
    </row>
    <row r="654" spans="1:9" ht="35.25" hidden="1" customHeight="1">
      <c r="A654" s="556"/>
      <c r="B654" s="563" t="s">
        <v>722</v>
      </c>
      <c r="C654" s="754" t="s">
        <v>723</v>
      </c>
      <c r="D654" s="754"/>
      <c r="E654" s="754"/>
      <c r="F654" s="754"/>
      <c r="G654" s="754"/>
      <c r="H654" s="754"/>
    </row>
    <row r="655" spans="1:9" ht="3.75" customHeight="1">
      <c r="A655" s="556"/>
      <c r="B655" s="563"/>
      <c r="C655" s="564"/>
      <c r="D655" s="564"/>
      <c r="E655" s="564"/>
      <c r="F655" s="564"/>
      <c r="G655" s="564"/>
      <c r="H655" s="564"/>
    </row>
    <row r="656" spans="1:9" ht="21" customHeight="1"/>
    <row r="657" spans="1:9" ht="15.75">
      <c r="A657" s="389"/>
      <c r="B657" s="565" t="s">
        <v>7</v>
      </c>
      <c r="C657" s="755">
        <f>'Names of Bidder'!D36</f>
        <v>0</v>
      </c>
      <c r="D657" s="755"/>
      <c r="E657" s="389"/>
      <c r="F657" s="566" t="s">
        <v>5</v>
      </c>
      <c r="G657" s="756">
        <f>'Names of Bidder'!D33</f>
        <v>0</v>
      </c>
      <c r="H657" s="756"/>
      <c r="I657" s="756"/>
    </row>
    <row r="658" spans="1:9" ht="15.75">
      <c r="A658" s="389"/>
      <c r="B658" s="565" t="s">
        <v>8</v>
      </c>
      <c r="C658" s="599">
        <f>'Names of Bidder'!D37</f>
        <v>0</v>
      </c>
      <c r="D658" s="389"/>
      <c r="E658" s="389"/>
      <c r="F658" s="566" t="s">
        <v>6</v>
      </c>
      <c r="G658" s="756">
        <f>'Names of Bidder'!D34</f>
        <v>0</v>
      </c>
      <c r="H658" s="756"/>
      <c r="I658" s="756"/>
    </row>
  </sheetData>
  <sheetProtection algorithmName="SHA-512" hashValue="evE1Scb0PvpIYUUx4vyTHZxJpIuLK/+V9dyodhd0yCWLsIgv6WQmE2QeL4rGz7ZPZdzp7wXxDUVeNiq17pSExg==" saltValue="HmD3E1MegkoE91fCPYwcFg==" spinCount="100000" sheet="1" formatColumns="0" formatRows="0" selectLockedCells="1"/>
  <dataConsolidate/>
  <customSheetViews>
    <customSheetView guid="{496AE10D-777F-41DC-9459-B685612D7084}" showPageBreaks="1" fitToPage="1" printArea="1" hiddenRows="1" hiddenColumns="1" view="pageBreakPreview" topLeftCell="A141">
      <selection activeCell="F141" sqref="F141:G141"/>
      <rowBreaks count="10" manualBreakCount="10">
        <brk id="36" max="8" man="1"/>
        <brk id="118" max="8" man="1"/>
        <brk id="157" max="8" man="1"/>
        <brk id="225" max="8" man="1"/>
        <brk id="246" max="8" man="1"/>
        <brk id="262" max="8" man="1"/>
        <brk id="332" max="8" man="1"/>
        <brk id="533" max="8" man="1"/>
        <brk id="562" max="8" man="1"/>
        <brk id="645" max="8" man="1"/>
      </rowBreaks>
      <pageMargins left="0.74803149606299202" right="0.74803149606299202" top="0.66929133858267698" bottom="0.196850393700787" header="0.511811023622047" footer="0.15748031496063"/>
      <printOptions horizontalCentered="1"/>
      <pageSetup scale="87" fitToHeight="0" orientation="portrait" r:id="rId1"/>
      <headerFooter alignWithMargins="0"/>
    </customSheetView>
    <customSheetView guid="{148014DA-3A4E-4452-87FA-29E4225C1DBF}" scale="130" showPageBreaks="1" fitToPage="1" printArea="1" hiddenRows="1" hiddenColumns="1" view="pageBreakPreview" topLeftCell="A134">
      <selection activeCell="F134" sqref="F134:G134"/>
      <rowBreaks count="11" manualBreakCount="11">
        <brk id="36" max="8" man="1"/>
        <brk id="120" max="8" man="1"/>
        <brk id="154" max="8" man="1"/>
        <brk id="197" max="8" man="1"/>
        <brk id="259" max="8" man="1"/>
        <brk id="280" max="8" man="1"/>
        <brk id="296" max="8" man="1"/>
        <brk id="366" max="8" man="1"/>
        <brk id="567" max="8" man="1"/>
        <brk id="596" max="8" man="1"/>
        <brk id="679" max="8" man="1"/>
      </rowBreaks>
      <pageMargins left="0.74803149606299202" right="0.74803149606299202" top="0.66929133858267698" bottom="0.196850393700787" header="0.511811023622047" footer="0.15748031496063"/>
      <printOptions horizontalCentered="1"/>
      <pageSetup scale="87" fitToHeight="0" orientation="portrait" r:id="rId2"/>
      <headerFooter alignWithMargins="0"/>
    </customSheetView>
    <customSheetView guid="{4167AD0A-C305-4E18-90C0-E68C87B87BD7}" scale="130" showPageBreaks="1" fitToPage="1" printArea="1" hiddenRows="1" hiddenColumns="1" view="pageBreakPreview" topLeftCell="A134">
      <selection activeCell="F134" sqref="F134:G134"/>
      <rowBreaks count="11" manualBreakCount="11">
        <brk id="36" max="8" man="1"/>
        <brk id="120" max="8" man="1"/>
        <brk id="154" max="8" man="1"/>
        <brk id="197" max="8" man="1"/>
        <brk id="259" max="8" man="1"/>
        <brk id="280" max="8" man="1"/>
        <brk id="296" max="8" man="1"/>
        <brk id="366" max="8" man="1"/>
        <brk id="567" max="8" man="1"/>
        <brk id="596" max="8" man="1"/>
        <brk id="679" max="8" man="1"/>
      </rowBreaks>
      <pageMargins left="0.74803149606299202" right="0.74803149606299202" top="0.66929133858267698" bottom="0.196850393700787" header="0.511811023622047" footer="0.15748031496063"/>
      <printOptions horizontalCentered="1"/>
      <pageSetup scale="87" fitToHeight="0" orientation="portrait" r:id="rId3"/>
      <headerFooter alignWithMargins="0"/>
    </customSheetView>
    <customSheetView guid="{002E11BA-D943-47A9-AEDC-085D4F2D2416}" showPageBreaks="1" fitToPage="1" printArea="1" hiddenRows="1" hiddenColumns="1" view="pageBreakPreview" topLeftCell="A122">
      <selection activeCell="F140" sqref="F140:G140"/>
      <rowBreaks count="10" manualBreakCount="10">
        <brk id="36" max="8" man="1"/>
        <brk id="117" max="8" man="1"/>
        <brk id="156" max="8" man="1"/>
        <brk id="224" max="8" man="1"/>
        <brk id="245" max="8" man="1"/>
        <brk id="261" max="8" man="1"/>
        <brk id="331" max="8" man="1"/>
        <brk id="532" max="8" man="1"/>
        <brk id="561" max="8" man="1"/>
        <brk id="644" max="8" man="1"/>
      </rowBreaks>
      <pageMargins left="0.74803149606299202" right="0.74803149606299202" top="0.66929133858267698" bottom="0.196850393700787" header="0.511811023622047" footer="0.15748031496063"/>
      <printOptions horizontalCentered="1"/>
      <pageSetup scale="87" fitToHeight="0" orientation="portrait" r:id="rId4"/>
      <headerFooter alignWithMargins="0"/>
    </customSheetView>
    <customSheetView guid="{BA636A1C-0CF3-411D-9DF7-8E009FB35118}" showPageBreaks="1" fitToPage="1" printArea="1" hiddenRows="1" hiddenColumns="1" view="pageBreakPreview" topLeftCell="A122">
      <selection activeCell="F140" sqref="F140:G140"/>
      <rowBreaks count="10" manualBreakCount="10">
        <brk id="36" max="8" man="1"/>
        <brk id="117" max="8" man="1"/>
        <brk id="156" max="8" man="1"/>
        <brk id="224" max="8" man="1"/>
        <brk id="245" max="8" man="1"/>
        <brk id="261" max="8" man="1"/>
        <brk id="331" max="8" man="1"/>
        <brk id="532" max="8" man="1"/>
        <brk id="561" max="8" man="1"/>
        <brk id="644" max="8" man="1"/>
      </rowBreaks>
      <pageMargins left="0.74803149606299202" right="0.74803149606299202" top="0.66929133858267698" bottom="0.196850393700787" header="0.511811023622047" footer="0.15748031496063"/>
      <printOptions horizontalCentered="1"/>
      <pageSetup scale="87" fitToHeight="0" orientation="portrait" r:id="rId5"/>
      <headerFooter alignWithMargins="0"/>
    </customSheetView>
  </customSheetViews>
  <mergeCells count="458">
    <mergeCell ref="A1:F1"/>
    <mergeCell ref="G1:I1"/>
    <mergeCell ref="A3:I3"/>
    <mergeCell ref="A5:I5"/>
    <mergeCell ref="A8:D8"/>
    <mergeCell ref="B9:D9"/>
    <mergeCell ref="A25:I25"/>
    <mergeCell ref="B26:I26"/>
    <mergeCell ref="B27:I27"/>
    <mergeCell ref="B28:I28"/>
    <mergeCell ref="B29:I29"/>
    <mergeCell ref="B32:I32"/>
    <mergeCell ref="B10:D10"/>
    <mergeCell ref="B11:D11"/>
    <mergeCell ref="B12:D12"/>
    <mergeCell ref="A16:I16"/>
    <mergeCell ref="A18:I18"/>
    <mergeCell ref="A23:I23"/>
    <mergeCell ref="D43:E43"/>
    <mergeCell ref="F43:G43"/>
    <mergeCell ref="H43:I43"/>
    <mergeCell ref="B44:C44"/>
    <mergeCell ref="D44:E44"/>
    <mergeCell ref="F44:G44"/>
    <mergeCell ref="H44:I44"/>
    <mergeCell ref="B33:I33"/>
    <mergeCell ref="B34:I34"/>
    <mergeCell ref="B37:I37"/>
    <mergeCell ref="B38:I38"/>
    <mergeCell ref="B39:I39"/>
    <mergeCell ref="B42:C42"/>
    <mergeCell ref="D42:I42"/>
    <mergeCell ref="A45:A47"/>
    <mergeCell ref="B45:C47"/>
    <mergeCell ref="D45:E45"/>
    <mergeCell ref="F45:G45"/>
    <mergeCell ref="H45:I45"/>
    <mergeCell ref="D46:E46"/>
    <mergeCell ref="F46:G46"/>
    <mergeCell ref="H46:I46"/>
    <mergeCell ref="D47:E47"/>
    <mergeCell ref="F47:G47"/>
    <mergeCell ref="H47:I47"/>
    <mergeCell ref="B48:C48"/>
    <mergeCell ref="D48:E48"/>
    <mergeCell ref="F48:G48"/>
    <mergeCell ref="H48:I48"/>
    <mergeCell ref="B49:C49"/>
    <mergeCell ref="D49:E49"/>
    <mergeCell ref="F49:G49"/>
    <mergeCell ref="H49:I49"/>
    <mergeCell ref="B52:C52"/>
    <mergeCell ref="D52:E52"/>
    <mergeCell ref="F52:G52"/>
    <mergeCell ref="H52:I52"/>
    <mergeCell ref="B53:C53"/>
    <mergeCell ref="D53:E53"/>
    <mergeCell ref="F53:G53"/>
    <mergeCell ref="H53:I53"/>
    <mergeCell ref="B50:C50"/>
    <mergeCell ref="D50:E50"/>
    <mergeCell ref="F50:G50"/>
    <mergeCell ref="H50:I50"/>
    <mergeCell ref="B51:C51"/>
    <mergeCell ref="D51:E51"/>
    <mergeCell ref="F51:G51"/>
    <mergeCell ref="H51:I51"/>
    <mergeCell ref="D56:E56"/>
    <mergeCell ref="F56:G56"/>
    <mergeCell ref="H56:I56"/>
    <mergeCell ref="B100:I100"/>
    <mergeCell ref="D54:E54"/>
    <mergeCell ref="F54:G54"/>
    <mergeCell ref="H54:I54"/>
    <mergeCell ref="D55:E55"/>
    <mergeCell ref="F55:G55"/>
    <mergeCell ref="H55:I55"/>
    <mergeCell ref="B129:I129"/>
    <mergeCell ref="B131:I131"/>
    <mergeCell ref="B132:I132"/>
    <mergeCell ref="B139:I139"/>
    <mergeCell ref="B111:I111"/>
    <mergeCell ref="B102:I102"/>
    <mergeCell ref="B104:I104"/>
    <mergeCell ref="B106:I106"/>
    <mergeCell ref="B108:I108"/>
    <mergeCell ref="B110:I110"/>
    <mergeCell ref="B114:I118"/>
    <mergeCell ref="C119:I119"/>
    <mergeCell ref="C120:I120"/>
    <mergeCell ref="C121:I121"/>
    <mergeCell ref="C122:I122"/>
    <mergeCell ref="C123:I123"/>
    <mergeCell ref="A125:I126"/>
    <mergeCell ref="B140:E140"/>
    <mergeCell ref="F140:G140"/>
    <mergeCell ref="H140:I140"/>
    <mergeCell ref="B143:E143"/>
    <mergeCell ref="F143:G143"/>
    <mergeCell ref="H143:I143"/>
    <mergeCell ref="B141:E141"/>
    <mergeCell ref="F141:G141"/>
    <mergeCell ref="H141:I141"/>
    <mergeCell ref="A145:A148"/>
    <mergeCell ref="B145:E148"/>
    <mergeCell ref="F145:G145"/>
    <mergeCell ref="H145:I145"/>
    <mergeCell ref="F146:G146"/>
    <mergeCell ref="H146:I146"/>
    <mergeCell ref="F147:G147"/>
    <mergeCell ref="H147:I147"/>
    <mergeCell ref="F148:G148"/>
    <mergeCell ref="H148:I148"/>
    <mergeCell ref="A158:A160"/>
    <mergeCell ref="B158:E158"/>
    <mergeCell ref="B159:E159"/>
    <mergeCell ref="B160:E160"/>
    <mergeCell ref="F149:G149"/>
    <mergeCell ref="H149:I149"/>
    <mergeCell ref="F150:G150"/>
    <mergeCell ref="H150:I150"/>
    <mergeCell ref="F151:G151"/>
    <mergeCell ref="H151:I151"/>
    <mergeCell ref="B191:E191"/>
    <mergeCell ref="B226:I226"/>
    <mergeCell ref="B228:I228"/>
    <mergeCell ref="B230:I230"/>
    <mergeCell ref="F191:I191"/>
    <mergeCell ref="B179:E179"/>
    <mergeCell ref="B180:E180"/>
    <mergeCell ref="B173:E173"/>
    <mergeCell ref="B174:E174"/>
    <mergeCell ref="B177:I177"/>
    <mergeCell ref="B178:E178"/>
    <mergeCell ref="F178:I178"/>
    <mergeCell ref="F179:I179"/>
    <mergeCell ref="F180:I180"/>
    <mergeCell ref="B181:E181"/>
    <mergeCell ref="F181:I181"/>
    <mergeCell ref="B237:I237"/>
    <mergeCell ref="B239:I239"/>
    <mergeCell ref="B241:I241"/>
    <mergeCell ref="B243:I243"/>
    <mergeCell ref="B244:I244"/>
    <mergeCell ref="B247:I247"/>
    <mergeCell ref="B231:I231"/>
    <mergeCell ref="B232:I232"/>
    <mergeCell ref="B233:I233"/>
    <mergeCell ref="B234:I234"/>
    <mergeCell ref="B235:I235"/>
    <mergeCell ref="B236:I236"/>
    <mergeCell ref="C253:F253"/>
    <mergeCell ref="G253:I253"/>
    <mergeCell ref="B254:I254"/>
    <mergeCell ref="C256:I256"/>
    <mergeCell ref="C258:F258"/>
    <mergeCell ref="G258:I258"/>
    <mergeCell ref="C249:F249"/>
    <mergeCell ref="G249:I249"/>
    <mergeCell ref="C250:F250"/>
    <mergeCell ref="G250:I250"/>
    <mergeCell ref="B251:B252"/>
    <mergeCell ref="C251:F252"/>
    <mergeCell ref="G251:I251"/>
    <mergeCell ref="G252:I252"/>
    <mergeCell ref="B263:B264"/>
    <mergeCell ref="C263:F264"/>
    <mergeCell ref="B265:B266"/>
    <mergeCell ref="C265:F266"/>
    <mergeCell ref="C267:E267"/>
    <mergeCell ref="M267:T267"/>
    <mergeCell ref="B259:B261"/>
    <mergeCell ref="C259:F261"/>
    <mergeCell ref="G259:I259"/>
    <mergeCell ref="G260:I260"/>
    <mergeCell ref="G261:I261"/>
    <mergeCell ref="C262:F262"/>
    <mergeCell ref="G262:I262"/>
    <mergeCell ref="C327:F327"/>
    <mergeCell ref="G327:I327"/>
    <mergeCell ref="B328:B330"/>
    <mergeCell ref="C328:F330"/>
    <mergeCell ref="G328:I328"/>
    <mergeCell ref="G329:I329"/>
    <mergeCell ref="G330:I330"/>
    <mergeCell ref="C268:E268"/>
    <mergeCell ref="C269:F269"/>
    <mergeCell ref="C270:F270"/>
    <mergeCell ref="C283:F283"/>
    <mergeCell ref="G283:I283"/>
    <mergeCell ref="C325:I325"/>
    <mergeCell ref="C336:E336"/>
    <mergeCell ref="C337:E337"/>
    <mergeCell ref="C338:F338"/>
    <mergeCell ref="C339:F339"/>
    <mergeCell ref="C352:F352"/>
    <mergeCell ref="G352:I352"/>
    <mergeCell ref="C331:F331"/>
    <mergeCell ref="G331:I331"/>
    <mergeCell ref="B332:B333"/>
    <mergeCell ref="C332:F333"/>
    <mergeCell ref="B334:B335"/>
    <mergeCell ref="C334:F335"/>
    <mergeCell ref="B366:I366"/>
    <mergeCell ref="B367:E367"/>
    <mergeCell ref="F367:I367"/>
    <mergeCell ref="B368:E368"/>
    <mergeCell ref="F368:I368"/>
    <mergeCell ref="B370:I370"/>
    <mergeCell ref="B358:I358"/>
    <mergeCell ref="B359:I359"/>
    <mergeCell ref="B360:I360"/>
    <mergeCell ref="B361:I361"/>
    <mergeCell ref="B362:I362"/>
    <mergeCell ref="B364:I364"/>
    <mergeCell ref="B376:C376"/>
    <mergeCell ref="D376:E376"/>
    <mergeCell ref="F376:G376"/>
    <mergeCell ref="H376:I376"/>
    <mergeCell ref="B377:C377"/>
    <mergeCell ref="D377:E377"/>
    <mergeCell ref="F377:G377"/>
    <mergeCell ref="H377:I377"/>
    <mergeCell ref="B371:E371"/>
    <mergeCell ref="F371:I371"/>
    <mergeCell ref="B372:E372"/>
    <mergeCell ref="F372:I372"/>
    <mergeCell ref="B374:I374"/>
    <mergeCell ref="B375:C375"/>
    <mergeCell ref="D375:E375"/>
    <mergeCell ref="F375:G375"/>
    <mergeCell ref="H375:I375"/>
    <mergeCell ref="B380:C380"/>
    <mergeCell ref="D380:E380"/>
    <mergeCell ref="F380:G380"/>
    <mergeCell ref="H380:I380"/>
    <mergeCell ref="B381:C381"/>
    <mergeCell ref="D381:E381"/>
    <mergeCell ref="F381:G381"/>
    <mergeCell ref="H381:I381"/>
    <mergeCell ref="B378:C378"/>
    <mergeCell ref="D378:E378"/>
    <mergeCell ref="F378:G378"/>
    <mergeCell ref="H378:I378"/>
    <mergeCell ref="B379:C379"/>
    <mergeCell ref="D379:E379"/>
    <mergeCell ref="F379:G379"/>
    <mergeCell ref="H379:I379"/>
    <mergeCell ref="B382:I382"/>
    <mergeCell ref="B383:C383"/>
    <mergeCell ref="D383:E383"/>
    <mergeCell ref="F383:G383"/>
    <mergeCell ref="H383:I383"/>
    <mergeCell ref="B384:C384"/>
    <mergeCell ref="D384:E384"/>
    <mergeCell ref="F384:G384"/>
    <mergeCell ref="H384:I384"/>
    <mergeCell ref="B387:C387"/>
    <mergeCell ref="D387:E387"/>
    <mergeCell ref="F387:G387"/>
    <mergeCell ref="H387:I387"/>
    <mergeCell ref="B388:C388"/>
    <mergeCell ref="D388:E388"/>
    <mergeCell ref="F388:G388"/>
    <mergeCell ref="H388:I388"/>
    <mergeCell ref="B385:C385"/>
    <mergeCell ref="D385:E385"/>
    <mergeCell ref="F385:G385"/>
    <mergeCell ref="H385:I385"/>
    <mergeCell ref="B386:C386"/>
    <mergeCell ref="D386:E386"/>
    <mergeCell ref="F386:G386"/>
    <mergeCell ref="H386:I386"/>
    <mergeCell ref="B395:I395"/>
    <mergeCell ref="B396:I396"/>
    <mergeCell ref="B397:I397"/>
    <mergeCell ref="B398:I398"/>
    <mergeCell ref="B399:I399"/>
    <mergeCell ref="B400:I400"/>
    <mergeCell ref="B389:C389"/>
    <mergeCell ref="D389:E389"/>
    <mergeCell ref="F389:G389"/>
    <mergeCell ref="H389:I389"/>
    <mergeCell ref="B391:I391"/>
    <mergeCell ref="B393:I393"/>
    <mergeCell ref="B408:I408"/>
    <mergeCell ref="B409:I409"/>
    <mergeCell ref="B412:I412"/>
    <mergeCell ref="B414:I414"/>
    <mergeCell ref="B415:C415"/>
    <mergeCell ref="D415:I415"/>
    <mergeCell ref="B402:I402"/>
    <mergeCell ref="B403:I403"/>
    <mergeCell ref="B404:I404"/>
    <mergeCell ref="B405:I405"/>
    <mergeCell ref="B406:I406"/>
    <mergeCell ref="B407:I407"/>
    <mergeCell ref="B411:I411"/>
    <mergeCell ref="B418:C418"/>
    <mergeCell ref="D418:E418"/>
    <mergeCell ref="F418:G418"/>
    <mergeCell ref="H418:I418"/>
    <mergeCell ref="B419:C419"/>
    <mergeCell ref="D419:E419"/>
    <mergeCell ref="F419:G419"/>
    <mergeCell ref="H419:I419"/>
    <mergeCell ref="D416:E416"/>
    <mergeCell ref="F416:G416"/>
    <mergeCell ref="H416:I416"/>
    <mergeCell ref="B417:C417"/>
    <mergeCell ref="D417:E417"/>
    <mergeCell ref="F417:G417"/>
    <mergeCell ref="H417:I417"/>
    <mergeCell ref="B423:C423"/>
    <mergeCell ref="D423:E423"/>
    <mergeCell ref="F423:G423"/>
    <mergeCell ref="H423:I423"/>
    <mergeCell ref="B424:C424"/>
    <mergeCell ref="D424:E424"/>
    <mergeCell ref="F424:G424"/>
    <mergeCell ref="H424:I424"/>
    <mergeCell ref="B420:C420"/>
    <mergeCell ref="B421:C421"/>
    <mergeCell ref="D421:E421"/>
    <mergeCell ref="F421:G421"/>
    <mergeCell ref="H421:I421"/>
    <mergeCell ref="B422:C422"/>
    <mergeCell ref="D422:E422"/>
    <mergeCell ref="F422:G422"/>
    <mergeCell ref="H422:I422"/>
    <mergeCell ref="D427:E427"/>
    <mergeCell ref="F427:G427"/>
    <mergeCell ref="H427:I427"/>
    <mergeCell ref="B428:C428"/>
    <mergeCell ref="D428:E428"/>
    <mergeCell ref="F428:G428"/>
    <mergeCell ref="H428:I428"/>
    <mergeCell ref="B425:C425"/>
    <mergeCell ref="D425:E425"/>
    <mergeCell ref="F425:G425"/>
    <mergeCell ref="H425:I425"/>
    <mergeCell ref="D426:E426"/>
    <mergeCell ref="F426:G426"/>
    <mergeCell ref="H426:I426"/>
    <mergeCell ref="B426:C426"/>
    <mergeCell ref="B427:C427"/>
    <mergeCell ref="B431:C431"/>
    <mergeCell ref="D431:E431"/>
    <mergeCell ref="F431:G431"/>
    <mergeCell ref="H431:I431"/>
    <mergeCell ref="B432:C432"/>
    <mergeCell ref="D432:E432"/>
    <mergeCell ref="F432:G432"/>
    <mergeCell ref="H432:I432"/>
    <mergeCell ref="B429:C429"/>
    <mergeCell ref="D429:E429"/>
    <mergeCell ref="F429:G429"/>
    <mergeCell ref="H429:I429"/>
    <mergeCell ref="B430:C430"/>
    <mergeCell ref="D430:E430"/>
    <mergeCell ref="F430:G430"/>
    <mergeCell ref="H430:I430"/>
    <mergeCell ref="B518:I518"/>
    <mergeCell ref="B520:I520"/>
    <mergeCell ref="B522:I522"/>
    <mergeCell ref="B525:I525"/>
    <mergeCell ref="B527:I527"/>
    <mergeCell ref="B529:I529"/>
    <mergeCell ref="J433:M433"/>
    <mergeCell ref="N433:Q433"/>
    <mergeCell ref="B511:I511"/>
    <mergeCell ref="B513:I513"/>
    <mergeCell ref="B514:I514"/>
    <mergeCell ref="B516:I516"/>
    <mergeCell ref="C540:I540"/>
    <mergeCell ref="C541:I541"/>
    <mergeCell ref="C542:I542"/>
    <mergeCell ref="C543:I543"/>
    <mergeCell ref="C544:I544"/>
    <mergeCell ref="C545:I545"/>
    <mergeCell ref="B531:I531"/>
    <mergeCell ref="B533:I533"/>
    <mergeCell ref="B535:I535"/>
    <mergeCell ref="C537:I537"/>
    <mergeCell ref="C538:I538"/>
    <mergeCell ref="C539:I539"/>
    <mergeCell ref="D566:E566"/>
    <mergeCell ref="F566:G566"/>
    <mergeCell ref="H566:I566"/>
    <mergeCell ref="B549:I549"/>
    <mergeCell ref="B550:I550"/>
    <mergeCell ref="C554:I554"/>
    <mergeCell ref="C556:I556"/>
    <mergeCell ref="B561:I561"/>
    <mergeCell ref="B563:I563"/>
    <mergeCell ref="G658:I658"/>
    <mergeCell ref="B579:C581"/>
    <mergeCell ref="D579:E579"/>
    <mergeCell ref="F579:G579"/>
    <mergeCell ref="H579:I579"/>
    <mergeCell ref="C652:H652"/>
    <mergeCell ref="C653:H653"/>
    <mergeCell ref="B573:C575"/>
    <mergeCell ref="D573:E573"/>
    <mergeCell ref="F573:G573"/>
    <mergeCell ref="H573:I573"/>
    <mergeCell ref="B576:C578"/>
    <mergeCell ref="D576:E576"/>
    <mergeCell ref="F576:G576"/>
    <mergeCell ref="H576:I576"/>
    <mergeCell ref="B172:E172"/>
    <mergeCell ref="B162:E162"/>
    <mergeCell ref="F162:G162"/>
    <mergeCell ref="H162:I162"/>
    <mergeCell ref="B164:E164"/>
    <mergeCell ref="F164:G164"/>
    <mergeCell ref="H164:I164"/>
    <mergeCell ref="C654:H654"/>
    <mergeCell ref="C657:D657"/>
    <mergeCell ref="G657:I657"/>
    <mergeCell ref="B567:C569"/>
    <mergeCell ref="D567:E567"/>
    <mergeCell ref="F567:G567"/>
    <mergeCell ref="H567:I567"/>
    <mergeCell ref="B570:C572"/>
    <mergeCell ref="D570:E570"/>
    <mergeCell ref="F570:G570"/>
    <mergeCell ref="H570:I570"/>
    <mergeCell ref="B564:C564"/>
    <mergeCell ref="D564:I564"/>
    <mergeCell ref="D565:E565"/>
    <mergeCell ref="F565:G565"/>
    <mergeCell ref="H565:I565"/>
    <mergeCell ref="B566:C566"/>
    <mergeCell ref="B161:E161"/>
    <mergeCell ref="A153:A156"/>
    <mergeCell ref="B153:E156"/>
    <mergeCell ref="B182:I182"/>
    <mergeCell ref="B183:E183"/>
    <mergeCell ref="B184:E184"/>
    <mergeCell ref="B189:E189"/>
    <mergeCell ref="F183:I183"/>
    <mergeCell ref="F184:I184"/>
    <mergeCell ref="F189:I189"/>
    <mergeCell ref="B187:E187"/>
    <mergeCell ref="F187:I187"/>
    <mergeCell ref="B186:E186"/>
    <mergeCell ref="F186:I186"/>
    <mergeCell ref="B185:E185"/>
    <mergeCell ref="F185:I185"/>
    <mergeCell ref="B188:E188"/>
    <mergeCell ref="F188:G188"/>
    <mergeCell ref="H188:I188"/>
    <mergeCell ref="A167:A169"/>
    <mergeCell ref="B168:E168"/>
    <mergeCell ref="B169:E169"/>
    <mergeCell ref="B170:E170"/>
    <mergeCell ref="B171:E171"/>
  </mergeCells>
  <conditionalFormatting sqref="A638">
    <cfRule type="expression" dxfId="38" priority="8" stopIfTrue="1">
      <formula>$N$18="Sole Bidder"</formula>
    </cfRule>
  </conditionalFormatting>
  <conditionalFormatting sqref="A19:I21">
    <cfRule type="expression" dxfId="37" priority="20" stopIfTrue="1">
      <formula>$N$18="Sole Bidder"</formula>
    </cfRule>
    <cfRule type="expression" dxfId="36" priority="21" stopIfTrue="1">
      <formula>$N$18=1</formula>
    </cfRule>
  </conditionalFormatting>
  <conditionalFormatting sqref="A421:I421">
    <cfRule type="expression" dxfId="35" priority="15">
      <formula>$F$420="No"</formula>
    </cfRule>
  </conditionalFormatting>
  <conditionalFormatting sqref="A511:I547">
    <cfRule type="expression" dxfId="34" priority="10" stopIfTrue="1">
      <formula>$N$18="Sole Bidder"</formula>
    </cfRule>
  </conditionalFormatting>
  <conditionalFormatting sqref="B516:I516">
    <cfRule type="expression" dxfId="33" priority="14" stopIfTrue="1">
      <formula>$N$18="Sole Bidder"</formula>
    </cfRule>
  </conditionalFormatting>
  <conditionalFormatting sqref="B518:I523">
    <cfRule type="expression" dxfId="32" priority="13" stopIfTrue="1">
      <formula>$N$18="Sole Bidder"</formula>
    </cfRule>
  </conditionalFormatting>
  <conditionalFormatting sqref="C251:I253 B251:B254">
    <cfRule type="expression" dxfId="31" priority="17">
      <formula>$G$250="No"</formula>
    </cfRule>
  </conditionalFormatting>
  <conditionalFormatting sqref="D642:I650">
    <cfRule type="expression" dxfId="30" priority="9" stopIfTrue="1">
      <formula>$N$18="Sole Bidder"</formula>
    </cfRule>
  </conditionalFormatting>
  <conditionalFormatting sqref="F48:I56">
    <cfRule type="expression" dxfId="29" priority="7" stopIfTrue="1">
      <formula>$N$18="Sole Bidder"</formula>
    </cfRule>
  </conditionalFormatting>
  <conditionalFormatting sqref="F421:I422 A23:I23 A32:I34 D43:I43 D416:I416 H417:I417 D418:I418 F419:I419 F430:I432 D565:E565 H565:I565 F566:I567 F569:I570 F572:I573 F575:I576 F578:I579 F581:I581">
    <cfRule type="expression" dxfId="28" priority="19" stopIfTrue="1">
      <formula>$N$18="Sole Bidder"</formula>
    </cfRule>
  </conditionalFormatting>
  <conditionalFormatting sqref="F423:I428">
    <cfRule type="expression" dxfId="27" priority="12" stopIfTrue="1">
      <formula>$N$18="Sole Bidder"</formula>
    </cfRule>
  </conditionalFormatting>
  <conditionalFormatting sqref="G252:I252">
    <cfRule type="expression" dxfId="26" priority="16">
      <formula>$G$249="Yes"</formula>
    </cfRule>
  </conditionalFormatting>
  <conditionalFormatting sqref="J433:Q433">
    <cfRule type="expression" dxfId="25" priority="18" stopIfTrue="1">
      <formula>$N$18="Sole Bidder"</formula>
    </cfRule>
  </conditionalFormatting>
  <dataValidations count="4">
    <dataValidation type="decimal" operator="greaterThanOrEqual" showInputMessage="1" showErrorMessage="1" sqref="G337:I337 J269:L269" xr:uid="{00000000-0002-0000-0500-000000000000}">
      <formula1>0</formula1>
    </dataValidation>
    <dataValidation type="list" allowBlank="1" showInputMessage="1" showErrorMessage="1" sqref="D375:I375 D383:I383" xr:uid="{00000000-0002-0000-0500-000001000000}">
      <formula1>"TSE 8 Tonne, TSE 15 Tonne, TSE 24 Tonne"</formula1>
    </dataValidation>
    <dataValidation type="list" allowBlank="1" showInputMessage="1" showErrorMessage="1" sqref="F380 H388 D388 F388 H380 D380" xr:uid="{00000000-0002-0000-0500-000002000000}">
      <formula1>"Owned,Rented,Leased"</formula1>
    </dataValidation>
    <dataValidation type="list" allowBlank="1" showInputMessage="1" showErrorMessage="1" sqref="H579 F420 F579 D579 F576 D576 H576 H573 F573 D573 D570 H570 F570 F567 D567 H567 D389:I389 D381:I381 G253 G249:G250 G171 I171 H420 D420" xr:uid="{00000000-0002-0000-0500-000003000000}">
      <formula1>"Yes,No"</formula1>
    </dataValidation>
  </dataValidations>
  <printOptions horizontalCentered="1"/>
  <pageMargins left="0.74803149606299202" right="0.74803149606299202" top="0.66929133858267698" bottom="0.196850393700787" header="0.511811023622047" footer="0.15748031496063"/>
  <pageSetup scale="87" fitToHeight="0" orientation="portrait" r:id="rId6"/>
  <headerFooter alignWithMargins="0"/>
  <rowBreaks count="10" manualBreakCount="10">
    <brk id="36" max="8" man="1"/>
    <brk id="118" max="8" man="1"/>
    <brk id="157" max="8" man="1"/>
    <brk id="225" max="8" man="1"/>
    <brk id="246" max="8" man="1"/>
    <brk id="262" max="8" man="1"/>
    <brk id="332" max="8" man="1"/>
    <brk id="533" max="8" man="1"/>
    <brk id="562" max="8" man="1"/>
    <brk id="645" max="8" man="1"/>
  </rowBreaks>
  <drawing r:id="rId7"/>
  <legacyDrawing r:id="rId8"/>
  <controls>
    <mc:AlternateContent xmlns:mc="http://schemas.openxmlformats.org/markup-compatibility/2006">
      <mc:Choice Requires="x14">
        <control shapeId="116740" r:id="rId9" name="CommandButton11">
          <controlPr locked="0" defaultSize="0" autoLine="0" r:id="rId10">
            <anchor moveWithCells="1">
              <from>
                <xdr:col>16</xdr:col>
                <xdr:colOff>819150</xdr:colOff>
                <xdr:row>408</xdr:row>
                <xdr:rowOff>219075</xdr:rowOff>
              </from>
              <to>
                <xdr:col>19</xdr:col>
                <xdr:colOff>400050</xdr:colOff>
                <xdr:row>408</xdr:row>
                <xdr:rowOff>514350</xdr:rowOff>
              </to>
            </anchor>
          </controlPr>
        </control>
      </mc:Choice>
      <mc:Fallback>
        <control shapeId="116740" r:id="rId9" name="CommandButton11"/>
      </mc:Fallback>
    </mc:AlternateContent>
    <mc:AlternateContent xmlns:mc="http://schemas.openxmlformats.org/markup-compatibility/2006">
      <mc:Choice Requires="x14">
        <control shapeId="116741" r:id="rId11" name="CommandButton12">
          <controlPr locked="0" defaultSize="0" autoLine="0" r:id="rId12">
            <anchor moveWithCells="1">
              <from>
                <xdr:col>16</xdr:col>
                <xdr:colOff>819150</xdr:colOff>
                <xdr:row>408</xdr:row>
                <xdr:rowOff>219075</xdr:rowOff>
              </from>
              <to>
                <xdr:col>19</xdr:col>
                <xdr:colOff>409575</xdr:colOff>
                <xdr:row>408</xdr:row>
                <xdr:rowOff>514350</xdr:rowOff>
              </to>
            </anchor>
          </controlPr>
        </control>
      </mc:Choice>
      <mc:Fallback>
        <control shapeId="116741" r:id="rId11" name="CommandButton12"/>
      </mc:Fallback>
    </mc:AlternateContent>
    <mc:AlternateContent xmlns:mc="http://schemas.openxmlformats.org/markup-compatibility/2006">
      <mc:Choice Requires="x14">
        <control shapeId="116737" r:id="rId13" name="Check Box 1">
          <controlPr defaultSize="0" autoFill="0" autoLine="0" autoPict="0">
            <anchor moveWithCells="1">
              <from>
                <xdr:col>5</xdr:col>
                <xdr:colOff>85725</xdr:colOff>
                <xdr:row>152</xdr:row>
                <xdr:rowOff>38100</xdr:rowOff>
              </from>
              <to>
                <xdr:col>5</xdr:col>
                <xdr:colOff>695325</xdr:colOff>
                <xdr:row>152</xdr:row>
                <xdr:rowOff>238125</xdr:rowOff>
              </to>
            </anchor>
          </controlPr>
        </control>
      </mc:Choice>
    </mc:AlternateContent>
    <mc:AlternateContent xmlns:mc="http://schemas.openxmlformats.org/markup-compatibility/2006">
      <mc:Choice Requires="x14">
        <control shapeId="116738" r:id="rId14" name="Check Box 2">
          <controlPr defaultSize="0" autoFill="0" autoLine="0" autoPict="0">
            <anchor moveWithCells="1">
              <from>
                <xdr:col>5</xdr:col>
                <xdr:colOff>361950</xdr:colOff>
                <xdr:row>154</xdr:row>
                <xdr:rowOff>0</xdr:rowOff>
              </from>
              <to>
                <xdr:col>6</xdr:col>
                <xdr:colOff>800100</xdr:colOff>
                <xdr:row>154</xdr:row>
                <xdr:rowOff>190500</xdr:rowOff>
              </to>
            </anchor>
          </controlPr>
        </control>
      </mc:Choice>
    </mc:AlternateContent>
    <mc:AlternateContent xmlns:mc="http://schemas.openxmlformats.org/markup-compatibility/2006">
      <mc:Choice Requires="x14">
        <control shapeId="116739" r:id="rId15" name="Check Box 3">
          <controlPr defaultSize="0" autoFill="0" autoLine="0" autoPict="0">
            <anchor moveWithCells="1">
              <from>
                <xdr:col>5</xdr:col>
                <xdr:colOff>361950</xdr:colOff>
                <xdr:row>154</xdr:row>
                <xdr:rowOff>219075</xdr:rowOff>
              </from>
              <to>
                <xdr:col>6</xdr:col>
                <xdr:colOff>800100</xdr:colOff>
                <xdr:row>155</xdr:row>
                <xdr:rowOff>47625</xdr:rowOff>
              </to>
            </anchor>
          </controlPr>
        </control>
      </mc:Choice>
    </mc:AlternateContent>
    <mc:AlternateContent xmlns:mc="http://schemas.openxmlformats.org/markup-compatibility/2006">
      <mc:Choice Requires="x14">
        <control shapeId="116752" r:id="rId16" name="Check Box 16">
          <controlPr defaultSize="0" autoFill="0" autoLine="0" autoPict="0">
            <anchor moveWithCells="1">
              <from>
                <xdr:col>6</xdr:col>
                <xdr:colOff>228600</xdr:colOff>
                <xdr:row>152</xdr:row>
                <xdr:rowOff>28575</xdr:rowOff>
              </from>
              <to>
                <xdr:col>6</xdr:col>
                <xdr:colOff>838200</xdr:colOff>
                <xdr:row>152</xdr:row>
                <xdr:rowOff>228600</xdr:rowOff>
              </to>
            </anchor>
          </controlPr>
        </control>
      </mc:Choice>
    </mc:AlternateContent>
    <mc:AlternateContent xmlns:mc="http://schemas.openxmlformats.org/markup-compatibility/2006">
      <mc:Choice Requires="x14">
        <control shapeId="116753" r:id="rId17" name="Check Box 17">
          <controlPr defaultSize="0" autoFill="0" autoLine="0" autoPict="0">
            <anchor moveWithCells="1">
              <from>
                <xdr:col>5</xdr:col>
                <xdr:colOff>361950</xdr:colOff>
                <xdr:row>155</xdr:row>
                <xdr:rowOff>66675</xdr:rowOff>
              </from>
              <to>
                <xdr:col>6</xdr:col>
                <xdr:colOff>800100</xdr:colOff>
                <xdr:row>155</xdr:row>
                <xdr:rowOff>295275</xdr:rowOff>
              </to>
            </anchor>
          </controlPr>
        </control>
      </mc:Choice>
    </mc:AlternateContent>
    <mc:AlternateContent xmlns:mc="http://schemas.openxmlformats.org/markup-compatibility/2006">
      <mc:Choice Requires="x14">
        <control shapeId="116754" r:id="rId18" name="Check Box 18">
          <controlPr defaultSize="0" autoFill="0" autoLine="0" autoPict="0">
            <anchor moveWithCells="1">
              <from>
                <xdr:col>7</xdr:col>
                <xdr:colOff>133350</xdr:colOff>
                <xdr:row>152</xdr:row>
                <xdr:rowOff>19050</xdr:rowOff>
              </from>
              <to>
                <xdr:col>7</xdr:col>
                <xdr:colOff>742950</xdr:colOff>
                <xdr:row>152</xdr:row>
                <xdr:rowOff>219075</xdr:rowOff>
              </to>
            </anchor>
          </controlPr>
        </control>
      </mc:Choice>
    </mc:AlternateContent>
    <mc:AlternateContent xmlns:mc="http://schemas.openxmlformats.org/markup-compatibility/2006">
      <mc:Choice Requires="x14">
        <control shapeId="116755" r:id="rId19" name="Check Box 19">
          <controlPr defaultSize="0" autoFill="0" autoLine="0" autoPict="0">
            <anchor moveWithCells="1">
              <from>
                <xdr:col>8</xdr:col>
                <xdr:colOff>38100</xdr:colOff>
                <xdr:row>152</xdr:row>
                <xdr:rowOff>9525</xdr:rowOff>
              </from>
              <to>
                <xdr:col>8</xdr:col>
                <xdr:colOff>647700</xdr:colOff>
                <xdr:row>152</xdr:row>
                <xdr:rowOff>209550</xdr:rowOff>
              </to>
            </anchor>
          </controlPr>
        </control>
      </mc:Choice>
    </mc:AlternateContent>
    <mc:AlternateContent xmlns:mc="http://schemas.openxmlformats.org/markup-compatibility/2006">
      <mc:Choice Requires="x14">
        <control shapeId="116756" r:id="rId20" name="Check Box 20">
          <controlPr defaultSize="0" autoFill="0" autoLine="0" autoPict="0">
            <anchor moveWithCells="1">
              <from>
                <xdr:col>7</xdr:col>
                <xdr:colOff>123825</xdr:colOff>
                <xdr:row>154</xdr:row>
                <xdr:rowOff>0</xdr:rowOff>
              </from>
              <to>
                <xdr:col>8</xdr:col>
                <xdr:colOff>609600</xdr:colOff>
                <xdr:row>154</xdr:row>
                <xdr:rowOff>190500</xdr:rowOff>
              </to>
            </anchor>
          </controlPr>
        </control>
      </mc:Choice>
    </mc:AlternateContent>
    <mc:AlternateContent xmlns:mc="http://schemas.openxmlformats.org/markup-compatibility/2006">
      <mc:Choice Requires="x14">
        <control shapeId="116757" r:id="rId21" name="Check Box 21">
          <controlPr defaultSize="0" autoFill="0" autoLine="0" autoPict="0">
            <anchor moveWithCells="1">
              <from>
                <xdr:col>7</xdr:col>
                <xdr:colOff>114300</xdr:colOff>
                <xdr:row>154</xdr:row>
                <xdr:rowOff>219075</xdr:rowOff>
              </from>
              <to>
                <xdr:col>8</xdr:col>
                <xdr:colOff>600075</xdr:colOff>
                <xdr:row>155</xdr:row>
                <xdr:rowOff>47625</xdr:rowOff>
              </to>
            </anchor>
          </controlPr>
        </control>
      </mc:Choice>
    </mc:AlternateContent>
    <mc:AlternateContent xmlns:mc="http://schemas.openxmlformats.org/markup-compatibility/2006">
      <mc:Choice Requires="x14">
        <control shapeId="116758" r:id="rId22" name="Check Box 22">
          <controlPr defaultSize="0" autoFill="0" autoLine="0" autoPict="0">
            <anchor moveWithCells="1">
              <from>
                <xdr:col>7</xdr:col>
                <xdr:colOff>104775</xdr:colOff>
                <xdr:row>155</xdr:row>
                <xdr:rowOff>95250</xdr:rowOff>
              </from>
              <to>
                <xdr:col>8</xdr:col>
                <xdr:colOff>590550</xdr:colOff>
                <xdr:row>155</xdr:row>
                <xdr:rowOff>323850</xdr:rowOff>
              </to>
            </anchor>
          </controlPr>
        </control>
      </mc:Choice>
    </mc:AlternateContent>
    <mc:AlternateContent xmlns:mc="http://schemas.openxmlformats.org/markup-compatibility/2006">
      <mc:Choice Requires="x14">
        <control shapeId="116760" r:id="rId23" name="Check Box 24">
          <controlPr defaultSize="0" autoFill="0" autoLine="0" autoPict="0">
            <anchor moveWithCells="1">
              <from>
                <xdr:col>5</xdr:col>
                <xdr:colOff>85725</xdr:colOff>
                <xdr:row>179</xdr:row>
                <xdr:rowOff>333375</xdr:rowOff>
              </from>
              <to>
                <xdr:col>5</xdr:col>
                <xdr:colOff>695325</xdr:colOff>
                <xdr:row>179</xdr:row>
                <xdr:rowOff>533400</xdr:rowOff>
              </to>
            </anchor>
          </controlPr>
        </control>
      </mc:Choice>
    </mc:AlternateContent>
    <mc:AlternateContent xmlns:mc="http://schemas.openxmlformats.org/markup-compatibility/2006">
      <mc:Choice Requires="x14">
        <control shapeId="116761" r:id="rId24" name="Check Box 25">
          <controlPr defaultSize="0" autoFill="0" autoLine="0" autoPict="0">
            <anchor moveWithCells="1">
              <from>
                <xdr:col>6</xdr:col>
                <xdr:colOff>190500</xdr:colOff>
                <xdr:row>179</xdr:row>
                <xdr:rowOff>323850</xdr:rowOff>
              </from>
              <to>
                <xdr:col>6</xdr:col>
                <xdr:colOff>800100</xdr:colOff>
                <xdr:row>179</xdr:row>
                <xdr:rowOff>523875</xdr:rowOff>
              </to>
            </anchor>
          </controlPr>
        </control>
      </mc:Choice>
    </mc:AlternateContent>
    <mc:AlternateContent xmlns:mc="http://schemas.openxmlformats.org/markup-compatibility/2006">
      <mc:Choice Requires="x14">
        <control shapeId="116762" r:id="rId25" name="Check Box 26">
          <controlPr defaultSize="0" autoFill="0" autoLine="0" autoPict="0">
            <anchor moveWithCells="1">
              <from>
                <xdr:col>5</xdr:col>
                <xdr:colOff>85725</xdr:colOff>
                <xdr:row>180</xdr:row>
                <xdr:rowOff>333375</xdr:rowOff>
              </from>
              <to>
                <xdr:col>5</xdr:col>
                <xdr:colOff>695325</xdr:colOff>
                <xdr:row>180</xdr:row>
                <xdr:rowOff>533400</xdr:rowOff>
              </to>
            </anchor>
          </controlPr>
        </control>
      </mc:Choice>
    </mc:AlternateContent>
    <mc:AlternateContent xmlns:mc="http://schemas.openxmlformats.org/markup-compatibility/2006">
      <mc:Choice Requires="x14">
        <control shapeId="116763" r:id="rId26" name="Check Box 27">
          <controlPr defaultSize="0" autoFill="0" autoLine="0" autoPict="0">
            <anchor moveWithCells="1">
              <from>
                <xdr:col>6</xdr:col>
                <xdr:colOff>152400</xdr:colOff>
                <xdr:row>180</xdr:row>
                <xdr:rowOff>342900</xdr:rowOff>
              </from>
              <to>
                <xdr:col>6</xdr:col>
                <xdr:colOff>762000</xdr:colOff>
                <xdr:row>180</xdr:row>
                <xdr:rowOff>542925</xdr:rowOff>
              </to>
            </anchor>
          </controlPr>
        </control>
      </mc:Choice>
    </mc:AlternateContent>
    <mc:AlternateContent xmlns:mc="http://schemas.openxmlformats.org/markup-compatibility/2006">
      <mc:Choice Requires="x14">
        <control shapeId="116764" r:id="rId27" name="Check Box 28">
          <controlPr defaultSize="0" autoFill="0" autoLine="0" autoPict="0">
            <anchor moveWithCells="1">
              <from>
                <xdr:col>5</xdr:col>
                <xdr:colOff>114300</xdr:colOff>
                <xdr:row>182</xdr:row>
                <xdr:rowOff>180975</xdr:rowOff>
              </from>
              <to>
                <xdr:col>5</xdr:col>
                <xdr:colOff>723900</xdr:colOff>
                <xdr:row>182</xdr:row>
                <xdr:rowOff>381000</xdr:rowOff>
              </to>
            </anchor>
          </controlPr>
        </control>
      </mc:Choice>
    </mc:AlternateContent>
    <mc:AlternateContent xmlns:mc="http://schemas.openxmlformats.org/markup-compatibility/2006">
      <mc:Choice Requires="x14">
        <control shapeId="116765" r:id="rId28" name="Check Box 29">
          <controlPr defaultSize="0" autoFill="0" autoLine="0" autoPict="0">
            <anchor moveWithCells="1">
              <from>
                <xdr:col>5</xdr:col>
                <xdr:colOff>133350</xdr:colOff>
                <xdr:row>183</xdr:row>
                <xdr:rowOff>390525</xdr:rowOff>
              </from>
              <to>
                <xdr:col>5</xdr:col>
                <xdr:colOff>742950</xdr:colOff>
                <xdr:row>183</xdr:row>
                <xdr:rowOff>590550</xdr:rowOff>
              </to>
            </anchor>
          </controlPr>
        </control>
      </mc:Choice>
    </mc:AlternateContent>
    <mc:AlternateContent xmlns:mc="http://schemas.openxmlformats.org/markup-compatibility/2006">
      <mc:Choice Requires="x14">
        <control shapeId="116766" r:id="rId29" name="Check Box 30">
          <controlPr defaultSize="0" autoFill="0" autoLine="0" autoPict="0">
            <anchor moveWithCells="1">
              <from>
                <xdr:col>5</xdr:col>
                <xdr:colOff>85725</xdr:colOff>
                <xdr:row>184</xdr:row>
                <xdr:rowOff>333375</xdr:rowOff>
              </from>
              <to>
                <xdr:col>5</xdr:col>
                <xdr:colOff>695325</xdr:colOff>
                <xdr:row>184</xdr:row>
                <xdr:rowOff>533400</xdr:rowOff>
              </to>
            </anchor>
          </controlPr>
        </control>
      </mc:Choice>
    </mc:AlternateContent>
    <mc:AlternateContent xmlns:mc="http://schemas.openxmlformats.org/markup-compatibility/2006">
      <mc:Choice Requires="x14">
        <control shapeId="116767" r:id="rId30" name="Check Box 31">
          <controlPr defaultSize="0" autoFill="0" autoLine="0" autoPict="0">
            <anchor moveWithCells="1">
              <from>
                <xdr:col>5</xdr:col>
                <xdr:colOff>133350</xdr:colOff>
                <xdr:row>185</xdr:row>
                <xdr:rowOff>476250</xdr:rowOff>
              </from>
              <to>
                <xdr:col>5</xdr:col>
                <xdr:colOff>742950</xdr:colOff>
                <xdr:row>185</xdr:row>
                <xdr:rowOff>676275</xdr:rowOff>
              </to>
            </anchor>
          </controlPr>
        </control>
      </mc:Choice>
    </mc:AlternateContent>
    <mc:AlternateContent xmlns:mc="http://schemas.openxmlformats.org/markup-compatibility/2006">
      <mc:Choice Requires="x14">
        <control shapeId="116768" r:id="rId31" name="Check Box 32">
          <controlPr defaultSize="0" autoFill="0" autoLine="0" autoPict="0">
            <anchor moveWithCells="1">
              <from>
                <xdr:col>5</xdr:col>
                <xdr:colOff>142875</xdr:colOff>
                <xdr:row>186</xdr:row>
                <xdr:rowOff>257175</xdr:rowOff>
              </from>
              <to>
                <xdr:col>5</xdr:col>
                <xdr:colOff>752475</xdr:colOff>
                <xdr:row>186</xdr:row>
                <xdr:rowOff>457200</xdr:rowOff>
              </to>
            </anchor>
          </controlPr>
        </control>
      </mc:Choice>
    </mc:AlternateContent>
    <mc:AlternateContent xmlns:mc="http://schemas.openxmlformats.org/markup-compatibility/2006">
      <mc:Choice Requires="x14">
        <control shapeId="116769" r:id="rId32" name="Check Box 33">
          <controlPr defaultSize="0" autoFill="0" autoLine="0" autoPict="0">
            <anchor moveWithCells="1">
              <from>
                <xdr:col>5</xdr:col>
                <xdr:colOff>152400</xdr:colOff>
                <xdr:row>188</xdr:row>
                <xdr:rowOff>285750</xdr:rowOff>
              </from>
              <to>
                <xdr:col>5</xdr:col>
                <xdr:colOff>762000</xdr:colOff>
                <xdr:row>188</xdr:row>
                <xdr:rowOff>485775</xdr:rowOff>
              </to>
            </anchor>
          </controlPr>
        </control>
      </mc:Choice>
    </mc:AlternateContent>
    <mc:AlternateContent xmlns:mc="http://schemas.openxmlformats.org/markup-compatibility/2006">
      <mc:Choice Requires="x14">
        <control shapeId="116770" r:id="rId33" name="Check Box 34">
          <controlPr defaultSize="0" autoFill="0" autoLine="0" autoPict="0">
            <anchor moveWithCells="1">
              <from>
                <xdr:col>6</xdr:col>
                <xdr:colOff>142875</xdr:colOff>
                <xdr:row>182</xdr:row>
                <xdr:rowOff>171450</xdr:rowOff>
              </from>
              <to>
                <xdr:col>6</xdr:col>
                <xdr:colOff>752475</xdr:colOff>
                <xdr:row>182</xdr:row>
                <xdr:rowOff>371475</xdr:rowOff>
              </to>
            </anchor>
          </controlPr>
        </control>
      </mc:Choice>
    </mc:AlternateContent>
    <mc:AlternateContent xmlns:mc="http://schemas.openxmlformats.org/markup-compatibility/2006">
      <mc:Choice Requires="x14">
        <control shapeId="116771" r:id="rId34" name="Check Box 35">
          <controlPr defaultSize="0" autoFill="0" autoLine="0" autoPict="0">
            <anchor moveWithCells="1">
              <from>
                <xdr:col>6</xdr:col>
                <xdr:colOff>95250</xdr:colOff>
                <xdr:row>183</xdr:row>
                <xdr:rowOff>390525</xdr:rowOff>
              </from>
              <to>
                <xdr:col>6</xdr:col>
                <xdr:colOff>704850</xdr:colOff>
                <xdr:row>183</xdr:row>
                <xdr:rowOff>590550</xdr:rowOff>
              </to>
            </anchor>
          </controlPr>
        </control>
      </mc:Choice>
    </mc:AlternateContent>
    <mc:AlternateContent xmlns:mc="http://schemas.openxmlformats.org/markup-compatibility/2006">
      <mc:Choice Requires="x14">
        <control shapeId="116772" r:id="rId35" name="Check Box 36">
          <controlPr defaultSize="0" autoFill="0" autoLine="0" autoPict="0">
            <anchor moveWithCells="1">
              <from>
                <xdr:col>6</xdr:col>
                <xdr:colOff>76200</xdr:colOff>
                <xdr:row>184</xdr:row>
                <xdr:rowOff>314325</xdr:rowOff>
              </from>
              <to>
                <xdr:col>6</xdr:col>
                <xdr:colOff>685800</xdr:colOff>
                <xdr:row>184</xdr:row>
                <xdr:rowOff>514350</xdr:rowOff>
              </to>
            </anchor>
          </controlPr>
        </control>
      </mc:Choice>
    </mc:AlternateContent>
    <mc:AlternateContent xmlns:mc="http://schemas.openxmlformats.org/markup-compatibility/2006">
      <mc:Choice Requires="x14">
        <control shapeId="116773" r:id="rId36" name="Check Box 37">
          <controlPr defaultSize="0" autoFill="0" autoLine="0" autoPict="0">
            <anchor moveWithCells="1">
              <from>
                <xdr:col>6</xdr:col>
                <xdr:colOff>66675</xdr:colOff>
                <xdr:row>185</xdr:row>
                <xdr:rowOff>485775</xdr:rowOff>
              </from>
              <to>
                <xdr:col>6</xdr:col>
                <xdr:colOff>676275</xdr:colOff>
                <xdr:row>185</xdr:row>
                <xdr:rowOff>685800</xdr:rowOff>
              </to>
            </anchor>
          </controlPr>
        </control>
      </mc:Choice>
    </mc:AlternateContent>
    <mc:AlternateContent xmlns:mc="http://schemas.openxmlformats.org/markup-compatibility/2006">
      <mc:Choice Requires="x14">
        <control shapeId="116774" r:id="rId37" name="Check Box 38">
          <controlPr defaultSize="0" autoFill="0" autoLine="0" autoPict="0">
            <anchor moveWithCells="1">
              <from>
                <xdr:col>6</xdr:col>
                <xdr:colOff>47625</xdr:colOff>
                <xdr:row>186</xdr:row>
                <xdr:rowOff>276225</xdr:rowOff>
              </from>
              <to>
                <xdr:col>6</xdr:col>
                <xdr:colOff>657225</xdr:colOff>
                <xdr:row>186</xdr:row>
                <xdr:rowOff>476250</xdr:rowOff>
              </to>
            </anchor>
          </controlPr>
        </control>
      </mc:Choice>
    </mc:AlternateContent>
    <mc:AlternateContent xmlns:mc="http://schemas.openxmlformats.org/markup-compatibility/2006">
      <mc:Choice Requires="x14">
        <control shapeId="116775" r:id="rId38" name="Check Box 39">
          <controlPr defaultSize="0" autoFill="0" autoLine="0" autoPict="0">
            <anchor moveWithCells="1">
              <from>
                <xdr:col>6</xdr:col>
                <xdr:colOff>76200</xdr:colOff>
                <xdr:row>188</xdr:row>
                <xdr:rowOff>295275</xdr:rowOff>
              </from>
              <to>
                <xdr:col>6</xdr:col>
                <xdr:colOff>685800</xdr:colOff>
                <xdr:row>188</xdr:row>
                <xdr:rowOff>495300</xdr:rowOff>
              </to>
            </anchor>
          </controlPr>
        </control>
      </mc:Choice>
    </mc:AlternateContent>
    <mc:AlternateContent xmlns:mc="http://schemas.openxmlformats.org/markup-compatibility/2006">
      <mc:Choice Requires="x14">
        <control shapeId="116776" r:id="rId39" name="Check Box 40">
          <controlPr defaultSize="0" autoFill="0" autoLine="0" autoPict="0">
            <anchor moveWithCells="1">
              <from>
                <xdr:col>5</xdr:col>
                <xdr:colOff>85725</xdr:colOff>
                <xdr:row>153</xdr:row>
                <xdr:rowOff>38100</xdr:rowOff>
              </from>
              <to>
                <xdr:col>5</xdr:col>
                <xdr:colOff>695325</xdr:colOff>
                <xdr:row>153</xdr:row>
                <xdr:rowOff>238125</xdr:rowOff>
              </to>
            </anchor>
          </controlPr>
        </control>
      </mc:Choice>
    </mc:AlternateContent>
    <mc:AlternateContent xmlns:mc="http://schemas.openxmlformats.org/markup-compatibility/2006">
      <mc:Choice Requires="x14">
        <control shapeId="116777" r:id="rId40" name="Check Box 41">
          <controlPr defaultSize="0" autoFill="0" autoLine="0" autoPict="0">
            <anchor moveWithCells="1">
              <from>
                <xdr:col>6</xdr:col>
                <xdr:colOff>228600</xdr:colOff>
                <xdr:row>153</xdr:row>
                <xdr:rowOff>28575</xdr:rowOff>
              </from>
              <to>
                <xdr:col>6</xdr:col>
                <xdr:colOff>838200</xdr:colOff>
                <xdr:row>153</xdr:row>
                <xdr:rowOff>228600</xdr:rowOff>
              </to>
            </anchor>
          </controlPr>
        </control>
      </mc:Choice>
    </mc:AlternateContent>
    <mc:AlternateContent xmlns:mc="http://schemas.openxmlformats.org/markup-compatibility/2006">
      <mc:Choice Requires="x14">
        <control shapeId="116779" r:id="rId41" name="Check Box 43">
          <controlPr defaultSize="0" autoFill="0" autoLine="0" autoPict="0">
            <anchor moveWithCells="1">
              <from>
                <xdr:col>7</xdr:col>
                <xdr:colOff>85725</xdr:colOff>
                <xdr:row>153</xdr:row>
                <xdr:rowOff>38100</xdr:rowOff>
              </from>
              <to>
                <xdr:col>7</xdr:col>
                <xdr:colOff>695325</xdr:colOff>
                <xdr:row>153</xdr:row>
                <xdr:rowOff>238125</xdr:rowOff>
              </to>
            </anchor>
          </controlPr>
        </control>
      </mc:Choice>
    </mc:AlternateContent>
    <mc:AlternateContent xmlns:mc="http://schemas.openxmlformats.org/markup-compatibility/2006">
      <mc:Choice Requires="x14">
        <control shapeId="116780" r:id="rId42" name="Check Box 44">
          <controlPr defaultSize="0" autoFill="0" autoLine="0" autoPict="0">
            <anchor moveWithCells="1">
              <from>
                <xdr:col>8</xdr:col>
                <xdr:colOff>228600</xdr:colOff>
                <xdr:row>153</xdr:row>
                <xdr:rowOff>28575</xdr:rowOff>
              </from>
              <to>
                <xdr:col>8</xdr:col>
                <xdr:colOff>838200</xdr:colOff>
                <xdr:row>153</xdr:row>
                <xdr:rowOff>228600</xdr:rowOff>
              </to>
            </anchor>
          </controlPr>
        </control>
      </mc:Choice>
    </mc:AlternateContent>
  </controls>
  <extLst>
    <ext xmlns:x14="http://schemas.microsoft.com/office/spreadsheetml/2009/9/main" uri="{78C0D931-6437-407d-A8EE-F0AAD7539E65}">
      <x14:conditionalFormattings>
        <x14:conditionalFormatting xmlns:xm="http://schemas.microsoft.com/office/excel/2006/main">
          <x14:cfRule type="expression" priority="3" id="{C8C6A369-7B9E-4360-A6FC-4633E29AF712}">
            <xm:f>'Names of Bidder'!$AA$11=1</xm:f>
            <x14:dxf>
              <font>
                <color theme="0"/>
              </font>
              <fill>
                <patternFill>
                  <fgColor theme="0"/>
                  <bgColor theme="0"/>
                </patternFill>
              </fill>
            </x14:dxf>
          </x14:cfRule>
          <xm:sqref>F44:G47</xm:sqref>
        </x14:conditionalFormatting>
        <x14:conditionalFormatting xmlns:xm="http://schemas.microsoft.com/office/excel/2006/main">
          <x14:cfRule type="expression" priority="2" id="{2FADEEBB-2C07-403A-A9CE-13880706EB50}">
            <xm:f>'Names of Bidder'!$AA$11=1</xm:f>
            <x14:dxf>
              <font>
                <color theme="0"/>
              </font>
              <fill>
                <patternFill>
                  <fgColor theme="0"/>
                  <bgColor theme="0"/>
                </patternFill>
              </fill>
            </x14:dxf>
          </x14:cfRule>
          <xm:sqref>F417:G417</xm:sqref>
        </x14:conditionalFormatting>
        <x14:conditionalFormatting xmlns:xm="http://schemas.microsoft.com/office/excel/2006/main">
          <x14:cfRule type="expression" priority="1" id="{A4193EAB-9832-4D31-A9E8-76C85D42AC00}">
            <xm:f>'Names of Bidder'!$AA$11=1</xm:f>
            <x14:dxf>
              <font>
                <color theme="0"/>
              </font>
              <fill>
                <patternFill>
                  <fgColor theme="0"/>
                  <bgColor theme="0"/>
                </patternFill>
              </fill>
            </x14:dxf>
          </x14:cfRule>
          <xm:sqref>F565:G565</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indexed="57"/>
  </sheetPr>
  <dimension ref="A1:I42"/>
  <sheetViews>
    <sheetView showGridLines="0" showZeros="0" view="pageBreakPreview" topLeftCell="A10" zoomScaleSheetLayoutView="100" workbookViewId="0">
      <selection activeCell="F23" sqref="F23"/>
    </sheetView>
  </sheetViews>
  <sheetFormatPr defaultColWidth="9.140625" defaultRowHeight="16.5"/>
  <cols>
    <col min="1" max="1" width="12.140625" style="28" customWidth="1"/>
    <col min="2" max="2" width="20.5703125" style="28" customWidth="1"/>
    <col min="3" max="3" width="11.42578125" style="28" customWidth="1"/>
    <col min="4" max="4" width="15.42578125" style="28" customWidth="1"/>
    <col min="5" max="5" width="39.28515625" style="28" customWidth="1"/>
    <col min="6" max="7" width="24.28515625" style="151" customWidth="1"/>
    <col min="8" max="9" width="0" style="146" hidden="1" customWidth="1"/>
    <col min="10" max="15" width="0" style="24" hidden="1" customWidth="1"/>
    <col min="16" max="16384" width="9.140625" style="24"/>
  </cols>
  <sheetData>
    <row r="1" spans="1:8" ht="30.75" customHeight="1">
      <c r="A1" s="709" t="str">
        <f>'Attach 3(JV)'!A1</f>
        <v>Specification No.:CC/NT/G-COND/DOM/A02/25/01011</v>
      </c>
      <c r="B1" s="709"/>
      <c r="C1" s="709"/>
      <c r="D1" s="709"/>
      <c r="E1" s="21"/>
      <c r="F1" s="341"/>
      <c r="G1" s="340" t="str">
        <f>"Attachment-4 " &amp; 'Attach 3(JV)'!AT1</f>
        <v>Attachment-4 (CD02)</v>
      </c>
    </row>
    <row r="3" spans="1:8" ht="65.25" customHeight="1">
      <c r="A3" s="710" t="str">
        <f>'Attach 3(JV)'!A3</f>
        <v>Conductor Package CD02 for supply of balance quantity of ACSR MOOSE Conductor for part of Diding – Dhalkebar – Bathnaha Transmission Line corresponding to Tower Package- TW02 associated with Arun-3 HEP in Nepal under Consultancy services to SAPDC.</v>
      </c>
      <c r="B3" s="710"/>
      <c r="C3" s="710"/>
      <c r="D3" s="710"/>
      <c r="E3" s="710"/>
      <c r="F3" s="710"/>
      <c r="G3" s="710"/>
    </row>
    <row r="4" spans="1:8" ht="20.100000000000001" customHeight="1">
      <c r="A4" s="27"/>
      <c r="H4" s="154"/>
    </row>
    <row r="5" spans="1:8" ht="20.100000000000001" customHeight="1">
      <c r="A5" s="711" t="s">
        <v>351</v>
      </c>
      <c r="B5" s="711"/>
      <c r="C5" s="711"/>
      <c r="D5" s="711"/>
      <c r="E5" s="711"/>
      <c r="F5" s="711"/>
      <c r="G5" s="711"/>
      <c r="H5" s="154"/>
    </row>
    <row r="6" spans="1:8" ht="20.100000000000001" customHeight="1">
      <c r="A6" s="31"/>
      <c r="H6" s="154"/>
    </row>
    <row r="7" spans="1:8" ht="20.100000000000001" customHeight="1">
      <c r="A7" s="32" t="str">
        <f>'Attach 3(JV)'!A7</f>
        <v>Bidder’s Name and Address (Qualified Licensee) :</v>
      </c>
      <c r="E7" s="16" t="str">
        <f>'Attach 3(JV)'!E7</f>
        <v>To:</v>
      </c>
      <c r="H7" s="154"/>
    </row>
    <row r="8" spans="1:8" ht="36" customHeight="1">
      <c r="A8" s="708" t="str">
        <f>'Attach 3(JV)'!A8</f>
        <v/>
      </c>
      <c r="B8" s="708"/>
      <c r="C8" s="708"/>
      <c r="D8" s="708"/>
      <c r="E8" s="137" t="str">
        <f>'Attach 3(JV)'!E8</f>
        <v>Contract Services</v>
      </c>
      <c r="H8" s="154"/>
    </row>
    <row r="9" spans="1:8" ht="20.100000000000001" customHeight="1">
      <c r="A9" s="14" t="s">
        <v>344</v>
      </c>
      <c r="B9" s="713">
        <f>'Attach 3(JV)'!B9</f>
        <v>0</v>
      </c>
      <c r="C9" s="713"/>
      <c r="D9" s="713"/>
      <c r="E9" s="137" t="str">
        <f>'Attach 3(JV)'!E9</f>
        <v>Power Grid Corporation of India Ltd.,</v>
      </c>
      <c r="H9" s="154"/>
    </row>
    <row r="10" spans="1:8" ht="20.100000000000001" customHeight="1">
      <c r="A10" s="14" t="s">
        <v>346</v>
      </c>
      <c r="B10" s="713">
        <f>'Attach 3(JV)'!B10</f>
        <v>0</v>
      </c>
      <c r="C10" s="713"/>
      <c r="D10" s="713"/>
      <c r="E10" s="137" t="str">
        <f>'Attach 3(JV)'!E10</f>
        <v>"Saudamini", Plot No. 2, Sector 29</v>
      </c>
      <c r="H10" s="154"/>
    </row>
    <row r="11" spans="1:8" ht="20.100000000000001" customHeight="1">
      <c r="B11" s="713">
        <f>'Attach 3(JV)'!B11</f>
        <v>0</v>
      </c>
      <c r="C11" s="713"/>
      <c r="D11" s="713"/>
      <c r="E11" s="137" t="str">
        <f>'Attach 3(JV)'!E11</f>
        <v>Gurgaon (Haryana) - 122001</v>
      </c>
    </row>
    <row r="12" spans="1:8" ht="20.100000000000001" customHeight="1">
      <c r="A12" s="31"/>
      <c r="B12" s="713">
        <f>'Attach 3(JV)'!B12</f>
        <v>0</v>
      </c>
      <c r="C12" s="713"/>
      <c r="D12" s="713"/>
      <c r="E12" s="16"/>
    </row>
    <row r="13" spans="1:8" ht="20.100000000000001" customHeight="1">
      <c r="A13" s="31"/>
      <c r="B13" s="119"/>
      <c r="C13" s="119"/>
      <c r="D13" s="119"/>
      <c r="E13" s="24"/>
      <c r="F13" s="152"/>
      <c r="G13" s="152"/>
    </row>
    <row r="14" spans="1:8" ht="20.100000000000001" customHeight="1">
      <c r="A14" s="31"/>
      <c r="B14" s="119"/>
      <c r="C14" s="119"/>
      <c r="D14" s="119"/>
    </row>
    <row r="15" spans="1:8" ht="20.100000000000001" customHeight="1">
      <c r="A15" s="28" t="s">
        <v>338</v>
      </c>
    </row>
    <row r="16" spans="1:8" ht="20.100000000000001" customHeight="1">
      <c r="A16" s="31"/>
    </row>
    <row r="17" spans="1:9" ht="50.1" customHeight="1">
      <c r="A17" s="1021" t="str">
        <f>"We hereby certify that equipment and materials to be supplied are produced in " &amp;H26 &amp; " eligible source " &amp; F26</f>
        <v>We hereby certify that equipment and materials to be supplied are produced in [Name of Countries],  eligible source country.</v>
      </c>
      <c r="B17" s="1021"/>
      <c r="C17" s="1021"/>
      <c r="D17" s="1021"/>
      <c r="E17" s="1021"/>
      <c r="F17" s="153" t="s">
        <v>174</v>
      </c>
      <c r="G17" s="153" t="s">
        <v>175</v>
      </c>
    </row>
    <row r="18" spans="1:9" ht="45" customHeight="1">
      <c r="A18" s="1020" t="str">
        <f>"We hereby certify that our company is incorporated and registered in " &amp;I26 &amp; " eligible source " &amp;G26</f>
        <v>We hereby certify that our company is incorporated and registered in [Name of Countries],  eligible source country.</v>
      </c>
      <c r="B18" s="1020"/>
      <c r="C18" s="1020"/>
      <c r="D18" s="1020"/>
      <c r="E18" s="1020"/>
      <c r="F18" s="158" t="s">
        <v>152</v>
      </c>
      <c r="G18" s="158" t="s">
        <v>152</v>
      </c>
      <c r="H18" s="143" t="str">
        <f t="shared" ref="H18:I25" si="0">IF(F18 = "", "", F18&amp; ", ")</f>
        <v xml:space="preserve">[Name of Countries], </v>
      </c>
      <c r="I18" s="143" t="str">
        <f t="shared" si="0"/>
        <v xml:space="preserve">[Name of Countries], </v>
      </c>
    </row>
    <row r="19" spans="1:9" ht="33" customHeight="1">
      <c r="A19" s="156"/>
      <c r="B19" s="156"/>
      <c r="C19" s="156"/>
      <c r="D19" s="156"/>
      <c r="E19" s="156"/>
      <c r="F19" s="158"/>
      <c r="G19" s="158"/>
      <c r="H19" s="143" t="str">
        <f t="shared" si="0"/>
        <v/>
      </c>
      <c r="I19" s="143" t="str">
        <f t="shared" si="0"/>
        <v/>
      </c>
    </row>
    <row r="20" spans="1:9" ht="33" customHeight="1">
      <c r="A20" s="156"/>
      <c r="B20" s="156"/>
      <c r="C20" s="156"/>
      <c r="D20" s="36"/>
      <c r="E20" s="156"/>
      <c r="F20" s="158"/>
      <c r="G20" s="158"/>
      <c r="H20" s="143" t="str">
        <f t="shared" si="0"/>
        <v/>
      </c>
      <c r="I20" s="143" t="str">
        <f t="shared" si="0"/>
        <v/>
      </c>
    </row>
    <row r="21" spans="1:9" ht="33" customHeight="1">
      <c r="A21" s="35" t="s">
        <v>7</v>
      </c>
      <c r="B21" s="67">
        <f>'Names of Bidder'!D36</f>
        <v>0</v>
      </c>
      <c r="D21" s="36" t="s">
        <v>5</v>
      </c>
      <c r="E21" s="258">
        <f>'Names of Bidder'!D33</f>
        <v>0</v>
      </c>
      <c r="F21" s="158"/>
      <c r="G21" s="158"/>
      <c r="H21" s="143" t="str">
        <f t="shared" si="0"/>
        <v/>
      </c>
      <c r="I21" s="143" t="str">
        <f t="shared" si="0"/>
        <v/>
      </c>
    </row>
    <row r="22" spans="1:9" ht="33" customHeight="1">
      <c r="A22" s="35" t="s">
        <v>8</v>
      </c>
      <c r="B22" s="258">
        <f>'Names of Bidder'!D37</f>
        <v>0</v>
      </c>
      <c r="D22" s="36" t="s">
        <v>6</v>
      </c>
      <c r="E22" s="258">
        <f>'Names of Bidder'!D34</f>
        <v>0</v>
      </c>
      <c r="F22" s="158"/>
      <c r="G22" s="158"/>
      <c r="H22" s="143" t="str">
        <f t="shared" si="0"/>
        <v/>
      </c>
      <c r="I22" s="143" t="str">
        <f t="shared" si="0"/>
        <v/>
      </c>
    </row>
    <row r="23" spans="1:9" ht="33" customHeight="1">
      <c r="D23" s="36"/>
      <c r="F23" s="158"/>
      <c r="G23" s="158"/>
      <c r="H23" s="143" t="str">
        <f t="shared" si="0"/>
        <v/>
      </c>
      <c r="I23" s="143" t="str">
        <f t="shared" si="0"/>
        <v/>
      </c>
    </row>
    <row r="24" spans="1:9" ht="33" customHeight="1">
      <c r="D24" s="36"/>
      <c r="F24" s="158"/>
      <c r="G24" s="158"/>
      <c r="H24" s="143" t="str">
        <f t="shared" si="0"/>
        <v/>
      </c>
      <c r="I24" s="143" t="str">
        <f t="shared" si="0"/>
        <v/>
      </c>
    </row>
    <row r="25" spans="1:9" ht="33" customHeight="1">
      <c r="A25" s="24"/>
      <c r="B25" s="24"/>
      <c r="C25" s="24"/>
      <c r="D25" s="24"/>
      <c r="E25" s="24"/>
      <c r="F25" s="158"/>
      <c r="G25" s="158"/>
      <c r="H25" s="143" t="str">
        <f t="shared" si="0"/>
        <v/>
      </c>
      <c r="I25" s="143" t="str">
        <f t="shared" si="0"/>
        <v/>
      </c>
    </row>
    <row r="26" spans="1:9" ht="33" customHeight="1">
      <c r="A26" s="24"/>
      <c r="B26" s="24"/>
      <c r="C26" s="24"/>
      <c r="D26" s="24"/>
      <c r="E26" s="24"/>
      <c r="F26" s="155" t="str">
        <f>IF((8-COUNTBLANK(F18:F25)) &lt;2, "country.", "countries.")</f>
        <v>country.</v>
      </c>
      <c r="G26" s="155" t="str">
        <f>IF((8-COUNTBLANK(G18:G25)) &lt;2, "country.", "countries.")</f>
        <v>country.</v>
      </c>
      <c r="H26" s="143" t="str">
        <f>IF(COUNTBLANK(F18:F25) =8, "[Enter the name of country where from equipments &amp; material shall be supplied]",CONCATENATE(H18,H19,H20,H21,H22,H23,H24,H25))</f>
        <v xml:space="preserve">[Name of Countries], </v>
      </c>
      <c r="I26" s="143" t="str">
        <f>IF(COUNTBLANK(G18:G25) =8, "[Enter the name of country where from equipments &amp; material shall be supplied]",CONCATENATE(I18,I19,I20,I21,I22,I23,I24,I25))</f>
        <v xml:space="preserve">[Name of Countries], </v>
      </c>
    </row>
    <row r="27" spans="1:9" ht="33" customHeight="1">
      <c r="A27" s="24"/>
      <c r="B27" s="24"/>
      <c r="C27" s="24"/>
      <c r="D27" s="24"/>
      <c r="E27" s="24"/>
    </row>
    <row r="28" spans="1:9" ht="33" customHeight="1">
      <c r="A28" s="24"/>
      <c r="B28" s="24"/>
      <c r="C28" s="24"/>
      <c r="D28" s="24"/>
      <c r="E28" s="24"/>
    </row>
    <row r="29" spans="1:9" ht="33" customHeight="1">
      <c r="A29" s="24"/>
      <c r="B29" s="24"/>
      <c r="C29" s="24"/>
      <c r="D29" s="24"/>
      <c r="E29" s="24"/>
    </row>
    <row r="30" spans="1:9" ht="20.100000000000001" customHeight="1"/>
    <row r="31" spans="1:9" ht="20.100000000000001" customHeight="1">
      <c r="A31" s="37"/>
    </row>
    <row r="32" spans="1:9" ht="20.100000000000001" customHeight="1"/>
    <row r="33" spans="1:1" ht="20.100000000000001" customHeight="1"/>
    <row r="34" spans="1:1" ht="20.100000000000001" customHeight="1">
      <c r="A34" s="37"/>
    </row>
    <row r="35" spans="1:1" ht="20.100000000000001" customHeight="1"/>
    <row r="36" spans="1:1" ht="20.100000000000001" customHeight="1">
      <c r="A36" s="37"/>
    </row>
    <row r="37" spans="1:1" ht="20.100000000000001" customHeight="1"/>
    <row r="38" spans="1:1" ht="20.100000000000001" customHeight="1">
      <c r="A38" s="37"/>
    </row>
    <row r="39" spans="1:1" ht="20.100000000000001" customHeight="1"/>
    <row r="40" spans="1:1" ht="20.100000000000001" customHeight="1"/>
    <row r="41" spans="1:1" ht="20.100000000000001" customHeight="1"/>
    <row r="42" spans="1:1" ht="20.100000000000001" customHeight="1"/>
  </sheetData>
  <sheetProtection password="EE0B" sheet="1" objects="1" scenarios="1" formatColumns="0" formatRows="0" selectLockedCells="1"/>
  <customSheetViews>
    <customSheetView guid="{496AE10D-777F-41DC-9459-B685612D7084}" showPageBreaks="1" showGridLines="0" zeroValues="0" printArea="1" hiddenColumns="1" view="pageBreakPreview" topLeftCell="A10">
      <selection activeCell="F23" sqref="F23"/>
      <pageMargins left="0.75" right="0.63" top="0.57999999999999996" bottom="0.6" header="0.34" footer="0.35"/>
      <pageSetup scale="68" orientation="portrait" r:id="rId1"/>
      <headerFooter alignWithMargins="0">
        <oddFooter>&amp;R&amp;"Book Antiqua,Bold"&amp;8 Page &amp;P of &amp;N</oddFooter>
      </headerFooter>
    </customSheetView>
    <customSheetView guid="{148014DA-3A4E-4452-87FA-29E4225C1DBF}" showPageBreaks="1" showGridLines="0" zeroValues="0" printArea="1" hiddenColumns="1" view="pageBreakPreview">
      <selection activeCell="F18" sqref="F18"/>
      <pageMargins left="0.75" right="0.63" top="0.57999999999999996" bottom="0.6" header="0.34" footer="0.35"/>
      <pageSetup scale="68" orientation="portrait" r:id="rId2"/>
      <headerFooter alignWithMargins="0">
        <oddFooter>&amp;R&amp;"Book Antiqua,Bold"&amp;8 Page &amp;P of &amp;N</oddFooter>
      </headerFooter>
    </customSheetView>
    <customSheetView guid="{4167AD0A-C305-4E18-90C0-E68C87B87BD7}" showPageBreaks="1" showGridLines="0" zeroValues="0" printArea="1" hiddenColumns="1" view="pageBreakPreview">
      <selection activeCell="F18" sqref="F18"/>
      <pageMargins left="0.75" right="0.63" top="0.57999999999999996" bottom="0.6" header="0.34" footer="0.35"/>
      <pageSetup scale="68" orientation="portrait" r:id="rId3"/>
      <headerFooter alignWithMargins="0">
        <oddFooter>&amp;R&amp;"Book Antiqua,Bold"&amp;8 Page &amp;P of &amp;N</oddFooter>
      </headerFooter>
    </customSheetView>
    <customSheetView guid="{E2E07920-5DA8-4DCB-AB03-A2E9F9E2B56D}" showPageBreaks="1" showGridLines="0" zeroValues="0" printArea="1" hiddenColumns="1" view="pageBreakPreview" topLeftCell="A13">
      <selection activeCell="F18" sqref="F18"/>
      <pageMargins left="0.75" right="0.63" top="0.57999999999999996" bottom="0.6" header="0.34" footer="0.35"/>
      <pageSetup scale="68" orientation="portrait" r:id="rId4"/>
      <headerFooter alignWithMargins="0">
        <oddFooter>&amp;R&amp;"Book Antiqua,Bold"&amp;8 Page &amp;P of &amp;N</oddFooter>
      </headerFooter>
    </customSheetView>
    <customSheetView guid="{F7E0F5F5-A837-4858-962B-5093C362A793}" showPageBreaks="1" showGridLines="0" zeroValues="0" printArea="1" hiddenColumns="1" view="pageBreakPreview">
      <selection activeCell="F18" sqref="F18"/>
      <pageMargins left="0.75" right="0.63" top="0.57999999999999996" bottom="0.6" header="0.34" footer="0.35"/>
      <pageSetup scale="68" orientation="portrait" r:id="rId5"/>
      <headerFooter alignWithMargins="0">
        <oddFooter>&amp;R&amp;"Book Antiqua,Bold"&amp;8 Page &amp;P of &amp;N</oddFooter>
      </headerFooter>
    </customSheetView>
    <customSheetView guid="{4C19ED80-F250-4761-A9B9-FB9136AF75D8}" showPageBreaks="1" showGridLines="0" zeroValues="0" printArea="1" hiddenColumns="1" view="pageBreakPreview" topLeftCell="A7">
      <selection activeCell="G23" sqref="G23"/>
      <pageMargins left="0.75" right="0.63" top="0.57999999999999996" bottom="0.6" header="0.34" footer="0.35"/>
      <pageSetup scale="68" orientation="portrait" r:id="rId6"/>
      <headerFooter alignWithMargins="0">
        <oddFooter>&amp;R&amp;"Book Antiqua,Bold"&amp;8 Page &amp;P of &amp;N</oddFooter>
      </headerFooter>
    </customSheetView>
    <customSheetView guid="{E51D3662-FFCE-4FD6-A590-7DDC9E38C41F}" showPageBreaks="1" showGridLines="0" zeroValues="0" printArea="1" view="pageBreakPreview" topLeftCell="A16">
      <selection activeCell="F18" sqref="F18"/>
      <pageMargins left="0.75" right="0.63" top="0.57999999999999996" bottom="0.6" header="0.34" footer="0.35"/>
      <pageSetup scale="68" orientation="portrait" r:id="rId7"/>
      <headerFooter alignWithMargins="0">
        <oddFooter>&amp;R&amp;"Book Antiqua,Bold"&amp;8 Page &amp;P of &amp;N</oddFooter>
      </headerFooter>
    </customSheetView>
    <customSheetView guid="{CB7992C9-ABA5-4C7D-8C49-1E1D8E8875C7}" showPageBreaks="1" showGridLines="0" zeroValues="0" printArea="1" view="pageBreakPreview" topLeftCell="A10">
      <selection activeCell="F18" sqref="F18"/>
      <pageMargins left="0.75" right="0.63" top="0.57999999999999996" bottom="0.6" header="0.34" footer="0.35"/>
      <pageSetup scale="68" orientation="portrait" r:id="rId8"/>
      <headerFooter alignWithMargins="0">
        <oddFooter>&amp;R&amp;"Book Antiqua,Bold"&amp;8 Page &amp;P of &amp;N</oddFooter>
      </headerFooter>
    </customSheetView>
    <customSheetView guid="{97C0FC0E-800C-45C9-895E-E91A3F1ADBA4}" showPageBreaks="1" showGridLines="0" zeroValues="0" printArea="1" view="pageBreakPreview">
      <selection activeCell="F18" sqref="F18"/>
      <pageMargins left="0.75" right="0.63" top="0.57999999999999996" bottom="0.6" header="0.34" footer="0.35"/>
      <pageSetup orientation="portrait" r:id="rId9"/>
      <headerFooter alignWithMargins="0">
        <oddFooter>&amp;R&amp;"Book Antiqua,Bold"&amp;8 Page &amp;P of &amp;N</oddFooter>
      </headerFooter>
    </customSheetView>
    <customSheetView guid="{15A19D23-A9FD-4FC1-B7B0-F2D16BDFC729}" showPageBreaks="1" showGridLines="0" zeroValues="0" printArea="1" view="pageBreakPreview" topLeftCell="A13">
      <selection activeCell="A17" sqref="A17:E17"/>
      <pageMargins left="0.75" right="0.63" top="0.57999999999999996" bottom="0.6" header="0.34" footer="0.35"/>
      <pageSetup orientation="portrait" r:id="rId10"/>
      <headerFooter alignWithMargins="0">
        <oddFooter>&amp;R&amp;"Book Antiqua,Bold"&amp;8 Page &amp;P of &amp;N</oddFooter>
      </headerFooter>
    </customSheetView>
    <customSheetView guid="{C5EDD9E3-0801-4479-8600-A80B0FCFDF0B}" showPageBreaks="1" showGridLines="0" zeroValues="0" printArea="1" view="pageBreakPreview">
      <selection activeCell="A17" sqref="A17:E17"/>
      <pageMargins left="0.75" right="0.63" top="0.57999999999999996" bottom="0.6" header="0.34" footer="0.35"/>
      <pageSetup orientation="portrait" r:id="rId11"/>
      <headerFooter alignWithMargins="0">
        <oddFooter>&amp;R&amp;"Book Antiqua,Bold"&amp;8 Page &amp;P of &amp;N</oddFooter>
      </headerFooter>
    </customSheetView>
    <customSheetView guid="{FE4EC9C4-31B9-4D40-8323-5B16C3BC840F}" showPageBreaks="1" showGridLines="0" zeroValues="0" printArea="1" view="pageBreakPreview">
      <selection activeCell="F18" sqref="F18"/>
      <pageMargins left="0.75" right="0.63" top="0.57999999999999996" bottom="0.6" header="0.34" footer="0.35"/>
      <pageSetup orientation="portrait" r:id="rId12"/>
      <headerFooter alignWithMargins="0">
        <oddFooter>&amp;R&amp;"Book Antiqua,Bold"&amp;8 Page &amp;P of &amp;N</oddFooter>
      </headerFooter>
    </customSheetView>
    <customSheetView guid="{F9FE2C60-2849-4C32-B532-2B1A89FFA9CD}" showGridLines="0" zeroValues="0">
      <selection activeCell="F18" sqref="F18"/>
      <pageMargins left="0.75" right="0.63" top="0.57999999999999996" bottom="0.6" header="0.34" footer="0.35"/>
      <pageSetup orientation="portrait" r:id="rId13"/>
      <headerFooter alignWithMargins="0">
        <oddFooter>&amp;R&amp;"Book Antiqua,Bold"&amp;8 Page &amp;P of &amp;N</oddFooter>
      </headerFooter>
    </customSheetView>
    <customSheetView guid="{494F6778-23FE-4AAC-B37D-6C7543FC13B9}" showGridLines="0" zeroValues="0" topLeftCell="A16">
      <selection activeCell="F20" sqref="F20"/>
      <pageMargins left="0.75" right="0.63" top="0.57999999999999996" bottom="0.6" header="0.34" footer="0.35"/>
      <pageSetup orientation="portrait" r:id="rId14"/>
      <headerFooter alignWithMargins="0">
        <oddFooter>&amp;R&amp;"Book Antiqua,Bold"&amp;8 Page &amp;P of &amp;N</oddFooter>
      </headerFooter>
    </customSheetView>
    <customSheetView guid="{CD4CA1A8-824A-452F-BDBA-32A47C1B3013}" showGridLines="0" zeroValues="0">
      <selection activeCell="F18" sqref="F18"/>
      <pageMargins left="0.75" right="0.63" top="0.57999999999999996" bottom="0.6" header="0.34" footer="0.35"/>
      <pageSetup orientation="portrait" r:id="rId15"/>
      <headerFooter alignWithMargins="0">
        <oddFooter>&amp;R&amp;"Book Antiqua,Bold"&amp;8 Page &amp;P of &amp;N</oddFooter>
      </headerFooter>
    </customSheetView>
    <customSheetView guid="{8E7B022F-1113-4BA2-B2BA-8EDBE02A2557}" showPageBreaks="1" showGridLines="0" zeroValues="0" printArea="1" showRuler="0">
      <selection activeCell="F18" sqref="F18"/>
      <pageMargins left="0.75" right="0.63" top="0.57999999999999996" bottom="0.6" header="0.34" footer="0.35"/>
      <pageSetup orientation="portrait" r:id="rId16"/>
      <headerFooter alignWithMargins="0">
        <oddFooter>&amp;L&amp;8Tower Package-TW05, TL associated with Phase-I Generation Project in Orissa (Part-C)&amp;R&amp;"Book Antiqua,Bold"&amp;8 Page &amp;P of &amp;N</oddFooter>
      </headerFooter>
    </customSheetView>
    <customSheetView guid="{A3F641DF-CF1D-48E3-AFDC-E52726A449CB}" showPageBreaks="1" zeroValues="0" printArea="1" view="pageBreakPreview" showRuler="0">
      <selection activeCell="A18" sqref="A18:E18"/>
      <pageMargins left="0.75" right="0.75" top="0.77" bottom="1" header="0.5" footer="0.5"/>
      <pageSetup orientation="portrait" r:id="rId17"/>
      <headerFooter alignWithMargins="0">
        <oddFooter>&amp;L&amp;8Tower Package-P238-TW04, TL associated with Phase-I Generation Project in Orissa (Part-C)&amp;R&amp;"Book Antiqua,Bold"&amp;8Attachment-4 TW04  /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18"/>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selection activeCell="F18" sqref="F18"/>
      <pageMargins left="0.75" right="0.63" top="0.57999999999999996" bottom="0.6" header="0.34" footer="0.35"/>
      <pageSetup orientation="portrait" r:id="rId19"/>
      <headerFooter alignWithMargins="0">
        <oddFooter>&amp;R&amp;"Book Antiqua,Bold"&amp;8 Page &amp;P of &amp;N</oddFooter>
      </headerFooter>
    </customSheetView>
    <customSheetView guid="{7A9EA6D6-4DDF-43D9-92E6-C6AFAD14E266}" showGridLines="0" zeroValues="0" topLeftCell="A16">
      <selection activeCell="F20" sqref="F20"/>
      <pageMargins left="0.75" right="0.63" top="0.57999999999999996" bottom="0.6" header="0.34" footer="0.35"/>
      <pageSetup orientation="portrait" r:id="rId20"/>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6" header="0.34" footer="0.35"/>
      <pageSetup orientation="portrait" r:id="rId21"/>
      <headerFooter alignWithMargins="0">
        <oddFooter>&amp;R&amp;"Book Antiqua,Bold"&amp;8 Page &amp;P of &amp;N</oddFooter>
      </headerFooter>
    </customSheetView>
    <customSheetView guid="{240327DD-375F-45D4-BA52-89AFD79FE6A1}" showPageBreaks="1" showGridLines="0" zeroValues="0" printArea="1" view="pageBreakPreview">
      <selection activeCell="F18" sqref="F18"/>
      <pageMargins left="0.75" right="0.63" top="0.57999999999999996" bottom="0.6" header="0.34" footer="0.35"/>
      <pageSetup orientation="portrait" r:id="rId22"/>
      <headerFooter alignWithMargins="0">
        <oddFooter>&amp;R&amp;"Book Antiqua,Bold"&amp;8 Page &amp;P of &amp;N</oddFooter>
      </headerFooter>
    </customSheetView>
    <customSheetView guid="{477F7E43-D393-45BA-B99B-D838E4629B5D}" showPageBreaks="1" showGridLines="0" zeroValues="0" printArea="1" view="pageBreakPreview" topLeftCell="A13">
      <selection activeCell="A17" sqref="A17:E17"/>
      <pageMargins left="0.75" right="0.63" top="0.57999999999999996" bottom="0.6" header="0.34" footer="0.35"/>
      <pageSetup orientation="portrait" r:id="rId23"/>
      <headerFooter alignWithMargins="0">
        <oddFooter>&amp;R&amp;"Book Antiqua,Bold"&amp;8 Page &amp;P of &amp;N</oddFooter>
      </headerFooter>
    </customSheetView>
    <customSheetView guid="{8E3ED18F-7B8F-4A1C-969D-A70DC3B696C3}" showPageBreaks="1" showGridLines="0" zeroValues="0" printArea="1" view="pageBreakPreview" topLeftCell="A13">
      <selection activeCell="A17" sqref="A17:E17"/>
      <pageMargins left="0.75" right="0.63" top="0.57999999999999996" bottom="0.6" header="0.34" footer="0.35"/>
      <pageSetup orientation="portrait" r:id="rId24"/>
      <headerFooter alignWithMargins="0">
        <oddFooter>&amp;R&amp;"Book Antiqua,Bold"&amp;8 Page &amp;P of &amp;N</oddFooter>
      </headerFooter>
    </customSheetView>
    <customSheetView guid="{38BECF6E-1A53-4F98-87B9-44F2C5F77E08}" showPageBreaks="1" showGridLines="0" zeroValues="0" printArea="1" view="pageBreakPreview" topLeftCell="A6">
      <selection activeCell="F18" sqref="F18"/>
      <pageMargins left="0.75" right="0.63" top="0.57999999999999996" bottom="0.6" header="0.34" footer="0.35"/>
      <pageSetup orientation="portrait" r:id="rId25"/>
      <headerFooter alignWithMargins="0">
        <oddFooter>&amp;R&amp;"Book Antiqua,Bold"&amp;8 Page &amp;P of &amp;N</oddFooter>
      </headerFooter>
    </customSheetView>
    <customSheetView guid="{340562B9-6CEE-4962-8D7D-CA1C6778F52C}" showPageBreaks="1" showGridLines="0" zeroValues="0" printArea="1" view="pageBreakPreview" topLeftCell="A28">
      <selection activeCell="F18" sqref="F18"/>
      <pageMargins left="0.75" right="0.63" top="0.57999999999999996" bottom="0.6" header="0.34" footer="0.35"/>
      <pageSetup orientation="portrait" r:id="rId26"/>
      <headerFooter alignWithMargins="0">
        <oddFooter>&amp;R&amp;"Book Antiqua,Bold"&amp;8 Page &amp;P of &amp;N</oddFooter>
      </headerFooter>
    </customSheetView>
    <customSheetView guid="{82E8A0F5-0020-4355-95CF-28601763A783}" showPageBreaks="1" showGridLines="0" zeroValues="0" printArea="1" view="pageBreakPreview" topLeftCell="A6">
      <selection activeCell="F18" sqref="F18"/>
      <pageMargins left="0.75" right="0.63" top="0.57999999999999996" bottom="0.6" header="0.34" footer="0.35"/>
      <pageSetup scale="68" orientation="portrait" r:id="rId27"/>
      <headerFooter alignWithMargins="0">
        <oddFooter>&amp;R&amp;"Book Antiqua,Bold"&amp;8 Page &amp;P of &amp;N</oddFooter>
      </headerFooter>
    </customSheetView>
    <customSheetView guid="{05855B4F-D61E-4C97-B759-B2F96767F6F8}" showPageBreaks="1" showGridLines="0" zeroValues="0" printArea="1" hiddenColumns="1" view="pageBreakPreview" topLeftCell="A7">
      <selection activeCell="G23" sqref="G23"/>
      <pageMargins left="0.75" right="0.63" top="0.57999999999999996" bottom="0.6" header="0.34" footer="0.35"/>
      <pageSetup scale="68" orientation="portrait" r:id="rId28"/>
      <headerFooter alignWithMargins="0">
        <oddFooter>&amp;R&amp;"Book Antiqua,Bold"&amp;8 Page &amp;P of &amp;N</oddFooter>
      </headerFooter>
    </customSheetView>
    <customSheetView guid="{AAA2E7F9-19F9-4EE2-88F1-FC4B485FDC89}" showPageBreaks="1" showGridLines="0" zeroValues="0" printArea="1" hiddenColumns="1" view="pageBreakPreview">
      <selection activeCell="G23" sqref="G23"/>
      <pageMargins left="0.75" right="0.63" top="0.57999999999999996" bottom="0.6" header="0.34" footer="0.35"/>
      <pageSetup scale="68" orientation="portrait" r:id="rId29"/>
      <headerFooter alignWithMargins="0">
        <oddFooter>&amp;R&amp;"Book Antiqua,Bold"&amp;8 Page &amp;P of &amp;N</oddFooter>
      </headerFooter>
    </customSheetView>
    <customSheetView guid="{5F98D4F5-B0F8-4B93-97A5-7D09B63D9214}" showPageBreaks="1" showGridLines="0" zeroValues="0" printArea="1" hiddenColumns="1" view="pageBreakPreview">
      <selection activeCell="F18" sqref="F18"/>
      <pageMargins left="0.75" right="0.63" top="0.57999999999999996" bottom="0.6" header="0.34" footer="0.35"/>
      <pageSetup scale="68" orientation="portrait" r:id="rId30"/>
      <headerFooter alignWithMargins="0">
        <oddFooter>&amp;R&amp;"Book Antiqua,Bold"&amp;8 Page &amp;P of &amp;N</oddFooter>
      </headerFooter>
    </customSheetView>
    <customSheetView guid="{61957660-E114-4987-A579-EE0EBCC04DE2}" showPageBreaks="1" showGridLines="0" zeroValues="0" printArea="1" hiddenColumns="1" view="pageBreakPreview" topLeftCell="A13">
      <selection activeCell="F18" sqref="F18"/>
      <pageMargins left="0.75" right="0.63" top="0.57999999999999996" bottom="0.6" header="0.34" footer="0.35"/>
      <pageSetup scale="68" orientation="portrait" r:id="rId31"/>
      <headerFooter alignWithMargins="0">
        <oddFooter>&amp;R&amp;"Book Antiqua,Bold"&amp;8 Page &amp;P of &amp;N</oddFooter>
      </headerFooter>
    </customSheetView>
    <customSheetView guid="{002E11BA-D943-47A9-AEDC-085D4F2D2416}" showPageBreaks="1" showGridLines="0" zeroValues="0" printArea="1" hiddenColumns="1" view="pageBreakPreview" topLeftCell="A10">
      <selection activeCell="F23" sqref="F23"/>
      <pageMargins left="0.75" right="0.63" top="0.57999999999999996" bottom="0.6" header="0.34" footer="0.35"/>
      <pageSetup scale="68" orientation="portrait" r:id="rId32"/>
      <headerFooter alignWithMargins="0">
        <oddFooter>&amp;R&amp;"Book Antiqua,Bold"&amp;8 Page &amp;P of &amp;N</oddFooter>
      </headerFooter>
    </customSheetView>
    <customSheetView guid="{BA636A1C-0CF3-411D-9DF7-8E009FB35118}" showPageBreaks="1" showGridLines="0" zeroValues="0" printArea="1" hiddenColumns="1" view="pageBreakPreview" topLeftCell="A10">
      <selection activeCell="F23" sqref="F23"/>
      <pageMargins left="0.75" right="0.63" top="0.57999999999999996" bottom="0.6" header="0.34" footer="0.35"/>
      <pageSetup scale="68" orientation="portrait" r:id="rId33"/>
      <headerFooter alignWithMargins="0">
        <oddFooter>&amp;R&amp;"Book Antiqua,Bold"&amp;8 Page &amp;P of &amp;N</oddFooter>
      </headerFooter>
    </customSheetView>
  </customSheetViews>
  <mergeCells count="10">
    <mergeCell ref="A1:D1"/>
    <mergeCell ref="A8:D8"/>
    <mergeCell ref="A18:E18"/>
    <mergeCell ref="B9:D9"/>
    <mergeCell ref="A17:E17"/>
    <mergeCell ref="B10:D10"/>
    <mergeCell ref="B11:D11"/>
    <mergeCell ref="B12:D12"/>
    <mergeCell ref="A3:G3"/>
    <mergeCell ref="A5:G5"/>
  </mergeCells>
  <phoneticPr fontId="6" type="noConversion"/>
  <pageMargins left="0.75" right="0.63" top="0.57999999999999996" bottom="0.6" header="0.34" footer="0.35"/>
  <pageSetup scale="68" orientation="portrait" r:id="rId34"/>
  <headerFooter alignWithMargins="0">
    <oddFooter>&amp;R&amp;"Book Antiqua,Bold"&amp;8 Page &amp;P of &amp;N</oddFooter>
  </headerFooter>
  <drawing r:id="rId3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indexed="10"/>
    <pageSetUpPr fitToPage="1"/>
  </sheetPr>
  <dimension ref="A1:AL40"/>
  <sheetViews>
    <sheetView showGridLines="0" showZeros="0" view="pageBreakPreview" zoomScaleSheetLayoutView="100" workbookViewId="0">
      <selection activeCell="B16" sqref="B16"/>
    </sheetView>
  </sheetViews>
  <sheetFormatPr defaultColWidth="9.140625" defaultRowHeight="16.5"/>
  <cols>
    <col min="1" max="1" width="12.140625" style="28" customWidth="1"/>
    <col min="2" max="2" width="23.7109375" style="28" customWidth="1"/>
    <col min="3" max="3" width="26.42578125" style="28" customWidth="1"/>
    <col min="4" max="4" width="12.28515625" style="28" customWidth="1"/>
    <col min="5" max="5" width="26.7109375" style="28" customWidth="1"/>
    <col min="6" max="8" width="9.140625" style="220"/>
    <col min="9" max="38" width="9.140625" style="221"/>
    <col min="39" max="16384" width="9.140625" style="24"/>
  </cols>
  <sheetData>
    <row r="1" spans="1:38" ht="24" customHeight="1">
      <c r="A1" s="1023" t="str">
        <f>'Attach 3(JV)'!A1</f>
        <v>Specification No.:CC/NT/G-COND/DOM/A02/25/01011</v>
      </c>
      <c r="B1" s="1023"/>
      <c r="C1" s="1023"/>
      <c r="D1" s="21"/>
      <c r="E1" s="326" t="str">
        <f>"Attachment-4(A) "&amp; 'Attach 3(JV)'!AT1</f>
        <v>Attachment-4(A) (CD02)</v>
      </c>
    </row>
    <row r="2" spans="1:38" ht="11.1" customHeight="1"/>
    <row r="3" spans="1:38" ht="75" customHeight="1">
      <c r="A3" s="710" t="str">
        <f>'Attach 3(JV)'!A3</f>
        <v>Conductor Package CD02 for supply of balance quantity of ACSR MOOSE Conductor for part of Diding – Dhalkebar – Bathnaha Transmission Line corresponding to Tower Package- TW02 associated with Arun-3 HEP in Nepal under Consultancy services to SAPDC.</v>
      </c>
      <c r="B3" s="710"/>
      <c r="C3" s="710"/>
      <c r="D3" s="710"/>
      <c r="E3" s="710"/>
      <c r="F3" s="222"/>
      <c r="G3" s="223"/>
      <c r="H3" s="222"/>
    </row>
    <row r="4" spans="1:38" ht="11.1" customHeight="1">
      <c r="A4" s="27"/>
      <c r="H4" s="224"/>
      <c r="I4" s="225"/>
    </row>
    <row r="5" spans="1:38" ht="20.100000000000001" customHeight="1">
      <c r="A5" s="711" t="s">
        <v>352</v>
      </c>
      <c r="B5" s="711"/>
      <c r="C5" s="711"/>
      <c r="D5" s="711"/>
      <c r="E5" s="711"/>
      <c r="F5" s="222"/>
      <c r="H5" s="224"/>
      <c r="I5" s="225"/>
    </row>
    <row r="6" spans="1:38" ht="11.1" customHeight="1">
      <c r="A6" s="31"/>
      <c r="H6" s="224"/>
      <c r="I6" s="225"/>
    </row>
    <row r="7" spans="1:38" ht="20.100000000000001" customHeight="1">
      <c r="A7" s="32" t="str">
        <f>'Attach 3(JV)'!A7</f>
        <v>Bidder’s Name and Address (Qualified Licensee) :</v>
      </c>
      <c r="D7" s="16" t="str">
        <f>'Attach 3(JV)'!E7</f>
        <v>To:</v>
      </c>
      <c r="H7" s="224"/>
      <c r="I7" s="225"/>
    </row>
    <row r="8" spans="1:38" s="157" customFormat="1" ht="36" customHeight="1">
      <c r="A8" s="708" t="str">
        <f>'Attach 3(JV)'!A8</f>
        <v/>
      </c>
      <c r="B8" s="708"/>
      <c r="C8" s="708"/>
      <c r="D8" s="13" t="str">
        <f>'Attach 3(JV)'!E8</f>
        <v>Contract Services</v>
      </c>
      <c r="E8" s="31"/>
      <c r="F8" s="226"/>
      <c r="G8" s="226"/>
      <c r="H8" s="227"/>
      <c r="I8" s="228"/>
      <c r="J8" s="229"/>
      <c r="K8" s="229"/>
      <c r="L8" s="229"/>
      <c r="M8" s="229"/>
      <c r="N8" s="229"/>
      <c r="O8" s="229"/>
      <c r="P8" s="229"/>
      <c r="Q8" s="229"/>
      <c r="R8" s="229"/>
      <c r="S8" s="229"/>
      <c r="T8" s="229"/>
      <c r="U8" s="229"/>
      <c r="V8" s="229"/>
      <c r="W8" s="229"/>
      <c r="X8" s="229"/>
      <c r="Y8" s="229"/>
      <c r="Z8" s="229"/>
      <c r="AA8" s="229"/>
      <c r="AB8" s="229"/>
      <c r="AC8" s="229"/>
      <c r="AD8" s="229"/>
      <c r="AE8" s="229"/>
      <c r="AF8" s="229"/>
      <c r="AG8" s="229"/>
      <c r="AH8" s="229"/>
      <c r="AI8" s="229"/>
      <c r="AJ8" s="229"/>
      <c r="AK8" s="229"/>
      <c r="AL8" s="229"/>
    </row>
    <row r="9" spans="1:38" ht="20.100000000000001" customHeight="1">
      <c r="A9" s="14" t="s">
        <v>344</v>
      </c>
      <c r="B9" s="713">
        <f>'Attach 3(JV)'!B9</f>
        <v>0</v>
      </c>
      <c r="C9" s="713"/>
      <c r="D9" s="13" t="str">
        <f>'Attach 3(JV)'!E9</f>
        <v>Power Grid Corporation of India Ltd.,</v>
      </c>
      <c r="H9" s="224"/>
      <c r="I9" s="225"/>
    </row>
    <row r="10" spans="1:38" ht="20.100000000000001" customHeight="1">
      <c r="A10" s="14" t="s">
        <v>346</v>
      </c>
      <c r="B10" s="713">
        <f>'Attach 3(JV)'!B10</f>
        <v>0</v>
      </c>
      <c r="C10" s="713"/>
      <c r="D10" s="13" t="str">
        <f>'Attach 3(JV)'!E10</f>
        <v>"Saudamini", Plot No. 2, Sector 29</v>
      </c>
      <c r="H10" s="224"/>
      <c r="I10" s="225"/>
    </row>
    <row r="11" spans="1:38" ht="20.100000000000001" customHeight="1">
      <c r="B11" s="713">
        <f>'Attach 3(JV)'!B11</f>
        <v>0</v>
      </c>
      <c r="C11" s="713"/>
      <c r="D11" s="13" t="str">
        <f>'Attach 3(JV)'!E11</f>
        <v>Gurgaon (Haryana) - 122001</v>
      </c>
    </row>
    <row r="12" spans="1:38" ht="15" customHeight="1">
      <c r="A12" s="31"/>
      <c r="B12" s="713">
        <f>'Attach 3(JV)'!B12</f>
        <v>0</v>
      </c>
      <c r="C12" s="713"/>
      <c r="D12" s="13"/>
    </row>
    <row r="13" spans="1:38" ht="20.100000000000001" customHeight="1">
      <c r="A13" s="28" t="s">
        <v>338</v>
      </c>
    </row>
    <row r="14" spans="1:38" ht="86.45" customHeight="1">
      <c r="A14" s="1022" t="s">
        <v>353</v>
      </c>
      <c r="B14" s="1022"/>
      <c r="C14" s="1022"/>
      <c r="D14" s="1022"/>
      <c r="E14" s="1022"/>
    </row>
    <row r="15" spans="1:38" ht="20.100000000000001" customHeight="1">
      <c r="A15" s="139" t="s">
        <v>359</v>
      </c>
      <c r="B15" s="139" t="s">
        <v>360</v>
      </c>
      <c r="C15" s="139" t="s">
        <v>361</v>
      </c>
      <c r="D15" s="139" t="s">
        <v>340</v>
      </c>
      <c r="E15" s="139" t="s">
        <v>341</v>
      </c>
    </row>
    <row r="16" spans="1:38" ht="20.100000000000001" customHeight="1">
      <c r="A16" s="140">
        <v>1</v>
      </c>
      <c r="B16" s="260"/>
      <c r="C16" s="260"/>
      <c r="D16" s="260"/>
      <c r="E16" s="260"/>
    </row>
    <row r="17" spans="1:5" ht="20.100000000000001" customHeight="1">
      <c r="A17" s="141">
        <v>2</v>
      </c>
      <c r="B17" s="261"/>
      <c r="C17" s="261"/>
      <c r="D17" s="261"/>
      <c r="E17" s="261"/>
    </row>
    <row r="18" spans="1:5" ht="20.100000000000001" customHeight="1">
      <c r="A18" s="141">
        <v>3</v>
      </c>
      <c r="B18" s="261"/>
      <c r="C18" s="261"/>
      <c r="D18" s="261"/>
      <c r="E18" s="261"/>
    </row>
    <row r="19" spans="1:5" ht="20.100000000000001" customHeight="1">
      <c r="A19" s="141">
        <v>4</v>
      </c>
      <c r="B19" s="261"/>
      <c r="C19" s="261"/>
      <c r="D19" s="261"/>
      <c r="E19" s="261"/>
    </row>
    <row r="20" spans="1:5" ht="19.5" customHeight="1">
      <c r="A20" s="142">
        <v>5</v>
      </c>
      <c r="B20" s="262"/>
      <c r="C20" s="262"/>
      <c r="D20" s="262"/>
      <c r="E20" s="262"/>
    </row>
    <row r="21" spans="1:5" ht="33.75" customHeight="1">
      <c r="A21" s="24"/>
      <c r="B21" s="24"/>
      <c r="C21" s="24"/>
      <c r="D21" s="24"/>
      <c r="E21" s="24"/>
    </row>
    <row r="22" spans="1:5" ht="62.25" customHeight="1">
      <c r="A22" s="1022" t="s">
        <v>354</v>
      </c>
      <c r="B22" s="1022"/>
      <c r="C22" s="1022"/>
      <c r="D22" s="1022"/>
      <c r="E22" s="1022"/>
    </row>
    <row r="23" spans="1:5" ht="15.95" customHeight="1"/>
    <row r="24" spans="1:5" ht="23.1" customHeight="1">
      <c r="C24" s="36"/>
    </row>
    <row r="25" spans="1:5" ht="23.1" customHeight="1">
      <c r="A25" s="35" t="s">
        <v>7</v>
      </c>
      <c r="B25" s="67">
        <f>'Names of Bidder'!D36</f>
        <v>0</v>
      </c>
      <c r="C25" s="36" t="s">
        <v>5</v>
      </c>
      <c r="D25" s="258">
        <f>'Names of Bidder'!D33</f>
        <v>0</v>
      </c>
    </row>
    <row r="26" spans="1:5" ht="23.1" customHeight="1">
      <c r="A26" s="35" t="s">
        <v>8</v>
      </c>
      <c r="B26" s="258">
        <f>'Names of Bidder'!D37</f>
        <v>0</v>
      </c>
      <c r="C26" s="36" t="s">
        <v>6</v>
      </c>
      <c r="D26" s="38">
        <f>'Names of Bidder'!D34</f>
        <v>0</v>
      </c>
    </row>
    <row r="27" spans="1:5" ht="23.1" customHeight="1">
      <c r="C27" s="36"/>
      <c r="D27" s="36"/>
    </row>
    <row r="28" spans="1:5" ht="20.100000000000001" customHeight="1"/>
    <row r="29" spans="1:5" ht="20.100000000000001" customHeight="1">
      <c r="A29" s="37"/>
    </row>
    <row r="30" spans="1:5" ht="20.100000000000001" customHeight="1"/>
    <row r="31" spans="1:5" ht="20.100000000000001" customHeight="1"/>
    <row r="32" spans="1:5" ht="20.100000000000001" customHeight="1">
      <c r="A32" s="37"/>
    </row>
    <row r="33" spans="1:1" ht="20.100000000000001" customHeight="1"/>
    <row r="34" spans="1:1" ht="20.100000000000001" customHeight="1">
      <c r="A34" s="37"/>
    </row>
    <row r="35" spans="1:1" ht="20.100000000000001" customHeight="1"/>
    <row r="36" spans="1:1" ht="20.100000000000001" customHeight="1">
      <c r="A36" s="37"/>
    </row>
    <row r="37" spans="1:1" ht="20.100000000000001" customHeight="1"/>
    <row r="38" spans="1:1" ht="20.100000000000001" customHeight="1"/>
    <row r="39" spans="1:1" ht="20.100000000000001" customHeight="1"/>
    <row r="40" spans="1:1" ht="20.100000000000001" customHeight="1"/>
  </sheetData>
  <sheetProtection password="EE0B" sheet="1" objects="1" scenarios="1" formatColumns="0" formatRows="0" selectLockedCells="1"/>
  <customSheetViews>
    <customSheetView guid="{496AE10D-777F-41DC-9459-B685612D7084}" showPageBreaks="1" showGridLines="0" zeroValues="0" fitToPage="1" printArea="1" view="pageBreakPreview">
      <selection activeCell="B16" sqref="B16"/>
      <pageMargins left="0.75" right="0.63" top="0.57999999999999996" bottom="0.4" header="0.34" footer="0.2"/>
      <pageSetup orientation="portrait" r:id="rId1"/>
      <headerFooter alignWithMargins="0">
        <oddFooter>&amp;R&amp;"Book Antiqua,Bold"&amp;8 Page &amp;P of &amp;N</oddFooter>
      </headerFooter>
    </customSheetView>
    <customSheetView guid="{148014DA-3A4E-4452-87FA-29E4225C1DBF}" showPageBreaks="1" showGridLines="0" zeroValues="0" fitToPage="1" printArea="1" view="pageBreakPreview">
      <selection activeCell="B16" sqref="B16"/>
      <pageMargins left="0.75" right="0.63" top="0.57999999999999996" bottom="0.4" header="0.34" footer="0.2"/>
      <pageSetup orientation="portrait" r:id="rId2"/>
      <headerFooter alignWithMargins="0">
        <oddFooter>&amp;R&amp;"Book Antiqua,Bold"&amp;8 Page &amp;P of &amp;N</oddFooter>
      </headerFooter>
    </customSheetView>
    <customSheetView guid="{4167AD0A-C305-4E18-90C0-E68C87B87BD7}" showPageBreaks="1" showGridLines="0" zeroValues="0" fitToPage="1" printArea="1" view="pageBreakPreview">
      <selection activeCell="B16" sqref="B16"/>
      <pageMargins left="0.75" right="0.63" top="0.57999999999999996" bottom="0.4" header="0.34" footer="0.2"/>
      <pageSetup scale="99" orientation="portrait" r:id="rId3"/>
      <headerFooter alignWithMargins="0">
        <oddFooter>&amp;R&amp;"Book Antiqua,Bold"&amp;8 Page &amp;P of &amp;N</oddFooter>
      </headerFooter>
    </customSheetView>
    <customSheetView guid="{E2E07920-5DA8-4DCB-AB03-A2E9F9E2B56D}" showPageBreaks="1" showGridLines="0" zeroValues="0" fitToPage="1" printArea="1" view="pageBreakPreview">
      <selection activeCell="C20" sqref="C20"/>
      <pageMargins left="0.75" right="0.63" top="0.57999999999999996" bottom="0.4" header="0.34" footer="0.2"/>
      <pageSetup scale="96" orientation="portrait" r:id="rId4"/>
      <headerFooter alignWithMargins="0">
        <oddFooter>&amp;R&amp;"Book Antiqua,Bold"&amp;8 Page &amp;P of &amp;N</oddFooter>
      </headerFooter>
    </customSheetView>
    <customSheetView guid="{F7E0F5F5-A837-4858-962B-5093C362A793}" showPageBreaks="1" showGridLines="0" zeroValues="0" fitToPage="1" printArea="1" view="pageBreakPreview">
      <selection activeCell="C20" sqref="C20"/>
      <pageMargins left="0.75" right="0.63" top="0.57999999999999996" bottom="0.4" header="0.34" footer="0.2"/>
      <pageSetup scale="94" orientation="portrait" r:id="rId5"/>
      <headerFooter alignWithMargins="0">
        <oddFooter>&amp;R&amp;"Book Antiqua,Bold"&amp;8 Page &amp;P of &amp;N</oddFooter>
      </headerFooter>
    </customSheetView>
    <customSheetView guid="{4C19ED80-F250-4761-A9B9-FB9136AF75D8}" showPageBreaks="1" showGridLines="0" zeroValues="0" fitToPage="1" printArea="1" view="pageBreakPreview" topLeftCell="A10">
      <selection activeCell="B17" sqref="B17"/>
      <pageMargins left="0.75" right="0.63" top="0.57999999999999996" bottom="0.4" header="0.34" footer="0.2"/>
      <pageSetup scale="96" orientation="portrait" r:id="rId6"/>
      <headerFooter alignWithMargins="0">
        <oddFooter>&amp;R&amp;"Book Antiqua,Bold"&amp;8 Page &amp;P of &amp;N</oddFooter>
      </headerFooter>
    </customSheetView>
    <customSheetView guid="{E51D3662-FFCE-4FD6-A590-7DDC9E38C41F}" showPageBreaks="1" showGridLines="0" zeroValues="0" fitToPage="1" printArea="1" view="pageBreakPreview">
      <selection activeCell="B17" sqref="B17"/>
      <pageMargins left="0.75" right="0.63" top="0.57999999999999996" bottom="0.4" header="0.34" footer="0.2"/>
      <pageSetup scale="96" orientation="portrait" r:id="rId7"/>
      <headerFooter alignWithMargins="0">
        <oddFooter>&amp;R&amp;"Book Antiqua,Bold"&amp;8 Page &amp;P of &amp;N</oddFooter>
      </headerFooter>
    </customSheetView>
    <customSheetView guid="{CB7992C9-ABA5-4C7D-8C49-1E1D8E8875C7}" showPageBreaks="1" showGridLines="0" zeroValues="0" printArea="1" view="pageBreakPreview">
      <selection activeCell="B16" sqref="B16"/>
      <pageMargins left="0.75" right="0.63" top="0.57999999999999996" bottom="0.4" header="0.34" footer="0.2"/>
      <pageSetup orientation="portrait" r:id="rId8"/>
      <headerFooter alignWithMargins="0">
        <oddFooter>&amp;R&amp;"Book Antiqua,Bold"&amp;8 Page &amp;P of &amp;N</oddFooter>
      </headerFooter>
    </customSheetView>
    <customSheetView guid="{97C0FC0E-800C-45C9-895E-E91A3F1ADBA4}" showPageBreaks="1" showGridLines="0" zeroValues="0" printArea="1" view="pageBreakPreview" topLeftCell="A13">
      <selection activeCell="B16" sqref="B16"/>
      <pageMargins left="0.75" right="0.63" top="0.57999999999999996" bottom="0.4" header="0.34" footer="0.2"/>
      <pageSetup orientation="portrait" r:id="rId9"/>
      <headerFooter alignWithMargins="0">
        <oddFooter>&amp;R&amp;"Book Antiqua,Bold"&amp;8 Page &amp;P of &amp;N</oddFooter>
      </headerFooter>
    </customSheetView>
    <customSheetView guid="{15A19D23-A9FD-4FC1-B7B0-F2D16BDFC729}" showPageBreaks="1" showGridLines="0" zeroValues="0" printArea="1" view="pageBreakPreview">
      <selection activeCell="B17" sqref="B17"/>
      <pageMargins left="0.75" right="0.63" top="0.57999999999999996" bottom="0.4" header="0.34" footer="0.2"/>
      <pageSetup orientation="portrait" r:id="rId10"/>
      <headerFooter alignWithMargins="0">
        <oddFooter>&amp;R&amp;"Book Antiqua,Bold"&amp;8 Page &amp;P of &amp;N</oddFooter>
      </headerFooter>
    </customSheetView>
    <customSheetView guid="{C5EDD9E3-0801-4479-8600-A80B0FCFDF0B}" showPageBreaks="1" showGridLines="0" zeroValues="0" printArea="1" view="pageBreakPreview" topLeftCell="A16">
      <selection activeCell="B17" sqref="B17"/>
      <pageMargins left="0.75" right="0.63" top="0.57999999999999996" bottom="0.4" header="0.34" footer="0.2"/>
      <pageSetup orientation="portrait" r:id="rId11"/>
      <headerFooter alignWithMargins="0">
        <oddFooter>&amp;R&amp;"Book Antiqua,Bold"&amp;8 Page &amp;P of &amp;N</oddFooter>
      </headerFooter>
    </customSheetView>
    <customSheetView guid="{FE4EC9C4-31B9-4D40-8323-5B16C3BC840F}" scale="60" showPageBreaks="1" showGridLines="0" zeroValues="0" printArea="1" view="pageBreakPreview">
      <selection activeCell="B16" sqref="B16"/>
      <pageMargins left="0.75" right="0.63" top="0.57999999999999996" bottom="0.4" header="0.34" footer="0.2"/>
      <pageSetup orientation="portrait" r:id="rId12"/>
      <headerFooter alignWithMargins="0">
        <oddFooter>&amp;R&amp;"Book Antiqua,Bold"&amp;8 Page &amp;P of &amp;N</oddFooter>
      </headerFooter>
    </customSheetView>
    <customSheetView guid="{F9FE2C60-2849-4C32-B532-2B1A89FFA9CD}" showGridLines="0" zeroValues="0" topLeftCell="A7">
      <selection activeCell="B16" sqref="B16"/>
      <pageMargins left="0.75" right="0.63" top="0.57999999999999996" bottom="0.4" header="0.34" footer="0.2"/>
      <pageSetup orientation="portrait" r:id="rId13"/>
      <headerFooter alignWithMargins="0">
        <oddFooter>&amp;R&amp;"Book Antiqua,Bold"&amp;8 Page &amp;P of &amp;N</oddFooter>
      </headerFooter>
    </customSheetView>
    <customSheetView guid="{494F6778-23FE-4AAC-B37D-6C7543FC13B9}" showGridLines="0" zeroValues="0" topLeftCell="A40">
      <selection activeCell="E20" sqref="E20"/>
      <pageMargins left="0.75" right="0.63" top="0.57999999999999996" bottom="0.4" header="0.34" footer="0.2"/>
      <pageSetup orientation="portrait" r:id="rId14"/>
      <headerFooter alignWithMargins="0">
        <oddFooter>&amp;R&amp;"Book Antiqua,Bold"&amp;8 Page &amp;P of &amp;N</oddFooter>
      </headerFooter>
    </customSheetView>
    <customSheetView guid="{CD4CA1A8-824A-452F-BDBA-32A47C1B3013}" showGridLines="0" zeroValues="0" topLeftCell="A2">
      <selection activeCell="B15" sqref="B15"/>
      <pageMargins left="0.75" right="0.63" top="0.57999999999999996" bottom="0.4" header="0.34" footer="0.2"/>
      <pageSetup orientation="portrait" r:id="rId15"/>
      <headerFooter alignWithMargins="0">
        <oddFooter>&amp;R&amp;"Book Antiqua,Bold"&amp;8 Page &amp;P of &amp;N</oddFooter>
      </headerFooter>
    </customSheetView>
    <customSheetView guid="{8E7B022F-1113-4BA2-B2BA-8EDBE02A2557}" showPageBreaks="1" showGridLines="0" zeroValues="0" printArea="1" showRuler="0">
      <selection activeCell="B15" sqref="B15"/>
      <pageMargins left="0.75" right="0.63" top="0.57999999999999996" bottom="0.6" header="0.34" footer="0.35"/>
      <pageSetup orientation="portrait" r:id="rId16"/>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B15" sqref="B15"/>
      <pageMargins left="0.75" right="0.59" top="0.5" bottom="0.56000000000000005" header="0.36" footer="0.24"/>
      <pageSetup orientation="portrait" r:id="rId17"/>
      <headerFooter alignWithMargins="0">
        <oddFooter>&amp;L&amp;8Tower Package-P238-TW04, TL associated with Phase-I Generation Project in Orissa (Part-C)&amp;R&amp;"Book Antiqua,Bold"&amp;8Attachment-4(A) TW04  / Page &amp;P of &amp;N</oddFooter>
      </headerFooter>
    </customSheetView>
    <customSheetView guid="{ECEBABD0-566A-41C4-AA9A-38EA30EFEDA8}" showPageBreaks="1" showGridLines="0" zeroValues="0" printArea="1" showRuler="0" topLeftCell="A23">
      <pageMargins left="0.75" right="0.63" top="0.55000000000000004" bottom="0.64" header="0.34" footer="0.38"/>
      <pageSetup scale="95" orientation="portrait" r:id="rId18"/>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topLeftCell="B1">
      <selection activeCell="B15" sqref="B15"/>
      <pageMargins left="0.75" right="0.63" top="0.57999999999999996" bottom="0.4" header="0.34" footer="0.2"/>
      <pageSetup orientation="portrait" r:id="rId19"/>
      <headerFooter alignWithMargins="0">
        <oddFooter>&amp;R&amp;"Book Antiqua,Bold"&amp;8 Page &amp;P of &amp;N</oddFooter>
      </headerFooter>
    </customSheetView>
    <customSheetView guid="{7A9EA6D6-4DDF-43D9-92E6-C6AFAD14E266}" showGridLines="0" zeroValues="0" topLeftCell="A13">
      <selection activeCell="E20" sqref="E20"/>
      <pageMargins left="0.75" right="0.63" top="0.57999999999999996" bottom="0.4" header="0.34" footer="0.2"/>
      <pageSetup orientation="portrait" r:id="rId20"/>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4" header="0.34" footer="0.2"/>
      <pageSetup orientation="portrait" r:id="rId21"/>
      <headerFooter alignWithMargins="0">
        <oddFooter>&amp;R&amp;"Book Antiqua,Bold"&amp;8 Page &amp;P of &amp;N</oddFooter>
      </headerFooter>
    </customSheetView>
    <customSheetView guid="{240327DD-375F-45D4-BA52-89AFD79FE6A1}" scale="60" showPageBreaks="1" showGridLines="0" zeroValues="0" printArea="1" view="pageBreakPreview" topLeftCell="A25">
      <selection activeCell="B16" sqref="B16"/>
      <pageMargins left="0.75" right="0.63" top="0.57999999999999996" bottom="0.4" header="0.34" footer="0.2"/>
      <pageSetup orientation="portrait" r:id="rId22"/>
      <headerFooter alignWithMargins="0">
        <oddFooter>&amp;R&amp;"Book Antiqua,Bold"&amp;8 Page &amp;P of &amp;N</oddFooter>
      </headerFooter>
    </customSheetView>
    <customSheetView guid="{477F7E43-D393-45BA-B99B-D838E4629B5D}" showPageBreaks="1" showGridLines="0" zeroValues="0" printArea="1" view="pageBreakPreview">
      <selection activeCell="B17" sqref="B17"/>
      <pageMargins left="0.75" right="0.63" top="0.57999999999999996" bottom="0.4" header="0.34" footer="0.2"/>
      <pageSetup orientation="portrait" r:id="rId23"/>
      <headerFooter alignWithMargins="0">
        <oddFooter>&amp;R&amp;"Book Antiqua,Bold"&amp;8 Page &amp;P of &amp;N</oddFooter>
      </headerFooter>
    </customSheetView>
    <customSheetView guid="{8E3ED18F-7B8F-4A1C-969D-A70DC3B696C3}" showPageBreaks="1" showGridLines="0" zeroValues="0" printArea="1" view="pageBreakPreview">
      <selection activeCell="B17" sqref="B17"/>
      <pageMargins left="0.75" right="0.63" top="0.57999999999999996" bottom="0.4" header="0.34" footer="0.2"/>
      <pageSetup orientation="portrait" r:id="rId24"/>
      <headerFooter alignWithMargins="0">
        <oddFooter>&amp;R&amp;"Book Antiqua,Bold"&amp;8 Page &amp;P of &amp;N</oddFooter>
      </headerFooter>
    </customSheetView>
    <customSheetView guid="{38BECF6E-1A53-4F98-87B9-44F2C5F77E08}" showPageBreaks="1" showGridLines="0" zeroValues="0" printArea="1" view="pageBreakPreview" topLeftCell="A4">
      <selection activeCell="B16" sqref="B16"/>
      <pageMargins left="0.75" right="0.63" top="0.57999999999999996" bottom="0.4" header="0.34" footer="0.2"/>
      <pageSetup orientation="portrait" r:id="rId25"/>
      <headerFooter alignWithMargins="0">
        <oddFooter>&amp;R&amp;"Book Antiqua,Bold"&amp;8 Page &amp;P of &amp;N</oddFooter>
      </headerFooter>
    </customSheetView>
    <customSheetView guid="{340562B9-6CEE-4962-8D7D-CA1C6778F52C}" showPageBreaks="1" showGridLines="0" zeroValues="0" printArea="1" view="pageBreakPreview" topLeftCell="A13">
      <selection activeCell="B16" sqref="B16"/>
      <pageMargins left="0.75" right="0.63" top="0.57999999999999996" bottom="0.4" header="0.34" footer="0.2"/>
      <pageSetup orientation="portrait" r:id="rId26"/>
      <headerFooter alignWithMargins="0">
        <oddFooter>&amp;R&amp;"Book Antiqua,Bold"&amp;8 Page &amp;P of &amp;N</oddFooter>
      </headerFooter>
    </customSheetView>
    <customSheetView guid="{82E8A0F5-0020-4355-95CF-28601763A783}" showPageBreaks="1" showGridLines="0" zeroValues="0" fitToPage="1" printArea="1" view="pageBreakPreview">
      <selection activeCell="B17" sqref="B17"/>
      <pageMargins left="0.75" right="0.63" top="0.57999999999999996" bottom="0.4" header="0.34" footer="0.2"/>
      <pageSetup scale="96" orientation="portrait" r:id="rId27"/>
      <headerFooter alignWithMargins="0">
        <oddFooter>&amp;R&amp;"Book Antiqua,Bold"&amp;8 Page &amp;P of &amp;N</oddFooter>
      </headerFooter>
    </customSheetView>
    <customSheetView guid="{05855B4F-D61E-4C97-B759-B2F96767F6F8}" showPageBreaks="1" showGridLines="0" zeroValues="0" fitToPage="1" printArea="1" view="pageBreakPreview" topLeftCell="A10">
      <selection activeCell="B17" sqref="B17"/>
      <pageMargins left="0.75" right="0.63" top="0.57999999999999996" bottom="0.4" header="0.34" footer="0.2"/>
      <pageSetup scale="96" orientation="portrait" r:id="rId28"/>
      <headerFooter alignWithMargins="0">
        <oddFooter>&amp;R&amp;"Book Antiqua,Bold"&amp;8 Page &amp;P of &amp;N</oddFooter>
      </headerFooter>
    </customSheetView>
    <customSheetView guid="{AAA2E7F9-19F9-4EE2-88F1-FC4B485FDC89}" showPageBreaks="1" showGridLines="0" zeroValues="0" fitToPage="1" printArea="1" view="pageBreakPreview" topLeftCell="A4">
      <selection activeCell="C20" sqref="C20"/>
      <pageMargins left="0.75" right="0.63" top="0.57999999999999996" bottom="0.4" header="0.34" footer="0.2"/>
      <pageSetup scale="96" orientation="portrait" r:id="rId29"/>
      <headerFooter alignWithMargins="0">
        <oddFooter>&amp;R&amp;"Book Antiqua,Bold"&amp;8 Page &amp;P of &amp;N</oddFooter>
      </headerFooter>
    </customSheetView>
    <customSheetView guid="{5F98D4F5-B0F8-4B93-97A5-7D09B63D9214}" showPageBreaks="1" showGridLines="0" zeroValues="0" fitToPage="1" printArea="1" view="pageBreakPreview">
      <selection activeCell="C20" sqref="C20"/>
      <pageMargins left="0.75" right="0.63" top="0.57999999999999996" bottom="0.4" header="0.34" footer="0.2"/>
      <pageSetup scale="96" orientation="portrait" r:id="rId30"/>
      <headerFooter alignWithMargins="0">
        <oddFooter>&amp;R&amp;"Book Antiqua,Bold"&amp;8 Page &amp;P of &amp;N</oddFooter>
      </headerFooter>
    </customSheetView>
    <customSheetView guid="{61957660-E114-4987-A579-EE0EBCC04DE2}" showPageBreaks="1" showGridLines="0" zeroValues="0" fitToPage="1" printArea="1" view="pageBreakPreview">
      <selection activeCell="C20" sqref="C20"/>
      <pageMargins left="0.75" right="0.63" top="0.57999999999999996" bottom="0.4" header="0.34" footer="0.2"/>
      <pageSetup scale="92" orientation="portrait" r:id="rId31"/>
      <headerFooter alignWithMargins="0">
        <oddFooter>&amp;R&amp;"Book Antiqua,Bold"&amp;8 Page &amp;P of &amp;N</oddFooter>
      </headerFooter>
    </customSheetView>
    <customSheetView guid="{002E11BA-D943-47A9-AEDC-085D4F2D2416}" showPageBreaks="1" showGridLines="0" zeroValues="0" fitToPage="1" printArea="1" view="pageBreakPreview">
      <selection activeCell="B16" sqref="B16"/>
      <pageMargins left="0.75" right="0.63" top="0.57999999999999996" bottom="0.4" header="0.34" footer="0.2"/>
      <pageSetup orientation="portrait" r:id="rId32"/>
      <headerFooter alignWithMargins="0">
        <oddFooter>&amp;R&amp;"Book Antiqua,Bold"&amp;8 Page &amp;P of &amp;N</oddFooter>
      </headerFooter>
    </customSheetView>
    <customSheetView guid="{BA636A1C-0CF3-411D-9DF7-8E009FB35118}" showPageBreaks="1" showGridLines="0" zeroValues="0" fitToPage="1" printArea="1" view="pageBreakPreview">
      <selection activeCell="B16" sqref="B16"/>
      <pageMargins left="0.75" right="0.63" top="0.57999999999999996" bottom="0.4" header="0.34" footer="0.2"/>
      <pageSetup orientation="portrait" r:id="rId33"/>
      <headerFooter alignWithMargins="0">
        <oddFooter>&amp;R&amp;"Book Antiqua,Bold"&amp;8 Page &amp;P of &amp;N</oddFooter>
      </headerFooter>
    </customSheetView>
  </customSheetViews>
  <mergeCells count="10">
    <mergeCell ref="A1:C1"/>
    <mergeCell ref="A3:E3"/>
    <mergeCell ref="A5:E5"/>
    <mergeCell ref="A14:E14"/>
    <mergeCell ref="A8:C8"/>
    <mergeCell ref="A22:E22"/>
    <mergeCell ref="B9:C9"/>
    <mergeCell ref="B10:C10"/>
    <mergeCell ref="B11:C11"/>
    <mergeCell ref="B12:C12"/>
  </mergeCells>
  <phoneticPr fontId="6" type="noConversion"/>
  <pageMargins left="0.75" right="0.63" top="0.57999999999999996" bottom="0.4" header="0.34" footer="0.2"/>
  <pageSetup orientation="portrait" r:id="rId34"/>
  <headerFooter alignWithMargins="0">
    <oddFooter>&amp;R&amp;"Book Antiqua,Bold"&amp;8 Page &amp;P of &amp;N</oddFooter>
  </headerFooter>
  <drawing r:id="rId3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indexed="15"/>
    <pageSetUpPr fitToPage="1"/>
  </sheetPr>
  <dimension ref="A1:I35"/>
  <sheetViews>
    <sheetView showGridLines="0" view="pageBreakPreview" topLeftCell="A4" zoomScaleSheetLayoutView="100" workbookViewId="0">
      <selection activeCell="B16" sqref="B16:E16"/>
    </sheetView>
  </sheetViews>
  <sheetFormatPr defaultColWidth="9.140625" defaultRowHeight="16.5"/>
  <cols>
    <col min="1" max="1" width="12.140625" style="28" customWidth="1"/>
    <col min="2" max="2" width="20.5703125" style="28" customWidth="1"/>
    <col min="3" max="3" width="11.42578125" style="28" customWidth="1"/>
    <col min="4" max="4" width="15.42578125" style="28" customWidth="1"/>
    <col min="5" max="5" width="39.28515625" style="28" customWidth="1"/>
    <col min="6" max="8" width="9.140625" style="23"/>
    <col min="9" max="16384" width="9.140625" style="24"/>
  </cols>
  <sheetData>
    <row r="1" spans="1:9" ht="31.5" customHeight="1">
      <c r="A1" s="709" t="str">
        <f>'Attach 3(JV)'!A1</f>
        <v>Specification No.:CC/NT/G-COND/DOM/A02/25/01011</v>
      </c>
      <c r="B1" s="709"/>
      <c r="C1" s="709"/>
      <c r="D1" s="709"/>
      <c r="E1" s="326" t="str">
        <f>"Attachment-4(B) "&amp; 'Attach 3(JV)'!AT1</f>
        <v>Attachment-4(B) (CD02)</v>
      </c>
    </row>
    <row r="3" spans="1:9" ht="66" customHeight="1">
      <c r="A3" s="710" t="str">
        <f>'Attach 3(JV)'!A3</f>
        <v>Conductor Package CD02 for supply of balance quantity of ACSR MOOSE Conductor for part of Diding – Dhalkebar – Bathnaha Transmission Line corresponding to Tower Package- TW02 associated with Arun-3 HEP in Nepal under Consultancy services to SAPDC.</v>
      </c>
      <c r="B3" s="710"/>
      <c r="C3" s="710"/>
      <c r="D3" s="710"/>
      <c r="E3" s="710"/>
      <c r="F3" s="25"/>
      <c r="G3" s="26"/>
      <c r="H3" s="25"/>
    </row>
    <row r="4" spans="1:9" ht="20.100000000000001" customHeight="1">
      <c r="A4" s="27"/>
      <c r="H4" s="29"/>
      <c r="I4" s="12"/>
    </row>
    <row r="5" spans="1:9" ht="20.100000000000001" customHeight="1">
      <c r="A5" s="711" t="s">
        <v>352</v>
      </c>
      <c r="B5" s="711"/>
      <c r="C5" s="711"/>
      <c r="D5" s="711"/>
      <c r="E5" s="711"/>
      <c r="F5" s="30"/>
      <c r="H5" s="29"/>
      <c r="I5" s="12"/>
    </row>
    <row r="6" spans="1:9" ht="20.100000000000001" customHeight="1">
      <c r="A6" s="31"/>
      <c r="H6" s="29"/>
      <c r="I6" s="12"/>
    </row>
    <row r="7" spans="1:9" ht="20.100000000000001" customHeight="1">
      <c r="A7" s="32" t="str">
        <f>'Attach 3(JV)'!A7</f>
        <v>Bidder’s Name and Address (Qualified Licensee) :</v>
      </c>
      <c r="E7" s="16" t="str">
        <f>'Attach 3(JV)'!E7</f>
        <v>To:</v>
      </c>
      <c r="H7" s="29"/>
      <c r="I7" s="12"/>
    </row>
    <row r="8" spans="1:9" ht="36" customHeight="1">
      <c r="A8" s="708" t="str">
        <f>'Attach 3(JV)'!A8</f>
        <v/>
      </c>
      <c r="B8" s="708"/>
      <c r="C8" s="708"/>
      <c r="D8" s="708"/>
      <c r="E8" s="13" t="str">
        <f>'Attach 3(JV)'!E8</f>
        <v>Contract Services</v>
      </c>
      <c r="H8" s="29"/>
      <c r="I8" s="12"/>
    </row>
    <row r="9" spans="1:9" ht="20.100000000000001" customHeight="1">
      <c r="A9" s="14" t="s">
        <v>344</v>
      </c>
      <c r="B9" s="713">
        <f>'Attach 3(JV)'!B9</f>
        <v>0</v>
      </c>
      <c r="C9" s="713"/>
      <c r="D9" s="713"/>
      <c r="E9" s="13" t="str">
        <f>'Attach 3(JV)'!E9</f>
        <v>Power Grid Corporation of India Ltd.,</v>
      </c>
      <c r="H9" s="29"/>
      <c r="I9" s="12"/>
    </row>
    <row r="10" spans="1:9" ht="20.100000000000001" customHeight="1">
      <c r="A10" s="14" t="s">
        <v>346</v>
      </c>
      <c r="B10" s="713">
        <f>'Attach 3(JV)'!B10</f>
        <v>0</v>
      </c>
      <c r="C10" s="713"/>
      <c r="D10" s="713"/>
      <c r="E10" s="13" t="str">
        <f>'Attach 3(JV)'!E10</f>
        <v>"Saudamini", Plot No. 2, Sector 29</v>
      </c>
      <c r="H10" s="29"/>
      <c r="I10" s="12"/>
    </row>
    <row r="11" spans="1:9" ht="20.100000000000001" customHeight="1">
      <c r="B11" s="713">
        <f>'Attach 3(JV)'!B11</f>
        <v>0</v>
      </c>
      <c r="C11" s="713"/>
      <c r="D11" s="713"/>
      <c r="E11" s="13" t="str">
        <f>'Attach 3(JV)'!E11</f>
        <v>Gurgaon (Haryana) - 122001</v>
      </c>
    </row>
    <row r="12" spans="1:9" ht="20.100000000000001" customHeight="1">
      <c r="A12" s="31"/>
      <c r="B12" s="713">
        <f>'Attach 3(JV)'!B12</f>
        <v>0</v>
      </c>
      <c r="C12" s="713"/>
      <c r="D12" s="713"/>
      <c r="E12" s="13"/>
    </row>
    <row r="13" spans="1:9" ht="20.100000000000001" customHeight="1">
      <c r="A13" s="28" t="s">
        <v>338</v>
      </c>
    </row>
    <row r="14" spans="1:9" ht="20.100000000000001" customHeight="1">
      <c r="A14" s="31"/>
    </row>
    <row r="15" spans="1:9" ht="106.9" customHeight="1">
      <c r="A15" s="1022" t="s">
        <v>362</v>
      </c>
      <c r="B15" s="1022"/>
      <c r="C15" s="1022"/>
      <c r="D15" s="1022"/>
      <c r="E15" s="1022"/>
    </row>
    <row r="16" spans="1:9" ht="30" customHeight="1">
      <c r="A16" s="78" t="s">
        <v>355</v>
      </c>
      <c r="B16" s="1024"/>
      <c r="C16" s="1024"/>
      <c r="D16" s="1024"/>
      <c r="E16" s="1024"/>
    </row>
    <row r="17" spans="1:5" ht="30" customHeight="1">
      <c r="A17" s="78" t="s">
        <v>356</v>
      </c>
      <c r="B17" s="1024"/>
      <c r="C17" s="1024"/>
      <c r="D17" s="1024"/>
      <c r="E17" s="1024"/>
    </row>
    <row r="18" spans="1:5" ht="30" customHeight="1">
      <c r="A18" s="78" t="s">
        <v>357</v>
      </c>
      <c r="B18" s="1024"/>
      <c r="C18" s="1024"/>
      <c r="D18" s="1024"/>
      <c r="E18" s="1024"/>
    </row>
    <row r="19" spans="1:5" ht="30" customHeight="1">
      <c r="A19" s="41" t="s">
        <v>358</v>
      </c>
      <c r="B19" s="1024"/>
      <c r="C19" s="1024"/>
      <c r="D19" s="1024"/>
      <c r="E19" s="1024"/>
    </row>
    <row r="20" spans="1:5" ht="30" customHeight="1">
      <c r="A20" s="41" t="s">
        <v>78</v>
      </c>
      <c r="B20" s="1024"/>
      <c r="C20" s="1024"/>
      <c r="D20" s="1024"/>
      <c r="E20" s="1024"/>
    </row>
    <row r="21" spans="1:5" ht="30" customHeight="1">
      <c r="A21" s="41" t="s">
        <v>81</v>
      </c>
      <c r="B21" s="1024"/>
      <c r="C21" s="1024"/>
      <c r="D21" s="1024"/>
      <c r="E21" s="1024"/>
    </row>
    <row r="22" spans="1:5" ht="16.5" customHeight="1">
      <c r="A22" s="121"/>
    </row>
    <row r="23" spans="1:5" ht="27.95" customHeight="1">
      <c r="D23" s="36"/>
    </row>
    <row r="24" spans="1:5" ht="27.95" customHeight="1">
      <c r="A24" s="35" t="s">
        <v>7</v>
      </c>
      <c r="B24" s="67">
        <f>'Names of Bidder'!D36</f>
        <v>0</v>
      </c>
      <c r="D24" s="36" t="s">
        <v>5</v>
      </c>
      <c r="E24" s="258">
        <f>'Names of Bidder'!D33</f>
        <v>0</v>
      </c>
    </row>
    <row r="25" spans="1:5" ht="27.95" customHeight="1">
      <c r="A25" s="35" t="s">
        <v>8</v>
      </c>
      <c r="B25" s="258">
        <f>'Names of Bidder'!D37</f>
        <v>0</v>
      </c>
      <c r="D25" s="36" t="s">
        <v>6</v>
      </c>
      <c r="E25" s="258">
        <f>'Names of Bidder'!D34</f>
        <v>0</v>
      </c>
    </row>
    <row r="26" spans="1:5" ht="27.95" customHeight="1">
      <c r="D26" s="36"/>
    </row>
    <row r="27" spans="1:5" ht="33" customHeight="1"/>
    <row r="28" spans="1:5" ht="33" customHeight="1">
      <c r="A28" s="37"/>
    </row>
    <row r="29" spans="1:5" ht="20.100000000000001" customHeight="1"/>
    <row r="30" spans="1:5" ht="20.100000000000001" customHeight="1"/>
    <row r="31" spans="1:5" ht="20.100000000000001" customHeight="1">
      <c r="A31" s="37"/>
    </row>
    <row r="32" spans="1:5" ht="20.100000000000001" customHeight="1"/>
    <row r="33" spans="1:1" ht="20.100000000000001" customHeight="1">
      <c r="A33" s="37"/>
    </row>
    <row r="34" spans="1:1" ht="20.100000000000001" customHeight="1"/>
    <row r="35" spans="1:1">
      <c r="A35" s="37"/>
    </row>
  </sheetData>
  <sheetProtection password="EE0B" sheet="1" objects="1" scenarios="1" formatColumns="0" formatRows="0" selectLockedCells="1"/>
  <customSheetViews>
    <customSheetView guid="{496AE10D-777F-41DC-9459-B685612D7084}" showPageBreaks="1" showGridLines="0" fitToPage="1" printArea="1" view="pageBreakPreview" topLeftCell="A4">
      <selection activeCell="B16" sqref="B16:E16"/>
      <pageMargins left="0.75" right="0.63" top="0.57999999999999996" bottom="0.6" header="0.34" footer="0.35"/>
      <pageSetup scale="94" orientation="portrait" r:id="rId1"/>
      <headerFooter alignWithMargins="0">
        <oddFooter>&amp;R&amp;"Book Antiqua,Bold"&amp;8 Page &amp;P of &amp;N</oddFooter>
      </headerFooter>
    </customSheetView>
    <customSheetView guid="{148014DA-3A4E-4452-87FA-29E4225C1DBF}" showPageBreaks="1" showGridLines="0" fitToPage="1" printArea="1" view="pageBreakPreview">
      <selection activeCell="B16" sqref="B16:E16"/>
      <pageMargins left="0.75" right="0.63" top="0.57999999999999996" bottom="0.6" header="0.34" footer="0.35"/>
      <pageSetup scale="96" orientation="portrait" r:id="rId2"/>
      <headerFooter alignWithMargins="0">
        <oddFooter>&amp;R&amp;"Book Antiqua,Bold"&amp;8 Page &amp;P of &amp;N</oddFooter>
      </headerFooter>
    </customSheetView>
    <customSheetView guid="{4167AD0A-C305-4E18-90C0-E68C87B87BD7}" showPageBreaks="1" showGridLines="0" fitToPage="1" printArea="1" view="pageBreakPreview">
      <selection activeCell="B16" sqref="B16:E16"/>
      <pageMargins left="0.75" right="0.63" top="0.57999999999999996" bottom="0.6" header="0.34" footer="0.35"/>
      <pageSetup scale="94" orientation="portrait" r:id="rId3"/>
      <headerFooter alignWithMargins="0">
        <oddFooter>&amp;R&amp;"Book Antiqua,Bold"&amp;8 Page &amp;P of &amp;N</oddFooter>
      </headerFooter>
    </customSheetView>
    <customSheetView guid="{E2E07920-5DA8-4DCB-AB03-A2E9F9E2B56D}" showPageBreaks="1" showGridLines="0" fitToPage="1" printArea="1" view="pageBreakPreview" topLeftCell="A10">
      <selection activeCell="B19" sqref="B19:E19"/>
      <pageMargins left="0.75" right="0.63" top="0.57999999999999996" bottom="0.6" header="0.34" footer="0.35"/>
      <pageSetup scale="93" orientation="portrait" r:id="rId4"/>
      <headerFooter alignWithMargins="0">
        <oddFooter>&amp;R&amp;"Book Antiqua,Bold"&amp;8 Page &amp;P of &amp;N</oddFooter>
      </headerFooter>
    </customSheetView>
    <customSheetView guid="{F7E0F5F5-A837-4858-962B-5093C362A793}" showPageBreaks="1" showGridLines="0" fitToPage="1" printArea="1" view="pageBreakPreview">
      <selection activeCell="B19" sqref="B19:E19"/>
      <pageMargins left="0.75" right="0.63" top="0.57999999999999996" bottom="0.6" header="0.34" footer="0.35"/>
      <pageSetup scale="91" orientation="portrait" r:id="rId5"/>
      <headerFooter alignWithMargins="0">
        <oddFooter>&amp;R&amp;"Book Antiqua,Bold"&amp;8 Page &amp;P of &amp;N</oddFooter>
      </headerFooter>
    </customSheetView>
    <customSheetView guid="{4C19ED80-F250-4761-A9B9-FB9136AF75D8}" showPageBreaks="1" showGridLines="0" fitToPage="1" printArea="1" view="pageBreakPreview" topLeftCell="A4">
      <selection activeCell="B19" sqref="B19:E19"/>
      <pageMargins left="0.75" right="0.63" top="0.57999999999999996" bottom="0.6" header="0.34" footer="0.35"/>
      <pageSetup scale="93" orientation="portrait" r:id="rId6"/>
      <headerFooter alignWithMargins="0">
        <oddFooter>&amp;R&amp;"Book Antiqua,Bold"&amp;8 Page &amp;P of &amp;N</oddFooter>
      </headerFooter>
    </customSheetView>
    <customSheetView guid="{E51D3662-FFCE-4FD6-A590-7DDC9E38C41F}" showPageBreaks="1" showGridLines="0" fitToPage="1" printArea="1" view="pageBreakPreview">
      <selection activeCell="B17" sqref="B17:E17"/>
      <pageMargins left="0.75" right="0.63" top="0.57999999999999996" bottom="0.6" header="0.34" footer="0.35"/>
      <pageSetup scale="93" orientation="portrait" r:id="rId7"/>
      <headerFooter alignWithMargins="0">
        <oddFooter>&amp;R&amp;"Book Antiqua,Bold"&amp;8 Page &amp;P of &amp;N</oddFooter>
      </headerFooter>
    </customSheetView>
    <customSheetView guid="{CB7992C9-ABA5-4C7D-8C49-1E1D8E8875C7}" showPageBreaks="1" showGridLines="0" printArea="1" view="pageBreakPreview">
      <selection activeCell="B16" sqref="B16:E16"/>
      <pageMargins left="0.75" right="0.63" top="0.57999999999999996" bottom="0.6" header="0.34" footer="0.35"/>
      <pageSetup scale="95" orientation="portrait" r:id="rId8"/>
      <headerFooter alignWithMargins="0">
        <oddFooter>&amp;R&amp;"Book Antiqua,Bold"&amp;8 Page &amp;P of &amp;N</oddFooter>
      </headerFooter>
    </customSheetView>
    <customSheetView guid="{97C0FC0E-800C-45C9-895E-E91A3F1ADBA4}" showPageBreaks="1" showGridLines="0" printArea="1" view="pageBreakPreview" topLeftCell="A19">
      <selection activeCell="B16" sqref="B16:E16"/>
      <pageMargins left="0.75" right="0.63" top="0.57999999999999996" bottom="0.6" header="0.34" footer="0.35"/>
      <pageSetup scale="95" orientation="portrait" r:id="rId9"/>
      <headerFooter alignWithMargins="0">
        <oddFooter>&amp;R&amp;"Book Antiqua,Bold"&amp;8 Page &amp;P of &amp;N</oddFooter>
      </headerFooter>
    </customSheetView>
    <customSheetView guid="{15A19D23-A9FD-4FC1-B7B0-F2D16BDFC729}" showPageBreaks="1" showGridLines="0" printArea="1" view="pageBreakPreview">
      <selection activeCell="B17" sqref="B17:E17"/>
      <pageMargins left="0.75" right="0.63" top="0.57999999999999996" bottom="0.6" header="0.34" footer="0.35"/>
      <pageSetup scale="95" orientation="portrait" r:id="rId10"/>
      <headerFooter alignWithMargins="0">
        <oddFooter>&amp;R&amp;"Book Antiqua,Bold"&amp;8 Page &amp;P of &amp;N</oddFooter>
      </headerFooter>
    </customSheetView>
    <customSheetView guid="{C5EDD9E3-0801-4479-8600-A80B0FCFDF0B}" showPageBreaks="1" showGridLines="0" printArea="1" view="pageBreakPreview" topLeftCell="A10">
      <selection activeCell="B17" sqref="B17:E17"/>
      <pageMargins left="0.75" right="0.63" top="0.57999999999999996" bottom="0.6" header="0.34" footer="0.35"/>
      <pageSetup scale="95" orientation="portrait" r:id="rId11"/>
      <headerFooter alignWithMargins="0">
        <oddFooter>&amp;R&amp;"Book Antiqua,Bold"&amp;8 Page &amp;P of &amp;N</oddFooter>
      </headerFooter>
    </customSheetView>
    <customSheetView guid="{FE4EC9C4-31B9-4D40-8323-5B16C3BC840F}" scale="60" showPageBreaks="1" showGridLines="0" printArea="1" view="pageBreakPreview">
      <selection activeCell="B16" sqref="B16:E16"/>
      <pageMargins left="0.75" right="0.63" top="0.57999999999999996" bottom="0.6" header="0.34" footer="0.35"/>
      <pageSetup scale="95" orientation="portrait" r:id="rId12"/>
      <headerFooter alignWithMargins="0">
        <oddFooter>&amp;R&amp;"Book Antiqua,Bold"&amp;8 Page &amp;P of &amp;N</oddFooter>
      </headerFooter>
    </customSheetView>
    <customSheetView guid="{F9FE2C60-2849-4C32-B532-2B1A89FFA9CD}" showGridLines="0">
      <selection activeCell="B16" sqref="B16:E16"/>
      <pageMargins left="0.75" right="0.63" top="0.57999999999999996" bottom="0.6" header="0.34" footer="0.35"/>
      <pageSetup orientation="portrait" r:id="rId13"/>
      <headerFooter alignWithMargins="0">
        <oddFooter>&amp;R&amp;"Book Antiqua,Bold"&amp;8 Page &amp;P of &amp;N</oddFooter>
      </headerFooter>
    </customSheetView>
    <customSheetView guid="{494F6778-23FE-4AAC-B37D-6C7543FC13B9}" showGridLines="0">
      <selection activeCell="B21" sqref="B21:E21"/>
      <pageMargins left="0.75" right="0.63" top="0.57999999999999996" bottom="0.6" header="0.34" footer="0.35"/>
      <pageSetup orientation="portrait" r:id="rId14"/>
      <headerFooter alignWithMargins="0">
        <oddFooter>&amp;R&amp;"Book Antiqua,Bold"&amp;8 Page &amp;P of &amp;N</oddFooter>
      </headerFooter>
    </customSheetView>
    <customSheetView guid="{CD4CA1A8-824A-452F-BDBA-32A47C1B3013}" showGridLines="0" topLeftCell="A5">
      <selection activeCell="B16" sqref="B16"/>
      <pageMargins left="0.75" right="0.63" top="0.57999999999999996" bottom="0.6" header="0.34" footer="0.35"/>
      <pageSetup orientation="portrait" r:id="rId15"/>
      <headerFooter alignWithMargins="0">
        <oddFooter>&amp;R&amp;"Book Antiqua,Bold"&amp;8 Page &amp;P of &amp;N</oddFooter>
      </headerFooter>
    </customSheetView>
    <customSheetView guid="{8E7B022F-1113-4BA2-B2BA-8EDBE02A2557}" showPageBreaks="1" showGridLines="0" printArea="1" showRuler="0">
      <selection activeCell="B16" sqref="B16"/>
      <pageMargins left="0.75" right="0.63" top="0.57999999999999996" bottom="0.6" header="0.34" footer="0.35"/>
      <pageSetup orientation="portrait" r:id="rId16"/>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B16" sqref="B16"/>
      <pageMargins left="0.75" right="0.75" top="0.59" bottom="0.79" header="0.4" footer="0.5"/>
      <pageSetup orientation="portrait" r:id="rId17"/>
      <headerFooter alignWithMargins="0">
        <oddFooter>&amp;L&amp;8Tower Package-P238-TW04, TL associated with Phase-I Generation Project in Orissa (Part-C)&amp;R&amp;"Book Antiqua,Bold"&amp;8Attachment-4(B) TW04  /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18"/>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B16" sqref="B16"/>
      <pageMargins left="0.75" right="0.63" top="0.57999999999999996" bottom="0.6" header="0.34" footer="0.35"/>
      <pageSetup orientation="portrait" r:id="rId19"/>
      <headerFooter alignWithMargins="0">
        <oddFooter>&amp;R&amp;"Book Antiqua,Bold"&amp;8 Page &amp;P of &amp;N</oddFooter>
      </headerFooter>
    </customSheetView>
    <customSheetView guid="{7A9EA6D6-4DDF-43D9-92E6-C6AFAD14E266}" showGridLines="0">
      <selection activeCell="B21" sqref="B21:E21"/>
      <pageMargins left="0.75" right="0.63" top="0.57999999999999996" bottom="0.6" header="0.34" footer="0.35"/>
      <pageSetup orientation="portrait" r:id="rId20"/>
      <headerFooter alignWithMargins="0">
        <oddFooter>&amp;R&amp;"Book Antiqua,Bold"&amp;8 Page &amp;P of &amp;N</oddFooter>
      </headerFooter>
    </customSheetView>
    <customSheetView guid="{DC28ED1E-3E35-4094-9C2B-5C0A1C1D459C}" showGridLines="0">
      <selection activeCell="B20" sqref="B20:E20"/>
      <pageMargins left="0.75" right="0.63" top="0.57999999999999996" bottom="0.6" header="0.34" footer="0.35"/>
      <pageSetup orientation="portrait" r:id="rId21"/>
      <headerFooter alignWithMargins="0">
        <oddFooter>&amp;R&amp;"Book Antiqua,Bold"&amp;8 Page &amp;P of &amp;N</oddFooter>
      </headerFooter>
    </customSheetView>
    <customSheetView guid="{240327DD-375F-45D4-BA52-89AFD79FE6A1}" scale="60" showPageBreaks="1" showGridLines="0" printArea="1" view="pageBreakPreview" topLeftCell="A13">
      <selection activeCell="B16" sqref="B16:E16"/>
      <pageMargins left="0.75" right="0.63" top="0.57999999999999996" bottom="0.6" header="0.34" footer="0.35"/>
      <pageSetup scale="95" orientation="portrait" r:id="rId22"/>
      <headerFooter alignWithMargins="0">
        <oddFooter>&amp;R&amp;"Book Antiqua,Bold"&amp;8 Page &amp;P of &amp;N</oddFooter>
      </headerFooter>
    </customSheetView>
    <customSheetView guid="{477F7E43-D393-45BA-B99B-D838E4629B5D}" showPageBreaks="1" showGridLines="0" printArea="1" view="pageBreakPreview">
      <selection activeCell="B17" sqref="B17:E17"/>
      <pageMargins left="0.75" right="0.63" top="0.57999999999999996" bottom="0.6" header="0.34" footer="0.35"/>
      <pageSetup scale="95" orientation="portrait" r:id="rId23"/>
      <headerFooter alignWithMargins="0">
        <oddFooter>&amp;R&amp;"Book Antiqua,Bold"&amp;8 Page &amp;P of &amp;N</oddFooter>
      </headerFooter>
    </customSheetView>
    <customSheetView guid="{8E3ED18F-7B8F-4A1C-969D-A70DC3B696C3}" showPageBreaks="1" showGridLines="0" printArea="1" view="pageBreakPreview">
      <selection activeCell="B17" sqref="B17:E17"/>
      <pageMargins left="0.75" right="0.63" top="0.57999999999999996" bottom="0.6" header="0.34" footer="0.35"/>
      <pageSetup scale="95" orientation="portrait" r:id="rId24"/>
      <headerFooter alignWithMargins="0">
        <oddFooter>&amp;R&amp;"Book Antiqua,Bold"&amp;8 Page &amp;P of &amp;N</oddFooter>
      </headerFooter>
    </customSheetView>
    <customSheetView guid="{38BECF6E-1A53-4F98-87B9-44F2C5F77E08}" showPageBreaks="1" showGridLines="0" printArea="1" view="pageBreakPreview" topLeftCell="A16">
      <selection activeCell="B16" sqref="B16:E16"/>
      <pageMargins left="0.75" right="0.63" top="0.57999999999999996" bottom="0.6" header="0.34" footer="0.35"/>
      <pageSetup scale="95" orientation="portrait" r:id="rId25"/>
      <headerFooter alignWithMargins="0">
        <oddFooter>&amp;R&amp;"Book Antiqua,Bold"&amp;8 Page &amp;P of &amp;N</oddFooter>
      </headerFooter>
    </customSheetView>
    <customSheetView guid="{340562B9-6CEE-4962-8D7D-CA1C6778F52C}" showPageBreaks="1" showGridLines="0" printArea="1" view="pageBreakPreview" topLeftCell="A19">
      <selection activeCell="B16" sqref="B16:E16"/>
      <pageMargins left="0.75" right="0.63" top="0.57999999999999996" bottom="0.6" header="0.34" footer="0.35"/>
      <pageSetup scale="95" orientation="portrait" r:id="rId26"/>
      <headerFooter alignWithMargins="0">
        <oddFooter>&amp;R&amp;"Book Antiqua,Bold"&amp;8 Page &amp;P of &amp;N</oddFooter>
      </headerFooter>
    </customSheetView>
    <customSheetView guid="{82E8A0F5-0020-4355-95CF-28601763A783}" showPageBreaks="1" showGridLines="0" fitToPage="1" printArea="1" view="pageBreakPreview" topLeftCell="A16">
      <selection activeCell="B17" sqref="B17:E17"/>
      <pageMargins left="0.75" right="0.63" top="0.57999999999999996" bottom="0.6" header="0.34" footer="0.35"/>
      <pageSetup scale="93" orientation="portrait" r:id="rId27"/>
      <headerFooter alignWithMargins="0">
        <oddFooter>&amp;R&amp;"Book Antiqua,Bold"&amp;8 Page &amp;P of &amp;N</oddFooter>
      </headerFooter>
    </customSheetView>
    <customSheetView guid="{05855B4F-D61E-4C97-B759-B2F96767F6F8}" showPageBreaks="1" showGridLines="0" fitToPage="1" printArea="1" view="pageBreakPreview" topLeftCell="A4">
      <selection activeCell="B19" sqref="B19:E19"/>
      <pageMargins left="0.75" right="0.63" top="0.57999999999999996" bottom="0.6" header="0.34" footer="0.35"/>
      <pageSetup scale="93" orientation="portrait" r:id="rId28"/>
      <headerFooter alignWithMargins="0">
        <oddFooter>&amp;R&amp;"Book Antiqua,Bold"&amp;8 Page &amp;P of &amp;N</oddFooter>
      </headerFooter>
    </customSheetView>
    <customSheetView guid="{AAA2E7F9-19F9-4EE2-88F1-FC4B485FDC89}" showPageBreaks="1" showGridLines="0" fitToPage="1" printArea="1" view="pageBreakPreview">
      <selection activeCell="B19" sqref="B19:E19"/>
      <pageMargins left="0.75" right="0.63" top="0.57999999999999996" bottom="0.6" header="0.34" footer="0.35"/>
      <pageSetup scale="93" orientation="portrait" r:id="rId29"/>
      <headerFooter alignWithMargins="0">
        <oddFooter>&amp;R&amp;"Book Antiqua,Bold"&amp;8 Page &amp;P of &amp;N</oddFooter>
      </headerFooter>
    </customSheetView>
    <customSheetView guid="{5F98D4F5-B0F8-4B93-97A5-7D09B63D9214}" showPageBreaks="1" showGridLines="0" fitToPage="1" printArea="1" view="pageBreakPreview">
      <selection activeCell="B19" sqref="B19:E19"/>
      <pageMargins left="0.75" right="0.63" top="0.57999999999999996" bottom="0.6" header="0.34" footer="0.35"/>
      <pageSetup scale="93" orientation="portrait" r:id="rId30"/>
      <headerFooter alignWithMargins="0">
        <oddFooter>&amp;R&amp;"Book Antiqua,Bold"&amp;8 Page &amp;P of &amp;N</oddFooter>
      </headerFooter>
    </customSheetView>
    <customSheetView guid="{61957660-E114-4987-A579-EE0EBCC04DE2}" showPageBreaks="1" showGridLines="0" fitToPage="1" printArea="1" view="pageBreakPreview" topLeftCell="A10">
      <selection activeCell="B19" sqref="B19:E19"/>
      <pageMargins left="0.75" right="0.63" top="0.57999999999999996" bottom="0.6" header="0.34" footer="0.35"/>
      <pageSetup scale="89" orientation="portrait" r:id="rId31"/>
      <headerFooter alignWithMargins="0">
        <oddFooter>&amp;R&amp;"Book Antiqua,Bold"&amp;8 Page &amp;P of &amp;N</oddFooter>
      </headerFooter>
    </customSheetView>
    <customSheetView guid="{002E11BA-D943-47A9-AEDC-085D4F2D2416}" showPageBreaks="1" showGridLines="0" fitToPage="1" printArea="1" view="pageBreakPreview" topLeftCell="A4">
      <selection activeCell="B16" sqref="B16:E16"/>
      <pageMargins left="0.75" right="0.63" top="0.57999999999999996" bottom="0.6" header="0.34" footer="0.35"/>
      <pageSetup scale="94" orientation="portrait" r:id="rId32"/>
      <headerFooter alignWithMargins="0">
        <oddFooter>&amp;R&amp;"Book Antiqua,Bold"&amp;8 Page &amp;P of &amp;N</oddFooter>
      </headerFooter>
    </customSheetView>
    <customSheetView guid="{BA636A1C-0CF3-411D-9DF7-8E009FB35118}" showPageBreaks="1" showGridLines="0" fitToPage="1" printArea="1" view="pageBreakPreview" topLeftCell="A4">
      <selection activeCell="B16" sqref="B16:E16"/>
      <pageMargins left="0.75" right="0.63" top="0.57999999999999996" bottom="0.6" header="0.34" footer="0.35"/>
      <pageSetup scale="94" orientation="portrait" r:id="rId33"/>
      <headerFooter alignWithMargins="0">
        <oddFooter>&amp;R&amp;"Book Antiqua,Bold"&amp;8 Page &amp;P of &amp;N</oddFooter>
      </headerFooter>
    </customSheetView>
  </customSheetViews>
  <mergeCells count="15">
    <mergeCell ref="A1:D1"/>
    <mergeCell ref="B9:D9"/>
    <mergeCell ref="A3:E3"/>
    <mergeCell ref="B17:E17"/>
    <mergeCell ref="B18:E18"/>
    <mergeCell ref="A5:E5"/>
    <mergeCell ref="B10:D10"/>
    <mergeCell ref="B11:D11"/>
    <mergeCell ref="B12:D12"/>
    <mergeCell ref="A8:D8"/>
    <mergeCell ref="B19:E19"/>
    <mergeCell ref="B20:E20"/>
    <mergeCell ref="B21:E21"/>
    <mergeCell ref="A15:E15"/>
    <mergeCell ref="B16:E16"/>
  </mergeCells>
  <phoneticPr fontId="6" type="noConversion"/>
  <pageMargins left="0.75" right="0.63" top="0.57999999999999996" bottom="0.6" header="0.34" footer="0.35"/>
  <pageSetup scale="94" orientation="portrait" r:id="rId34"/>
  <headerFooter alignWithMargins="0">
    <oddFooter>&amp;R&amp;"Book Antiqua,Bold"&amp;8 Page &amp;P of &amp;N</oddFooter>
  </headerFooter>
  <drawing r:id="rId3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109</vt:i4>
      </vt:variant>
    </vt:vector>
  </HeadingPairs>
  <TitlesOfParts>
    <vt:vector size="139" baseType="lpstr">
      <vt:lpstr>Basic</vt:lpstr>
      <vt:lpstr>Cover</vt:lpstr>
      <vt:lpstr>Names of Bidder</vt:lpstr>
      <vt:lpstr>Attach 3(JV)</vt:lpstr>
      <vt:lpstr>Attach 3(QR)</vt:lpstr>
      <vt:lpstr>Attach QR</vt:lpstr>
      <vt:lpstr>Attach 4</vt:lpstr>
      <vt:lpstr>Attach 4 (A)</vt:lpstr>
      <vt:lpstr>Attach 4 (B)</vt:lpstr>
      <vt:lpstr>Attach 5</vt:lpstr>
      <vt:lpstr>Attach 6</vt:lpstr>
      <vt:lpstr>Attach 7</vt:lpstr>
      <vt:lpstr>Attach 9</vt:lpstr>
      <vt:lpstr>Attach 10</vt:lpstr>
      <vt:lpstr>Attach 11</vt:lpstr>
      <vt:lpstr>Attach 12</vt:lpstr>
      <vt:lpstr>Attach 13</vt:lpstr>
      <vt:lpstr>Attach 14</vt:lpstr>
      <vt:lpstr>Attach 14-IP</vt:lpstr>
      <vt:lpstr>Attach 15</vt:lpstr>
      <vt:lpstr>Attach 16</vt:lpstr>
      <vt:lpstr>Attach 17</vt:lpstr>
      <vt:lpstr>Attach 18 (SP)</vt:lpstr>
      <vt:lpstr>Attach 18</vt:lpstr>
      <vt:lpstr>Attach-19</vt:lpstr>
      <vt:lpstr>Attach 21</vt:lpstr>
      <vt:lpstr>Bid Form 1st Envelope </vt:lpstr>
      <vt:lpstr>N to W</vt:lpstr>
      <vt:lpstr>N to W (2)</vt:lpstr>
      <vt:lpstr>Sheet1</vt:lpstr>
      <vt:lpstr>'Attach QR'!BL2A</vt:lpstr>
      <vt:lpstr>'Attach QR'!BL2A2</vt:lpstr>
      <vt:lpstr>'Attach QR'!BL2AA</vt:lpstr>
      <vt:lpstr>'Attach QR'!BL2AAA</vt:lpstr>
      <vt:lpstr>'Attach QR'!BL2B</vt:lpstr>
      <vt:lpstr>'Attach QR'!BL2BB</vt:lpstr>
      <vt:lpstr>'Attach QR'!BL2BBB</vt:lpstr>
      <vt:lpstr>'Attach QR'!BL2C</vt:lpstr>
      <vt:lpstr>'Attach QR'!BL2CC</vt:lpstr>
      <vt:lpstr>'Attach QR'!BL2CCC</vt:lpstr>
      <vt:lpstr>'Attach QR'!BL3A</vt:lpstr>
      <vt:lpstr>'Attach QR'!BL3AA</vt:lpstr>
      <vt:lpstr>'Attach QR'!BL3AAA</vt:lpstr>
      <vt:lpstr>'Attach QR'!BL3B</vt:lpstr>
      <vt:lpstr>'Attach QR'!BL3BB</vt:lpstr>
      <vt:lpstr>'Attach QR'!BL3BBB</vt:lpstr>
      <vt:lpstr>'Attach QR'!BL3C</vt:lpstr>
      <vt:lpstr>'Attach QR'!BL3CC</vt:lpstr>
      <vt:lpstr>'Attach QR'!BL3CCC</vt:lpstr>
      <vt:lpstr>'Attach QR'!BL4A</vt:lpstr>
      <vt:lpstr>'Attach QR'!BL4AA</vt:lpstr>
      <vt:lpstr>'Attach QR'!BL4AAA</vt:lpstr>
      <vt:lpstr>'Attach QR'!BL4B</vt:lpstr>
      <vt:lpstr>'Attach QR'!BL4BB</vt:lpstr>
      <vt:lpstr>'Attach QR'!BL4BBB</vt:lpstr>
      <vt:lpstr>'Attach QR'!BL4C</vt:lpstr>
      <vt:lpstr>'Attach QR'!BL4CC</vt:lpstr>
      <vt:lpstr>'Attach QR'!BL4CCC</vt:lpstr>
      <vt:lpstr>'Attach QR'!BL5A</vt:lpstr>
      <vt:lpstr>'Attach QR'!BL5AA</vt:lpstr>
      <vt:lpstr>'Attach QR'!BL5AAA</vt:lpstr>
      <vt:lpstr>'Attach QR'!BL5B</vt:lpstr>
      <vt:lpstr>'Attach QR'!BL5BB</vt:lpstr>
      <vt:lpstr>'Attach QR'!BL5BBB</vt:lpstr>
      <vt:lpstr>'Attach QR'!BL5C</vt:lpstr>
      <vt:lpstr>'Attach QR'!BL5CC</vt:lpstr>
      <vt:lpstr>'Attach QR'!BL5CCC</vt:lpstr>
      <vt:lpstr>'Attach QR'!CAPA3</vt:lpstr>
      <vt:lpstr>'Attach QR'!CAPA33</vt:lpstr>
      <vt:lpstr>'Attach QR'!CAPA333</vt:lpstr>
      <vt:lpstr>'Attach QR'!CAPA4</vt:lpstr>
      <vt:lpstr>'Attach QR'!CAPA44</vt:lpstr>
      <vt:lpstr>'Attach QR'!CAPA444</vt:lpstr>
      <vt:lpstr>'Attach QR'!MANU1</vt:lpstr>
      <vt:lpstr>'Attach QR'!MANU11</vt:lpstr>
      <vt:lpstr>'Attach QR'!MANU111</vt:lpstr>
      <vt:lpstr>'Attach QR'!MANU2</vt:lpstr>
      <vt:lpstr>'Attach QR'!MANU22</vt:lpstr>
      <vt:lpstr>'Attach QR'!MANU222</vt:lpstr>
      <vt:lpstr>'Attach QR'!PATH3</vt:lpstr>
      <vt:lpstr>'Attach QR'!PATH33</vt:lpstr>
      <vt:lpstr>'Attach QR'!PATH333</vt:lpstr>
      <vt:lpstr>'Attach QR'!PATH4</vt:lpstr>
      <vt:lpstr>'Attach QR'!PATH44</vt:lpstr>
      <vt:lpstr>'Attach QR'!PATH444</vt:lpstr>
      <vt:lpstr>'Attach QR'!PATHAR1</vt:lpstr>
      <vt:lpstr>'Attach QR'!PATHAR2</vt:lpstr>
      <vt:lpstr>'Attach QR'!PATHAR3</vt:lpstr>
      <vt:lpstr>'Attach QR'!PATHJV1</vt:lpstr>
      <vt:lpstr>'Attach QR'!PATHJV11</vt:lpstr>
      <vt:lpstr>'Attach QR'!PATHJV111</vt:lpstr>
      <vt:lpstr>'Attach QR'!PATHJV2</vt:lpstr>
      <vt:lpstr>'Attach QR'!PATHJV22</vt:lpstr>
      <vt:lpstr>'Attach QR'!PATHJV222</vt:lpstr>
      <vt:lpstr>'Attach QR'!PATHJV3</vt:lpstr>
      <vt:lpstr>'Attach QR'!PATHJV33</vt:lpstr>
      <vt:lpstr>'Attach QR'!PATHJV333</vt:lpstr>
      <vt:lpstr>'Attach QR'!PATHJVPR1</vt:lpstr>
      <vt:lpstr>'Attach QR'!PATHJVPR11</vt:lpstr>
      <vt:lpstr>'Attach QR'!PATHJVPR111</vt:lpstr>
      <vt:lpstr>'Attach QR'!PATHJVPR2</vt:lpstr>
      <vt:lpstr>'Attach QR'!PATHJVPR22</vt:lpstr>
      <vt:lpstr>'Attach QR'!PATHJVPR222</vt:lpstr>
      <vt:lpstr>'Attach QR'!PATHLA1</vt:lpstr>
      <vt:lpstr>'Attach QR'!PATHLA2</vt:lpstr>
      <vt:lpstr>'Attach QR'!PATHLA3</vt:lpstr>
      <vt:lpstr>'Attach QR'!PATHLP1</vt:lpstr>
      <vt:lpstr>'Attach QR'!PATHLP2</vt:lpstr>
      <vt:lpstr>'Attach QR'!PATHLP3</vt:lpstr>
      <vt:lpstr>'Attach QR'!PATHPR1</vt:lpstr>
      <vt:lpstr>'Attach QR'!PATHPR2</vt:lpstr>
      <vt:lpstr>'Attach 10'!Print_Area</vt:lpstr>
      <vt:lpstr>'Attach 11'!Print_Area</vt:lpstr>
      <vt:lpstr>'Attach 12'!Print_Area</vt:lpstr>
      <vt:lpstr>'Attach 13'!Print_Area</vt:lpstr>
      <vt:lpstr>'Attach 14'!Print_Area</vt:lpstr>
      <vt:lpstr>'Attach 14-IP'!Print_Area</vt:lpstr>
      <vt:lpstr>'Attach 15'!Print_Area</vt:lpstr>
      <vt:lpstr>'Attach 16'!Print_Area</vt:lpstr>
      <vt:lpstr>'Attach 17'!Print_Area</vt:lpstr>
      <vt:lpstr>'Attach 18'!Print_Area</vt:lpstr>
      <vt:lpstr>'Attach 18 (SP)'!Print_Area</vt:lpstr>
      <vt:lpstr>'Attach 21'!Print_Area</vt:lpstr>
      <vt:lpstr>'Attach 3(JV)'!Print_Area</vt:lpstr>
      <vt:lpstr>'Attach 3(QR)'!Print_Area</vt:lpstr>
      <vt:lpstr>'Attach 4'!Print_Area</vt:lpstr>
      <vt:lpstr>'Attach 4 (A)'!Print_Area</vt:lpstr>
      <vt:lpstr>'Attach 4 (B)'!Print_Area</vt:lpstr>
      <vt:lpstr>'Attach 5'!Print_Area</vt:lpstr>
      <vt:lpstr>'Attach 6'!Print_Area</vt:lpstr>
      <vt:lpstr>'Attach 7'!Print_Area</vt:lpstr>
      <vt:lpstr>'Attach 9'!Print_Area</vt:lpstr>
      <vt:lpstr>'Attach QR'!Print_Area</vt:lpstr>
      <vt:lpstr>'Attach-19'!Print_Area</vt:lpstr>
      <vt:lpstr>'Bid Form 1st Envelope '!Print_Area</vt:lpstr>
      <vt:lpstr>Cover!Print_Area</vt:lpstr>
      <vt:lpstr>'Names of Bidder'!Print_Area</vt:lpstr>
      <vt:lpstr>'Attach 12'!Print_Titles</vt:lpstr>
      <vt:lpstr>'Attach 9'!Print_Titles</vt:lpstr>
    </vt:vector>
  </TitlesOfParts>
  <Company>pgcil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20074</dc:creator>
  <cp:lastModifiedBy>Ankit vaishnav</cp:lastModifiedBy>
  <cp:lastPrinted>2018-06-07T10:33:39Z</cp:lastPrinted>
  <dcterms:created xsi:type="dcterms:W3CDTF">2010-09-27T08:09:01Z</dcterms:created>
  <dcterms:modified xsi:type="dcterms:W3CDTF">2025-01-27T04:45:10Z</dcterms:modified>
</cp:coreProperties>
</file>