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D:\OneDrive - Power Grid Corporation of India Limited\CS - G3\G3\# Ankit-Shweta\RTM\Conductor-ARUN-3(Risk &amp; Cost)\Bidding Documents\Subject Bidding Documents\Vol.-III\"/>
    </mc:Choice>
  </mc:AlternateContent>
  <xr:revisionPtr revIDLastSave="0" documentId="13_ncr:1_{AE22883A-5F1E-45A5-8798-41B2610FC493}" xr6:coauthVersionLast="36" xr6:coauthVersionMax="47" xr10:uidLastSave="{00000000-0000-0000-0000-000000000000}"/>
  <workbookProtection workbookAlgorithmName="SHA-512" workbookHashValue="RfKKTJaVZWpyV6/FzR+bpDG2otwGLjGLhYih/6H3zuEDsP/rp1/hTjpOAmBdq/djBpSDrv42q8Bt80jxS34U8Q==" workbookSaltValue="1+fLG8Enn++o4CjdhDvqzw==" workbookSpinCount="100000" revisionsAlgorithmName="SHA-512" revisionsHashValue="LKQhGKohxkZ6TDMSm/YV4sqN3G/ttsH+uknV+PDXOhaR7eD+CalPybof9kIwPpiuVQJKi5Soxj9m6MJCrhZQbw==" revisionsSaltValue="dkskW/c5YZVF6S/wU8iUew==" revisionsSpinCount="100000" lockStructure="1" lockRevision="1"/>
  <bookViews>
    <workbookView xWindow="-120" yWindow="-120" windowWidth="29040" windowHeight="15720" tabRatio="871" activeTab="20" xr2:uid="{00000000-000D-0000-FFFF-FFFF00000000}"/>
  </bookViews>
  <sheets>
    <sheet name="Cover" sheetId="1" r:id="rId1"/>
    <sheet name="INSTRUCTIONS" sheetId="2" r:id="rId2"/>
    <sheet name="Name of Bidder" sheetId="3" r:id="rId3"/>
    <sheet name="Sch-1a" sheetId="4" r:id="rId4"/>
    <sheet name="Sch-1b " sheetId="5" r:id="rId5"/>
    <sheet name="Sch-2" sheetId="6" r:id="rId6"/>
    <sheet name="Sch-3" sheetId="7" r:id="rId7"/>
    <sheet name="Sch-4a" sheetId="8" state="hidden" r:id="rId8"/>
    <sheet name="Sch-4b" sheetId="9" state="hidden" r:id="rId9"/>
    <sheet name="Sch-4c" sheetId="10" state="hidden" r:id="rId10"/>
    <sheet name="Sch-4" sheetId="11" r:id="rId11"/>
    <sheet name="Sch-5 " sheetId="12" r:id="rId12"/>
    <sheet name="Sch-5 (After Discount)" sheetId="13" r:id="rId13"/>
    <sheet name="Letter of Discount" sheetId="14" r:id="rId14"/>
    <sheet name="Sch-6a" sheetId="15" r:id="rId15"/>
    <sheet name="Sch-6b" sheetId="16" r:id="rId16"/>
    <sheet name="N-W (Cr.)" sheetId="17" state="hidden" r:id="rId17"/>
    <sheet name="Entry Tax" sheetId="18" state="hidden" r:id="rId18"/>
    <sheet name="Octroi" sheetId="19" state="hidden" r:id="rId19"/>
    <sheet name="Other Taxes &amp; Duties" sheetId="20" state="hidden" r:id="rId20"/>
    <sheet name="Bid Form 2nd Envelope" sheetId="21" r:id="rId21"/>
  </sheets>
  <externalReferences>
    <externalReference r:id="rId22"/>
    <externalReference r:id="rId23"/>
    <externalReference r:id="rId24"/>
    <externalReference r:id="rId25"/>
    <externalReference r:id="rId26"/>
  </externalReferences>
  <definedNames>
    <definedName name="\A" localSheetId="20">#REF!</definedName>
    <definedName name="\A" localSheetId="0">#REF!</definedName>
    <definedName name="\A" localSheetId="17">#REF!</definedName>
    <definedName name="\A" localSheetId="13">#REF!</definedName>
    <definedName name="\A" localSheetId="2">#REF!</definedName>
    <definedName name="\A" localSheetId="16">#REF!</definedName>
    <definedName name="\A" localSheetId="18">#REF!</definedName>
    <definedName name="\A" localSheetId="19">#REF!</definedName>
    <definedName name="\A" localSheetId="10">#REF!</definedName>
    <definedName name="\A" localSheetId="8">#REF!</definedName>
    <definedName name="\A" localSheetId="9">#REF!</definedName>
    <definedName name="\A" localSheetId="11">#REF!</definedName>
    <definedName name="\A" localSheetId="12">#REF!</definedName>
    <definedName name="\A">#REF!</definedName>
    <definedName name="\aa" localSheetId="20">#REF!</definedName>
    <definedName name="\aa" localSheetId="0">#REF!</definedName>
    <definedName name="\aa" localSheetId="17">#REF!</definedName>
    <definedName name="\aa" localSheetId="13">#REF!</definedName>
    <definedName name="\aa" localSheetId="2">#REF!</definedName>
    <definedName name="\aa" localSheetId="16">#REF!</definedName>
    <definedName name="\aa" localSheetId="18">#REF!</definedName>
    <definedName name="\aa" localSheetId="19">#REF!</definedName>
    <definedName name="\aa" localSheetId="10">#REF!</definedName>
    <definedName name="\aa" localSheetId="8">#REF!</definedName>
    <definedName name="\aa" localSheetId="9">#REF!</definedName>
    <definedName name="\aa" localSheetId="11">#REF!</definedName>
    <definedName name="\aa" localSheetId="12">#REF!</definedName>
    <definedName name="\aa">#REF!</definedName>
    <definedName name="\B" localSheetId="20">#REF!</definedName>
    <definedName name="\B" localSheetId="0">#REF!</definedName>
    <definedName name="\B" localSheetId="17">#REF!</definedName>
    <definedName name="\B" localSheetId="13">#REF!</definedName>
    <definedName name="\B" localSheetId="2">#REF!</definedName>
    <definedName name="\B" localSheetId="16">#REF!</definedName>
    <definedName name="\B" localSheetId="18">#REF!</definedName>
    <definedName name="\B" localSheetId="19">#REF!</definedName>
    <definedName name="\B" localSheetId="10">#REF!</definedName>
    <definedName name="\B" localSheetId="8">#REF!</definedName>
    <definedName name="\B" localSheetId="9">#REF!</definedName>
    <definedName name="\B" localSheetId="11">#REF!</definedName>
    <definedName name="\B" localSheetId="12">#REF!</definedName>
    <definedName name="\B">#REF!</definedName>
    <definedName name="\C" localSheetId="20">#REF!</definedName>
    <definedName name="\C" localSheetId="0">#REF!</definedName>
    <definedName name="\C" localSheetId="17">#REF!</definedName>
    <definedName name="\C" localSheetId="13">#REF!</definedName>
    <definedName name="\C" localSheetId="2">#REF!</definedName>
    <definedName name="\C" localSheetId="16">#REF!</definedName>
    <definedName name="\C" localSheetId="18">#REF!</definedName>
    <definedName name="\C" localSheetId="19">#REF!</definedName>
    <definedName name="\C" localSheetId="10">#REF!</definedName>
    <definedName name="\C" localSheetId="8">#REF!</definedName>
    <definedName name="\C" localSheetId="9">#REF!</definedName>
    <definedName name="\C" localSheetId="11">#REF!</definedName>
    <definedName name="\C" localSheetId="12">#REF!</definedName>
    <definedName name="\C">#REF!</definedName>
    <definedName name="\M" localSheetId="20">#REF!</definedName>
    <definedName name="\M" localSheetId="0">#REF!</definedName>
    <definedName name="\M" localSheetId="17">#REF!</definedName>
    <definedName name="\M" localSheetId="13">#REF!</definedName>
    <definedName name="\M" localSheetId="2">#REF!</definedName>
    <definedName name="\M" localSheetId="16">#REF!</definedName>
    <definedName name="\M" localSheetId="18">#REF!</definedName>
    <definedName name="\M" localSheetId="19">#REF!</definedName>
    <definedName name="\M" localSheetId="10">#REF!</definedName>
    <definedName name="\M" localSheetId="8">#REF!</definedName>
    <definedName name="\M" localSheetId="9">#REF!</definedName>
    <definedName name="\M" localSheetId="11">#REF!</definedName>
    <definedName name="\M" localSheetId="12">#REF!</definedName>
    <definedName name="\M">#REF!</definedName>
    <definedName name="\N" localSheetId="20">#REF!</definedName>
    <definedName name="\N" localSheetId="0">#REF!</definedName>
    <definedName name="\N" localSheetId="17">#REF!</definedName>
    <definedName name="\N" localSheetId="13">#REF!</definedName>
    <definedName name="\N" localSheetId="2">#REF!</definedName>
    <definedName name="\N" localSheetId="16">#REF!</definedName>
    <definedName name="\N" localSheetId="18">#REF!</definedName>
    <definedName name="\N" localSheetId="19">#REF!</definedName>
    <definedName name="\N" localSheetId="10">#REF!</definedName>
    <definedName name="\N" localSheetId="8">#REF!</definedName>
    <definedName name="\N" localSheetId="9">#REF!</definedName>
    <definedName name="\N" localSheetId="11">#REF!</definedName>
    <definedName name="\N" localSheetId="12">#REF!</definedName>
    <definedName name="\N">#REF!</definedName>
    <definedName name="\P" localSheetId="20">#REF!</definedName>
    <definedName name="\P" localSheetId="0">#REF!</definedName>
    <definedName name="\P" localSheetId="17">#REF!</definedName>
    <definedName name="\P" localSheetId="13">#REF!</definedName>
    <definedName name="\P" localSheetId="2">#REF!</definedName>
    <definedName name="\P" localSheetId="16">#REF!</definedName>
    <definedName name="\P" localSheetId="18">#REF!</definedName>
    <definedName name="\P" localSheetId="19">#REF!</definedName>
    <definedName name="\P" localSheetId="10">#REF!</definedName>
    <definedName name="\P" localSheetId="8">#REF!</definedName>
    <definedName name="\P" localSheetId="9">#REF!</definedName>
    <definedName name="\P" localSheetId="11">#REF!</definedName>
    <definedName name="\P" localSheetId="12">#REF!</definedName>
    <definedName name="\P">#REF!</definedName>
    <definedName name="\R" localSheetId="20">#REF!</definedName>
    <definedName name="\R" localSheetId="0">#REF!</definedName>
    <definedName name="\R" localSheetId="17">#REF!</definedName>
    <definedName name="\R" localSheetId="13">#REF!</definedName>
    <definedName name="\R" localSheetId="2">#REF!</definedName>
    <definedName name="\R" localSheetId="16">#REF!</definedName>
    <definedName name="\R" localSheetId="18">#REF!</definedName>
    <definedName name="\R" localSheetId="19">#REF!</definedName>
    <definedName name="\R" localSheetId="10">#REF!</definedName>
    <definedName name="\R" localSheetId="8">#REF!</definedName>
    <definedName name="\R" localSheetId="9">#REF!</definedName>
    <definedName name="\R" localSheetId="11">#REF!</definedName>
    <definedName name="\R" localSheetId="12">#REF!</definedName>
    <definedName name="\R">#REF!</definedName>
    <definedName name="\U" localSheetId="20">#REF!</definedName>
    <definedName name="\U" localSheetId="0">#REF!</definedName>
    <definedName name="\U" localSheetId="17">#REF!</definedName>
    <definedName name="\U" localSheetId="13">#REF!</definedName>
    <definedName name="\U" localSheetId="2">#REF!</definedName>
    <definedName name="\U" localSheetId="16">#REF!</definedName>
    <definedName name="\U" localSheetId="18">#REF!</definedName>
    <definedName name="\U" localSheetId="19">#REF!</definedName>
    <definedName name="\U" localSheetId="10">#REF!</definedName>
    <definedName name="\U" localSheetId="8">#REF!</definedName>
    <definedName name="\U" localSheetId="9">#REF!</definedName>
    <definedName name="\U" localSheetId="11">#REF!</definedName>
    <definedName name="\U" localSheetId="12">#REF!</definedName>
    <definedName name="\U">#REF!</definedName>
    <definedName name="\V" localSheetId="20">#REF!</definedName>
    <definedName name="\V" localSheetId="0">#REF!</definedName>
    <definedName name="\V" localSheetId="17">#REF!</definedName>
    <definedName name="\V" localSheetId="13">#REF!</definedName>
    <definedName name="\V" localSheetId="2">#REF!</definedName>
    <definedName name="\V" localSheetId="16">#REF!</definedName>
    <definedName name="\V" localSheetId="18">#REF!</definedName>
    <definedName name="\V" localSheetId="19">#REF!</definedName>
    <definedName name="\V" localSheetId="10">#REF!</definedName>
    <definedName name="\V" localSheetId="8">#REF!</definedName>
    <definedName name="\V" localSheetId="9">#REF!</definedName>
    <definedName name="\V" localSheetId="11">#REF!</definedName>
    <definedName name="\V" localSheetId="12">#REF!</definedName>
    <definedName name="\V">#REF!</definedName>
    <definedName name="\x" localSheetId="20">#REF!</definedName>
    <definedName name="\x" localSheetId="0">#REF!</definedName>
    <definedName name="\x" localSheetId="17">#REF!</definedName>
    <definedName name="\x" localSheetId="13">#REF!</definedName>
    <definedName name="\x" localSheetId="2">#REF!</definedName>
    <definedName name="\x" localSheetId="16">#REF!</definedName>
    <definedName name="\x" localSheetId="18">#REF!</definedName>
    <definedName name="\x" localSheetId="19">#REF!</definedName>
    <definedName name="\x" localSheetId="10">#REF!</definedName>
    <definedName name="\x" localSheetId="8">#REF!</definedName>
    <definedName name="\x" localSheetId="9">#REF!</definedName>
    <definedName name="\x" localSheetId="11">#REF!</definedName>
    <definedName name="\x" localSheetId="12">#REF!</definedName>
    <definedName name="\x">#REF!</definedName>
    <definedName name="_xlnm._FilterDatabase" localSheetId="3" hidden="1">'Sch-1a'!$A$1:$A$1165</definedName>
    <definedName name="_xlnm._FilterDatabase" localSheetId="4" hidden="1">'Sch-1b '!$F$1:$F$329</definedName>
    <definedName name="_xlnm._FilterDatabase" localSheetId="5" hidden="1">'Sch-2'!$J$1:$J$27</definedName>
    <definedName name="_xlnm._FilterDatabase" localSheetId="6" hidden="1">'Sch-3'!$J$1:$J$433</definedName>
    <definedName name="ab" localSheetId="20">#REF!</definedName>
    <definedName name="ab" localSheetId="0">#REF!</definedName>
    <definedName name="ab" localSheetId="17">#REF!</definedName>
    <definedName name="ab" localSheetId="13">#REF!</definedName>
    <definedName name="ab" localSheetId="2">#REF!</definedName>
    <definedName name="ab" localSheetId="16">#REF!</definedName>
    <definedName name="ab" localSheetId="18">#REF!</definedName>
    <definedName name="ab" localSheetId="19">#REF!</definedName>
    <definedName name="ab" localSheetId="10">#REF!</definedName>
    <definedName name="ab" localSheetId="8">#REF!</definedName>
    <definedName name="ab" localSheetId="9">#REF!</definedName>
    <definedName name="ab" localSheetId="11">#REF!</definedName>
    <definedName name="ab" localSheetId="12">#REF!</definedName>
    <definedName name="ab">#REF!</definedName>
    <definedName name="biddername" localSheetId="20">#REF!</definedName>
    <definedName name="biddername" localSheetId="0">#REF!</definedName>
    <definedName name="biddername" localSheetId="17">#REF!</definedName>
    <definedName name="biddername" localSheetId="13">#REF!</definedName>
    <definedName name="biddername" localSheetId="16">#REF!</definedName>
    <definedName name="biddername" localSheetId="18">#REF!</definedName>
    <definedName name="biddername" localSheetId="19">#REF!</definedName>
    <definedName name="biddername" localSheetId="10">#REF!</definedName>
    <definedName name="biddername" localSheetId="8">#REF!</definedName>
    <definedName name="biddername" localSheetId="9">#REF!</definedName>
    <definedName name="biddername" localSheetId="11">#REF!</definedName>
    <definedName name="biddername" localSheetId="12">#REF!</definedName>
    <definedName name="biddername">#REF!</definedName>
    <definedName name="BL2A" localSheetId="8">'[1]Attach-3 (QR)'!#REF!</definedName>
    <definedName name="BL2A">'[1]Attach-3 (QR)'!#REF!</definedName>
    <definedName name="BL2A2" localSheetId="20">'[2]Attach-3 (QR)'!#REF!</definedName>
    <definedName name="BL2A2" localSheetId="0">'[2]Attach-3 (QR)'!#REF!</definedName>
    <definedName name="BL2A2" localSheetId="17">'[2]Attach-3 (QR)'!#REF!</definedName>
    <definedName name="BL2A2" localSheetId="13">'[3]Attach-3 (QR)'!#REF!</definedName>
    <definedName name="BL2A2" localSheetId="2">'[1]Attach-3 (QR)'!#REF!</definedName>
    <definedName name="BL2A2" localSheetId="16">'[2]Attach-3 (QR)'!#REF!</definedName>
    <definedName name="BL2A2" localSheetId="18">'[2]Attach-3 (QR)'!#REF!</definedName>
    <definedName name="BL2A2" localSheetId="19">'[2]Attach-3 (QR)'!#REF!</definedName>
    <definedName name="BL2A2" localSheetId="10">'[2]Attach-3 (QR)'!#REF!</definedName>
    <definedName name="BL2A2" localSheetId="8">'[4]Attach-3 (QR)'!#REF!</definedName>
    <definedName name="BL2A2" localSheetId="9">'[4]Attach-3 (QR)'!#REF!</definedName>
    <definedName name="BL2A2" localSheetId="11">'[2]Attach-3 (QR)'!#REF!</definedName>
    <definedName name="BL2A2" localSheetId="12">'[2]Attach-3 (QR)'!#REF!</definedName>
    <definedName name="BL2A2">'[4]Attach-3 (QR)'!#REF!</definedName>
    <definedName name="BL2AA" localSheetId="8">'[1]Attach-3 (QR)'!#REF!</definedName>
    <definedName name="BL2AA">'[1]Attach-3 (QR)'!#REF!</definedName>
    <definedName name="BL2AAA" localSheetId="20">'[2]Attach-3 (QR)'!#REF!</definedName>
    <definedName name="BL2AAA" localSheetId="0">'[2]Attach-3 (QR)'!#REF!</definedName>
    <definedName name="BL2AAA" localSheetId="17">'[2]Attach-3 (QR)'!#REF!</definedName>
    <definedName name="BL2AAA" localSheetId="13">'[3]Attach-3 (QR)'!#REF!</definedName>
    <definedName name="BL2AAA" localSheetId="2">'[1]Attach-3 (QR)'!#REF!</definedName>
    <definedName name="BL2AAA" localSheetId="16">'[2]Attach-3 (QR)'!#REF!</definedName>
    <definedName name="BL2AAA" localSheetId="18">'[2]Attach-3 (QR)'!#REF!</definedName>
    <definedName name="BL2AAA" localSheetId="19">'[2]Attach-3 (QR)'!#REF!</definedName>
    <definedName name="BL2AAA" localSheetId="10">'[2]Attach-3 (QR)'!#REF!</definedName>
    <definedName name="BL2AAA" localSheetId="8">'[4]Attach-3 (QR)'!#REF!</definedName>
    <definedName name="BL2AAA" localSheetId="9">'[4]Attach-3 (QR)'!#REF!</definedName>
    <definedName name="BL2AAA" localSheetId="11">'[2]Attach-3 (QR)'!#REF!</definedName>
    <definedName name="BL2AAA" localSheetId="12">'[2]Attach-3 (QR)'!#REF!</definedName>
    <definedName name="BL2AAA">'[4]Attach-3 (QR)'!#REF!</definedName>
    <definedName name="BL2B" localSheetId="8">'[1]Attach-3 (QR)'!#REF!</definedName>
    <definedName name="BL2B">'[1]Attach-3 (QR)'!#REF!</definedName>
    <definedName name="BL2BB" localSheetId="20">'[2]Attach-3 (QR)'!#REF!</definedName>
    <definedName name="BL2BB" localSheetId="0">'[2]Attach-3 (QR)'!#REF!</definedName>
    <definedName name="BL2BB" localSheetId="17">'[2]Attach-3 (QR)'!#REF!</definedName>
    <definedName name="BL2BB" localSheetId="13">'[3]Attach-3 (QR)'!#REF!</definedName>
    <definedName name="BL2BB" localSheetId="2">'[1]Attach-3 (QR)'!#REF!</definedName>
    <definedName name="BL2BB" localSheetId="16">'[2]Attach-3 (QR)'!#REF!</definedName>
    <definedName name="BL2BB" localSheetId="18">'[2]Attach-3 (QR)'!#REF!</definedName>
    <definedName name="BL2BB" localSheetId="19">'[2]Attach-3 (QR)'!#REF!</definedName>
    <definedName name="BL2BB" localSheetId="10">'[2]Attach-3 (QR)'!#REF!</definedName>
    <definedName name="BL2BB" localSheetId="8">'[4]Attach-3 (QR)'!#REF!</definedName>
    <definedName name="BL2BB" localSheetId="9">'[4]Attach-3 (QR)'!#REF!</definedName>
    <definedName name="BL2BB" localSheetId="11">'[2]Attach-3 (QR)'!#REF!</definedName>
    <definedName name="BL2BB" localSheetId="12">'[2]Attach-3 (QR)'!#REF!</definedName>
    <definedName name="BL2BB">'[4]Attach-3 (QR)'!#REF!</definedName>
    <definedName name="BL2BBB" localSheetId="20">'[2]Attach-3 (QR)'!#REF!</definedName>
    <definedName name="BL2BBB" localSheetId="0">'[2]Attach-3 (QR)'!#REF!</definedName>
    <definedName name="BL2BBB" localSheetId="17">'[2]Attach-3 (QR)'!#REF!</definedName>
    <definedName name="BL2BBB" localSheetId="13">'[3]Attach-3 (QR)'!#REF!</definedName>
    <definedName name="BL2BBB" localSheetId="2">'[1]Attach-3 (QR)'!#REF!</definedName>
    <definedName name="BL2BBB" localSheetId="16">'[2]Attach-3 (QR)'!#REF!</definedName>
    <definedName name="BL2BBB" localSheetId="18">'[2]Attach-3 (QR)'!#REF!</definedName>
    <definedName name="BL2BBB" localSheetId="19">'[2]Attach-3 (QR)'!#REF!</definedName>
    <definedName name="BL2BBB" localSheetId="10">'[2]Attach-3 (QR)'!#REF!</definedName>
    <definedName name="BL2BBB" localSheetId="8">'[4]Attach-3 (QR)'!#REF!</definedName>
    <definedName name="BL2BBB" localSheetId="9">'[4]Attach-3 (QR)'!#REF!</definedName>
    <definedName name="BL2BBB" localSheetId="11">'[2]Attach-3 (QR)'!#REF!</definedName>
    <definedName name="BL2BBB" localSheetId="12">'[2]Attach-3 (QR)'!#REF!</definedName>
    <definedName name="BL2BBB">'[4]Attach-3 (QR)'!#REF!</definedName>
    <definedName name="BL2C" localSheetId="8">'[1]Attach-3 (QR)'!#REF!</definedName>
    <definedName name="BL2C">'[1]Attach-3 (QR)'!#REF!</definedName>
    <definedName name="BL2CC" localSheetId="20">'[2]Attach-3 (QR)'!#REF!</definedName>
    <definedName name="BL2CC" localSheetId="0">'[2]Attach-3 (QR)'!#REF!</definedName>
    <definedName name="BL2CC" localSheetId="17">'[2]Attach-3 (QR)'!#REF!</definedName>
    <definedName name="BL2CC" localSheetId="13">'[3]Attach-3 (QR)'!#REF!</definedName>
    <definedName name="BL2CC" localSheetId="2">'[1]Attach-3 (QR)'!#REF!</definedName>
    <definedName name="BL2CC" localSheetId="16">'[2]Attach-3 (QR)'!#REF!</definedName>
    <definedName name="BL2CC" localSheetId="18">'[2]Attach-3 (QR)'!#REF!</definedName>
    <definedName name="BL2CC" localSheetId="19">'[2]Attach-3 (QR)'!#REF!</definedName>
    <definedName name="BL2CC" localSheetId="10">'[2]Attach-3 (QR)'!#REF!</definedName>
    <definedName name="BL2CC" localSheetId="8">'[4]Attach-3 (QR)'!#REF!</definedName>
    <definedName name="BL2CC" localSheetId="9">'[4]Attach-3 (QR)'!#REF!</definedName>
    <definedName name="BL2CC" localSheetId="11">'[2]Attach-3 (QR)'!#REF!</definedName>
    <definedName name="BL2CC" localSheetId="12">'[2]Attach-3 (QR)'!#REF!</definedName>
    <definedName name="BL2CC">'[4]Attach-3 (QR)'!#REF!</definedName>
    <definedName name="BL2CCC" localSheetId="20">'[2]Attach-3 (QR)'!#REF!</definedName>
    <definedName name="BL2CCC" localSheetId="0">'[2]Attach-3 (QR)'!#REF!</definedName>
    <definedName name="BL2CCC" localSheetId="17">'[2]Attach-3 (QR)'!#REF!</definedName>
    <definedName name="BL2CCC" localSheetId="13">'[3]Attach-3 (QR)'!#REF!</definedName>
    <definedName name="BL2CCC" localSheetId="2">'[1]Attach-3 (QR)'!#REF!</definedName>
    <definedName name="BL2CCC" localSheetId="16">'[2]Attach-3 (QR)'!#REF!</definedName>
    <definedName name="BL2CCC" localSheetId="18">'[2]Attach-3 (QR)'!#REF!</definedName>
    <definedName name="BL2CCC" localSheetId="19">'[2]Attach-3 (QR)'!#REF!</definedName>
    <definedName name="BL2CCC" localSheetId="10">'[2]Attach-3 (QR)'!#REF!</definedName>
    <definedName name="BL2CCC" localSheetId="8">'[4]Attach-3 (QR)'!#REF!</definedName>
    <definedName name="BL2CCC" localSheetId="9">'[4]Attach-3 (QR)'!#REF!</definedName>
    <definedName name="BL2CCC" localSheetId="11">'[2]Attach-3 (QR)'!#REF!</definedName>
    <definedName name="BL2CCC" localSheetId="12">'[2]Attach-3 (QR)'!#REF!</definedName>
    <definedName name="BL2CCC">'[4]Attach-3 (QR)'!#REF!</definedName>
    <definedName name="BL3A" localSheetId="8">'[1]Attach-3 (QR)'!#REF!</definedName>
    <definedName name="BL3A">'[1]Attach-3 (QR)'!#REF!</definedName>
    <definedName name="BL3AA" localSheetId="20">'[2]Attach-3 (QR)'!#REF!</definedName>
    <definedName name="BL3AA" localSheetId="0">'[2]Attach-3 (QR)'!#REF!</definedName>
    <definedName name="BL3AA" localSheetId="17">'[2]Attach-3 (QR)'!#REF!</definedName>
    <definedName name="BL3AA" localSheetId="13">'[3]Attach-3 (QR)'!#REF!</definedName>
    <definedName name="BL3AA" localSheetId="2">'[1]Attach-3 (QR)'!#REF!</definedName>
    <definedName name="BL3AA" localSheetId="16">'[2]Attach-3 (QR)'!#REF!</definedName>
    <definedName name="BL3AA" localSheetId="18">'[2]Attach-3 (QR)'!#REF!</definedName>
    <definedName name="BL3AA" localSheetId="19">'[2]Attach-3 (QR)'!#REF!</definedName>
    <definedName name="BL3AA" localSheetId="10">'[2]Attach-3 (QR)'!#REF!</definedName>
    <definedName name="BL3AA" localSheetId="8">'[4]Attach-3 (QR)'!#REF!</definedName>
    <definedName name="BL3AA" localSheetId="9">'[4]Attach-3 (QR)'!#REF!</definedName>
    <definedName name="BL3AA" localSheetId="11">'[2]Attach-3 (QR)'!#REF!</definedName>
    <definedName name="BL3AA" localSheetId="12">'[2]Attach-3 (QR)'!#REF!</definedName>
    <definedName name="BL3AA">'[4]Attach-3 (QR)'!#REF!</definedName>
    <definedName name="BL3AAA" localSheetId="20">'[2]Attach-3 (QR)'!#REF!</definedName>
    <definedName name="BL3AAA" localSheetId="0">'[2]Attach-3 (QR)'!#REF!</definedName>
    <definedName name="BL3AAA" localSheetId="17">'[2]Attach-3 (QR)'!#REF!</definedName>
    <definedName name="BL3AAA" localSheetId="13">'[3]Attach-3 (QR)'!#REF!</definedName>
    <definedName name="BL3AAA" localSheetId="2">'[1]Attach-3 (QR)'!#REF!</definedName>
    <definedName name="BL3AAA" localSheetId="16">'[2]Attach-3 (QR)'!#REF!</definedName>
    <definedName name="BL3AAA" localSheetId="18">'[2]Attach-3 (QR)'!#REF!</definedName>
    <definedName name="BL3AAA" localSheetId="19">'[2]Attach-3 (QR)'!#REF!</definedName>
    <definedName name="BL3AAA" localSheetId="10">'[2]Attach-3 (QR)'!#REF!</definedName>
    <definedName name="BL3AAA" localSheetId="8">'[4]Attach-3 (QR)'!#REF!</definedName>
    <definedName name="BL3AAA" localSheetId="9">'[4]Attach-3 (QR)'!#REF!</definedName>
    <definedName name="BL3AAA" localSheetId="11">'[2]Attach-3 (QR)'!#REF!</definedName>
    <definedName name="BL3AAA" localSheetId="12">'[2]Attach-3 (QR)'!#REF!</definedName>
    <definedName name="BL3AAA">'[4]Attach-3 (QR)'!#REF!</definedName>
    <definedName name="BL3B" localSheetId="8">'[1]Attach-3 (QR)'!#REF!</definedName>
    <definedName name="BL3B">'[1]Attach-3 (QR)'!#REF!</definedName>
    <definedName name="BL3BB" localSheetId="20">'[2]Attach-3 (QR)'!#REF!</definedName>
    <definedName name="BL3BB" localSheetId="0">'[2]Attach-3 (QR)'!#REF!</definedName>
    <definedName name="BL3BB" localSheetId="17">'[2]Attach-3 (QR)'!#REF!</definedName>
    <definedName name="BL3BB" localSheetId="13">'[3]Attach-3 (QR)'!#REF!</definedName>
    <definedName name="BL3BB" localSheetId="2">'[1]Attach-3 (QR)'!#REF!</definedName>
    <definedName name="BL3BB" localSheetId="16">'[2]Attach-3 (QR)'!#REF!</definedName>
    <definedName name="BL3BB" localSheetId="18">'[2]Attach-3 (QR)'!#REF!</definedName>
    <definedName name="BL3BB" localSheetId="19">'[2]Attach-3 (QR)'!#REF!</definedName>
    <definedName name="BL3BB" localSheetId="10">'[2]Attach-3 (QR)'!#REF!</definedName>
    <definedName name="BL3BB" localSheetId="8">'[4]Attach-3 (QR)'!#REF!</definedName>
    <definedName name="BL3BB" localSheetId="9">'[4]Attach-3 (QR)'!#REF!</definedName>
    <definedName name="BL3BB" localSheetId="11">'[2]Attach-3 (QR)'!#REF!</definedName>
    <definedName name="BL3BB" localSheetId="12">'[2]Attach-3 (QR)'!#REF!</definedName>
    <definedName name="BL3BB">'[4]Attach-3 (QR)'!#REF!</definedName>
    <definedName name="BL3BBB" localSheetId="20">'[2]Attach-3 (QR)'!#REF!</definedName>
    <definedName name="BL3BBB" localSheetId="0">'[2]Attach-3 (QR)'!#REF!</definedName>
    <definedName name="BL3BBB" localSheetId="17">'[2]Attach-3 (QR)'!#REF!</definedName>
    <definedName name="BL3BBB" localSheetId="13">'[3]Attach-3 (QR)'!#REF!</definedName>
    <definedName name="BL3BBB" localSheetId="2">'[1]Attach-3 (QR)'!#REF!</definedName>
    <definedName name="BL3BBB" localSheetId="16">'[2]Attach-3 (QR)'!#REF!</definedName>
    <definedName name="BL3BBB" localSheetId="18">'[2]Attach-3 (QR)'!#REF!</definedName>
    <definedName name="BL3BBB" localSheetId="19">'[2]Attach-3 (QR)'!#REF!</definedName>
    <definedName name="BL3BBB" localSheetId="10">'[2]Attach-3 (QR)'!#REF!</definedName>
    <definedName name="BL3BBB" localSheetId="8">'[4]Attach-3 (QR)'!#REF!</definedName>
    <definedName name="BL3BBB" localSheetId="9">'[4]Attach-3 (QR)'!#REF!</definedName>
    <definedName name="BL3BBB" localSheetId="11">'[2]Attach-3 (QR)'!#REF!</definedName>
    <definedName name="BL3BBB" localSheetId="12">'[2]Attach-3 (QR)'!#REF!</definedName>
    <definedName name="BL3BBB">'[4]Attach-3 (QR)'!#REF!</definedName>
    <definedName name="BL3C" localSheetId="8">'[1]Attach-3 (QR)'!#REF!</definedName>
    <definedName name="BL3C">'[1]Attach-3 (QR)'!#REF!</definedName>
    <definedName name="BL3CC" localSheetId="20">'[2]Attach-3 (QR)'!#REF!</definedName>
    <definedName name="BL3CC" localSheetId="0">'[2]Attach-3 (QR)'!#REF!</definedName>
    <definedName name="BL3CC" localSheetId="17">'[2]Attach-3 (QR)'!#REF!</definedName>
    <definedName name="BL3CC" localSheetId="13">'[3]Attach-3 (QR)'!#REF!</definedName>
    <definedName name="BL3CC" localSheetId="2">'[1]Attach-3 (QR)'!#REF!</definedName>
    <definedName name="BL3CC" localSheetId="16">'[2]Attach-3 (QR)'!#REF!</definedName>
    <definedName name="BL3CC" localSheetId="18">'[2]Attach-3 (QR)'!#REF!</definedName>
    <definedName name="BL3CC" localSheetId="19">'[2]Attach-3 (QR)'!#REF!</definedName>
    <definedName name="BL3CC" localSheetId="10">'[2]Attach-3 (QR)'!#REF!</definedName>
    <definedName name="BL3CC" localSheetId="8">'[4]Attach-3 (QR)'!#REF!</definedName>
    <definedName name="BL3CC" localSheetId="9">'[4]Attach-3 (QR)'!#REF!</definedName>
    <definedName name="BL3CC" localSheetId="11">'[2]Attach-3 (QR)'!#REF!</definedName>
    <definedName name="BL3CC" localSheetId="12">'[2]Attach-3 (QR)'!#REF!</definedName>
    <definedName name="BL3CC">'[4]Attach-3 (QR)'!#REF!</definedName>
    <definedName name="BL3CCC" localSheetId="20">'[2]Attach-3 (QR)'!#REF!</definedName>
    <definedName name="BL3CCC" localSheetId="0">'[2]Attach-3 (QR)'!#REF!</definedName>
    <definedName name="BL3CCC" localSheetId="17">'[2]Attach-3 (QR)'!#REF!</definedName>
    <definedName name="BL3CCC" localSheetId="13">'[3]Attach-3 (QR)'!#REF!</definedName>
    <definedName name="BL3CCC" localSheetId="2">'[1]Attach-3 (QR)'!#REF!</definedName>
    <definedName name="BL3CCC" localSheetId="16">'[2]Attach-3 (QR)'!#REF!</definedName>
    <definedName name="BL3CCC" localSheetId="18">'[2]Attach-3 (QR)'!#REF!</definedName>
    <definedName name="BL3CCC" localSheetId="19">'[2]Attach-3 (QR)'!#REF!</definedName>
    <definedName name="BL3CCC" localSheetId="10">'[2]Attach-3 (QR)'!#REF!</definedName>
    <definedName name="BL3CCC" localSheetId="8">'[4]Attach-3 (QR)'!#REF!</definedName>
    <definedName name="BL3CCC" localSheetId="9">'[4]Attach-3 (QR)'!#REF!</definedName>
    <definedName name="BL3CCC" localSheetId="11">'[2]Attach-3 (QR)'!#REF!</definedName>
    <definedName name="BL3CCC" localSheetId="12">'[2]Attach-3 (QR)'!#REF!</definedName>
    <definedName name="BL3CCC">'[4]Attach-3 (QR)'!#REF!</definedName>
    <definedName name="BL4A" localSheetId="8">'[1]Attach-3 (QR)'!#REF!</definedName>
    <definedName name="BL4A">'[1]Attach-3 (QR)'!#REF!</definedName>
    <definedName name="BL4AA" localSheetId="20">'[2]Attach-3 (QR)'!#REF!</definedName>
    <definedName name="BL4AA" localSheetId="0">'[2]Attach-3 (QR)'!#REF!</definedName>
    <definedName name="BL4AA" localSheetId="17">'[2]Attach-3 (QR)'!#REF!</definedName>
    <definedName name="BL4AA" localSheetId="13">'[3]Attach-3 (QR)'!#REF!</definedName>
    <definedName name="BL4AA" localSheetId="2">'[1]Attach-3 (QR)'!#REF!</definedName>
    <definedName name="BL4AA" localSheetId="16">'[2]Attach-3 (QR)'!#REF!</definedName>
    <definedName name="BL4AA" localSheetId="18">'[2]Attach-3 (QR)'!#REF!</definedName>
    <definedName name="BL4AA" localSheetId="19">'[2]Attach-3 (QR)'!#REF!</definedName>
    <definedName name="BL4AA" localSheetId="10">'[2]Attach-3 (QR)'!#REF!</definedName>
    <definedName name="BL4AA" localSheetId="8">'[4]Attach-3 (QR)'!#REF!</definedName>
    <definedName name="BL4AA" localSheetId="9">'[4]Attach-3 (QR)'!#REF!</definedName>
    <definedName name="BL4AA" localSheetId="11">'[2]Attach-3 (QR)'!#REF!</definedName>
    <definedName name="BL4AA" localSheetId="12">'[2]Attach-3 (QR)'!#REF!</definedName>
    <definedName name="BL4AA">'[4]Attach-3 (QR)'!#REF!</definedName>
    <definedName name="BL4AAA" localSheetId="20">'[2]Attach-3 (QR)'!#REF!</definedName>
    <definedName name="BL4AAA" localSheetId="0">'[2]Attach-3 (QR)'!#REF!</definedName>
    <definedName name="BL4AAA" localSheetId="17">'[2]Attach-3 (QR)'!#REF!</definedName>
    <definedName name="BL4AAA" localSheetId="13">'[3]Attach-3 (QR)'!#REF!</definedName>
    <definedName name="BL4AAA" localSheetId="2">'[1]Attach-3 (QR)'!#REF!</definedName>
    <definedName name="BL4AAA" localSheetId="16">'[2]Attach-3 (QR)'!#REF!</definedName>
    <definedName name="BL4AAA" localSheetId="18">'[2]Attach-3 (QR)'!#REF!</definedName>
    <definedName name="BL4AAA" localSheetId="19">'[2]Attach-3 (QR)'!#REF!</definedName>
    <definedName name="BL4AAA" localSheetId="10">'[2]Attach-3 (QR)'!#REF!</definedName>
    <definedName name="BL4AAA" localSheetId="8">'[4]Attach-3 (QR)'!#REF!</definedName>
    <definedName name="BL4AAA" localSheetId="9">'[4]Attach-3 (QR)'!#REF!</definedName>
    <definedName name="BL4AAA" localSheetId="11">'[2]Attach-3 (QR)'!#REF!</definedName>
    <definedName name="BL4AAA" localSheetId="12">'[2]Attach-3 (QR)'!#REF!</definedName>
    <definedName name="BL4AAA">'[4]Attach-3 (QR)'!#REF!</definedName>
    <definedName name="BL4B" localSheetId="8">'[1]Attach-3 (QR)'!#REF!</definedName>
    <definedName name="BL4B">'[1]Attach-3 (QR)'!#REF!</definedName>
    <definedName name="BL4BB" localSheetId="20">'[2]Attach-3 (QR)'!#REF!</definedName>
    <definedName name="BL4BB" localSheetId="0">'[2]Attach-3 (QR)'!#REF!</definedName>
    <definedName name="BL4BB" localSheetId="17">'[2]Attach-3 (QR)'!#REF!</definedName>
    <definedName name="BL4BB" localSheetId="13">'[3]Attach-3 (QR)'!#REF!</definedName>
    <definedName name="BL4BB" localSheetId="2">'[1]Attach-3 (QR)'!#REF!</definedName>
    <definedName name="BL4BB" localSheetId="16">'[2]Attach-3 (QR)'!#REF!</definedName>
    <definedName name="BL4BB" localSheetId="18">'[2]Attach-3 (QR)'!#REF!</definedName>
    <definedName name="BL4BB" localSheetId="19">'[2]Attach-3 (QR)'!#REF!</definedName>
    <definedName name="BL4BB" localSheetId="10">'[2]Attach-3 (QR)'!#REF!</definedName>
    <definedName name="BL4BB" localSheetId="8">'[4]Attach-3 (QR)'!#REF!</definedName>
    <definedName name="BL4BB" localSheetId="9">'[4]Attach-3 (QR)'!#REF!</definedName>
    <definedName name="BL4BB" localSheetId="11">'[2]Attach-3 (QR)'!#REF!</definedName>
    <definedName name="BL4BB" localSheetId="12">'[2]Attach-3 (QR)'!#REF!</definedName>
    <definedName name="BL4BB">'[4]Attach-3 (QR)'!#REF!</definedName>
    <definedName name="BL4BBB" localSheetId="20">'[2]Attach-3 (QR)'!#REF!</definedName>
    <definedName name="BL4BBB" localSheetId="0">'[2]Attach-3 (QR)'!#REF!</definedName>
    <definedName name="BL4BBB" localSheetId="17">'[2]Attach-3 (QR)'!#REF!</definedName>
    <definedName name="BL4BBB" localSheetId="13">'[3]Attach-3 (QR)'!#REF!</definedName>
    <definedName name="BL4BBB" localSheetId="2">'[1]Attach-3 (QR)'!#REF!</definedName>
    <definedName name="BL4BBB" localSheetId="16">'[2]Attach-3 (QR)'!#REF!</definedName>
    <definedName name="BL4BBB" localSheetId="18">'[2]Attach-3 (QR)'!#REF!</definedName>
    <definedName name="BL4BBB" localSheetId="19">'[2]Attach-3 (QR)'!#REF!</definedName>
    <definedName name="BL4BBB" localSheetId="10">'[2]Attach-3 (QR)'!#REF!</definedName>
    <definedName name="BL4BBB" localSheetId="8">'[4]Attach-3 (QR)'!#REF!</definedName>
    <definedName name="BL4BBB" localSheetId="9">'[4]Attach-3 (QR)'!#REF!</definedName>
    <definedName name="BL4BBB" localSheetId="11">'[2]Attach-3 (QR)'!#REF!</definedName>
    <definedName name="BL4BBB" localSheetId="12">'[2]Attach-3 (QR)'!#REF!</definedName>
    <definedName name="BL4BBB">'[4]Attach-3 (QR)'!#REF!</definedName>
    <definedName name="BL4C" localSheetId="8">'[1]Attach-3 (QR)'!#REF!</definedName>
    <definedName name="BL4C">'[1]Attach-3 (QR)'!#REF!</definedName>
    <definedName name="BL4CC" localSheetId="20">'[2]Attach-3 (QR)'!#REF!</definedName>
    <definedName name="BL4CC" localSheetId="0">'[2]Attach-3 (QR)'!#REF!</definedName>
    <definedName name="BL4CC" localSheetId="17">'[2]Attach-3 (QR)'!#REF!</definedName>
    <definedName name="BL4CC" localSheetId="13">'[3]Attach-3 (QR)'!#REF!</definedName>
    <definedName name="BL4CC" localSheetId="2">'[1]Attach-3 (QR)'!#REF!</definedName>
    <definedName name="BL4CC" localSheetId="16">'[2]Attach-3 (QR)'!#REF!</definedName>
    <definedName name="BL4CC" localSheetId="18">'[2]Attach-3 (QR)'!#REF!</definedName>
    <definedName name="BL4CC" localSheetId="19">'[2]Attach-3 (QR)'!#REF!</definedName>
    <definedName name="BL4CC" localSheetId="10">'[2]Attach-3 (QR)'!#REF!</definedName>
    <definedName name="BL4CC" localSheetId="8">'[4]Attach-3 (QR)'!#REF!</definedName>
    <definedName name="BL4CC" localSheetId="9">'[4]Attach-3 (QR)'!#REF!</definedName>
    <definedName name="BL4CC" localSheetId="11">'[2]Attach-3 (QR)'!#REF!</definedName>
    <definedName name="BL4CC" localSheetId="12">'[2]Attach-3 (QR)'!#REF!</definedName>
    <definedName name="BL4CC">'[4]Attach-3 (QR)'!#REF!</definedName>
    <definedName name="BL4CCC" localSheetId="20">'[2]Attach-3 (QR)'!#REF!</definedName>
    <definedName name="BL4CCC" localSheetId="0">'[2]Attach-3 (QR)'!#REF!</definedName>
    <definedName name="BL4CCC" localSheetId="17">'[2]Attach-3 (QR)'!#REF!</definedName>
    <definedName name="BL4CCC" localSheetId="13">'[3]Attach-3 (QR)'!#REF!</definedName>
    <definedName name="BL4CCC" localSheetId="2">'[1]Attach-3 (QR)'!#REF!</definedName>
    <definedName name="BL4CCC" localSheetId="16">'[2]Attach-3 (QR)'!#REF!</definedName>
    <definedName name="BL4CCC" localSheetId="18">'[2]Attach-3 (QR)'!#REF!</definedName>
    <definedName name="BL4CCC" localSheetId="19">'[2]Attach-3 (QR)'!#REF!</definedName>
    <definedName name="BL4CCC" localSheetId="10">'[2]Attach-3 (QR)'!#REF!</definedName>
    <definedName name="BL4CCC" localSheetId="8">'[4]Attach-3 (QR)'!#REF!</definedName>
    <definedName name="BL4CCC" localSheetId="9">'[4]Attach-3 (QR)'!#REF!</definedName>
    <definedName name="BL4CCC" localSheetId="11">'[2]Attach-3 (QR)'!#REF!</definedName>
    <definedName name="BL4CCC" localSheetId="12">'[2]Attach-3 (QR)'!#REF!</definedName>
    <definedName name="BL4CCC">'[4]Attach-3 (QR)'!#REF!</definedName>
    <definedName name="BL5A" localSheetId="8">'[1]Attach-3 (QR)'!#REF!</definedName>
    <definedName name="BL5A">'[1]Attach-3 (QR)'!#REF!</definedName>
    <definedName name="BL5AA" localSheetId="20">'[2]Attach-3 (QR)'!#REF!</definedName>
    <definedName name="BL5AA" localSheetId="0">'[2]Attach-3 (QR)'!#REF!</definedName>
    <definedName name="BL5AA" localSheetId="17">'[2]Attach-3 (QR)'!#REF!</definedName>
    <definedName name="BL5AA" localSheetId="13">'[3]Attach-3 (QR)'!#REF!</definedName>
    <definedName name="BL5AA" localSheetId="2">'[1]Attach-3 (QR)'!#REF!</definedName>
    <definedName name="BL5AA" localSheetId="16">'[2]Attach-3 (QR)'!#REF!</definedName>
    <definedName name="BL5AA" localSheetId="18">'[2]Attach-3 (QR)'!#REF!</definedName>
    <definedName name="BL5AA" localSheetId="19">'[2]Attach-3 (QR)'!#REF!</definedName>
    <definedName name="BL5AA" localSheetId="10">'[2]Attach-3 (QR)'!#REF!</definedName>
    <definedName name="BL5AA" localSheetId="8">'[4]Attach-3 (QR)'!#REF!</definedName>
    <definedName name="BL5AA" localSheetId="9">'[4]Attach-3 (QR)'!#REF!</definedName>
    <definedName name="BL5AA" localSheetId="11">'[2]Attach-3 (QR)'!#REF!</definedName>
    <definedName name="BL5AA" localSheetId="12">'[2]Attach-3 (QR)'!#REF!</definedName>
    <definedName name="BL5AA">'[4]Attach-3 (QR)'!#REF!</definedName>
    <definedName name="BL5AAA" localSheetId="20">'[2]Attach-3 (QR)'!#REF!</definedName>
    <definedName name="BL5AAA" localSheetId="0">'[2]Attach-3 (QR)'!#REF!</definedName>
    <definedName name="BL5AAA" localSheetId="17">'[2]Attach-3 (QR)'!#REF!</definedName>
    <definedName name="BL5AAA" localSheetId="13">'[3]Attach-3 (QR)'!#REF!</definedName>
    <definedName name="BL5AAA" localSheetId="2">'[1]Attach-3 (QR)'!#REF!</definedName>
    <definedName name="BL5AAA" localSheetId="16">'[2]Attach-3 (QR)'!#REF!</definedName>
    <definedName name="BL5AAA" localSheetId="18">'[2]Attach-3 (QR)'!#REF!</definedName>
    <definedName name="BL5AAA" localSheetId="19">'[2]Attach-3 (QR)'!#REF!</definedName>
    <definedName name="BL5AAA" localSheetId="10">'[2]Attach-3 (QR)'!#REF!</definedName>
    <definedName name="BL5AAA" localSheetId="8">'[4]Attach-3 (QR)'!#REF!</definedName>
    <definedName name="BL5AAA" localSheetId="9">'[4]Attach-3 (QR)'!#REF!</definedName>
    <definedName name="BL5AAA" localSheetId="11">'[2]Attach-3 (QR)'!#REF!</definedName>
    <definedName name="BL5AAA" localSheetId="12">'[2]Attach-3 (QR)'!#REF!</definedName>
    <definedName name="BL5AAA">'[4]Attach-3 (QR)'!#REF!</definedName>
    <definedName name="BL5B" localSheetId="8">'[1]Attach-3 (QR)'!#REF!</definedName>
    <definedName name="BL5B">'[1]Attach-3 (QR)'!#REF!</definedName>
    <definedName name="BL5BB" localSheetId="20">'[2]Attach-3 (QR)'!#REF!</definedName>
    <definedName name="BL5BB" localSheetId="0">'[2]Attach-3 (QR)'!#REF!</definedName>
    <definedName name="BL5BB" localSheetId="17">'[2]Attach-3 (QR)'!#REF!</definedName>
    <definedName name="BL5BB" localSheetId="13">'[3]Attach-3 (QR)'!#REF!</definedName>
    <definedName name="BL5BB" localSheetId="2">'[1]Attach-3 (QR)'!#REF!</definedName>
    <definedName name="BL5BB" localSheetId="16">'[2]Attach-3 (QR)'!#REF!</definedName>
    <definedName name="BL5BB" localSheetId="18">'[2]Attach-3 (QR)'!#REF!</definedName>
    <definedName name="BL5BB" localSheetId="19">'[2]Attach-3 (QR)'!#REF!</definedName>
    <definedName name="BL5BB" localSheetId="10">'[2]Attach-3 (QR)'!#REF!</definedName>
    <definedName name="BL5BB" localSheetId="8">'[4]Attach-3 (QR)'!#REF!</definedName>
    <definedName name="BL5BB" localSheetId="9">'[4]Attach-3 (QR)'!#REF!</definedName>
    <definedName name="BL5BB" localSheetId="11">'[2]Attach-3 (QR)'!#REF!</definedName>
    <definedName name="BL5BB" localSheetId="12">'[2]Attach-3 (QR)'!#REF!</definedName>
    <definedName name="BL5BB">'[4]Attach-3 (QR)'!#REF!</definedName>
    <definedName name="BL5BBB" localSheetId="20">'[2]Attach-3 (QR)'!#REF!</definedName>
    <definedName name="BL5BBB" localSheetId="0">'[2]Attach-3 (QR)'!#REF!</definedName>
    <definedName name="BL5BBB" localSheetId="17">'[2]Attach-3 (QR)'!#REF!</definedName>
    <definedName name="BL5BBB" localSheetId="13">'[3]Attach-3 (QR)'!#REF!</definedName>
    <definedName name="BL5BBB" localSheetId="2">'[1]Attach-3 (QR)'!#REF!</definedName>
    <definedName name="BL5BBB" localSheetId="16">'[2]Attach-3 (QR)'!#REF!</definedName>
    <definedName name="BL5BBB" localSheetId="18">'[2]Attach-3 (QR)'!#REF!</definedName>
    <definedName name="BL5BBB" localSheetId="19">'[2]Attach-3 (QR)'!#REF!</definedName>
    <definedName name="BL5BBB" localSheetId="10">'[2]Attach-3 (QR)'!#REF!</definedName>
    <definedName name="BL5BBB" localSheetId="8">'[4]Attach-3 (QR)'!#REF!</definedName>
    <definedName name="BL5BBB" localSheetId="9">'[4]Attach-3 (QR)'!#REF!</definedName>
    <definedName name="BL5BBB" localSheetId="11">'[2]Attach-3 (QR)'!#REF!</definedName>
    <definedName name="BL5BBB" localSheetId="12">'[2]Attach-3 (QR)'!#REF!</definedName>
    <definedName name="BL5BBB">'[4]Attach-3 (QR)'!#REF!</definedName>
    <definedName name="BL5C" localSheetId="8">'[1]Attach-3 (QR)'!#REF!</definedName>
    <definedName name="BL5C">'[1]Attach-3 (QR)'!#REF!</definedName>
    <definedName name="BL5CC" localSheetId="20">'[2]Attach-3 (QR)'!#REF!</definedName>
    <definedName name="BL5CC" localSheetId="0">'[2]Attach-3 (QR)'!#REF!</definedName>
    <definedName name="BL5CC" localSheetId="17">'[2]Attach-3 (QR)'!#REF!</definedName>
    <definedName name="BL5CC" localSheetId="13">'[3]Attach-3 (QR)'!#REF!</definedName>
    <definedName name="BL5CC" localSheetId="2">'[1]Attach-3 (QR)'!#REF!</definedName>
    <definedName name="BL5CC" localSheetId="16">'[2]Attach-3 (QR)'!#REF!</definedName>
    <definedName name="BL5CC" localSheetId="18">'[2]Attach-3 (QR)'!#REF!</definedName>
    <definedName name="BL5CC" localSheetId="19">'[2]Attach-3 (QR)'!#REF!</definedName>
    <definedName name="BL5CC" localSheetId="10">'[2]Attach-3 (QR)'!#REF!</definedName>
    <definedName name="BL5CC" localSheetId="8">'[4]Attach-3 (QR)'!#REF!</definedName>
    <definedName name="BL5CC" localSheetId="9">'[4]Attach-3 (QR)'!#REF!</definedName>
    <definedName name="BL5CC" localSheetId="11">'[2]Attach-3 (QR)'!#REF!</definedName>
    <definedName name="BL5CC" localSheetId="12">'[2]Attach-3 (QR)'!#REF!</definedName>
    <definedName name="BL5CC">'[4]Attach-3 (QR)'!#REF!</definedName>
    <definedName name="BL5CCC" localSheetId="20">'[2]Attach-3 (QR)'!#REF!</definedName>
    <definedName name="BL5CCC" localSheetId="0">'[2]Attach-3 (QR)'!#REF!</definedName>
    <definedName name="BL5CCC" localSheetId="17">'[2]Attach-3 (QR)'!#REF!</definedName>
    <definedName name="BL5CCC" localSheetId="13">'[3]Attach-3 (QR)'!#REF!</definedName>
    <definedName name="BL5CCC" localSheetId="2">'[1]Attach-3 (QR)'!#REF!</definedName>
    <definedName name="BL5CCC" localSheetId="16">'[2]Attach-3 (QR)'!#REF!</definedName>
    <definedName name="BL5CCC" localSheetId="18">'[2]Attach-3 (QR)'!#REF!</definedName>
    <definedName name="BL5CCC" localSheetId="19">'[2]Attach-3 (QR)'!#REF!</definedName>
    <definedName name="BL5CCC" localSheetId="10">'[2]Attach-3 (QR)'!#REF!</definedName>
    <definedName name="BL5CCC" localSheetId="8">'[4]Attach-3 (QR)'!#REF!</definedName>
    <definedName name="BL5CCC" localSheetId="9">'[4]Attach-3 (QR)'!#REF!</definedName>
    <definedName name="BL5CCC" localSheetId="11">'[2]Attach-3 (QR)'!#REF!</definedName>
    <definedName name="BL5CCC" localSheetId="12">'[2]Attach-3 (QR)'!#REF!</definedName>
    <definedName name="BL5CCC">'[4]Attach-3 (QR)'!#REF!</definedName>
    <definedName name="CAPA1" localSheetId="20">'[2]Attach-3 (QR)'!#REF!</definedName>
    <definedName name="CAPA1" localSheetId="0">'[2]Attach-3 (QR)'!#REF!</definedName>
    <definedName name="CAPA1" localSheetId="17">'[2]Attach-3 (QR)'!#REF!</definedName>
    <definedName name="CAPA1" localSheetId="13">'[3]Attach-3 (QR)'!#REF!</definedName>
    <definedName name="CAPA1" localSheetId="2">'[1]Attach-3 (QR)'!#REF!</definedName>
    <definedName name="CAPA1" localSheetId="16">'[2]Attach-3 (QR)'!#REF!</definedName>
    <definedName name="CAPA1" localSheetId="18">'[2]Attach-3 (QR)'!#REF!</definedName>
    <definedName name="CAPA1" localSheetId="19">'[2]Attach-3 (QR)'!#REF!</definedName>
    <definedName name="CAPA1" localSheetId="10">'[2]Attach-3 (QR)'!#REF!</definedName>
    <definedName name="CAPA1" localSheetId="8">'[4]Attach-3 (QR)'!#REF!</definedName>
    <definedName name="CAPA1" localSheetId="9">'[4]Attach-3 (QR)'!#REF!</definedName>
    <definedName name="CAPA1" localSheetId="11">'[2]Attach-3 (QR)'!#REF!</definedName>
    <definedName name="CAPA1" localSheetId="12">'[2]Attach-3 (QR)'!#REF!</definedName>
    <definedName name="CAPA1">'[4]Attach-3 (QR)'!#REF!</definedName>
    <definedName name="CAPA11" localSheetId="20">'[2]Attach-3 (QR)'!#REF!</definedName>
    <definedName name="CAPA11" localSheetId="0">'[2]Attach-3 (QR)'!#REF!</definedName>
    <definedName name="CAPA11" localSheetId="17">'[2]Attach-3 (QR)'!#REF!</definedName>
    <definedName name="CAPA11" localSheetId="13">'[3]Attach-3 (QR)'!#REF!</definedName>
    <definedName name="CAPA11" localSheetId="2">'[1]Attach-3 (QR)'!#REF!</definedName>
    <definedName name="CAPA11" localSheetId="16">'[2]Attach-3 (QR)'!#REF!</definedName>
    <definedName name="CAPA11" localSheetId="18">'[2]Attach-3 (QR)'!#REF!</definedName>
    <definedName name="CAPA11" localSheetId="19">'[2]Attach-3 (QR)'!#REF!</definedName>
    <definedName name="CAPA11" localSheetId="10">'[2]Attach-3 (QR)'!#REF!</definedName>
    <definedName name="CAPA11" localSheetId="8">'[4]Attach-3 (QR)'!#REF!</definedName>
    <definedName name="CAPA11" localSheetId="9">'[4]Attach-3 (QR)'!#REF!</definedName>
    <definedName name="CAPA11" localSheetId="11">'[2]Attach-3 (QR)'!#REF!</definedName>
    <definedName name="CAPA11" localSheetId="12">'[2]Attach-3 (QR)'!#REF!</definedName>
    <definedName name="CAPA11">'[4]Attach-3 (QR)'!#REF!</definedName>
    <definedName name="CAPA111" localSheetId="20">'[2]Attach-3 (QR)'!#REF!</definedName>
    <definedName name="CAPA111" localSheetId="0">'[2]Attach-3 (QR)'!#REF!</definedName>
    <definedName name="CAPA111" localSheetId="17">'[2]Attach-3 (QR)'!#REF!</definedName>
    <definedName name="CAPA111" localSheetId="13">'[3]Attach-3 (QR)'!#REF!</definedName>
    <definedName name="CAPA111" localSheetId="2">'[1]Attach-3 (QR)'!#REF!</definedName>
    <definedName name="CAPA111" localSheetId="16">'[2]Attach-3 (QR)'!#REF!</definedName>
    <definedName name="CAPA111" localSheetId="18">'[2]Attach-3 (QR)'!#REF!</definedName>
    <definedName name="CAPA111" localSheetId="19">'[2]Attach-3 (QR)'!#REF!</definedName>
    <definedName name="CAPA111" localSheetId="10">'[2]Attach-3 (QR)'!#REF!</definedName>
    <definedName name="CAPA111" localSheetId="8">'[4]Attach-3 (QR)'!#REF!</definedName>
    <definedName name="CAPA111" localSheetId="9">'[4]Attach-3 (QR)'!#REF!</definedName>
    <definedName name="CAPA111" localSheetId="11">'[2]Attach-3 (QR)'!#REF!</definedName>
    <definedName name="CAPA111" localSheetId="12">'[2]Attach-3 (QR)'!#REF!</definedName>
    <definedName name="CAPA111">'[4]Attach-3 (QR)'!#REF!</definedName>
    <definedName name="CAPA2" localSheetId="20">'[2]Attach-3 (QR)'!#REF!</definedName>
    <definedName name="CAPA2" localSheetId="0">'[2]Attach-3 (QR)'!#REF!</definedName>
    <definedName name="CAPA2" localSheetId="17">'[2]Attach-3 (QR)'!#REF!</definedName>
    <definedName name="CAPA2" localSheetId="13">'[3]Attach-3 (QR)'!#REF!</definedName>
    <definedName name="CAPA2" localSheetId="2">'[1]Attach-3 (QR)'!#REF!</definedName>
    <definedName name="CAPA2" localSheetId="16">'[2]Attach-3 (QR)'!#REF!</definedName>
    <definedName name="CAPA2" localSheetId="18">'[2]Attach-3 (QR)'!#REF!</definedName>
    <definedName name="CAPA2" localSheetId="19">'[2]Attach-3 (QR)'!#REF!</definedName>
    <definedName name="CAPA2" localSheetId="10">'[2]Attach-3 (QR)'!#REF!</definedName>
    <definedName name="CAPA2" localSheetId="8">'[4]Attach-3 (QR)'!#REF!</definedName>
    <definedName name="CAPA2" localSheetId="9">'[4]Attach-3 (QR)'!#REF!</definedName>
    <definedName name="CAPA2" localSheetId="11">'[2]Attach-3 (QR)'!#REF!</definedName>
    <definedName name="CAPA2" localSheetId="12">'[2]Attach-3 (QR)'!#REF!</definedName>
    <definedName name="CAPA2">'[4]Attach-3 (QR)'!#REF!</definedName>
    <definedName name="CAPA22" localSheetId="20">'[2]Attach-3 (QR)'!#REF!</definedName>
    <definedName name="CAPA22" localSheetId="0">'[2]Attach-3 (QR)'!#REF!</definedName>
    <definedName name="CAPA22" localSheetId="17">'[2]Attach-3 (QR)'!#REF!</definedName>
    <definedName name="CAPA22" localSheetId="13">'[3]Attach-3 (QR)'!#REF!</definedName>
    <definedName name="CAPA22" localSheetId="2">'[1]Attach-3 (QR)'!#REF!</definedName>
    <definedName name="CAPA22" localSheetId="16">'[2]Attach-3 (QR)'!#REF!</definedName>
    <definedName name="CAPA22" localSheetId="18">'[2]Attach-3 (QR)'!#REF!</definedName>
    <definedName name="CAPA22" localSheetId="19">'[2]Attach-3 (QR)'!#REF!</definedName>
    <definedName name="CAPA22" localSheetId="10">'[2]Attach-3 (QR)'!#REF!</definedName>
    <definedName name="CAPA22" localSheetId="8">'[4]Attach-3 (QR)'!#REF!</definedName>
    <definedName name="CAPA22" localSheetId="9">'[4]Attach-3 (QR)'!#REF!</definedName>
    <definedName name="CAPA22" localSheetId="11">'[2]Attach-3 (QR)'!#REF!</definedName>
    <definedName name="CAPA22" localSheetId="12">'[2]Attach-3 (QR)'!#REF!</definedName>
    <definedName name="CAPA22">'[4]Attach-3 (QR)'!#REF!</definedName>
    <definedName name="CAPA222" localSheetId="20">'[2]Attach-3 (QR)'!#REF!</definedName>
    <definedName name="CAPA222" localSheetId="0">'[2]Attach-3 (QR)'!#REF!</definedName>
    <definedName name="CAPA222" localSheetId="17">'[2]Attach-3 (QR)'!#REF!</definedName>
    <definedName name="CAPA222" localSheetId="13">'[3]Attach-3 (QR)'!#REF!</definedName>
    <definedName name="CAPA222" localSheetId="2">'[1]Attach-3 (QR)'!#REF!</definedName>
    <definedName name="CAPA222" localSheetId="16">'[2]Attach-3 (QR)'!#REF!</definedName>
    <definedName name="CAPA222" localSheetId="18">'[2]Attach-3 (QR)'!#REF!</definedName>
    <definedName name="CAPA222" localSheetId="19">'[2]Attach-3 (QR)'!#REF!</definedName>
    <definedName name="CAPA222" localSheetId="10">'[2]Attach-3 (QR)'!#REF!</definedName>
    <definedName name="CAPA222" localSheetId="8">'[4]Attach-3 (QR)'!#REF!</definedName>
    <definedName name="CAPA222" localSheetId="9">'[4]Attach-3 (QR)'!#REF!</definedName>
    <definedName name="CAPA222" localSheetId="11">'[2]Attach-3 (QR)'!#REF!</definedName>
    <definedName name="CAPA222" localSheetId="12">'[2]Attach-3 (QR)'!#REF!</definedName>
    <definedName name="CAPA222">'[4]Attach-3 (QR)'!#REF!</definedName>
    <definedName name="CAPA3" localSheetId="20">'[2]Attach-3 (QR)'!#REF!</definedName>
    <definedName name="CAPA3" localSheetId="0">'[2]Attach-3 (QR)'!#REF!</definedName>
    <definedName name="CAPA3" localSheetId="17">'[2]Attach-3 (QR)'!#REF!</definedName>
    <definedName name="CAPA3" localSheetId="13">'[3]Attach-3 (QR)'!#REF!</definedName>
    <definedName name="CAPA3" localSheetId="2">'[1]Attach-3 (QR)'!#REF!</definedName>
    <definedName name="CAPA3" localSheetId="16">'[2]Attach-3 (QR)'!#REF!</definedName>
    <definedName name="CAPA3" localSheetId="18">'[2]Attach-3 (QR)'!#REF!</definedName>
    <definedName name="CAPA3" localSheetId="19">'[2]Attach-3 (QR)'!#REF!</definedName>
    <definedName name="CAPA3" localSheetId="10">'[2]Attach-3 (QR)'!#REF!</definedName>
    <definedName name="CAPA3" localSheetId="8">'[4]Attach-3 (QR)'!#REF!</definedName>
    <definedName name="CAPA3" localSheetId="9">'[4]Attach-3 (QR)'!#REF!</definedName>
    <definedName name="CAPA3" localSheetId="11">'[2]Attach-3 (QR)'!#REF!</definedName>
    <definedName name="CAPA3" localSheetId="12">'[2]Attach-3 (QR)'!#REF!</definedName>
    <definedName name="CAPA3">'[4]Attach-3 (QR)'!#REF!</definedName>
    <definedName name="CAPA33" localSheetId="20">'[2]Attach-3 (QR)'!#REF!</definedName>
    <definedName name="CAPA33" localSheetId="0">'[2]Attach-3 (QR)'!#REF!</definedName>
    <definedName name="CAPA33" localSheetId="17">'[2]Attach-3 (QR)'!#REF!</definedName>
    <definedName name="CAPA33" localSheetId="13">'[3]Attach-3 (QR)'!#REF!</definedName>
    <definedName name="CAPA33" localSheetId="2">'[1]Attach-3 (QR)'!#REF!</definedName>
    <definedName name="CAPA33" localSheetId="16">'[2]Attach-3 (QR)'!#REF!</definedName>
    <definedName name="CAPA33" localSheetId="18">'[2]Attach-3 (QR)'!#REF!</definedName>
    <definedName name="CAPA33" localSheetId="19">'[2]Attach-3 (QR)'!#REF!</definedName>
    <definedName name="CAPA33" localSheetId="10">'[2]Attach-3 (QR)'!#REF!</definedName>
    <definedName name="CAPA33" localSheetId="8">'[4]Attach-3 (QR)'!#REF!</definedName>
    <definedName name="CAPA33" localSheetId="9">'[4]Attach-3 (QR)'!#REF!</definedName>
    <definedName name="CAPA33" localSheetId="11">'[2]Attach-3 (QR)'!#REF!</definedName>
    <definedName name="CAPA33" localSheetId="12">'[2]Attach-3 (QR)'!#REF!</definedName>
    <definedName name="CAPA33">'[4]Attach-3 (QR)'!#REF!</definedName>
    <definedName name="CAPA333" localSheetId="20">'[2]Attach-3 (QR)'!#REF!</definedName>
    <definedName name="CAPA333" localSheetId="0">'[2]Attach-3 (QR)'!#REF!</definedName>
    <definedName name="CAPA333" localSheetId="17">'[2]Attach-3 (QR)'!#REF!</definedName>
    <definedName name="CAPA333" localSheetId="13">'[3]Attach-3 (QR)'!#REF!</definedName>
    <definedName name="CAPA333" localSheetId="2">'[1]Attach-3 (QR)'!#REF!</definedName>
    <definedName name="CAPA333" localSheetId="16">'[2]Attach-3 (QR)'!#REF!</definedName>
    <definedName name="CAPA333" localSheetId="18">'[2]Attach-3 (QR)'!#REF!</definedName>
    <definedName name="CAPA333" localSheetId="19">'[2]Attach-3 (QR)'!#REF!</definedName>
    <definedName name="CAPA333" localSheetId="10">'[2]Attach-3 (QR)'!#REF!</definedName>
    <definedName name="CAPA333" localSheetId="8">'[4]Attach-3 (QR)'!#REF!</definedName>
    <definedName name="CAPA333" localSheetId="9">'[4]Attach-3 (QR)'!#REF!</definedName>
    <definedName name="CAPA333" localSheetId="11">'[2]Attach-3 (QR)'!#REF!</definedName>
    <definedName name="CAPA333" localSheetId="12">'[2]Attach-3 (QR)'!#REF!</definedName>
    <definedName name="CAPA333">'[4]Attach-3 (QR)'!#REF!</definedName>
    <definedName name="CAPA4" localSheetId="20">'[2]Attach-3 (QR)'!#REF!</definedName>
    <definedName name="CAPA4" localSheetId="0">'[2]Attach-3 (QR)'!#REF!</definedName>
    <definedName name="CAPA4" localSheetId="17">'[2]Attach-3 (QR)'!#REF!</definedName>
    <definedName name="CAPA4" localSheetId="13">'[3]Attach-3 (QR)'!#REF!</definedName>
    <definedName name="CAPA4" localSheetId="2">'[1]Attach-3 (QR)'!#REF!</definedName>
    <definedName name="CAPA4" localSheetId="16">'[2]Attach-3 (QR)'!#REF!</definedName>
    <definedName name="CAPA4" localSheetId="18">'[2]Attach-3 (QR)'!#REF!</definedName>
    <definedName name="CAPA4" localSheetId="19">'[2]Attach-3 (QR)'!#REF!</definedName>
    <definedName name="CAPA4" localSheetId="10">'[2]Attach-3 (QR)'!#REF!</definedName>
    <definedName name="CAPA4" localSheetId="8">'[4]Attach-3 (QR)'!#REF!</definedName>
    <definedName name="CAPA4" localSheetId="9">'[4]Attach-3 (QR)'!#REF!</definedName>
    <definedName name="CAPA4" localSheetId="11">'[2]Attach-3 (QR)'!#REF!</definedName>
    <definedName name="CAPA4" localSheetId="12">'[2]Attach-3 (QR)'!#REF!</definedName>
    <definedName name="CAPA4">'[4]Attach-3 (QR)'!#REF!</definedName>
    <definedName name="CAPA44" localSheetId="20">'[2]Attach-3 (QR)'!#REF!</definedName>
    <definedName name="CAPA44" localSheetId="0">'[2]Attach-3 (QR)'!#REF!</definedName>
    <definedName name="CAPA44" localSheetId="17">'[2]Attach-3 (QR)'!#REF!</definedName>
    <definedName name="CAPA44" localSheetId="13">'[3]Attach-3 (QR)'!#REF!</definedName>
    <definedName name="CAPA44" localSheetId="2">'[1]Attach-3 (QR)'!#REF!</definedName>
    <definedName name="CAPA44" localSheetId="16">'[2]Attach-3 (QR)'!#REF!</definedName>
    <definedName name="CAPA44" localSheetId="18">'[2]Attach-3 (QR)'!#REF!</definedName>
    <definedName name="CAPA44" localSheetId="19">'[2]Attach-3 (QR)'!#REF!</definedName>
    <definedName name="CAPA44" localSheetId="10">'[2]Attach-3 (QR)'!#REF!</definedName>
    <definedName name="CAPA44" localSheetId="8">'[4]Attach-3 (QR)'!#REF!</definedName>
    <definedName name="CAPA44" localSheetId="9">'[4]Attach-3 (QR)'!#REF!</definedName>
    <definedName name="CAPA44" localSheetId="11">'[2]Attach-3 (QR)'!#REF!</definedName>
    <definedName name="CAPA44" localSheetId="12">'[2]Attach-3 (QR)'!#REF!</definedName>
    <definedName name="CAPA44">'[4]Attach-3 (QR)'!#REF!</definedName>
    <definedName name="CAPA444" localSheetId="20">'[2]Attach-3 (QR)'!#REF!</definedName>
    <definedName name="CAPA444" localSheetId="0">'[2]Attach-3 (QR)'!#REF!</definedName>
    <definedName name="CAPA444" localSheetId="17">'[2]Attach-3 (QR)'!#REF!</definedName>
    <definedName name="CAPA444" localSheetId="13">'[3]Attach-3 (QR)'!#REF!</definedName>
    <definedName name="CAPA444" localSheetId="2">'[1]Attach-3 (QR)'!#REF!</definedName>
    <definedName name="CAPA444" localSheetId="16">'[2]Attach-3 (QR)'!#REF!</definedName>
    <definedName name="CAPA444" localSheetId="18">'[2]Attach-3 (QR)'!#REF!</definedName>
    <definedName name="CAPA444" localSheetId="19">'[2]Attach-3 (QR)'!#REF!</definedName>
    <definedName name="CAPA444" localSheetId="10">'[2]Attach-3 (QR)'!#REF!</definedName>
    <definedName name="CAPA444" localSheetId="8">'[4]Attach-3 (QR)'!#REF!</definedName>
    <definedName name="CAPA444" localSheetId="9">'[4]Attach-3 (QR)'!#REF!</definedName>
    <definedName name="CAPA444" localSheetId="11">'[2]Attach-3 (QR)'!#REF!</definedName>
    <definedName name="CAPA444" localSheetId="12">'[2]Attach-3 (QR)'!#REF!</definedName>
    <definedName name="CAPA444">'[4]Attach-3 (QR)'!#REF!</definedName>
    <definedName name="CAPA7" localSheetId="20">'[2]Attach-3 (QR)'!#REF!</definedName>
    <definedName name="CAPA7" localSheetId="0">'[2]Attach-3 (QR)'!#REF!</definedName>
    <definedName name="CAPA7" localSheetId="17">'[2]Attach-3 (QR)'!#REF!</definedName>
    <definedName name="CAPA7" localSheetId="13">'[3]Attach-3 (QR)'!#REF!</definedName>
    <definedName name="CAPA7" localSheetId="2">'[1]Attach-3 (QR)'!#REF!</definedName>
    <definedName name="CAPA7" localSheetId="16">'[2]Attach-3 (QR)'!#REF!</definedName>
    <definedName name="CAPA7" localSheetId="18">'[2]Attach-3 (QR)'!#REF!</definedName>
    <definedName name="CAPA7" localSheetId="19">'[2]Attach-3 (QR)'!#REF!</definedName>
    <definedName name="CAPA7" localSheetId="10">'[2]Attach-3 (QR)'!#REF!</definedName>
    <definedName name="CAPA7" localSheetId="8">'[4]Attach-3 (QR)'!#REF!</definedName>
    <definedName name="CAPA7" localSheetId="9">'[4]Attach-3 (QR)'!#REF!</definedName>
    <definedName name="CAPA7" localSheetId="11">'[2]Attach-3 (QR)'!#REF!</definedName>
    <definedName name="CAPA7" localSheetId="12">'[2]Attach-3 (QR)'!#REF!</definedName>
    <definedName name="CAPA7">'[4]Attach-3 (QR)'!#REF!</definedName>
    <definedName name="CAPA77" localSheetId="20">'[2]Attach-3 (QR)'!#REF!</definedName>
    <definedName name="CAPA77" localSheetId="0">'[2]Attach-3 (QR)'!#REF!</definedName>
    <definedName name="CAPA77" localSheetId="17">'[2]Attach-3 (QR)'!#REF!</definedName>
    <definedName name="CAPA77" localSheetId="13">'[3]Attach-3 (QR)'!#REF!</definedName>
    <definedName name="CAPA77" localSheetId="2">'[1]Attach-3 (QR)'!#REF!</definedName>
    <definedName name="CAPA77" localSheetId="16">'[2]Attach-3 (QR)'!#REF!</definedName>
    <definedName name="CAPA77" localSheetId="18">'[2]Attach-3 (QR)'!#REF!</definedName>
    <definedName name="CAPA77" localSheetId="19">'[2]Attach-3 (QR)'!#REF!</definedName>
    <definedName name="CAPA77" localSheetId="10">'[2]Attach-3 (QR)'!#REF!</definedName>
    <definedName name="CAPA77" localSheetId="8">'[4]Attach-3 (QR)'!#REF!</definedName>
    <definedName name="CAPA77" localSheetId="9">'[4]Attach-3 (QR)'!#REF!</definedName>
    <definedName name="CAPA77" localSheetId="11">'[2]Attach-3 (QR)'!#REF!</definedName>
    <definedName name="CAPA77" localSheetId="12">'[2]Attach-3 (QR)'!#REF!</definedName>
    <definedName name="CAPA77">'[4]Attach-3 (QR)'!#REF!</definedName>
    <definedName name="CAPA777" localSheetId="20">'[2]Attach-3 (QR)'!#REF!</definedName>
    <definedName name="CAPA777" localSheetId="0">'[2]Attach-3 (QR)'!#REF!</definedName>
    <definedName name="CAPA777" localSheetId="17">'[2]Attach-3 (QR)'!#REF!</definedName>
    <definedName name="CAPA777" localSheetId="13">'[3]Attach-3 (QR)'!#REF!</definedName>
    <definedName name="CAPA777" localSheetId="2">'[1]Attach-3 (QR)'!#REF!</definedName>
    <definedName name="CAPA777" localSheetId="16">'[2]Attach-3 (QR)'!#REF!</definedName>
    <definedName name="CAPA777" localSheetId="18">'[2]Attach-3 (QR)'!#REF!</definedName>
    <definedName name="CAPA777" localSheetId="19">'[2]Attach-3 (QR)'!#REF!</definedName>
    <definedName name="CAPA777" localSheetId="10">'[2]Attach-3 (QR)'!#REF!</definedName>
    <definedName name="CAPA777" localSheetId="8">'[4]Attach-3 (QR)'!#REF!</definedName>
    <definedName name="CAPA777" localSheetId="9">'[4]Attach-3 (QR)'!#REF!</definedName>
    <definedName name="CAPA777" localSheetId="11">'[2]Attach-3 (QR)'!#REF!</definedName>
    <definedName name="CAPA777" localSheetId="12">'[2]Attach-3 (QR)'!#REF!</definedName>
    <definedName name="CAPA777">'[4]Attach-3 (QR)'!#REF!</definedName>
    <definedName name="COO" localSheetId="20">'[5]Sch-1a'!#REF!</definedName>
    <definedName name="COO" localSheetId="0">'[5]Sch-1a'!#REF!</definedName>
    <definedName name="COO" localSheetId="17">'[5]Sch-1a'!#REF!</definedName>
    <definedName name="COO" localSheetId="1">'[5]Sch-1a'!#REF!</definedName>
    <definedName name="COO" localSheetId="13">'[5]Sch-1a'!#REF!</definedName>
    <definedName name="COO" localSheetId="2">'[5]Sch-1a'!#REF!</definedName>
    <definedName name="COO" localSheetId="16">'[5]Sch-1a'!#REF!</definedName>
    <definedName name="COO" localSheetId="18">'[5]Sch-1a'!#REF!</definedName>
    <definedName name="COO" localSheetId="19">'[5]Sch-1a'!#REF!</definedName>
    <definedName name="COO" localSheetId="4">'Sch-1b '!#REF!</definedName>
    <definedName name="COO" localSheetId="5">'Sch-2'!#REF!</definedName>
    <definedName name="COO" localSheetId="6">'Sch-3'!#REF!</definedName>
    <definedName name="COO" localSheetId="10">'[5]Sch-1a'!#REF!</definedName>
    <definedName name="COO" localSheetId="8">'Sch-1a'!#REF!</definedName>
    <definedName name="COO" localSheetId="9">'Sch-1a'!#REF!</definedName>
    <definedName name="COO" localSheetId="11">'[5]Sch-1a'!#REF!</definedName>
    <definedName name="COO" localSheetId="12">'[5]Sch-1a'!#REF!</definedName>
    <definedName name="COO">'Sch-1a'!#REF!</definedName>
    <definedName name="date" localSheetId="20">#REF!</definedName>
    <definedName name="date" localSheetId="0">#REF!</definedName>
    <definedName name="date" localSheetId="17">#REF!</definedName>
    <definedName name="date" localSheetId="13">#REF!</definedName>
    <definedName name="date" localSheetId="2">#REF!</definedName>
    <definedName name="date" localSheetId="16">#REF!</definedName>
    <definedName name="date" localSheetId="18">#REF!</definedName>
    <definedName name="date" localSheetId="19">#REF!</definedName>
    <definedName name="date" localSheetId="10">#REF!</definedName>
    <definedName name="date" localSheetId="8">#REF!</definedName>
    <definedName name="date" localSheetId="9">#REF!</definedName>
    <definedName name="date" localSheetId="11">#REF!</definedName>
    <definedName name="date" localSheetId="12">#REF!</definedName>
    <definedName name="date">#REF!</definedName>
    <definedName name="iii" localSheetId="20">#REF!</definedName>
    <definedName name="iii" localSheetId="0">#REF!</definedName>
    <definedName name="iii" localSheetId="17">#REF!</definedName>
    <definedName name="iii" localSheetId="13">#REF!</definedName>
    <definedName name="iii" localSheetId="16">#REF!</definedName>
    <definedName name="iii" localSheetId="18">#REF!</definedName>
    <definedName name="iii" localSheetId="19">#REF!</definedName>
    <definedName name="iii" localSheetId="10">#REF!</definedName>
    <definedName name="iii" localSheetId="8">#REF!</definedName>
    <definedName name="iii" localSheetId="9">#REF!</definedName>
    <definedName name="iii" localSheetId="11">#REF!</definedName>
    <definedName name="iii" localSheetId="12">#REF!</definedName>
    <definedName name="iii">#REF!</definedName>
    <definedName name="logo1">"Picture 7"</definedName>
    <definedName name="MANU1" localSheetId="20">'[2]Attach-3 (QR)'!#REF!</definedName>
    <definedName name="MANU1" localSheetId="0">'[2]Attach-3 (QR)'!#REF!</definedName>
    <definedName name="MANU1" localSheetId="17">'[2]Attach-3 (QR)'!#REF!</definedName>
    <definedName name="MANU1" localSheetId="13">'[3]Attach-3 (QR)'!#REF!</definedName>
    <definedName name="MANU1" localSheetId="2">'[1]Attach-3 (QR)'!#REF!</definedName>
    <definedName name="MANU1" localSheetId="16">'[2]Attach-3 (QR)'!#REF!</definedName>
    <definedName name="MANU1" localSheetId="18">'[2]Attach-3 (QR)'!#REF!</definedName>
    <definedName name="MANU1" localSheetId="19">'[2]Attach-3 (QR)'!#REF!</definedName>
    <definedName name="MANU1" localSheetId="10">'[2]Attach-3 (QR)'!#REF!</definedName>
    <definedName name="MANU1" localSheetId="8">'[4]Attach-3 (QR)'!#REF!</definedName>
    <definedName name="MANU1" localSheetId="9">'[4]Attach-3 (QR)'!#REF!</definedName>
    <definedName name="MANU1" localSheetId="11">'[2]Attach-3 (QR)'!#REF!</definedName>
    <definedName name="MANU1" localSheetId="12">'[2]Attach-3 (QR)'!#REF!</definedName>
    <definedName name="MANU1">'[4]Attach-3 (QR)'!#REF!</definedName>
    <definedName name="MANU11" localSheetId="20">'[2]Attach-3 (QR)'!#REF!</definedName>
    <definedName name="MANU11" localSheetId="0">'[2]Attach-3 (QR)'!#REF!</definedName>
    <definedName name="MANU11" localSheetId="17">'[2]Attach-3 (QR)'!#REF!</definedName>
    <definedName name="MANU11" localSheetId="13">'[3]Attach-3 (QR)'!#REF!</definedName>
    <definedName name="MANU11" localSheetId="2">'[1]Attach-3 (QR)'!#REF!</definedName>
    <definedName name="MANU11" localSheetId="16">'[2]Attach-3 (QR)'!#REF!</definedName>
    <definedName name="MANU11" localSheetId="18">'[2]Attach-3 (QR)'!#REF!</definedName>
    <definedName name="MANU11" localSheetId="19">'[2]Attach-3 (QR)'!#REF!</definedName>
    <definedName name="MANU11" localSheetId="10">'[2]Attach-3 (QR)'!#REF!</definedName>
    <definedName name="MANU11" localSheetId="8">'[4]Attach-3 (QR)'!#REF!</definedName>
    <definedName name="MANU11" localSheetId="9">'[4]Attach-3 (QR)'!#REF!</definedName>
    <definedName name="MANU11" localSheetId="11">'[2]Attach-3 (QR)'!#REF!</definedName>
    <definedName name="MANU11" localSheetId="12">'[2]Attach-3 (QR)'!#REF!</definedName>
    <definedName name="MANU11">'[4]Attach-3 (QR)'!#REF!</definedName>
    <definedName name="MANU111" localSheetId="20">'[2]Attach-3 (QR)'!#REF!</definedName>
    <definedName name="MANU111" localSheetId="0">'[2]Attach-3 (QR)'!#REF!</definedName>
    <definedName name="MANU111" localSheetId="17">'[2]Attach-3 (QR)'!#REF!</definedName>
    <definedName name="MANU111" localSheetId="13">'[3]Attach-3 (QR)'!#REF!</definedName>
    <definedName name="MANU111" localSheetId="2">'[1]Attach-3 (QR)'!#REF!</definedName>
    <definedName name="MANU111" localSheetId="16">'[2]Attach-3 (QR)'!#REF!</definedName>
    <definedName name="MANU111" localSheetId="18">'[2]Attach-3 (QR)'!#REF!</definedName>
    <definedName name="MANU111" localSheetId="19">'[2]Attach-3 (QR)'!#REF!</definedName>
    <definedName name="MANU111" localSheetId="10">'[2]Attach-3 (QR)'!#REF!</definedName>
    <definedName name="MANU111" localSheetId="8">'[4]Attach-3 (QR)'!#REF!</definedName>
    <definedName name="MANU111" localSheetId="9">'[4]Attach-3 (QR)'!#REF!</definedName>
    <definedName name="MANU111" localSheetId="11">'[2]Attach-3 (QR)'!#REF!</definedName>
    <definedName name="MANU111" localSheetId="12">'[2]Attach-3 (QR)'!#REF!</definedName>
    <definedName name="MANU111">'[4]Attach-3 (QR)'!#REF!</definedName>
    <definedName name="MANU2" localSheetId="20">'[2]Attach-3 (QR)'!#REF!</definedName>
    <definedName name="MANU2" localSheetId="0">'[2]Attach-3 (QR)'!#REF!</definedName>
    <definedName name="MANU2" localSheetId="17">'[2]Attach-3 (QR)'!#REF!</definedName>
    <definedName name="MANU2" localSheetId="13">'[3]Attach-3 (QR)'!#REF!</definedName>
    <definedName name="MANU2" localSheetId="2">'[1]Attach-3 (QR)'!#REF!</definedName>
    <definedName name="MANU2" localSheetId="16">'[2]Attach-3 (QR)'!#REF!</definedName>
    <definedName name="MANU2" localSheetId="18">'[2]Attach-3 (QR)'!#REF!</definedName>
    <definedName name="MANU2" localSheetId="19">'[2]Attach-3 (QR)'!#REF!</definedName>
    <definedName name="MANU2" localSheetId="10">'[2]Attach-3 (QR)'!#REF!</definedName>
    <definedName name="MANU2" localSheetId="8">'[4]Attach-3 (QR)'!#REF!</definedName>
    <definedName name="MANU2" localSheetId="9">'[4]Attach-3 (QR)'!#REF!</definedName>
    <definedName name="MANU2" localSheetId="11">'[2]Attach-3 (QR)'!#REF!</definedName>
    <definedName name="MANU2" localSheetId="12">'[2]Attach-3 (QR)'!#REF!</definedName>
    <definedName name="MANU2">'[4]Attach-3 (QR)'!#REF!</definedName>
    <definedName name="MANU22" localSheetId="20">'[2]Attach-3 (QR)'!#REF!</definedName>
    <definedName name="MANU22" localSheetId="0">'[2]Attach-3 (QR)'!#REF!</definedName>
    <definedName name="MANU22" localSheetId="17">'[2]Attach-3 (QR)'!#REF!</definedName>
    <definedName name="MANU22" localSheetId="13">'[3]Attach-3 (QR)'!#REF!</definedName>
    <definedName name="MANU22" localSheetId="2">'[1]Attach-3 (QR)'!#REF!</definedName>
    <definedName name="MANU22" localSheetId="16">'[2]Attach-3 (QR)'!#REF!</definedName>
    <definedName name="MANU22" localSheetId="18">'[2]Attach-3 (QR)'!#REF!</definedName>
    <definedName name="MANU22" localSheetId="19">'[2]Attach-3 (QR)'!#REF!</definedName>
    <definedName name="MANU22" localSheetId="10">'[2]Attach-3 (QR)'!#REF!</definedName>
    <definedName name="MANU22" localSheetId="8">'[4]Attach-3 (QR)'!#REF!</definedName>
    <definedName name="MANU22" localSheetId="9">'[4]Attach-3 (QR)'!#REF!</definedName>
    <definedName name="MANU22" localSheetId="11">'[2]Attach-3 (QR)'!#REF!</definedName>
    <definedName name="MANU22" localSheetId="12">'[2]Attach-3 (QR)'!#REF!</definedName>
    <definedName name="MANU22">'[4]Attach-3 (QR)'!#REF!</definedName>
    <definedName name="MANU222" localSheetId="20">'[2]Attach-3 (QR)'!#REF!</definedName>
    <definedName name="MANU222" localSheetId="0">'[2]Attach-3 (QR)'!#REF!</definedName>
    <definedName name="MANU222" localSheetId="17">'[2]Attach-3 (QR)'!#REF!</definedName>
    <definedName name="MANU222" localSheetId="13">'[3]Attach-3 (QR)'!#REF!</definedName>
    <definedName name="MANU222" localSheetId="2">'[1]Attach-3 (QR)'!#REF!</definedName>
    <definedName name="MANU222" localSheetId="16">'[2]Attach-3 (QR)'!#REF!</definedName>
    <definedName name="MANU222" localSheetId="18">'[2]Attach-3 (QR)'!#REF!</definedName>
    <definedName name="MANU222" localSheetId="19">'[2]Attach-3 (QR)'!#REF!</definedName>
    <definedName name="MANU222" localSheetId="10">'[2]Attach-3 (QR)'!#REF!</definedName>
    <definedName name="MANU222" localSheetId="8">'[4]Attach-3 (QR)'!#REF!</definedName>
    <definedName name="MANU222" localSheetId="9">'[4]Attach-3 (QR)'!#REF!</definedName>
    <definedName name="MANU222" localSheetId="11">'[2]Attach-3 (QR)'!#REF!</definedName>
    <definedName name="MANU222" localSheetId="12">'[2]Attach-3 (QR)'!#REF!</definedName>
    <definedName name="MANU222">'[4]Attach-3 (QR)'!#REF!</definedName>
    <definedName name="MANU3" localSheetId="20">'[2]Attach-3 (QR)'!#REF!</definedName>
    <definedName name="MANU3" localSheetId="0">'[2]Attach-3 (QR)'!#REF!</definedName>
    <definedName name="MANU3" localSheetId="17">'[2]Attach-3 (QR)'!#REF!</definedName>
    <definedName name="MANU3" localSheetId="13">'[3]Attach-3 (QR)'!#REF!</definedName>
    <definedName name="MANU3" localSheetId="2">'[1]Attach-3 (QR)'!#REF!</definedName>
    <definedName name="MANU3" localSheetId="16">'[2]Attach-3 (QR)'!#REF!</definedName>
    <definedName name="MANU3" localSheetId="18">'[2]Attach-3 (QR)'!#REF!</definedName>
    <definedName name="MANU3" localSheetId="19">'[2]Attach-3 (QR)'!#REF!</definedName>
    <definedName name="MANU3" localSheetId="10">'[2]Attach-3 (QR)'!#REF!</definedName>
    <definedName name="MANU3" localSheetId="8">'[4]Attach-3 (QR)'!#REF!</definedName>
    <definedName name="MANU3" localSheetId="9">'[4]Attach-3 (QR)'!#REF!</definedName>
    <definedName name="MANU3" localSheetId="11">'[2]Attach-3 (QR)'!#REF!</definedName>
    <definedName name="MANU3" localSheetId="12">'[2]Attach-3 (QR)'!#REF!</definedName>
    <definedName name="MANU3">'[4]Attach-3 (QR)'!#REF!</definedName>
    <definedName name="MANU33" localSheetId="20">'[2]Attach-3 (QR)'!#REF!</definedName>
    <definedName name="MANU33" localSheetId="0">'[2]Attach-3 (QR)'!#REF!</definedName>
    <definedName name="MANU33" localSheetId="17">'[2]Attach-3 (QR)'!#REF!</definedName>
    <definedName name="MANU33" localSheetId="13">'[3]Attach-3 (QR)'!#REF!</definedName>
    <definedName name="MANU33" localSheetId="2">'[1]Attach-3 (QR)'!#REF!</definedName>
    <definedName name="MANU33" localSheetId="16">'[2]Attach-3 (QR)'!#REF!</definedName>
    <definedName name="MANU33" localSheetId="18">'[2]Attach-3 (QR)'!#REF!</definedName>
    <definedName name="MANU33" localSheetId="19">'[2]Attach-3 (QR)'!#REF!</definedName>
    <definedName name="MANU33" localSheetId="10">'[2]Attach-3 (QR)'!#REF!</definedName>
    <definedName name="MANU33" localSheetId="8">'[4]Attach-3 (QR)'!#REF!</definedName>
    <definedName name="MANU33" localSheetId="9">'[4]Attach-3 (QR)'!#REF!</definedName>
    <definedName name="MANU33" localSheetId="11">'[2]Attach-3 (QR)'!#REF!</definedName>
    <definedName name="MANU33" localSheetId="12">'[2]Attach-3 (QR)'!#REF!</definedName>
    <definedName name="MANU33">'[4]Attach-3 (QR)'!#REF!</definedName>
    <definedName name="MANU333" localSheetId="20">'[2]Attach-3 (QR)'!#REF!</definedName>
    <definedName name="MANU333" localSheetId="0">'[2]Attach-3 (QR)'!#REF!</definedName>
    <definedName name="MANU333" localSheetId="17">'[2]Attach-3 (QR)'!#REF!</definedName>
    <definedName name="MANU333" localSheetId="13">'[3]Attach-3 (QR)'!#REF!</definedName>
    <definedName name="MANU333" localSheetId="2">'[1]Attach-3 (QR)'!#REF!</definedName>
    <definedName name="MANU333" localSheetId="16">'[2]Attach-3 (QR)'!#REF!</definedName>
    <definedName name="MANU333" localSheetId="18">'[2]Attach-3 (QR)'!#REF!</definedName>
    <definedName name="MANU333" localSheetId="19">'[2]Attach-3 (QR)'!#REF!</definedName>
    <definedName name="MANU333" localSheetId="10">'[2]Attach-3 (QR)'!#REF!</definedName>
    <definedName name="MANU333" localSheetId="8">'[4]Attach-3 (QR)'!#REF!</definedName>
    <definedName name="MANU333" localSheetId="9">'[4]Attach-3 (QR)'!#REF!</definedName>
    <definedName name="MANU333" localSheetId="11">'[2]Attach-3 (QR)'!#REF!</definedName>
    <definedName name="MANU333" localSheetId="12">'[2]Attach-3 (QR)'!#REF!</definedName>
    <definedName name="MANU333">'[4]Attach-3 (QR)'!#REF!</definedName>
    <definedName name="MANU4" localSheetId="20">'[2]Attach-3 (QR)'!#REF!</definedName>
    <definedName name="MANU4" localSheetId="0">'[2]Attach-3 (QR)'!#REF!</definedName>
    <definedName name="MANU4" localSheetId="17">'[2]Attach-3 (QR)'!#REF!</definedName>
    <definedName name="MANU4" localSheetId="13">'[3]Attach-3 (QR)'!#REF!</definedName>
    <definedName name="MANU4" localSheetId="2">'[1]Attach-3 (QR)'!#REF!</definedName>
    <definedName name="MANU4" localSheetId="16">'[2]Attach-3 (QR)'!#REF!</definedName>
    <definedName name="MANU4" localSheetId="18">'[2]Attach-3 (QR)'!#REF!</definedName>
    <definedName name="MANU4" localSheetId="19">'[2]Attach-3 (QR)'!#REF!</definedName>
    <definedName name="MANU4" localSheetId="10">'[2]Attach-3 (QR)'!#REF!</definedName>
    <definedName name="MANU4" localSheetId="8">'[4]Attach-3 (QR)'!#REF!</definedName>
    <definedName name="MANU4" localSheetId="9">'[4]Attach-3 (QR)'!#REF!</definedName>
    <definedName name="MANU4" localSheetId="11">'[2]Attach-3 (QR)'!#REF!</definedName>
    <definedName name="MANU4" localSheetId="12">'[2]Attach-3 (QR)'!#REF!</definedName>
    <definedName name="MANU4">'[4]Attach-3 (QR)'!#REF!</definedName>
    <definedName name="MANU44" localSheetId="20">'[2]Attach-3 (QR)'!#REF!</definedName>
    <definedName name="MANU44" localSheetId="0">'[2]Attach-3 (QR)'!#REF!</definedName>
    <definedName name="MANU44" localSheetId="17">'[2]Attach-3 (QR)'!#REF!</definedName>
    <definedName name="MANU44" localSheetId="13">'[3]Attach-3 (QR)'!#REF!</definedName>
    <definedName name="MANU44" localSheetId="2">'[1]Attach-3 (QR)'!#REF!</definedName>
    <definedName name="MANU44" localSheetId="16">'[2]Attach-3 (QR)'!#REF!</definedName>
    <definedName name="MANU44" localSheetId="18">'[2]Attach-3 (QR)'!#REF!</definedName>
    <definedName name="MANU44" localSheetId="19">'[2]Attach-3 (QR)'!#REF!</definedName>
    <definedName name="MANU44" localSheetId="10">'[2]Attach-3 (QR)'!#REF!</definedName>
    <definedName name="MANU44" localSheetId="8">'[4]Attach-3 (QR)'!#REF!</definedName>
    <definedName name="MANU44" localSheetId="9">'[4]Attach-3 (QR)'!#REF!</definedName>
    <definedName name="MANU44" localSheetId="11">'[2]Attach-3 (QR)'!#REF!</definedName>
    <definedName name="MANU44" localSheetId="12">'[2]Attach-3 (QR)'!#REF!</definedName>
    <definedName name="MANU44">'[4]Attach-3 (QR)'!#REF!</definedName>
    <definedName name="MANU444" localSheetId="20">'[2]Attach-3 (QR)'!#REF!</definedName>
    <definedName name="MANU444" localSheetId="0">'[2]Attach-3 (QR)'!#REF!</definedName>
    <definedName name="MANU444" localSheetId="17">'[2]Attach-3 (QR)'!#REF!</definedName>
    <definedName name="MANU444" localSheetId="13">'[3]Attach-3 (QR)'!#REF!</definedName>
    <definedName name="MANU444" localSheetId="2">'[1]Attach-3 (QR)'!#REF!</definedName>
    <definedName name="MANU444" localSheetId="16">'[2]Attach-3 (QR)'!#REF!</definedName>
    <definedName name="MANU444" localSheetId="18">'[2]Attach-3 (QR)'!#REF!</definedName>
    <definedName name="MANU444" localSheetId="19">'[2]Attach-3 (QR)'!#REF!</definedName>
    <definedName name="MANU444" localSheetId="10">'[2]Attach-3 (QR)'!#REF!</definedName>
    <definedName name="MANU444" localSheetId="8">'[4]Attach-3 (QR)'!#REF!</definedName>
    <definedName name="MANU444" localSheetId="9">'[4]Attach-3 (QR)'!#REF!</definedName>
    <definedName name="MANU444" localSheetId="11">'[2]Attach-3 (QR)'!#REF!</definedName>
    <definedName name="MANU444" localSheetId="12">'[2]Attach-3 (QR)'!#REF!</definedName>
    <definedName name="MANU444">'[4]Attach-3 (QR)'!#REF!</definedName>
    <definedName name="MANU5" localSheetId="20">'[2]Attach-3 (QR)'!#REF!</definedName>
    <definedName name="MANU5" localSheetId="0">'[2]Attach-3 (QR)'!#REF!</definedName>
    <definedName name="MANU5" localSheetId="17">'[2]Attach-3 (QR)'!#REF!</definedName>
    <definedName name="MANU5" localSheetId="13">'[3]Attach-3 (QR)'!#REF!</definedName>
    <definedName name="MANU5" localSheetId="2">'[1]Attach-3 (QR)'!#REF!</definedName>
    <definedName name="MANU5" localSheetId="16">'[2]Attach-3 (QR)'!#REF!</definedName>
    <definedName name="MANU5" localSheetId="18">'[2]Attach-3 (QR)'!#REF!</definedName>
    <definedName name="MANU5" localSheetId="19">'[2]Attach-3 (QR)'!#REF!</definedName>
    <definedName name="MANU5" localSheetId="10">'[2]Attach-3 (QR)'!#REF!</definedName>
    <definedName name="MANU5" localSheetId="8">'[4]Attach-3 (QR)'!#REF!</definedName>
    <definedName name="MANU5" localSheetId="9">'[4]Attach-3 (QR)'!#REF!</definedName>
    <definedName name="MANU5" localSheetId="11">'[2]Attach-3 (QR)'!#REF!</definedName>
    <definedName name="MANU5" localSheetId="12">'[2]Attach-3 (QR)'!#REF!</definedName>
    <definedName name="MANU5">'[4]Attach-3 (QR)'!#REF!</definedName>
    <definedName name="MANU55" localSheetId="20">'[2]Attach-3 (QR)'!#REF!</definedName>
    <definedName name="MANU55" localSheetId="0">'[2]Attach-3 (QR)'!#REF!</definedName>
    <definedName name="MANU55" localSheetId="17">'[2]Attach-3 (QR)'!#REF!</definedName>
    <definedName name="MANU55" localSheetId="13">'[3]Attach-3 (QR)'!#REF!</definedName>
    <definedName name="MANU55" localSheetId="2">'[1]Attach-3 (QR)'!#REF!</definedName>
    <definedName name="MANU55" localSheetId="16">'[2]Attach-3 (QR)'!#REF!</definedName>
    <definedName name="MANU55" localSheetId="18">'[2]Attach-3 (QR)'!#REF!</definedName>
    <definedName name="MANU55" localSheetId="19">'[2]Attach-3 (QR)'!#REF!</definedName>
    <definedName name="MANU55" localSheetId="10">'[2]Attach-3 (QR)'!#REF!</definedName>
    <definedName name="MANU55" localSheetId="8">'[4]Attach-3 (QR)'!#REF!</definedName>
    <definedName name="MANU55" localSheetId="9">'[4]Attach-3 (QR)'!#REF!</definedName>
    <definedName name="MANU55" localSheetId="11">'[2]Attach-3 (QR)'!#REF!</definedName>
    <definedName name="MANU55" localSheetId="12">'[2]Attach-3 (QR)'!#REF!</definedName>
    <definedName name="MANU55">'[4]Attach-3 (QR)'!#REF!</definedName>
    <definedName name="MANU555" localSheetId="20">'[2]Attach-3 (QR)'!#REF!</definedName>
    <definedName name="MANU555" localSheetId="0">'[2]Attach-3 (QR)'!#REF!</definedName>
    <definedName name="MANU555" localSheetId="17">'[2]Attach-3 (QR)'!#REF!</definedName>
    <definedName name="MANU555" localSheetId="13">'[3]Attach-3 (QR)'!#REF!</definedName>
    <definedName name="MANU555" localSheetId="2">'[1]Attach-3 (QR)'!#REF!</definedName>
    <definedName name="MANU555" localSheetId="16">'[2]Attach-3 (QR)'!#REF!</definedName>
    <definedName name="MANU555" localSheetId="18">'[2]Attach-3 (QR)'!#REF!</definedName>
    <definedName name="MANU555" localSheetId="19">'[2]Attach-3 (QR)'!#REF!</definedName>
    <definedName name="MANU555" localSheetId="10">'[2]Attach-3 (QR)'!#REF!</definedName>
    <definedName name="MANU555" localSheetId="8">'[4]Attach-3 (QR)'!#REF!</definedName>
    <definedName name="MANU555" localSheetId="9">'[4]Attach-3 (QR)'!#REF!</definedName>
    <definedName name="MANU555" localSheetId="11">'[2]Attach-3 (QR)'!#REF!</definedName>
    <definedName name="MANU555" localSheetId="12">'[2]Attach-3 (QR)'!#REF!</definedName>
    <definedName name="MANU555">'[4]Attach-3 (QR)'!#REF!</definedName>
    <definedName name="PATH1" localSheetId="20">'[2]Attach-3 (QR)'!#REF!</definedName>
    <definedName name="PATH1" localSheetId="0">'[2]Attach-3 (QR)'!#REF!</definedName>
    <definedName name="PATH1" localSheetId="17">'[2]Attach-3 (QR)'!#REF!</definedName>
    <definedName name="PATH1" localSheetId="13">'[3]Attach-3 (QR)'!#REF!</definedName>
    <definedName name="PATH1" localSheetId="2">'[1]Attach-3 (QR)'!#REF!</definedName>
    <definedName name="PATH1" localSheetId="16">'[2]Attach-3 (QR)'!#REF!</definedName>
    <definedName name="PATH1" localSheetId="18">'[2]Attach-3 (QR)'!#REF!</definedName>
    <definedName name="PATH1" localSheetId="19">'[2]Attach-3 (QR)'!#REF!</definedName>
    <definedName name="PATH1" localSheetId="10">'[2]Attach-3 (QR)'!#REF!</definedName>
    <definedName name="PATH1" localSheetId="8">'[4]Attach-3 (QR)'!#REF!</definedName>
    <definedName name="PATH1" localSheetId="9">'[4]Attach-3 (QR)'!#REF!</definedName>
    <definedName name="PATH1" localSheetId="11">'[2]Attach-3 (QR)'!#REF!</definedName>
    <definedName name="PATH1" localSheetId="12">'[2]Attach-3 (QR)'!#REF!</definedName>
    <definedName name="PATH1">'[4]Attach-3 (QR)'!#REF!</definedName>
    <definedName name="PATH11" localSheetId="20">'[2]Attach-3 (QR)'!#REF!</definedName>
    <definedName name="PATH11" localSheetId="0">'[2]Attach-3 (QR)'!#REF!</definedName>
    <definedName name="PATH11" localSheetId="17">'[2]Attach-3 (QR)'!#REF!</definedName>
    <definedName name="PATH11" localSheetId="13">'[3]Attach-3 (QR)'!#REF!</definedName>
    <definedName name="PATH11" localSheetId="2">'[1]Attach-3 (QR)'!#REF!</definedName>
    <definedName name="PATH11" localSheetId="16">'[2]Attach-3 (QR)'!#REF!</definedName>
    <definedName name="PATH11" localSheetId="18">'[2]Attach-3 (QR)'!#REF!</definedName>
    <definedName name="PATH11" localSheetId="19">'[2]Attach-3 (QR)'!#REF!</definedName>
    <definedName name="PATH11" localSheetId="10">'[2]Attach-3 (QR)'!#REF!</definedName>
    <definedName name="PATH11" localSheetId="8">'[4]Attach-3 (QR)'!#REF!</definedName>
    <definedName name="PATH11" localSheetId="9">'[4]Attach-3 (QR)'!#REF!</definedName>
    <definedName name="PATH11" localSheetId="11">'[2]Attach-3 (QR)'!#REF!</definedName>
    <definedName name="PATH11" localSheetId="12">'[2]Attach-3 (QR)'!#REF!</definedName>
    <definedName name="PATH11">'[4]Attach-3 (QR)'!#REF!</definedName>
    <definedName name="PATH111" localSheetId="20">'[2]Attach-3 (QR)'!#REF!</definedName>
    <definedName name="PATH111" localSheetId="0">'[2]Attach-3 (QR)'!#REF!</definedName>
    <definedName name="PATH111" localSheetId="17">'[2]Attach-3 (QR)'!#REF!</definedName>
    <definedName name="PATH111" localSheetId="13">'[3]Attach-3 (QR)'!#REF!</definedName>
    <definedName name="PATH111" localSheetId="2">'[1]Attach-3 (QR)'!#REF!</definedName>
    <definedName name="PATH111" localSheetId="16">'[2]Attach-3 (QR)'!#REF!</definedName>
    <definedName name="PATH111" localSheetId="18">'[2]Attach-3 (QR)'!#REF!</definedName>
    <definedName name="PATH111" localSheetId="19">'[2]Attach-3 (QR)'!#REF!</definedName>
    <definedName name="PATH111" localSheetId="10">'[2]Attach-3 (QR)'!#REF!</definedName>
    <definedName name="PATH111" localSheetId="8">'[4]Attach-3 (QR)'!#REF!</definedName>
    <definedName name="PATH111" localSheetId="9">'[4]Attach-3 (QR)'!#REF!</definedName>
    <definedName name="PATH111" localSheetId="11">'[2]Attach-3 (QR)'!#REF!</definedName>
    <definedName name="PATH111" localSheetId="12">'[2]Attach-3 (QR)'!#REF!</definedName>
    <definedName name="PATH111">'[4]Attach-3 (QR)'!#REF!</definedName>
    <definedName name="PATH2" localSheetId="20">'[2]Attach-3 (QR)'!#REF!</definedName>
    <definedName name="PATH2" localSheetId="0">'[2]Attach-3 (QR)'!#REF!</definedName>
    <definedName name="PATH2" localSheetId="17">'[2]Attach-3 (QR)'!#REF!</definedName>
    <definedName name="PATH2" localSheetId="13">'[3]Attach-3 (QR)'!#REF!</definedName>
    <definedName name="PATH2" localSheetId="2">'[1]Attach-3 (QR)'!#REF!</definedName>
    <definedName name="PATH2" localSheetId="16">'[2]Attach-3 (QR)'!#REF!</definedName>
    <definedName name="PATH2" localSheetId="18">'[2]Attach-3 (QR)'!#REF!</definedName>
    <definedName name="PATH2" localSheetId="19">'[2]Attach-3 (QR)'!#REF!</definedName>
    <definedName name="PATH2" localSheetId="10">'[2]Attach-3 (QR)'!#REF!</definedName>
    <definedName name="PATH2" localSheetId="8">'[4]Attach-3 (QR)'!#REF!</definedName>
    <definedName name="PATH2" localSheetId="9">'[4]Attach-3 (QR)'!#REF!</definedName>
    <definedName name="PATH2" localSheetId="11">'[2]Attach-3 (QR)'!#REF!</definedName>
    <definedName name="PATH2" localSheetId="12">'[2]Attach-3 (QR)'!#REF!</definedName>
    <definedName name="PATH2">'[4]Attach-3 (QR)'!#REF!</definedName>
    <definedName name="PATH22" localSheetId="20">'[2]Attach-3 (QR)'!#REF!</definedName>
    <definedName name="PATH22" localSheetId="0">'[2]Attach-3 (QR)'!#REF!</definedName>
    <definedName name="PATH22" localSheetId="17">'[2]Attach-3 (QR)'!#REF!</definedName>
    <definedName name="PATH22" localSheetId="13">'[3]Attach-3 (QR)'!#REF!</definedName>
    <definedName name="PATH22" localSheetId="2">'[1]Attach-3 (QR)'!#REF!</definedName>
    <definedName name="PATH22" localSheetId="16">'[2]Attach-3 (QR)'!#REF!</definedName>
    <definedName name="PATH22" localSheetId="18">'[2]Attach-3 (QR)'!#REF!</definedName>
    <definedName name="PATH22" localSheetId="19">'[2]Attach-3 (QR)'!#REF!</definedName>
    <definedName name="PATH22" localSheetId="10">'[2]Attach-3 (QR)'!#REF!</definedName>
    <definedName name="PATH22" localSheetId="8">'[4]Attach-3 (QR)'!#REF!</definedName>
    <definedName name="PATH22" localSheetId="9">'[4]Attach-3 (QR)'!#REF!</definedName>
    <definedName name="PATH22" localSheetId="11">'[2]Attach-3 (QR)'!#REF!</definedName>
    <definedName name="PATH22" localSheetId="12">'[2]Attach-3 (QR)'!#REF!</definedName>
    <definedName name="PATH22">'[4]Attach-3 (QR)'!#REF!</definedName>
    <definedName name="PATH222" localSheetId="20">'[2]Attach-3 (QR)'!#REF!</definedName>
    <definedName name="PATH222" localSheetId="0">'[2]Attach-3 (QR)'!#REF!</definedName>
    <definedName name="PATH222" localSheetId="17">'[2]Attach-3 (QR)'!#REF!</definedName>
    <definedName name="PATH222" localSheetId="13">'[3]Attach-3 (QR)'!#REF!</definedName>
    <definedName name="PATH222" localSheetId="2">'[1]Attach-3 (QR)'!#REF!</definedName>
    <definedName name="PATH222" localSheetId="16">'[2]Attach-3 (QR)'!#REF!</definedName>
    <definedName name="PATH222" localSheetId="18">'[2]Attach-3 (QR)'!#REF!</definedName>
    <definedName name="PATH222" localSheetId="19">'[2]Attach-3 (QR)'!#REF!</definedName>
    <definedName name="PATH222" localSheetId="10">'[2]Attach-3 (QR)'!#REF!</definedName>
    <definedName name="PATH222" localSheetId="8">'[4]Attach-3 (QR)'!#REF!</definedName>
    <definedName name="PATH222" localSheetId="9">'[4]Attach-3 (QR)'!#REF!</definedName>
    <definedName name="PATH222" localSheetId="11">'[2]Attach-3 (QR)'!#REF!</definedName>
    <definedName name="PATH222" localSheetId="12">'[2]Attach-3 (QR)'!#REF!</definedName>
    <definedName name="PATH222">'[4]Attach-3 (QR)'!#REF!</definedName>
    <definedName name="PATH3" localSheetId="20">'[2]Attach-3 (QR)'!#REF!</definedName>
    <definedName name="PATH3" localSheetId="0">'[2]Attach-3 (QR)'!#REF!</definedName>
    <definedName name="PATH3" localSheetId="17">'[2]Attach-3 (QR)'!#REF!</definedName>
    <definedName name="PATH3" localSheetId="13">'[3]Attach-3 (QR)'!#REF!</definedName>
    <definedName name="PATH3" localSheetId="2">'[1]Attach-3 (QR)'!#REF!</definedName>
    <definedName name="PATH3" localSheetId="16">'[2]Attach-3 (QR)'!#REF!</definedName>
    <definedName name="PATH3" localSheetId="18">'[2]Attach-3 (QR)'!#REF!</definedName>
    <definedName name="PATH3" localSheetId="19">'[2]Attach-3 (QR)'!#REF!</definedName>
    <definedName name="PATH3" localSheetId="10">'[2]Attach-3 (QR)'!#REF!</definedName>
    <definedName name="PATH3" localSheetId="8">'[4]Attach-3 (QR)'!#REF!</definedName>
    <definedName name="PATH3" localSheetId="9">'[4]Attach-3 (QR)'!#REF!</definedName>
    <definedName name="PATH3" localSheetId="11">'[2]Attach-3 (QR)'!#REF!</definedName>
    <definedName name="PATH3" localSheetId="12">'[2]Attach-3 (QR)'!#REF!</definedName>
    <definedName name="PATH3">'[4]Attach-3 (QR)'!#REF!</definedName>
    <definedName name="PATH33" localSheetId="20">'[2]Attach-3 (QR)'!#REF!</definedName>
    <definedName name="PATH33" localSheetId="0">'[2]Attach-3 (QR)'!#REF!</definedName>
    <definedName name="PATH33" localSheetId="17">'[2]Attach-3 (QR)'!#REF!</definedName>
    <definedName name="PATH33" localSheetId="13">'[3]Attach-3 (QR)'!#REF!</definedName>
    <definedName name="PATH33" localSheetId="2">'[1]Attach-3 (QR)'!#REF!</definedName>
    <definedName name="PATH33" localSheetId="16">'[2]Attach-3 (QR)'!#REF!</definedName>
    <definedName name="PATH33" localSheetId="18">'[2]Attach-3 (QR)'!#REF!</definedName>
    <definedName name="PATH33" localSheetId="19">'[2]Attach-3 (QR)'!#REF!</definedName>
    <definedName name="PATH33" localSheetId="10">'[2]Attach-3 (QR)'!#REF!</definedName>
    <definedName name="PATH33" localSheetId="8">'[4]Attach-3 (QR)'!#REF!</definedName>
    <definedName name="PATH33" localSheetId="9">'[4]Attach-3 (QR)'!#REF!</definedName>
    <definedName name="PATH33" localSheetId="11">'[2]Attach-3 (QR)'!#REF!</definedName>
    <definedName name="PATH33" localSheetId="12">'[2]Attach-3 (QR)'!#REF!</definedName>
    <definedName name="PATH33">'[4]Attach-3 (QR)'!#REF!</definedName>
    <definedName name="PATH333" localSheetId="20">'[2]Attach-3 (QR)'!#REF!</definedName>
    <definedName name="PATH333" localSheetId="0">'[2]Attach-3 (QR)'!#REF!</definedName>
    <definedName name="PATH333" localSheetId="17">'[2]Attach-3 (QR)'!#REF!</definedName>
    <definedName name="PATH333" localSheetId="13">'[3]Attach-3 (QR)'!#REF!</definedName>
    <definedName name="PATH333" localSheetId="2">'[1]Attach-3 (QR)'!#REF!</definedName>
    <definedName name="PATH333" localSheetId="16">'[2]Attach-3 (QR)'!#REF!</definedName>
    <definedName name="PATH333" localSheetId="18">'[2]Attach-3 (QR)'!#REF!</definedName>
    <definedName name="PATH333" localSheetId="19">'[2]Attach-3 (QR)'!#REF!</definedName>
    <definedName name="PATH333" localSheetId="10">'[2]Attach-3 (QR)'!#REF!</definedName>
    <definedName name="PATH333" localSheetId="8">'[4]Attach-3 (QR)'!#REF!</definedName>
    <definedName name="PATH333" localSheetId="9">'[4]Attach-3 (QR)'!#REF!</definedName>
    <definedName name="PATH333" localSheetId="11">'[2]Attach-3 (QR)'!#REF!</definedName>
    <definedName name="PATH333" localSheetId="12">'[2]Attach-3 (QR)'!#REF!</definedName>
    <definedName name="PATH333">'[4]Attach-3 (QR)'!#REF!</definedName>
    <definedName name="PATH4" localSheetId="20">'[2]Attach-3 (QR)'!#REF!</definedName>
    <definedName name="PATH4" localSheetId="0">'[2]Attach-3 (QR)'!#REF!</definedName>
    <definedName name="PATH4" localSheetId="17">'[2]Attach-3 (QR)'!#REF!</definedName>
    <definedName name="PATH4" localSheetId="13">'[3]Attach-3 (QR)'!#REF!</definedName>
    <definedName name="PATH4" localSheetId="2">'[1]Attach-3 (QR)'!#REF!</definedName>
    <definedName name="PATH4" localSheetId="16">'[2]Attach-3 (QR)'!#REF!</definedName>
    <definedName name="PATH4" localSheetId="18">'[2]Attach-3 (QR)'!#REF!</definedName>
    <definedName name="PATH4" localSheetId="19">'[2]Attach-3 (QR)'!#REF!</definedName>
    <definedName name="PATH4" localSheetId="10">'[2]Attach-3 (QR)'!#REF!</definedName>
    <definedName name="PATH4" localSheetId="8">'[4]Attach-3 (QR)'!#REF!</definedName>
    <definedName name="PATH4" localSheetId="9">'[4]Attach-3 (QR)'!#REF!</definedName>
    <definedName name="PATH4" localSheetId="11">'[2]Attach-3 (QR)'!#REF!</definedName>
    <definedName name="PATH4" localSheetId="12">'[2]Attach-3 (QR)'!#REF!</definedName>
    <definedName name="PATH4">'[4]Attach-3 (QR)'!#REF!</definedName>
    <definedName name="PATH44" localSheetId="20">'[2]Attach-3 (QR)'!#REF!</definedName>
    <definedName name="PATH44" localSheetId="0">'[2]Attach-3 (QR)'!#REF!</definedName>
    <definedName name="PATH44" localSheetId="17">'[2]Attach-3 (QR)'!#REF!</definedName>
    <definedName name="PATH44" localSheetId="13">'[3]Attach-3 (QR)'!#REF!</definedName>
    <definedName name="PATH44" localSheetId="2">'[1]Attach-3 (QR)'!#REF!</definedName>
    <definedName name="PATH44" localSheetId="16">'[2]Attach-3 (QR)'!#REF!</definedName>
    <definedName name="PATH44" localSheetId="18">'[2]Attach-3 (QR)'!#REF!</definedName>
    <definedName name="PATH44" localSheetId="19">'[2]Attach-3 (QR)'!#REF!</definedName>
    <definedName name="PATH44" localSheetId="10">'[2]Attach-3 (QR)'!#REF!</definedName>
    <definedName name="PATH44" localSheetId="8">'[4]Attach-3 (QR)'!#REF!</definedName>
    <definedName name="PATH44" localSheetId="9">'[4]Attach-3 (QR)'!#REF!</definedName>
    <definedName name="PATH44" localSheetId="11">'[2]Attach-3 (QR)'!#REF!</definedName>
    <definedName name="PATH44" localSheetId="12">'[2]Attach-3 (QR)'!#REF!</definedName>
    <definedName name="PATH44">'[4]Attach-3 (QR)'!#REF!</definedName>
    <definedName name="PATH444" localSheetId="20">'[2]Attach-3 (QR)'!#REF!</definedName>
    <definedName name="PATH444" localSheetId="0">'[2]Attach-3 (QR)'!#REF!</definedName>
    <definedName name="PATH444" localSheetId="17">'[2]Attach-3 (QR)'!#REF!</definedName>
    <definedName name="PATH444" localSheetId="13">'[3]Attach-3 (QR)'!#REF!</definedName>
    <definedName name="PATH444" localSheetId="2">'[1]Attach-3 (QR)'!#REF!</definedName>
    <definedName name="PATH444" localSheetId="16">'[2]Attach-3 (QR)'!#REF!</definedName>
    <definedName name="PATH444" localSheetId="18">'[2]Attach-3 (QR)'!#REF!</definedName>
    <definedName name="PATH444" localSheetId="19">'[2]Attach-3 (QR)'!#REF!</definedName>
    <definedName name="PATH444" localSheetId="10">'[2]Attach-3 (QR)'!#REF!</definedName>
    <definedName name="PATH444" localSheetId="8">'[4]Attach-3 (QR)'!#REF!</definedName>
    <definedName name="PATH444" localSheetId="9">'[4]Attach-3 (QR)'!#REF!</definedName>
    <definedName name="PATH444" localSheetId="11">'[2]Attach-3 (QR)'!#REF!</definedName>
    <definedName name="PATH444" localSheetId="12">'[2]Attach-3 (QR)'!#REF!</definedName>
    <definedName name="PATH444">'[4]Attach-3 (QR)'!#REF!</definedName>
    <definedName name="PATH5" localSheetId="20">'[2]Attach-3 (QR)'!#REF!</definedName>
    <definedName name="PATH5" localSheetId="0">'[2]Attach-3 (QR)'!#REF!</definedName>
    <definedName name="PATH5" localSheetId="17">'[2]Attach-3 (QR)'!#REF!</definedName>
    <definedName name="PATH5" localSheetId="13">'[3]Attach-3 (QR)'!#REF!</definedName>
    <definedName name="PATH5" localSheetId="2">'[1]Attach-3 (QR)'!#REF!</definedName>
    <definedName name="PATH5" localSheetId="16">'[2]Attach-3 (QR)'!#REF!</definedName>
    <definedName name="PATH5" localSheetId="18">'[2]Attach-3 (QR)'!#REF!</definedName>
    <definedName name="PATH5" localSheetId="19">'[2]Attach-3 (QR)'!#REF!</definedName>
    <definedName name="PATH5" localSheetId="10">'[2]Attach-3 (QR)'!#REF!</definedName>
    <definedName name="PATH5" localSheetId="8">'[4]Attach-3 (QR)'!#REF!</definedName>
    <definedName name="PATH5" localSheetId="9">'[4]Attach-3 (QR)'!#REF!</definedName>
    <definedName name="PATH5" localSheetId="11">'[2]Attach-3 (QR)'!#REF!</definedName>
    <definedName name="PATH5" localSheetId="12">'[2]Attach-3 (QR)'!#REF!</definedName>
    <definedName name="PATH5">'[4]Attach-3 (QR)'!#REF!</definedName>
    <definedName name="PATH55" localSheetId="20">'[2]Attach-3 (QR)'!#REF!</definedName>
    <definedName name="PATH55" localSheetId="0">'[2]Attach-3 (QR)'!#REF!</definedName>
    <definedName name="PATH55" localSheetId="17">'[2]Attach-3 (QR)'!#REF!</definedName>
    <definedName name="PATH55" localSheetId="13">'[3]Attach-3 (QR)'!#REF!</definedName>
    <definedName name="PATH55" localSheetId="2">'[1]Attach-3 (QR)'!#REF!</definedName>
    <definedName name="PATH55" localSheetId="16">'[2]Attach-3 (QR)'!#REF!</definedName>
    <definedName name="PATH55" localSheetId="18">'[2]Attach-3 (QR)'!#REF!</definedName>
    <definedName name="PATH55" localSheetId="19">'[2]Attach-3 (QR)'!#REF!</definedName>
    <definedName name="PATH55" localSheetId="10">'[2]Attach-3 (QR)'!#REF!</definedName>
    <definedName name="PATH55" localSheetId="8">'[4]Attach-3 (QR)'!#REF!</definedName>
    <definedName name="PATH55" localSheetId="9">'[4]Attach-3 (QR)'!#REF!</definedName>
    <definedName name="PATH55" localSheetId="11">'[2]Attach-3 (QR)'!#REF!</definedName>
    <definedName name="PATH55" localSheetId="12">'[2]Attach-3 (QR)'!#REF!</definedName>
    <definedName name="PATH55">'[4]Attach-3 (QR)'!#REF!</definedName>
    <definedName name="PATH555" localSheetId="20">'[2]Attach-3 (QR)'!#REF!</definedName>
    <definedName name="PATH555" localSheetId="0">'[2]Attach-3 (QR)'!#REF!</definedName>
    <definedName name="PATH555" localSheetId="17">'[2]Attach-3 (QR)'!#REF!</definedName>
    <definedName name="PATH555" localSheetId="13">'[3]Attach-3 (QR)'!#REF!</definedName>
    <definedName name="PATH555" localSheetId="2">'[1]Attach-3 (QR)'!#REF!</definedName>
    <definedName name="PATH555" localSheetId="16">'[2]Attach-3 (QR)'!#REF!</definedName>
    <definedName name="PATH555" localSheetId="18">'[2]Attach-3 (QR)'!#REF!</definedName>
    <definedName name="PATH555" localSheetId="19">'[2]Attach-3 (QR)'!#REF!</definedName>
    <definedName name="PATH555" localSheetId="10">'[2]Attach-3 (QR)'!#REF!</definedName>
    <definedName name="PATH555" localSheetId="8">'[4]Attach-3 (QR)'!#REF!</definedName>
    <definedName name="PATH555" localSheetId="9">'[4]Attach-3 (QR)'!#REF!</definedName>
    <definedName name="PATH555" localSheetId="11">'[2]Attach-3 (QR)'!#REF!</definedName>
    <definedName name="PATH555" localSheetId="12">'[2]Attach-3 (QR)'!#REF!</definedName>
    <definedName name="PATH555">'[4]Attach-3 (QR)'!#REF!</definedName>
    <definedName name="PATHAR1" localSheetId="8">'[1]Attach-3 (QR)'!#REF!</definedName>
    <definedName name="PATHAR1">'[1]Attach-3 (QR)'!#REF!</definedName>
    <definedName name="PATHAR2" localSheetId="8">'[1]Attach-3 (QR)'!#REF!</definedName>
    <definedName name="PATHAR2">'[1]Attach-3 (QR)'!#REF!</definedName>
    <definedName name="PATHAR3" localSheetId="8">'[1]Attach-3 (QR)'!#REF!</definedName>
    <definedName name="PATHAR3">'[1]Attach-3 (QR)'!#REF!</definedName>
    <definedName name="PATHJV1" localSheetId="20">'[2]Attach-3 (QR)'!#REF!</definedName>
    <definedName name="PATHJV1" localSheetId="0">'[2]Attach-3 (QR)'!#REF!</definedName>
    <definedName name="PATHJV1" localSheetId="17">'[2]Attach-3 (QR)'!#REF!</definedName>
    <definedName name="PATHJV1" localSheetId="13">'[3]Attach-3 (QR)'!#REF!</definedName>
    <definedName name="PATHJV1" localSheetId="2">'[1]Attach-3 (QR)'!#REF!</definedName>
    <definedName name="PATHJV1" localSheetId="16">'[2]Attach-3 (QR)'!#REF!</definedName>
    <definedName name="PATHJV1" localSheetId="18">'[2]Attach-3 (QR)'!#REF!</definedName>
    <definedName name="PATHJV1" localSheetId="19">'[2]Attach-3 (QR)'!#REF!</definedName>
    <definedName name="PATHJV1" localSheetId="10">'[2]Attach-3 (QR)'!#REF!</definedName>
    <definedName name="PATHJV1" localSheetId="8">'[4]Attach-3 (QR)'!#REF!</definedName>
    <definedName name="PATHJV1" localSheetId="9">'[4]Attach-3 (QR)'!#REF!</definedName>
    <definedName name="PATHJV1" localSheetId="11">'[2]Attach-3 (QR)'!#REF!</definedName>
    <definedName name="PATHJV1" localSheetId="12">'[2]Attach-3 (QR)'!#REF!</definedName>
    <definedName name="PATHJV1">'[4]Attach-3 (QR)'!#REF!</definedName>
    <definedName name="PATHJV11" localSheetId="20">'[2]Attach-3 (QR)'!#REF!</definedName>
    <definedName name="PATHJV11" localSheetId="0">'[2]Attach-3 (QR)'!#REF!</definedName>
    <definedName name="PATHJV11" localSheetId="17">'[2]Attach-3 (QR)'!#REF!</definedName>
    <definedName name="PATHJV11" localSheetId="13">'[3]Attach-3 (QR)'!#REF!</definedName>
    <definedName name="PATHJV11" localSheetId="2">'[1]Attach-3 (QR)'!#REF!</definedName>
    <definedName name="PATHJV11" localSheetId="16">'[2]Attach-3 (QR)'!#REF!</definedName>
    <definedName name="PATHJV11" localSheetId="18">'[2]Attach-3 (QR)'!#REF!</definedName>
    <definedName name="PATHJV11" localSheetId="19">'[2]Attach-3 (QR)'!#REF!</definedName>
    <definedName name="PATHJV11" localSheetId="10">'[2]Attach-3 (QR)'!#REF!</definedName>
    <definedName name="PATHJV11" localSheetId="8">'[4]Attach-3 (QR)'!#REF!</definedName>
    <definedName name="PATHJV11" localSheetId="9">'[4]Attach-3 (QR)'!#REF!</definedName>
    <definedName name="PATHJV11" localSheetId="11">'[2]Attach-3 (QR)'!#REF!</definedName>
    <definedName name="PATHJV11" localSheetId="12">'[2]Attach-3 (QR)'!#REF!</definedName>
    <definedName name="PATHJV11">'[4]Attach-3 (QR)'!#REF!</definedName>
    <definedName name="PATHJV111" localSheetId="20">'[2]Attach-3 (QR)'!#REF!</definedName>
    <definedName name="PATHJV111" localSheetId="0">'[2]Attach-3 (QR)'!#REF!</definedName>
    <definedName name="PATHJV111" localSheetId="17">'[2]Attach-3 (QR)'!#REF!</definedName>
    <definedName name="PATHJV111" localSheetId="13">'[3]Attach-3 (QR)'!#REF!</definedName>
    <definedName name="PATHJV111" localSheetId="2">'[1]Attach-3 (QR)'!#REF!</definedName>
    <definedName name="PATHJV111" localSheetId="16">'[2]Attach-3 (QR)'!#REF!</definedName>
    <definedName name="PATHJV111" localSheetId="18">'[2]Attach-3 (QR)'!#REF!</definedName>
    <definedName name="PATHJV111" localSheetId="19">'[2]Attach-3 (QR)'!#REF!</definedName>
    <definedName name="PATHJV111" localSheetId="10">'[2]Attach-3 (QR)'!#REF!</definedName>
    <definedName name="PATHJV111" localSheetId="8">'[4]Attach-3 (QR)'!#REF!</definedName>
    <definedName name="PATHJV111" localSheetId="9">'[4]Attach-3 (QR)'!#REF!</definedName>
    <definedName name="PATHJV111" localSheetId="11">'[2]Attach-3 (QR)'!#REF!</definedName>
    <definedName name="PATHJV111" localSheetId="12">'[2]Attach-3 (QR)'!#REF!</definedName>
    <definedName name="PATHJV111">'[4]Attach-3 (QR)'!#REF!</definedName>
    <definedName name="PATHJV2" localSheetId="20">'[2]Attach-3 (QR)'!#REF!</definedName>
    <definedName name="PATHJV2" localSheetId="0">'[2]Attach-3 (QR)'!#REF!</definedName>
    <definedName name="PATHJV2" localSheetId="17">'[2]Attach-3 (QR)'!#REF!</definedName>
    <definedName name="PATHJV2" localSheetId="13">'[3]Attach-3 (QR)'!#REF!</definedName>
    <definedName name="PATHJV2" localSheetId="2">'[1]Attach-3 (QR)'!#REF!</definedName>
    <definedName name="PATHJV2" localSheetId="16">'[2]Attach-3 (QR)'!#REF!</definedName>
    <definedName name="PATHJV2" localSheetId="18">'[2]Attach-3 (QR)'!#REF!</definedName>
    <definedName name="PATHJV2" localSheetId="19">'[2]Attach-3 (QR)'!#REF!</definedName>
    <definedName name="PATHJV2" localSheetId="10">'[2]Attach-3 (QR)'!#REF!</definedName>
    <definedName name="PATHJV2" localSheetId="8">'[4]Attach-3 (QR)'!#REF!</definedName>
    <definedName name="PATHJV2" localSheetId="9">'[4]Attach-3 (QR)'!#REF!</definedName>
    <definedName name="PATHJV2" localSheetId="11">'[2]Attach-3 (QR)'!#REF!</definedName>
    <definedName name="PATHJV2" localSheetId="12">'[2]Attach-3 (QR)'!#REF!</definedName>
    <definedName name="PATHJV2">'[4]Attach-3 (QR)'!#REF!</definedName>
    <definedName name="PATHJV22" localSheetId="20">'[2]Attach-3 (QR)'!#REF!</definedName>
    <definedName name="PATHJV22" localSheetId="0">'[2]Attach-3 (QR)'!#REF!</definedName>
    <definedName name="PATHJV22" localSheetId="17">'[2]Attach-3 (QR)'!#REF!</definedName>
    <definedName name="PATHJV22" localSheetId="13">'[3]Attach-3 (QR)'!#REF!</definedName>
    <definedName name="PATHJV22" localSheetId="2">'[1]Attach-3 (QR)'!#REF!</definedName>
    <definedName name="PATHJV22" localSheetId="16">'[2]Attach-3 (QR)'!#REF!</definedName>
    <definedName name="PATHJV22" localSheetId="18">'[2]Attach-3 (QR)'!#REF!</definedName>
    <definedName name="PATHJV22" localSheetId="19">'[2]Attach-3 (QR)'!#REF!</definedName>
    <definedName name="PATHJV22" localSheetId="10">'[2]Attach-3 (QR)'!#REF!</definedName>
    <definedName name="PATHJV22" localSheetId="8">'[4]Attach-3 (QR)'!#REF!</definedName>
    <definedName name="PATHJV22" localSheetId="9">'[4]Attach-3 (QR)'!#REF!</definedName>
    <definedName name="PATHJV22" localSheetId="11">'[2]Attach-3 (QR)'!#REF!</definedName>
    <definedName name="PATHJV22" localSheetId="12">'[2]Attach-3 (QR)'!#REF!</definedName>
    <definedName name="PATHJV22">'[4]Attach-3 (QR)'!#REF!</definedName>
    <definedName name="PATHJV222" localSheetId="20">'[2]Attach-3 (QR)'!#REF!</definedName>
    <definedName name="PATHJV222" localSheetId="0">'[2]Attach-3 (QR)'!#REF!</definedName>
    <definedName name="PATHJV222" localSheetId="17">'[2]Attach-3 (QR)'!#REF!</definedName>
    <definedName name="PATHJV222" localSheetId="13">'[3]Attach-3 (QR)'!#REF!</definedName>
    <definedName name="PATHJV222" localSheetId="2">'[1]Attach-3 (QR)'!#REF!</definedName>
    <definedName name="PATHJV222" localSheetId="16">'[2]Attach-3 (QR)'!#REF!</definedName>
    <definedName name="PATHJV222" localSheetId="18">'[2]Attach-3 (QR)'!#REF!</definedName>
    <definedName name="PATHJV222" localSheetId="19">'[2]Attach-3 (QR)'!#REF!</definedName>
    <definedName name="PATHJV222" localSheetId="10">'[2]Attach-3 (QR)'!#REF!</definedName>
    <definedName name="PATHJV222" localSheetId="8">'[4]Attach-3 (QR)'!#REF!</definedName>
    <definedName name="PATHJV222" localSheetId="9">'[4]Attach-3 (QR)'!#REF!</definedName>
    <definedName name="PATHJV222" localSheetId="11">'[2]Attach-3 (QR)'!#REF!</definedName>
    <definedName name="PATHJV222" localSheetId="12">'[2]Attach-3 (QR)'!#REF!</definedName>
    <definedName name="PATHJV222">'[4]Attach-3 (QR)'!#REF!</definedName>
    <definedName name="PATHJV3" localSheetId="20">'[2]Attach-3 (QR)'!#REF!</definedName>
    <definedName name="PATHJV3" localSheetId="0">'[2]Attach-3 (QR)'!#REF!</definedName>
    <definedName name="PATHJV3" localSheetId="17">'[2]Attach-3 (QR)'!#REF!</definedName>
    <definedName name="PATHJV3" localSheetId="13">'[3]Attach-3 (QR)'!#REF!</definedName>
    <definedName name="PATHJV3" localSheetId="2">'[1]Attach-3 (QR)'!#REF!</definedName>
    <definedName name="PATHJV3" localSheetId="16">'[2]Attach-3 (QR)'!#REF!</definedName>
    <definedName name="PATHJV3" localSheetId="18">'[2]Attach-3 (QR)'!#REF!</definedName>
    <definedName name="PATHJV3" localSheetId="19">'[2]Attach-3 (QR)'!#REF!</definedName>
    <definedName name="PATHJV3" localSheetId="10">'[2]Attach-3 (QR)'!#REF!</definedName>
    <definedName name="PATHJV3" localSheetId="8">'[4]Attach-3 (QR)'!#REF!</definedName>
    <definedName name="PATHJV3" localSheetId="9">'[4]Attach-3 (QR)'!#REF!</definedName>
    <definedName name="PATHJV3" localSheetId="11">'[2]Attach-3 (QR)'!#REF!</definedName>
    <definedName name="PATHJV3" localSheetId="12">'[2]Attach-3 (QR)'!#REF!</definedName>
    <definedName name="PATHJV3">'[4]Attach-3 (QR)'!#REF!</definedName>
    <definedName name="PATHJV33" localSheetId="20">'[2]Attach-3 (QR)'!#REF!</definedName>
    <definedName name="PATHJV33" localSheetId="0">'[2]Attach-3 (QR)'!#REF!</definedName>
    <definedName name="PATHJV33" localSheetId="17">'[2]Attach-3 (QR)'!#REF!</definedName>
    <definedName name="PATHJV33" localSheetId="13">'[3]Attach-3 (QR)'!#REF!</definedName>
    <definedName name="PATHJV33" localSheetId="2">'[1]Attach-3 (QR)'!#REF!</definedName>
    <definedName name="PATHJV33" localSheetId="16">'[2]Attach-3 (QR)'!#REF!</definedName>
    <definedName name="PATHJV33" localSheetId="18">'[2]Attach-3 (QR)'!#REF!</definedName>
    <definedName name="PATHJV33" localSheetId="19">'[2]Attach-3 (QR)'!#REF!</definedName>
    <definedName name="PATHJV33" localSheetId="10">'[2]Attach-3 (QR)'!#REF!</definedName>
    <definedName name="PATHJV33" localSheetId="8">'[4]Attach-3 (QR)'!#REF!</definedName>
    <definedName name="PATHJV33" localSheetId="9">'[4]Attach-3 (QR)'!#REF!</definedName>
    <definedName name="PATHJV33" localSheetId="11">'[2]Attach-3 (QR)'!#REF!</definedName>
    <definedName name="PATHJV33" localSheetId="12">'[2]Attach-3 (QR)'!#REF!</definedName>
    <definedName name="PATHJV33">'[4]Attach-3 (QR)'!#REF!</definedName>
    <definedName name="PATHJV333" localSheetId="20">'[2]Attach-3 (QR)'!#REF!</definedName>
    <definedName name="PATHJV333" localSheetId="0">'[2]Attach-3 (QR)'!#REF!</definedName>
    <definedName name="PATHJV333" localSheetId="17">'[2]Attach-3 (QR)'!#REF!</definedName>
    <definedName name="PATHJV333" localSheetId="13">'[3]Attach-3 (QR)'!#REF!</definedName>
    <definedName name="PATHJV333" localSheetId="2">'[1]Attach-3 (QR)'!#REF!</definedName>
    <definedName name="PATHJV333" localSheetId="16">'[2]Attach-3 (QR)'!#REF!</definedName>
    <definedName name="PATHJV333" localSheetId="18">'[2]Attach-3 (QR)'!#REF!</definedName>
    <definedName name="PATHJV333" localSheetId="19">'[2]Attach-3 (QR)'!#REF!</definedName>
    <definedName name="PATHJV333" localSheetId="10">'[2]Attach-3 (QR)'!#REF!</definedName>
    <definedName name="PATHJV333" localSheetId="8">'[4]Attach-3 (QR)'!#REF!</definedName>
    <definedName name="PATHJV333" localSheetId="9">'[4]Attach-3 (QR)'!#REF!</definedName>
    <definedName name="PATHJV333" localSheetId="11">'[2]Attach-3 (QR)'!#REF!</definedName>
    <definedName name="PATHJV333" localSheetId="12">'[2]Attach-3 (QR)'!#REF!</definedName>
    <definedName name="PATHJV333">'[4]Attach-3 (QR)'!#REF!</definedName>
    <definedName name="PATHJVPR1" localSheetId="8">'[1]Attach-3 (QR)'!#REF!</definedName>
    <definedName name="PATHJVPR1">'[1]Attach-3 (QR)'!#REF!</definedName>
    <definedName name="PATHJVPR11" localSheetId="20">'[2]Attach-3 (QR)'!#REF!</definedName>
    <definedName name="PATHJVPR11" localSheetId="0">'[2]Attach-3 (QR)'!#REF!</definedName>
    <definedName name="PATHJVPR11" localSheetId="17">'[2]Attach-3 (QR)'!#REF!</definedName>
    <definedName name="PATHJVPR11" localSheetId="13">'[3]Attach-3 (QR)'!#REF!</definedName>
    <definedName name="PATHJVPR11" localSheetId="2">'[1]Attach-3 (QR)'!#REF!</definedName>
    <definedName name="PATHJVPR11" localSheetId="16">'[2]Attach-3 (QR)'!#REF!</definedName>
    <definedName name="PATHJVPR11" localSheetId="18">'[2]Attach-3 (QR)'!#REF!</definedName>
    <definedName name="PATHJVPR11" localSheetId="19">'[2]Attach-3 (QR)'!#REF!</definedName>
    <definedName name="PATHJVPR11" localSheetId="10">'[2]Attach-3 (QR)'!#REF!</definedName>
    <definedName name="PATHJVPR11" localSheetId="8">'[4]Attach-3 (QR)'!#REF!</definedName>
    <definedName name="PATHJVPR11" localSheetId="9">'[4]Attach-3 (QR)'!#REF!</definedName>
    <definedName name="PATHJVPR11" localSheetId="11">'[2]Attach-3 (QR)'!#REF!</definedName>
    <definedName name="PATHJVPR11" localSheetId="12">'[2]Attach-3 (QR)'!#REF!</definedName>
    <definedName name="PATHJVPR11">'[4]Attach-3 (QR)'!#REF!</definedName>
    <definedName name="PATHJVPR111" localSheetId="20">'[2]Attach-3 (QR)'!#REF!</definedName>
    <definedName name="PATHJVPR111" localSheetId="0">'[2]Attach-3 (QR)'!#REF!</definedName>
    <definedName name="PATHJVPR111" localSheetId="17">'[2]Attach-3 (QR)'!#REF!</definedName>
    <definedName name="PATHJVPR111" localSheetId="13">'[3]Attach-3 (QR)'!#REF!</definedName>
    <definedName name="PATHJVPR111" localSheetId="2">'[1]Attach-3 (QR)'!#REF!</definedName>
    <definedName name="PATHJVPR111" localSheetId="16">'[2]Attach-3 (QR)'!#REF!</definedName>
    <definedName name="PATHJVPR111" localSheetId="18">'[2]Attach-3 (QR)'!#REF!</definedName>
    <definedName name="PATHJVPR111" localSheetId="19">'[2]Attach-3 (QR)'!#REF!</definedName>
    <definedName name="PATHJVPR111" localSheetId="10">'[2]Attach-3 (QR)'!#REF!</definedName>
    <definedName name="PATHJVPR111" localSheetId="8">'[4]Attach-3 (QR)'!#REF!</definedName>
    <definedName name="PATHJVPR111" localSheetId="9">'[4]Attach-3 (QR)'!#REF!</definedName>
    <definedName name="PATHJVPR111" localSheetId="11">'[2]Attach-3 (QR)'!#REF!</definedName>
    <definedName name="PATHJVPR111" localSheetId="12">'[2]Attach-3 (QR)'!#REF!</definedName>
    <definedName name="PATHJVPR111">'[4]Attach-3 (QR)'!#REF!</definedName>
    <definedName name="PATHJVPR2" localSheetId="8">'[1]Attach-3 (QR)'!#REF!</definedName>
    <definedName name="PATHJVPR2">'[1]Attach-3 (QR)'!#REF!</definedName>
    <definedName name="PATHJVPR22" localSheetId="20">'[2]Attach-3 (QR)'!#REF!</definedName>
    <definedName name="PATHJVPR22" localSheetId="0">'[2]Attach-3 (QR)'!#REF!</definedName>
    <definedName name="PATHJVPR22" localSheetId="17">'[2]Attach-3 (QR)'!#REF!</definedName>
    <definedName name="PATHJVPR22" localSheetId="13">'[3]Attach-3 (QR)'!#REF!</definedName>
    <definedName name="PATHJVPR22" localSheetId="2">'[1]Attach-3 (QR)'!#REF!</definedName>
    <definedName name="PATHJVPR22" localSheetId="16">'[2]Attach-3 (QR)'!#REF!</definedName>
    <definedName name="PATHJVPR22" localSheetId="18">'[2]Attach-3 (QR)'!#REF!</definedName>
    <definedName name="PATHJVPR22" localSheetId="19">'[2]Attach-3 (QR)'!#REF!</definedName>
    <definedName name="PATHJVPR22" localSheetId="10">'[2]Attach-3 (QR)'!#REF!</definedName>
    <definedName name="PATHJVPR22" localSheetId="8">'[4]Attach-3 (QR)'!#REF!</definedName>
    <definedName name="PATHJVPR22" localSheetId="9">'[4]Attach-3 (QR)'!#REF!</definedName>
    <definedName name="PATHJVPR22" localSheetId="11">'[2]Attach-3 (QR)'!#REF!</definedName>
    <definedName name="PATHJVPR22" localSheetId="12">'[2]Attach-3 (QR)'!#REF!</definedName>
    <definedName name="PATHJVPR22">'[4]Attach-3 (QR)'!#REF!</definedName>
    <definedName name="PATHJVPR222" localSheetId="20">'[2]Attach-3 (QR)'!#REF!</definedName>
    <definedName name="PATHJVPR222" localSheetId="0">'[2]Attach-3 (QR)'!#REF!</definedName>
    <definedName name="PATHJVPR222" localSheetId="17">'[2]Attach-3 (QR)'!#REF!</definedName>
    <definedName name="PATHJVPR222" localSheetId="13">'[3]Attach-3 (QR)'!#REF!</definedName>
    <definedName name="PATHJVPR222" localSheetId="2">'[1]Attach-3 (QR)'!#REF!</definedName>
    <definedName name="PATHJVPR222" localSheetId="16">'[2]Attach-3 (QR)'!#REF!</definedName>
    <definedName name="PATHJVPR222" localSheetId="18">'[2]Attach-3 (QR)'!#REF!</definedName>
    <definedName name="PATHJVPR222" localSheetId="19">'[2]Attach-3 (QR)'!#REF!</definedName>
    <definedName name="PATHJVPR222" localSheetId="10">'[2]Attach-3 (QR)'!#REF!</definedName>
    <definedName name="PATHJVPR222" localSheetId="8">'[4]Attach-3 (QR)'!#REF!</definedName>
    <definedName name="PATHJVPR222" localSheetId="9">'[4]Attach-3 (QR)'!#REF!</definedName>
    <definedName name="PATHJVPR222" localSheetId="11">'[2]Attach-3 (QR)'!#REF!</definedName>
    <definedName name="PATHJVPR222" localSheetId="12">'[2]Attach-3 (QR)'!#REF!</definedName>
    <definedName name="PATHJVPR222">'[4]Attach-3 (QR)'!#REF!</definedName>
    <definedName name="PATHLA1" localSheetId="20">'[2]Attach-3 (QR)'!#REF!</definedName>
    <definedName name="PATHLA1" localSheetId="0">'[2]Attach-3 (QR)'!#REF!</definedName>
    <definedName name="PATHLA1" localSheetId="17">'[2]Attach-3 (QR)'!#REF!</definedName>
    <definedName name="PATHLA1" localSheetId="13">'[3]Attach-3 (QR)'!#REF!</definedName>
    <definedName name="PATHLA1" localSheetId="2">'[1]Attach-3 (QR)'!#REF!</definedName>
    <definedName name="PATHLA1" localSheetId="16">'[2]Attach-3 (QR)'!#REF!</definedName>
    <definedName name="PATHLA1" localSheetId="18">'[2]Attach-3 (QR)'!#REF!</definedName>
    <definedName name="PATHLA1" localSheetId="19">'[2]Attach-3 (QR)'!#REF!</definedName>
    <definedName name="PATHLA1" localSheetId="10">'[2]Attach-3 (QR)'!#REF!</definedName>
    <definedName name="PATHLA1" localSheetId="8">'[4]Attach-3 (QR)'!#REF!</definedName>
    <definedName name="PATHLA1" localSheetId="9">'[4]Attach-3 (QR)'!#REF!</definedName>
    <definedName name="PATHLA1" localSheetId="11">'[2]Attach-3 (QR)'!#REF!</definedName>
    <definedName name="PATHLA1" localSheetId="12">'[2]Attach-3 (QR)'!#REF!</definedName>
    <definedName name="PATHLA1">'[4]Attach-3 (QR)'!#REF!</definedName>
    <definedName name="PATHLA2" localSheetId="20">'[2]Attach-3 (QR)'!#REF!</definedName>
    <definedName name="PATHLA2" localSheetId="0">'[2]Attach-3 (QR)'!#REF!</definedName>
    <definedName name="PATHLA2" localSheetId="17">'[2]Attach-3 (QR)'!#REF!</definedName>
    <definedName name="PATHLA2" localSheetId="13">'[3]Attach-3 (QR)'!#REF!</definedName>
    <definedName name="PATHLA2" localSheetId="2">'[1]Attach-3 (QR)'!#REF!</definedName>
    <definedName name="PATHLA2" localSheetId="16">'[2]Attach-3 (QR)'!#REF!</definedName>
    <definedName name="PATHLA2" localSheetId="18">'[2]Attach-3 (QR)'!#REF!</definedName>
    <definedName name="PATHLA2" localSheetId="19">'[2]Attach-3 (QR)'!#REF!</definedName>
    <definedName name="PATHLA2" localSheetId="10">'[2]Attach-3 (QR)'!#REF!</definedName>
    <definedName name="PATHLA2" localSheetId="8">'[4]Attach-3 (QR)'!#REF!</definedName>
    <definedName name="PATHLA2" localSheetId="9">'[4]Attach-3 (QR)'!#REF!</definedName>
    <definedName name="PATHLA2" localSheetId="11">'[2]Attach-3 (QR)'!#REF!</definedName>
    <definedName name="PATHLA2" localSheetId="12">'[2]Attach-3 (QR)'!#REF!</definedName>
    <definedName name="PATHLA2">'[4]Attach-3 (QR)'!#REF!</definedName>
    <definedName name="PATHLA3" localSheetId="20">'[2]Attach-3 (QR)'!#REF!</definedName>
    <definedName name="PATHLA3" localSheetId="0">'[2]Attach-3 (QR)'!#REF!</definedName>
    <definedName name="PATHLA3" localSheetId="17">'[2]Attach-3 (QR)'!#REF!</definedName>
    <definedName name="PATHLA3" localSheetId="13">'[3]Attach-3 (QR)'!#REF!</definedName>
    <definedName name="PATHLA3" localSheetId="2">'[1]Attach-3 (QR)'!#REF!</definedName>
    <definedName name="PATHLA3" localSheetId="16">'[2]Attach-3 (QR)'!#REF!</definedName>
    <definedName name="PATHLA3" localSheetId="18">'[2]Attach-3 (QR)'!#REF!</definedName>
    <definedName name="PATHLA3" localSheetId="19">'[2]Attach-3 (QR)'!#REF!</definedName>
    <definedName name="PATHLA3" localSheetId="10">'[2]Attach-3 (QR)'!#REF!</definedName>
    <definedName name="PATHLA3" localSheetId="8">'[4]Attach-3 (QR)'!#REF!</definedName>
    <definedName name="PATHLA3" localSheetId="9">'[4]Attach-3 (QR)'!#REF!</definedName>
    <definedName name="PATHLA3" localSheetId="11">'[2]Attach-3 (QR)'!#REF!</definedName>
    <definedName name="PATHLA3" localSheetId="12">'[2]Attach-3 (QR)'!#REF!</definedName>
    <definedName name="PATHLA3">'[4]Attach-3 (QR)'!#REF!</definedName>
    <definedName name="PATHLP1" localSheetId="8">'[1]Attach-3 (QR)'!#REF!</definedName>
    <definedName name="PATHLP1">'[1]Attach-3 (QR)'!#REF!</definedName>
    <definedName name="PATHLP2" localSheetId="20">'[2]Attach-3 (QR)'!#REF!</definedName>
    <definedName name="PATHLP2" localSheetId="0">'[2]Attach-3 (QR)'!#REF!</definedName>
    <definedName name="PATHLP2" localSheetId="17">'[2]Attach-3 (QR)'!#REF!</definedName>
    <definedName name="PATHLP2" localSheetId="13">'[3]Attach-3 (QR)'!#REF!</definedName>
    <definedName name="PATHLP2" localSheetId="2">'[1]Attach-3 (QR)'!#REF!</definedName>
    <definedName name="PATHLP2" localSheetId="16">'[2]Attach-3 (QR)'!#REF!</definedName>
    <definedName name="PATHLP2" localSheetId="18">'[2]Attach-3 (QR)'!#REF!</definedName>
    <definedName name="PATHLP2" localSheetId="19">'[2]Attach-3 (QR)'!#REF!</definedName>
    <definedName name="PATHLP2" localSheetId="10">'[2]Attach-3 (QR)'!#REF!</definedName>
    <definedName name="PATHLP2" localSheetId="8">'[4]Attach-3 (QR)'!#REF!</definedName>
    <definedName name="PATHLP2" localSheetId="9">'[4]Attach-3 (QR)'!#REF!</definedName>
    <definedName name="PATHLP2" localSheetId="11">'[2]Attach-3 (QR)'!#REF!</definedName>
    <definedName name="PATHLP2" localSheetId="12">'[2]Attach-3 (QR)'!#REF!</definedName>
    <definedName name="PATHLP2">'[4]Attach-3 (QR)'!#REF!</definedName>
    <definedName name="PATHLP3" localSheetId="20">'[2]Attach-3 (QR)'!#REF!</definedName>
    <definedName name="PATHLP3" localSheetId="0">'[2]Attach-3 (QR)'!#REF!</definedName>
    <definedName name="PATHLP3" localSheetId="17">'[2]Attach-3 (QR)'!#REF!</definedName>
    <definedName name="PATHLP3" localSheetId="13">'[3]Attach-3 (QR)'!#REF!</definedName>
    <definedName name="PATHLP3" localSheetId="2">'[1]Attach-3 (QR)'!#REF!</definedName>
    <definedName name="PATHLP3" localSheetId="16">'[2]Attach-3 (QR)'!#REF!</definedName>
    <definedName name="PATHLP3" localSheetId="18">'[2]Attach-3 (QR)'!#REF!</definedName>
    <definedName name="PATHLP3" localSheetId="19">'[2]Attach-3 (QR)'!#REF!</definedName>
    <definedName name="PATHLP3" localSheetId="10">'[2]Attach-3 (QR)'!#REF!</definedName>
    <definedName name="PATHLP3" localSheetId="8">'[4]Attach-3 (QR)'!#REF!</definedName>
    <definedName name="PATHLP3" localSheetId="9">'[4]Attach-3 (QR)'!#REF!</definedName>
    <definedName name="PATHLP3" localSheetId="11">'[2]Attach-3 (QR)'!#REF!</definedName>
    <definedName name="PATHLP3" localSheetId="12">'[2]Attach-3 (QR)'!#REF!</definedName>
    <definedName name="PATHLP3">'[4]Attach-3 (QR)'!#REF!</definedName>
    <definedName name="PATHPR1" localSheetId="8">'[1]Attach-3 (QR)'!#REF!</definedName>
    <definedName name="PATHPR1">'[1]Attach-3 (QR)'!#REF!</definedName>
    <definedName name="PATHPR2" localSheetId="20">'[2]Attach-3 (QR)'!#REF!</definedName>
    <definedName name="PATHPR2" localSheetId="0">'[2]Attach-3 (QR)'!#REF!</definedName>
    <definedName name="PATHPR2" localSheetId="17">'[2]Attach-3 (QR)'!#REF!</definedName>
    <definedName name="PATHPR2" localSheetId="13">'[3]Attach-3 (QR)'!#REF!</definedName>
    <definedName name="PATHPR2" localSheetId="2">'[1]Attach-3 (QR)'!#REF!</definedName>
    <definedName name="PATHPR2" localSheetId="16">'[2]Attach-3 (QR)'!#REF!</definedName>
    <definedName name="PATHPR2" localSheetId="18">'[2]Attach-3 (QR)'!#REF!</definedName>
    <definedName name="PATHPR2" localSheetId="19">'[2]Attach-3 (QR)'!#REF!</definedName>
    <definedName name="PATHPR2" localSheetId="10">'[2]Attach-3 (QR)'!#REF!</definedName>
    <definedName name="PATHPR2" localSheetId="8">'[4]Attach-3 (QR)'!#REF!</definedName>
    <definedName name="PATHPR2" localSheetId="9">'[4]Attach-3 (QR)'!#REF!</definedName>
    <definedName name="PATHPR2" localSheetId="11">'[2]Attach-3 (QR)'!#REF!</definedName>
    <definedName name="PATHPR2" localSheetId="12">'[2]Attach-3 (QR)'!#REF!</definedName>
    <definedName name="PATHPR2">'[4]Attach-3 (QR)'!#REF!</definedName>
    <definedName name="_xlnm.Print_Area" localSheetId="20">'Bid Form 2nd Envelope'!$A$1:$F$68</definedName>
    <definedName name="_xlnm.Print_Area" localSheetId="0">Cover!$A$1:$F$15</definedName>
    <definedName name="_xlnm.Print_Area" localSheetId="17">'Entry Tax'!$A$1:$E$16</definedName>
    <definedName name="_xlnm.Print_Area" localSheetId="1">INSTRUCTIONS!$A$1:$J$39</definedName>
    <definedName name="_xlnm.Print_Area" localSheetId="13">'Letter of Discount'!$A$1:$H$54</definedName>
    <definedName name="_xlnm.Print_Area" localSheetId="2">'Name of Bidder'!$B$1:$C$46</definedName>
    <definedName name="_xlnm.Print_Area" localSheetId="18">Octroi!$A$1:$E$16</definedName>
    <definedName name="_xlnm.Print_Area" localSheetId="19">'Other Taxes &amp; Duties'!$A$1:$F$16</definedName>
    <definedName name="_xlnm.Print_Area" localSheetId="3">'Sch-1a'!$A$1:$I$33</definedName>
    <definedName name="_xlnm.Print_Area" localSheetId="4">'Sch-1b '!$A$1:$I$32</definedName>
    <definedName name="_xlnm.Print_Area" localSheetId="5">'Sch-2'!$A$1:$Q$27</definedName>
    <definedName name="_xlnm.Print_Area" localSheetId="6">'Sch-3'!$A$1:$M$30</definedName>
    <definedName name="_xlnm.Print_Area" localSheetId="10">'Sch-4'!$A$1:$E$37</definedName>
    <definedName name="_xlnm.Print_Area" localSheetId="7">'Sch-4a'!$A$1:$G$26</definedName>
    <definedName name="_xlnm.Print_Area" localSheetId="8">'Sch-4b'!$A$1:$G$26</definedName>
    <definedName name="_xlnm.Print_Area" localSheetId="9">'Sch-4c'!$A$1:$P$26</definedName>
    <definedName name="_xlnm.Print_Area" localSheetId="11">'Sch-5 '!$A$1:$E$47</definedName>
    <definedName name="_xlnm.Print_Area" localSheetId="12">'Sch-5 (After Discount)'!$A$1:$E$48</definedName>
    <definedName name="_xlnm.Print_Area" localSheetId="14">'Sch-6a'!$A$1:$D$44</definedName>
    <definedName name="_xlnm.Print_Area" localSheetId="15">'Sch-6b'!$A$1:$P$52</definedName>
    <definedName name="_xlnm.Print_Titles" localSheetId="3">'Sch-1a'!$17:$20</definedName>
    <definedName name="_xlnm.Print_Titles" localSheetId="4">'Sch-1b '!$17:$19</definedName>
    <definedName name="_xlnm.Print_Titles" localSheetId="5">'Sch-2'!$17:$20</definedName>
    <definedName name="_xlnm.Print_Titles" localSheetId="6">'Sch-3'!$17:$20</definedName>
    <definedName name="_xlnm.Print_Titles" localSheetId="10">'Sch-4'!$16:$16</definedName>
    <definedName name="_xlnm.Print_Titles" localSheetId="7">'Sch-4a'!$16:$18</definedName>
    <definedName name="_xlnm.Print_Titles" localSheetId="8">'Sch-4b'!$16:$18</definedName>
    <definedName name="_xlnm.Print_Titles" localSheetId="11">'Sch-5 '!$16:$16</definedName>
    <definedName name="_xlnm.Print_Titles" localSheetId="12">'Sch-5 (After Discount)'!$15:$15</definedName>
    <definedName name="printedname" localSheetId="20">#REF!</definedName>
    <definedName name="printedname" localSheetId="0">#REF!</definedName>
    <definedName name="printedname" localSheetId="17">#REF!</definedName>
    <definedName name="printedname" localSheetId="13">#REF!</definedName>
    <definedName name="printedname" localSheetId="2">#REF!</definedName>
    <definedName name="printedname" localSheetId="16">#REF!</definedName>
    <definedName name="printedname" localSheetId="18">#REF!</definedName>
    <definedName name="printedname" localSheetId="19">#REF!</definedName>
    <definedName name="printedname" localSheetId="10">#REF!</definedName>
    <definedName name="printedname" localSheetId="8">#REF!</definedName>
    <definedName name="printedname" localSheetId="9">#REF!</definedName>
    <definedName name="printedname" localSheetId="11">#REF!</definedName>
    <definedName name="printedname" localSheetId="12">#REF!</definedName>
    <definedName name="printedname">#REF!</definedName>
    <definedName name="_xlnm.Recorder" localSheetId="20">#REF!</definedName>
    <definedName name="_xlnm.Recorder" localSheetId="0">#REF!</definedName>
    <definedName name="_xlnm.Recorder" localSheetId="17">#REF!</definedName>
    <definedName name="_xlnm.Recorder" localSheetId="13">#REF!</definedName>
    <definedName name="_xlnm.Recorder" localSheetId="2">#REF!</definedName>
    <definedName name="_xlnm.Recorder" localSheetId="16">#REF!</definedName>
    <definedName name="_xlnm.Recorder" localSheetId="18">#REF!</definedName>
    <definedName name="_xlnm.Recorder" localSheetId="19">#REF!</definedName>
    <definedName name="_xlnm.Recorder" localSheetId="10">#REF!</definedName>
    <definedName name="_xlnm.Recorder" localSheetId="8">#REF!</definedName>
    <definedName name="_xlnm.Recorder" localSheetId="9">#REF!</definedName>
    <definedName name="_xlnm.Recorder" localSheetId="11">#REF!</definedName>
    <definedName name="_xlnm.Recorder" localSheetId="12">#REF!</definedName>
    <definedName name="_xlnm.Recorder">#REF!</definedName>
    <definedName name="TEST" localSheetId="20">#REF!</definedName>
    <definedName name="TEST" localSheetId="0">#REF!</definedName>
    <definedName name="TEST" localSheetId="17">#REF!</definedName>
    <definedName name="TEST" localSheetId="13">#REF!</definedName>
    <definedName name="TEST" localSheetId="2">#REF!</definedName>
    <definedName name="TEST" localSheetId="16">#REF!</definedName>
    <definedName name="TEST" localSheetId="18">#REF!</definedName>
    <definedName name="TEST" localSheetId="19">#REF!</definedName>
    <definedName name="TEST" localSheetId="10">#REF!</definedName>
    <definedName name="TEST" localSheetId="8">#REF!</definedName>
    <definedName name="TEST" localSheetId="9">#REF!</definedName>
    <definedName name="TEST" localSheetId="11">#REF!</definedName>
    <definedName name="TEST" localSheetId="12">#REF!</definedName>
    <definedName name="TEST">#REF!</definedName>
    <definedName name="ttt" localSheetId="20">#REF!</definedName>
    <definedName name="ttt" localSheetId="0">#REF!</definedName>
    <definedName name="ttt" localSheetId="17">#REF!</definedName>
    <definedName name="ttt" localSheetId="13">#REF!</definedName>
    <definedName name="ttt" localSheetId="16">#REF!</definedName>
    <definedName name="ttt" localSheetId="18">#REF!</definedName>
    <definedName name="ttt" localSheetId="19">#REF!</definedName>
    <definedName name="ttt" localSheetId="10">#REF!</definedName>
    <definedName name="ttt" localSheetId="8">#REF!</definedName>
    <definedName name="ttt" localSheetId="9">#REF!</definedName>
    <definedName name="ttt" localSheetId="11">#REF!</definedName>
    <definedName name="ttt" localSheetId="12">#REF!</definedName>
    <definedName name="ttt">#REF!</definedName>
    <definedName name="typeofbidder" localSheetId="20">#REF!</definedName>
    <definedName name="typeofbidder" localSheetId="0">#REF!</definedName>
    <definedName name="typeofbidder" localSheetId="17">#REF!</definedName>
    <definedName name="typeofbidder" localSheetId="13">#REF!</definedName>
    <definedName name="typeofbidder" localSheetId="16">#REF!</definedName>
    <definedName name="typeofbidder" localSheetId="18">#REF!</definedName>
    <definedName name="typeofbidder" localSheetId="19">#REF!</definedName>
    <definedName name="typeofbidder" localSheetId="10">#REF!</definedName>
    <definedName name="typeofbidder" localSheetId="8">#REF!</definedName>
    <definedName name="typeofbidder" localSheetId="9">#REF!</definedName>
    <definedName name="typeofbidder" localSheetId="11">#REF!</definedName>
    <definedName name="typeofbidder" localSheetId="12">#REF!</definedName>
    <definedName name="typeofbidder">#REF!</definedName>
    <definedName name="uuu" localSheetId="20">#REF!</definedName>
    <definedName name="uuu" localSheetId="0">#REF!</definedName>
    <definedName name="uuu" localSheetId="17">#REF!</definedName>
    <definedName name="uuu" localSheetId="13">#REF!</definedName>
    <definedName name="uuu" localSheetId="16">#REF!</definedName>
    <definedName name="uuu" localSheetId="18">#REF!</definedName>
    <definedName name="uuu" localSheetId="19">#REF!</definedName>
    <definedName name="uuu" localSheetId="10">#REF!</definedName>
    <definedName name="uuu" localSheetId="8">#REF!</definedName>
    <definedName name="uuu" localSheetId="9">#REF!</definedName>
    <definedName name="uuu" localSheetId="11">#REF!</definedName>
    <definedName name="uuu" localSheetId="12">#REF!</definedName>
    <definedName name="uuu">#REF!</definedName>
    <definedName name="yyy" localSheetId="20">#REF!</definedName>
    <definedName name="yyy" localSheetId="0">#REF!</definedName>
    <definedName name="yyy" localSheetId="17">#REF!</definedName>
    <definedName name="yyy" localSheetId="13">#REF!</definedName>
    <definedName name="yyy" localSheetId="16">#REF!</definedName>
    <definedName name="yyy" localSheetId="18">#REF!</definedName>
    <definedName name="yyy" localSheetId="19">#REF!</definedName>
    <definedName name="yyy" localSheetId="10">#REF!</definedName>
    <definedName name="yyy" localSheetId="8">#REF!</definedName>
    <definedName name="yyy" localSheetId="9">#REF!</definedName>
    <definedName name="yyy" localSheetId="11">#REF!</definedName>
    <definedName name="yyy" localSheetId="12">#REF!</definedName>
    <definedName name="yyy">#REF!</definedName>
    <definedName name="Z_01ACF2E1_8E61_4459_ABC1_B6C183DEED61_.wvu.PrintArea" localSheetId="20" hidden="1">'Bid Form 2nd Envelope'!$A$1:$F$71</definedName>
    <definedName name="Z_01ACF2E1_8E61_4459_ABC1_B6C183DEED61_.wvu.PrintArea" localSheetId="17" hidden="1">'Entry Tax'!$A$1:$E$16</definedName>
    <definedName name="Z_01ACF2E1_8E61_4459_ABC1_B6C183DEED61_.wvu.PrintArea" localSheetId="18" hidden="1">Octroi!$A$1:$E$16</definedName>
    <definedName name="Z_01ACF2E1_8E61_4459_ABC1_B6C183DEED61_.wvu.PrintArea" localSheetId="19" hidden="1">'Other Taxes &amp; Duties'!$A$1:$F$16</definedName>
    <definedName name="Z_091A6405_72DB_46E0_B81A_EC53A5C58396_.wvu.PrintArea" localSheetId="20" hidden="1">'Bid Form 2nd Envelope'!$A$1:$F$71</definedName>
    <definedName name="Z_091A6405_72DB_46E0_B81A_EC53A5C58396_.wvu.PrintArea" localSheetId="17" hidden="1">'Entry Tax'!$A$1:$E$16</definedName>
    <definedName name="Z_091A6405_72DB_46E0_B81A_EC53A5C58396_.wvu.PrintArea" localSheetId="18" hidden="1">Octroi!$A$1:$E$16</definedName>
    <definedName name="Z_091A6405_72DB_46E0_B81A_EC53A5C58396_.wvu.PrintArea" localSheetId="19" hidden="1">'Other Taxes &amp; Duties'!$A$1:$F$16</definedName>
    <definedName name="Z_14D7F02E_BCCA_4517_ABC7_537FF4AEB67A_.wvu.PrintArea" localSheetId="20" hidden="1">'Bid Form 2nd Envelope'!$A$1:$F$71</definedName>
    <definedName name="Z_1586E746_E770_4DE8_8EE8_42BC4CF5206B_.wvu.Cols" localSheetId="2" hidden="1">'Name of Bidder'!$A$1:$A$65550,'Name of Bidder'!$E$1:$H$65550</definedName>
    <definedName name="Z_1586E746_E770_4DE8_8EE8_42BC4CF5206B_.wvu.PrintArea" localSheetId="2" hidden="1">'Name of Bidder'!$B$1:$C$46</definedName>
    <definedName name="Z_1586E746_E770_4DE8_8EE8_42BC4CF5206B_.wvu.Rows" localSheetId="2" hidden="1">'Name of Bidder'!$A$37:$IV$40</definedName>
    <definedName name="Z_1D1BEC92_0584_42FC_833F_7509E5F404C5_.wvu.Cols" localSheetId="20" hidden="1">'Bid Form 2nd Envelope'!$G:$J,'Bid Form 2nd Envelope'!$L:$M,'Bid Form 2nd Envelope'!$Z:$AA,'Bid Form 2nd Envelope'!$AE:$AJ</definedName>
    <definedName name="Z_1D1BEC92_0584_42FC_833F_7509E5F404C5_.wvu.Cols" localSheetId="13" hidden="1">'Letter of Discount'!$I:$T</definedName>
    <definedName name="Z_1D1BEC92_0584_42FC_833F_7509E5F404C5_.wvu.Cols" localSheetId="2" hidden="1">'Name of Bidder'!$A:$A,'Name of Bidder'!$D:$F,'Name of Bidder'!$L:$L,'Name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1D1BEC92_0584_42FC_833F_7509E5F404C5_.wvu.Cols" localSheetId="16" hidden="1">'N-W (Cr.)'!$C:$C,'N-W (Cr.)'!$H:$H,'N-W (Cr.)'!$M:$M,'N-W (Cr.)'!$R:$R</definedName>
    <definedName name="Z_1D1BEC92_0584_42FC_833F_7509E5F404C5_.wvu.Cols" localSheetId="3" hidden="1">'Sch-1a'!$G:$G,'Sch-1a'!$J:$L,'Sch-1a'!$P:$Q</definedName>
    <definedName name="Z_1D1BEC92_0584_42FC_833F_7509E5F404C5_.wvu.Cols" localSheetId="4" hidden="1">'Sch-1b '!$I:$J</definedName>
    <definedName name="Z_1D1BEC92_0584_42FC_833F_7509E5F404C5_.wvu.Cols" localSheetId="5" hidden="1">'Sch-2'!$B:$E,'Sch-2'!$G:$H,'Sch-2'!$M:$R</definedName>
    <definedName name="Z_1D1BEC92_0584_42FC_833F_7509E5F404C5_.wvu.Cols" localSheetId="6" hidden="1">'Sch-3'!$C:$H,'Sch-3'!$M:$N</definedName>
    <definedName name="Z_1D1BEC92_0584_42FC_833F_7509E5F404C5_.wvu.Cols" localSheetId="10" hidden="1">'Sch-4'!$G:$M</definedName>
    <definedName name="Z_1D1BEC92_0584_42FC_833F_7509E5F404C5_.wvu.Cols" localSheetId="9" hidden="1">'Sch-4c'!$Q:$Q</definedName>
    <definedName name="Z_1D1BEC92_0584_42FC_833F_7509E5F404C5_.wvu.Cols" localSheetId="11" hidden="1">'Sch-5 '!$L:$L</definedName>
    <definedName name="Z_1D1BEC92_0584_42FC_833F_7509E5F404C5_.wvu.Cols" localSheetId="12" hidden="1">'Sch-5 (After Discount)'!$F:$G</definedName>
    <definedName name="Z_1D1BEC92_0584_42FC_833F_7509E5F404C5_.wvu.Cols" localSheetId="15" hidden="1">'Sch-6b'!$Q:$Q</definedName>
    <definedName name="Z_1D1BEC92_0584_42FC_833F_7509E5F404C5_.wvu.FilterData" localSheetId="3" hidden="1">'Sch-1a'!$A$1:$A$1165</definedName>
    <definedName name="Z_1D1BEC92_0584_42FC_833F_7509E5F404C5_.wvu.FilterData" localSheetId="4" hidden="1">'Sch-1b '!$F$1:$F$329</definedName>
    <definedName name="Z_1D1BEC92_0584_42FC_833F_7509E5F404C5_.wvu.FilterData" localSheetId="5" hidden="1">'Sch-2'!$J$1:$J$27</definedName>
    <definedName name="Z_1D1BEC92_0584_42FC_833F_7509E5F404C5_.wvu.FilterData" localSheetId="6" hidden="1">'Sch-3'!$J$1:$J$433</definedName>
    <definedName name="Z_1D1BEC92_0584_42FC_833F_7509E5F404C5_.wvu.PrintArea" localSheetId="20" hidden="1">'Bid Form 2nd Envelope'!$A$1:$F$68</definedName>
    <definedName name="Z_1D1BEC92_0584_42FC_833F_7509E5F404C5_.wvu.PrintArea" localSheetId="0" hidden="1">Cover!$A$1:$F$15</definedName>
    <definedName name="Z_1D1BEC92_0584_42FC_833F_7509E5F404C5_.wvu.PrintArea" localSheetId="17" hidden="1">'Entry Tax'!$A$1:$E$16</definedName>
    <definedName name="Z_1D1BEC92_0584_42FC_833F_7509E5F404C5_.wvu.PrintArea" localSheetId="1" hidden="1">INSTRUCTIONS!$A$1:$J$39</definedName>
    <definedName name="Z_1D1BEC92_0584_42FC_833F_7509E5F404C5_.wvu.PrintArea" localSheetId="13" hidden="1">'Letter of Discount'!$A$1:$H$54</definedName>
    <definedName name="Z_1D1BEC92_0584_42FC_833F_7509E5F404C5_.wvu.PrintArea" localSheetId="2" hidden="1">'Name of Bidder'!$B$1:$C$46</definedName>
    <definedName name="Z_1D1BEC92_0584_42FC_833F_7509E5F404C5_.wvu.PrintArea" localSheetId="18" hidden="1">Octroi!$A$1:$E$16</definedName>
    <definedName name="Z_1D1BEC92_0584_42FC_833F_7509E5F404C5_.wvu.PrintArea" localSheetId="19" hidden="1">'Other Taxes &amp; Duties'!$A$1:$F$16</definedName>
    <definedName name="Z_1D1BEC92_0584_42FC_833F_7509E5F404C5_.wvu.PrintArea" localSheetId="3" hidden="1">'Sch-1a'!$A$1:$I$33</definedName>
    <definedName name="Z_1D1BEC92_0584_42FC_833F_7509E5F404C5_.wvu.PrintArea" localSheetId="4" hidden="1">'Sch-1b '!$A$1:$I$32</definedName>
    <definedName name="Z_1D1BEC92_0584_42FC_833F_7509E5F404C5_.wvu.PrintArea" localSheetId="5" hidden="1">'Sch-2'!$A$1:$Q$27</definedName>
    <definedName name="Z_1D1BEC92_0584_42FC_833F_7509E5F404C5_.wvu.PrintArea" localSheetId="6" hidden="1">'Sch-3'!$A$1:$M$30</definedName>
    <definedName name="Z_1D1BEC92_0584_42FC_833F_7509E5F404C5_.wvu.PrintArea" localSheetId="10" hidden="1">'Sch-4'!$A$1:$E$37</definedName>
    <definedName name="Z_1D1BEC92_0584_42FC_833F_7509E5F404C5_.wvu.PrintArea" localSheetId="7" hidden="1">'Sch-4a'!$A$1:$G$26</definedName>
    <definedName name="Z_1D1BEC92_0584_42FC_833F_7509E5F404C5_.wvu.PrintArea" localSheetId="8" hidden="1">'Sch-4b'!$A$1:$G$26</definedName>
    <definedName name="Z_1D1BEC92_0584_42FC_833F_7509E5F404C5_.wvu.PrintArea" localSheetId="9" hidden="1">'Sch-4c'!$A$1:$P$26</definedName>
    <definedName name="Z_1D1BEC92_0584_42FC_833F_7509E5F404C5_.wvu.PrintArea" localSheetId="11" hidden="1">'Sch-5 '!$A$1:$E$47</definedName>
    <definedName name="Z_1D1BEC92_0584_42FC_833F_7509E5F404C5_.wvu.PrintArea" localSheetId="12" hidden="1">'Sch-5 (After Discount)'!$A$1:$E$48</definedName>
    <definedName name="Z_1D1BEC92_0584_42FC_833F_7509E5F404C5_.wvu.PrintArea" localSheetId="14" hidden="1">'Sch-6a'!$A$1:$D$44</definedName>
    <definedName name="Z_1D1BEC92_0584_42FC_833F_7509E5F404C5_.wvu.PrintArea" localSheetId="15" hidden="1">'Sch-6b'!$A$1:$P$52</definedName>
    <definedName name="Z_1D1BEC92_0584_42FC_833F_7509E5F404C5_.wvu.PrintTitles" localSheetId="3" hidden="1">'Sch-1a'!$17:$20</definedName>
    <definedName name="Z_1D1BEC92_0584_42FC_833F_7509E5F404C5_.wvu.PrintTitles" localSheetId="4" hidden="1">'Sch-1b '!$17:$19</definedName>
    <definedName name="Z_1D1BEC92_0584_42FC_833F_7509E5F404C5_.wvu.PrintTitles" localSheetId="5" hidden="1">'Sch-2'!$17:$20</definedName>
    <definedName name="Z_1D1BEC92_0584_42FC_833F_7509E5F404C5_.wvu.PrintTitles" localSheetId="6" hidden="1">'Sch-3'!$17:$20</definedName>
    <definedName name="Z_1D1BEC92_0584_42FC_833F_7509E5F404C5_.wvu.PrintTitles" localSheetId="10" hidden="1">'Sch-4'!$16:$16</definedName>
    <definedName name="Z_1D1BEC92_0584_42FC_833F_7509E5F404C5_.wvu.PrintTitles" localSheetId="7" hidden="1">'Sch-4a'!$16:$18</definedName>
    <definedName name="Z_1D1BEC92_0584_42FC_833F_7509E5F404C5_.wvu.PrintTitles" localSheetId="8" hidden="1">'Sch-4b'!$16:$18</definedName>
    <definedName name="Z_1D1BEC92_0584_42FC_833F_7509E5F404C5_.wvu.PrintTitles" localSheetId="11" hidden="1">'Sch-5 '!$16:$16</definedName>
    <definedName name="Z_1D1BEC92_0584_42FC_833F_7509E5F404C5_.wvu.PrintTitles" localSheetId="12" hidden="1">'Sch-5 (After Discount)'!$15:$15</definedName>
    <definedName name="Z_1D1BEC92_0584_42FC_833F_7509E5F404C5_.wvu.Rows" localSheetId="20" hidden="1">'Bid Form 2nd Envelope'!$25:$28,'Bid Form 2nd Envelope'!$39:$41,'Bid Form 2nd Envelope'!$43:$45</definedName>
    <definedName name="Z_1D1BEC92_0584_42FC_833F_7509E5F404C5_.wvu.Rows" localSheetId="1" hidden="1">INSTRUCTIONS!$31:$33,INSTRUCTIONS!$39:$54</definedName>
    <definedName name="Z_1D1BEC92_0584_42FC_833F_7509E5F404C5_.wvu.Rows" localSheetId="13" hidden="1">'Letter of Discount'!$27:$29,'Letter of Discount'!$37:$39,'Letter of Discount'!$43:$46</definedName>
    <definedName name="Z_1D1BEC92_0584_42FC_833F_7509E5F404C5_.wvu.Rows" localSheetId="2" hidden="1">'Name of Bidder'!$6:$6,'Name of Bidder'!$8:$8,'Name of Bidder'!$11:$14,'Name of Bidder'!$22:$23,'Name of Bidder'!$25:$29,'Name of Bidder'!$33:$41</definedName>
    <definedName name="Z_1D1BEC92_0584_42FC_833F_7509E5F404C5_.wvu.Rows" localSheetId="10" hidden="1">'Sch-4'!$27:$29</definedName>
    <definedName name="Z_1D1BEC92_0584_42FC_833F_7509E5F404C5_.wvu.Rows" localSheetId="11" hidden="1">'Sch-5 '!$26:$34,'Sch-5 '!$53:$57</definedName>
    <definedName name="Z_1D1BEC92_0584_42FC_833F_7509E5F404C5_.wvu.Rows" localSheetId="12" hidden="1">'Sch-5 (After Discount)'!$22:$22,'Sch-5 (After Discount)'!$25:$33,'Sch-5 (After Discount)'!$52:$62</definedName>
    <definedName name="Z_1D1BEC92_0584_42FC_833F_7509E5F404C5_.wvu.Rows" localSheetId="14" hidden="1">'Sch-6a'!$24:$40</definedName>
    <definedName name="Z_1D1BEC92_0584_42FC_833F_7509E5F404C5_.wvu.Rows" localSheetId="15" hidden="1">'Sch-6b'!$23:$39,'Sch-6b'!$43:$46,'Sch-6b'!$57:$61</definedName>
    <definedName name="Z_20A53A97_D2BD_4E7F_8ABC_E5DF94CF88E8_.wvu.Cols" localSheetId="2" hidden="1">'Name of Bidder'!$A$1:$A$65550,'Name of Bidder'!$E$1:$H$65550</definedName>
    <definedName name="Z_20A53A97_D2BD_4E7F_8ABC_E5DF94CF88E8_.wvu.PrintArea" localSheetId="2" hidden="1">'Name of Bidder'!$B$1:$C$46</definedName>
    <definedName name="Z_20A53A97_D2BD_4E7F_8ABC_E5DF94CF88E8_.wvu.Rows" localSheetId="2" hidden="1">'Name of Bidder'!$A$37:$IV$40</definedName>
    <definedName name="Z_27A45B7A_04F2_4516_B80B_5ED0825D4ED3_.wvu.PrintArea" localSheetId="20" hidden="1">'Bid Form 2nd Envelope'!$A$1:$F$71</definedName>
    <definedName name="Z_27A45B7A_04F2_4516_B80B_5ED0825D4ED3_.wvu.PrintArea" localSheetId="17" hidden="1">'Entry Tax'!$A$1:$E$16</definedName>
    <definedName name="Z_27A45B7A_04F2_4516_B80B_5ED0825D4ED3_.wvu.PrintArea" localSheetId="18" hidden="1">Octroi!$A$1:$E$16</definedName>
    <definedName name="Z_27A45B7A_04F2_4516_B80B_5ED0825D4ED3_.wvu.PrintArea" localSheetId="19" hidden="1">'Other Taxes &amp; Duties'!$A$1:$F$16</definedName>
    <definedName name="Z_280EA05C_4582_4B0F_895F_5C9134A73222_.wvu.Cols" localSheetId="2" hidden="1">'Name of Bidder'!$A$1:$A$65550,'Name of Bidder'!$E$1:$H$65550</definedName>
    <definedName name="Z_280EA05C_4582_4B0F_895F_5C9134A73222_.wvu.PrintArea" localSheetId="2" hidden="1">'Name of Bidder'!$B$1:$C$46</definedName>
    <definedName name="Z_280EA05C_4582_4B0F_895F_5C9134A73222_.wvu.Rows" localSheetId="2" hidden="1">'Name of Bidder'!$A$37:$IV$40</definedName>
    <definedName name="Z_2D00FBC4_B44C_45F2_933A_BDA8B3EEC59C_.wvu.PrintArea" localSheetId="1" hidden="1">INSTRUCTIONS!$A$1:$J$38</definedName>
    <definedName name="Z_2D00FBC4_B44C_45F2_933A_BDA8B3EEC59C_.wvu.PrintArea" localSheetId="10" hidden="1">'Sch-4'!$A$3:$E$41</definedName>
    <definedName name="Z_2D00FBC4_B44C_45F2_933A_BDA8B3EEC59C_.wvu.Rows" localSheetId="1" hidden="1">INSTRUCTIONS!#REF!,INSTRUCTIONS!$40:$55</definedName>
    <definedName name="Z_334BFE7B_729F_4B5F_BBFA_FE5871D8551A_.wvu.Cols" localSheetId="20" hidden="1">'Bid Form 2nd Envelope'!$G:$J</definedName>
    <definedName name="Z_334BFE7B_729F_4B5F_BBFA_FE5871D8551A_.wvu.Cols" localSheetId="16" hidden="1">'N-W (Cr.)'!$C:$C,'N-W (Cr.)'!$H:$H,'N-W (Cr.)'!$M:$M,'N-W (Cr.)'!$R:$R</definedName>
    <definedName name="Z_334BFE7B_729F_4B5F_BBFA_FE5871D8551A_.wvu.Cols" localSheetId="3" hidden="1">'Sch-1a'!$L:$AZ</definedName>
    <definedName name="Z_334BFE7B_729F_4B5F_BBFA_FE5871D8551A_.wvu.Cols" localSheetId="4" hidden="1">'Sch-1b '!$K:$P</definedName>
    <definedName name="Z_334BFE7B_729F_4B5F_BBFA_FE5871D8551A_.wvu.Cols" localSheetId="10" hidden="1">'Sch-4'!$F:$J</definedName>
    <definedName name="Z_334BFE7B_729F_4B5F_BBFA_FE5871D8551A_.wvu.Cols" localSheetId="11" hidden="1">'Sch-5 '!$J:$J,'Sch-5 '!$L:$L</definedName>
    <definedName name="Z_334BFE7B_729F_4B5F_BBFA_FE5871D8551A_.wvu.Cols" localSheetId="12" hidden="1">'Sch-5 (After Discount)'!$F:$H,'Sch-5 (After Discount)'!$J:$J</definedName>
    <definedName name="Z_334BFE7B_729F_4B5F_BBFA_FE5871D8551A_.wvu.FilterData" localSheetId="4" hidden="1">'Sch-1b '!#REF!</definedName>
    <definedName name="Z_334BFE7B_729F_4B5F_BBFA_FE5871D8551A_.wvu.FilterData" localSheetId="5" hidden="1">'Sch-2'!#REF!</definedName>
    <definedName name="Z_334BFE7B_729F_4B5F_BBFA_FE5871D8551A_.wvu.PrintArea" localSheetId="20" hidden="1">'Bid Form 2nd Envelope'!$A$1:$F$68</definedName>
    <definedName name="Z_334BFE7B_729F_4B5F_BBFA_FE5871D8551A_.wvu.PrintArea" localSheetId="17" hidden="1">'Entry Tax'!$A$1:$E$16</definedName>
    <definedName name="Z_334BFE7B_729F_4B5F_BBFA_FE5871D8551A_.wvu.PrintArea" localSheetId="1" hidden="1">INSTRUCTIONS!$A$1:$J$38</definedName>
    <definedName name="Z_334BFE7B_729F_4B5F_BBFA_FE5871D8551A_.wvu.PrintArea" localSheetId="13" hidden="1">'Letter of Discount'!$A$1:$H$54</definedName>
    <definedName name="Z_334BFE7B_729F_4B5F_BBFA_FE5871D8551A_.wvu.PrintArea" localSheetId="18" hidden="1">Octroi!$A$1:$E$16</definedName>
    <definedName name="Z_334BFE7B_729F_4B5F_BBFA_FE5871D8551A_.wvu.PrintArea" localSheetId="19" hidden="1">'Other Taxes &amp; Duties'!$A$1:$F$16</definedName>
    <definedName name="Z_334BFE7B_729F_4B5F_BBFA_FE5871D8551A_.wvu.PrintArea" localSheetId="3" hidden="1">'Sch-1a'!$A$1:$H$35</definedName>
    <definedName name="Z_334BFE7B_729F_4B5F_BBFA_FE5871D8551A_.wvu.PrintArea" localSheetId="4" hidden="1">'Sch-1b '!$A$1:$J$37</definedName>
    <definedName name="Z_334BFE7B_729F_4B5F_BBFA_FE5871D8551A_.wvu.PrintArea" localSheetId="5" hidden="1">'Sch-2'!$A$1:$L$27</definedName>
    <definedName name="Z_334BFE7B_729F_4B5F_BBFA_FE5871D8551A_.wvu.PrintArea" localSheetId="6" hidden="1">'Sch-3'!$A$1:$N$29</definedName>
    <definedName name="Z_334BFE7B_729F_4B5F_BBFA_FE5871D8551A_.wvu.PrintArea" localSheetId="10" hidden="1">'Sch-4'!$A$1:$E$38</definedName>
    <definedName name="Z_334BFE7B_729F_4B5F_BBFA_FE5871D8551A_.wvu.PrintArea" localSheetId="7" hidden="1">'Sch-4a'!$A$1:$G$26</definedName>
    <definedName name="Z_334BFE7B_729F_4B5F_BBFA_FE5871D8551A_.wvu.PrintArea" localSheetId="8" hidden="1">'Sch-4b'!$A$1:$G$26</definedName>
    <definedName name="Z_334BFE7B_729F_4B5F_BBFA_FE5871D8551A_.wvu.PrintArea" localSheetId="9" hidden="1">'Sch-4c'!$A$1:$P$26</definedName>
    <definedName name="Z_334BFE7B_729F_4B5F_BBFA_FE5871D8551A_.wvu.PrintArea" localSheetId="11" hidden="1">'Sch-5 '!$A$1:$E$49</definedName>
    <definedName name="Z_334BFE7B_729F_4B5F_BBFA_FE5871D8551A_.wvu.PrintArea" localSheetId="12" hidden="1">'Sch-5 (After Discount)'!$A$1:$E$48</definedName>
    <definedName name="Z_334BFE7B_729F_4B5F_BBFA_FE5871D8551A_.wvu.PrintArea" localSheetId="14" hidden="1">'Sch-6a'!$A$1:$D$46</definedName>
    <definedName name="Z_334BFE7B_729F_4B5F_BBFA_FE5871D8551A_.wvu.PrintArea" localSheetId="15" hidden="1">'Sch-6b'!$A$1:$Q$52</definedName>
    <definedName name="Z_334BFE7B_729F_4B5F_BBFA_FE5871D8551A_.wvu.PrintTitles" localSheetId="3" hidden="1">'Sch-1a'!$17:$20</definedName>
    <definedName name="Z_334BFE7B_729F_4B5F_BBFA_FE5871D8551A_.wvu.PrintTitles" localSheetId="4" hidden="1">'Sch-1b '!$17:$19</definedName>
    <definedName name="Z_334BFE7B_729F_4B5F_BBFA_FE5871D8551A_.wvu.PrintTitles" localSheetId="5" hidden="1">'Sch-2'!$17:$20</definedName>
    <definedName name="Z_334BFE7B_729F_4B5F_BBFA_FE5871D8551A_.wvu.PrintTitles" localSheetId="6" hidden="1">'Sch-3'!$17:$20</definedName>
    <definedName name="Z_334BFE7B_729F_4B5F_BBFA_FE5871D8551A_.wvu.PrintTitles" localSheetId="10" hidden="1">'Sch-4'!$16:$16</definedName>
    <definedName name="Z_334BFE7B_729F_4B5F_BBFA_FE5871D8551A_.wvu.PrintTitles" localSheetId="7" hidden="1">'Sch-4a'!$16:$18</definedName>
    <definedName name="Z_334BFE7B_729F_4B5F_BBFA_FE5871D8551A_.wvu.PrintTitles" localSheetId="8" hidden="1">'Sch-4b'!$16:$18</definedName>
    <definedName name="Z_334BFE7B_729F_4B5F_BBFA_FE5871D8551A_.wvu.PrintTitles" localSheetId="11" hidden="1">'Sch-5 '!$16:$16</definedName>
    <definedName name="Z_334BFE7B_729F_4B5F_BBFA_FE5871D8551A_.wvu.PrintTitles" localSheetId="12" hidden="1">'Sch-5 (After Discount)'!$15:$15</definedName>
    <definedName name="Z_334BFE7B_729F_4B5F_BBFA_FE5871D8551A_.wvu.Rows" localSheetId="1" hidden="1">INSTRUCTIONS!$40:$55</definedName>
    <definedName name="Z_334BFE7B_729F_4B5F_BBFA_FE5871D8551A_.wvu.Rows" localSheetId="13" hidden="1">'Letter of Discount'!$42:$44,'Letter of Discount'!$66:$70,'Letter of Discount'!$87:$117</definedName>
    <definedName name="Z_334BFE7B_729F_4B5F_BBFA_FE5871D8551A_.wvu.Rows" localSheetId="3" hidden="1">'Sch-1a'!$36:$616</definedName>
    <definedName name="Z_334BFE7B_729F_4B5F_BBFA_FE5871D8551A_.wvu.Rows" localSheetId="11" hidden="1">'Sch-5 '!$53:$57</definedName>
    <definedName name="Z_334BFE7B_729F_4B5F_BBFA_FE5871D8551A_.wvu.Rows" localSheetId="12" hidden="1">'Sch-5 (After Discount)'!$52:$62</definedName>
    <definedName name="Z_3A279989_B775_4FE0_B80B_D9B19EF06FB8_.wvu.Cols" localSheetId="20" hidden="1">'Bid Form 2nd Envelope'!$G:$J,'Bid Form 2nd Envelope'!$L:$M,'Bid Form 2nd Envelope'!$Z:$AA,'Bid Form 2nd Envelope'!$AE:$AJ</definedName>
    <definedName name="Z_3A279989_B775_4FE0_B80B_D9B19EF06FB8_.wvu.Cols" localSheetId="13" hidden="1">'Letter of Discount'!$I:$T</definedName>
    <definedName name="Z_3A279989_B775_4FE0_B80B_D9B19EF06FB8_.wvu.Cols" localSheetId="2" hidden="1">'Name of Bidder'!$A:$A,'Name of Bidder'!$D:$F,'Name of Bidder'!$L:$L,'Name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3A279989_B775_4FE0_B80B_D9B19EF06FB8_.wvu.Cols" localSheetId="16" hidden="1">'N-W (Cr.)'!$C:$C,'N-W (Cr.)'!$H:$H,'N-W (Cr.)'!$M:$M,'N-W (Cr.)'!$R:$R</definedName>
    <definedName name="Z_3A279989_B775_4FE0_B80B_D9B19EF06FB8_.wvu.Cols" localSheetId="3" hidden="1">'Sch-1a'!$G:$G,'Sch-1a'!$J:$L,'Sch-1a'!$P:$Q</definedName>
    <definedName name="Z_3A279989_B775_4FE0_B80B_D9B19EF06FB8_.wvu.Cols" localSheetId="4" hidden="1">'Sch-1b '!$I:$J</definedName>
    <definedName name="Z_3A279989_B775_4FE0_B80B_D9B19EF06FB8_.wvu.Cols" localSheetId="5" hidden="1">'Sch-2'!$B:$E,'Sch-2'!$G:$H,'Sch-2'!$M:$R</definedName>
    <definedName name="Z_3A279989_B775_4FE0_B80B_D9B19EF06FB8_.wvu.Cols" localSheetId="6" hidden="1">'Sch-3'!$C:$H,'Sch-3'!$M:$N</definedName>
    <definedName name="Z_3A279989_B775_4FE0_B80B_D9B19EF06FB8_.wvu.Cols" localSheetId="10" hidden="1">'Sch-4'!$G:$M</definedName>
    <definedName name="Z_3A279989_B775_4FE0_B80B_D9B19EF06FB8_.wvu.Cols" localSheetId="9" hidden="1">'Sch-4c'!$Q:$Q</definedName>
    <definedName name="Z_3A279989_B775_4FE0_B80B_D9B19EF06FB8_.wvu.Cols" localSheetId="11" hidden="1">'Sch-5 '!$L:$L</definedName>
    <definedName name="Z_3A279989_B775_4FE0_B80B_D9B19EF06FB8_.wvu.Cols" localSheetId="12" hidden="1">'Sch-5 (After Discount)'!$F:$G</definedName>
    <definedName name="Z_3A279989_B775_4FE0_B80B_D9B19EF06FB8_.wvu.Cols" localSheetId="15" hidden="1">'Sch-6b'!$Q:$Q</definedName>
    <definedName name="Z_3A279989_B775_4FE0_B80B_D9B19EF06FB8_.wvu.FilterData" localSheetId="3" hidden="1">'Sch-1a'!$A$1:$A$1165</definedName>
    <definedName name="Z_3A279989_B775_4FE0_B80B_D9B19EF06FB8_.wvu.FilterData" localSheetId="4" hidden="1">'Sch-1b '!$F$1:$F$329</definedName>
    <definedName name="Z_3A279989_B775_4FE0_B80B_D9B19EF06FB8_.wvu.FilterData" localSheetId="5" hidden="1">'Sch-2'!$J$1:$J$27</definedName>
    <definedName name="Z_3A279989_B775_4FE0_B80B_D9B19EF06FB8_.wvu.FilterData" localSheetId="6" hidden="1">'Sch-3'!$J$1:$J$433</definedName>
    <definedName name="Z_3A279989_B775_4FE0_B80B_D9B19EF06FB8_.wvu.PrintArea" localSheetId="20" hidden="1">'Bid Form 2nd Envelope'!$A$1:$F$68</definedName>
    <definedName name="Z_3A279989_B775_4FE0_B80B_D9B19EF06FB8_.wvu.PrintArea" localSheetId="0" hidden="1">Cover!$A$1:$F$15</definedName>
    <definedName name="Z_3A279989_B775_4FE0_B80B_D9B19EF06FB8_.wvu.PrintArea" localSheetId="17" hidden="1">'Entry Tax'!$A$1:$E$16</definedName>
    <definedName name="Z_3A279989_B775_4FE0_B80B_D9B19EF06FB8_.wvu.PrintArea" localSheetId="1" hidden="1">INSTRUCTIONS!$A$1:$J$39</definedName>
    <definedName name="Z_3A279989_B775_4FE0_B80B_D9B19EF06FB8_.wvu.PrintArea" localSheetId="13" hidden="1">'Letter of Discount'!$A$1:$H$54</definedName>
    <definedName name="Z_3A279989_B775_4FE0_B80B_D9B19EF06FB8_.wvu.PrintArea" localSheetId="2" hidden="1">'Name of Bidder'!$B$1:$C$46</definedName>
    <definedName name="Z_3A279989_B775_4FE0_B80B_D9B19EF06FB8_.wvu.PrintArea" localSheetId="18" hidden="1">Octroi!$A$1:$E$16</definedName>
    <definedName name="Z_3A279989_B775_4FE0_B80B_D9B19EF06FB8_.wvu.PrintArea" localSheetId="19" hidden="1">'Other Taxes &amp; Duties'!$A$1:$F$16</definedName>
    <definedName name="Z_3A279989_B775_4FE0_B80B_D9B19EF06FB8_.wvu.PrintArea" localSheetId="3" hidden="1">'Sch-1a'!$A$1:$I$33</definedName>
    <definedName name="Z_3A279989_B775_4FE0_B80B_D9B19EF06FB8_.wvu.PrintArea" localSheetId="4" hidden="1">'Sch-1b '!$A$1:$I$32</definedName>
    <definedName name="Z_3A279989_B775_4FE0_B80B_D9B19EF06FB8_.wvu.PrintArea" localSheetId="5" hidden="1">'Sch-2'!$A$1:$Q$27</definedName>
    <definedName name="Z_3A279989_B775_4FE0_B80B_D9B19EF06FB8_.wvu.PrintArea" localSheetId="6" hidden="1">'Sch-3'!$A$1:$M$30</definedName>
    <definedName name="Z_3A279989_B775_4FE0_B80B_D9B19EF06FB8_.wvu.PrintArea" localSheetId="10" hidden="1">'Sch-4'!$A$1:$E$37</definedName>
    <definedName name="Z_3A279989_B775_4FE0_B80B_D9B19EF06FB8_.wvu.PrintArea" localSheetId="7" hidden="1">'Sch-4a'!$A$1:$G$26</definedName>
    <definedName name="Z_3A279989_B775_4FE0_B80B_D9B19EF06FB8_.wvu.PrintArea" localSheetId="8" hidden="1">'Sch-4b'!$A$1:$G$26</definedName>
    <definedName name="Z_3A279989_B775_4FE0_B80B_D9B19EF06FB8_.wvu.PrintArea" localSheetId="9" hidden="1">'Sch-4c'!$A$1:$P$26</definedName>
    <definedName name="Z_3A279989_B775_4FE0_B80B_D9B19EF06FB8_.wvu.PrintArea" localSheetId="11" hidden="1">'Sch-5 '!$A$1:$E$47</definedName>
    <definedName name="Z_3A279989_B775_4FE0_B80B_D9B19EF06FB8_.wvu.PrintArea" localSheetId="12" hidden="1">'Sch-5 (After Discount)'!$A$1:$E$48</definedName>
    <definedName name="Z_3A279989_B775_4FE0_B80B_D9B19EF06FB8_.wvu.PrintArea" localSheetId="14" hidden="1">'Sch-6a'!$A$1:$D$44</definedName>
    <definedName name="Z_3A279989_B775_4FE0_B80B_D9B19EF06FB8_.wvu.PrintArea" localSheetId="15" hidden="1">'Sch-6b'!$A$1:$P$52</definedName>
    <definedName name="Z_3A279989_B775_4FE0_B80B_D9B19EF06FB8_.wvu.PrintTitles" localSheetId="3" hidden="1">'Sch-1a'!$17:$20</definedName>
    <definedName name="Z_3A279989_B775_4FE0_B80B_D9B19EF06FB8_.wvu.PrintTitles" localSheetId="4" hidden="1">'Sch-1b '!$17:$19</definedName>
    <definedName name="Z_3A279989_B775_4FE0_B80B_D9B19EF06FB8_.wvu.PrintTitles" localSheetId="5" hidden="1">'Sch-2'!$17:$20</definedName>
    <definedName name="Z_3A279989_B775_4FE0_B80B_D9B19EF06FB8_.wvu.PrintTitles" localSheetId="6" hidden="1">'Sch-3'!$17:$20</definedName>
    <definedName name="Z_3A279989_B775_4FE0_B80B_D9B19EF06FB8_.wvu.PrintTitles" localSheetId="10" hidden="1">'Sch-4'!$16:$16</definedName>
    <definedName name="Z_3A279989_B775_4FE0_B80B_D9B19EF06FB8_.wvu.PrintTitles" localSheetId="7" hidden="1">'Sch-4a'!$16:$18</definedName>
    <definedName name="Z_3A279989_B775_4FE0_B80B_D9B19EF06FB8_.wvu.PrintTitles" localSheetId="8" hidden="1">'Sch-4b'!$16:$18</definedName>
    <definedName name="Z_3A279989_B775_4FE0_B80B_D9B19EF06FB8_.wvu.PrintTitles" localSheetId="11" hidden="1">'Sch-5 '!$16:$16</definedName>
    <definedName name="Z_3A279989_B775_4FE0_B80B_D9B19EF06FB8_.wvu.PrintTitles" localSheetId="12" hidden="1">'Sch-5 (After Discount)'!$15:$15</definedName>
    <definedName name="Z_3A279989_B775_4FE0_B80B_D9B19EF06FB8_.wvu.Rows" localSheetId="20" hidden="1">'Bid Form 2nd Envelope'!$25:$28,'Bid Form 2nd Envelope'!$39:$41,'Bid Form 2nd Envelope'!$43:$45</definedName>
    <definedName name="Z_3A279989_B775_4FE0_B80B_D9B19EF06FB8_.wvu.Rows" localSheetId="1" hidden="1">INSTRUCTIONS!$31:$33,INSTRUCTIONS!$39:$54</definedName>
    <definedName name="Z_3A279989_B775_4FE0_B80B_D9B19EF06FB8_.wvu.Rows" localSheetId="13" hidden="1">'Letter of Discount'!$27:$29,'Letter of Discount'!$37:$39,'Letter of Discount'!$43:$46</definedName>
    <definedName name="Z_3A279989_B775_4FE0_B80B_D9B19EF06FB8_.wvu.Rows" localSheetId="2" hidden="1">'Name of Bidder'!$6:$6,'Name of Bidder'!$8:$8,'Name of Bidder'!$11:$14,'Name of Bidder'!$22:$23,'Name of Bidder'!$25:$29,'Name of Bidder'!$33:$41</definedName>
    <definedName name="Z_3A279989_B775_4FE0_B80B_D9B19EF06FB8_.wvu.Rows" localSheetId="10" hidden="1">'Sch-4'!$27:$29</definedName>
    <definedName name="Z_3A279989_B775_4FE0_B80B_D9B19EF06FB8_.wvu.Rows" localSheetId="11" hidden="1">'Sch-5 '!$26:$34,'Sch-5 '!$53:$57</definedName>
    <definedName name="Z_3A279989_B775_4FE0_B80B_D9B19EF06FB8_.wvu.Rows" localSheetId="12" hidden="1">'Sch-5 (After Discount)'!$22:$22,'Sch-5 (After Discount)'!$25:$33,'Sch-5 (After Discount)'!$52:$62</definedName>
    <definedName name="Z_3A279989_B775_4FE0_B80B_D9B19EF06FB8_.wvu.Rows" localSheetId="14" hidden="1">'Sch-6a'!$24:$40</definedName>
    <definedName name="Z_3A279989_B775_4FE0_B80B_D9B19EF06FB8_.wvu.Rows" localSheetId="15" hidden="1">'Sch-6b'!$23:$39,'Sch-6b'!$43:$46,'Sch-6b'!$57:$61</definedName>
    <definedName name="Z_3E286A90_B39B_4EF7_ADAF_AD9055F4EE3F_.wvu.Cols" localSheetId="20" hidden="1">'Bid Form 2nd Envelope'!$G:$J</definedName>
    <definedName name="Z_3E286A90_B39B_4EF7_ADAF_AD9055F4EE3F_.wvu.Cols" localSheetId="13" hidden="1">'Letter of Discount'!$I:$BE</definedName>
    <definedName name="Z_3E286A90_B39B_4EF7_ADAF_AD9055F4EE3F_.wvu.Cols" localSheetId="16" hidden="1">'N-W (Cr.)'!$C:$C,'N-W (Cr.)'!$H:$H,'N-W (Cr.)'!$M:$M,'N-W (Cr.)'!$R:$R</definedName>
    <definedName name="Z_3E286A90_B39B_4EF7_ADAF_AD9055F4EE3F_.wvu.Cols" localSheetId="3" hidden="1">'Sch-1a'!$L:$AH,'Sch-1a'!$AK:$BC</definedName>
    <definedName name="Z_3E286A90_B39B_4EF7_ADAF_AD9055F4EE3F_.wvu.Cols" localSheetId="4" hidden="1">'Sch-1b '!$K:$P,'Sch-1b '!$U:$AN</definedName>
    <definedName name="Z_3E286A90_B39B_4EF7_ADAF_AD9055F4EE3F_.wvu.Cols" localSheetId="5" hidden="1">'Sch-2'!$P:$AN</definedName>
    <definedName name="Z_3E286A90_B39B_4EF7_ADAF_AD9055F4EE3F_.wvu.Cols" localSheetId="6" hidden="1">'Sch-3'!$O:$AM</definedName>
    <definedName name="Z_3E286A90_B39B_4EF7_ADAF_AD9055F4EE3F_.wvu.Cols" localSheetId="10" hidden="1">'Sch-4'!$F:$CG</definedName>
    <definedName name="Z_3E286A90_B39B_4EF7_ADAF_AD9055F4EE3F_.wvu.Cols" localSheetId="11" hidden="1">'Sch-5 '!$J:$J,'Sch-5 '!$L:$CB</definedName>
    <definedName name="Z_3E286A90_B39B_4EF7_ADAF_AD9055F4EE3F_.wvu.Cols" localSheetId="12" hidden="1">'Sch-5 (After Discount)'!$F:$H,'Sch-5 (After Discount)'!$J:$J</definedName>
    <definedName name="Z_3E286A90_B39B_4EF7_ADAF_AD9055F4EE3F_.wvu.FilterData" localSheetId="4" hidden="1">'Sch-1b '!#REF!</definedName>
    <definedName name="Z_3E286A90_B39B_4EF7_ADAF_AD9055F4EE3F_.wvu.PrintArea" localSheetId="20" hidden="1">'Bid Form 2nd Envelope'!$A$1:$F$68</definedName>
    <definedName name="Z_3E286A90_B39B_4EF7_ADAF_AD9055F4EE3F_.wvu.PrintArea" localSheetId="17" hidden="1">'Entry Tax'!$A$1:$E$16</definedName>
    <definedName name="Z_3E286A90_B39B_4EF7_ADAF_AD9055F4EE3F_.wvu.PrintArea" localSheetId="1" hidden="1">INSTRUCTIONS!$A$1:$J$38</definedName>
    <definedName name="Z_3E286A90_B39B_4EF7_ADAF_AD9055F4EE3F_.wvu.PrintArea" localSheetId="13" hidden="1">'Letter of Discount'!$A$1:$H$54</definedName>
    <definedName name="Z_3E286A90_B39B_4EF7_ADAF_AD9055F4EE3F_.wvu.PrintArea" localSheetId="18" hidden="1">Octroi!$A$1:$E$16</definedName>
    <definedName name="Z_3E286A90_B39B_4EF7_ADAF_AD9055F4EE3F_.wvu.PrintArea" localSheetId="19" hidden="1">'Other Taxes &amp; Duties'!$A$1:$F$16</definedName>
    <definedName name="Z_3E286A90_B39B_4EF7_ADAF_AD9055F4EE3F_.wvu.PrintArea" localSheetId="3" hidden="1">'Sch-1a'!$A$1:$H$35</definedName>
    <definedName name="Z_3E286A90_B39B_4EF7_ADAF_AD9055F4EE3F_.wvu.PrintArea" localSheetId="4" hidden="1">'Sch-1b '!$A$1:$J$37</definedName>
    <definedName name="Z_3E286A90_B39B_4EF7_ADAF_AD9055F4EE3F_.wvu.PrintArea" localSheetId="5" hidden="1">'Sch-2'!$A$1:$L$27</definedName>
    <definedName name="Z_3E286A90_B39B_4EF7_ADAF_AD9055F4EE3F_.wvu.PrintArea" localSheetId="6" hidden="1">'Sch-3'!$A$1:$N$29</definedName>
    <definedName name="Z_3E286A90_B39B_4EF7_ADAF_AD9055F4EE3F_.wvu.PrintArea" localSheetId="10" hidden="1">'Sch-4'!$A$1:$E$38</definedName>
    <definedName name="Z_3E286A90_B39B_4EF7_ADAF_AD9055F4EE3F_.wvu.PrintArea" localSheetId="7" hidden="1">'Sch-4a'!$A$1:$G$26</definedName>
    <definedName name="Z_3E286A90_B39B_4EF7_ADAF_AD9055F4EE3F_.wvu.PrintArea" localSheetId="8" hidden="1">'Sch-4b'!$A$1:$G$26</definedName>
    <definedName name="Z_3E286A90_B39B_4EF7_ADAF_AD9055F4EE3F_.wvu.PrintArea" localSheetId="9" hidden="1">'Sch-4c'!$A$1:$P$26</definedName>
    <definedName name="Z_3E286A90_B39B_4EF7_ADAF_AD9055F4EE3F_.wvu.PrintArea" localSheetId="11" hidden="1">'Sch-5 '!$A$1:$E$49</definedName>
    <definedName name="Z_3E286A90_B39B_4EF7_ADAF_AD9055F4EE3F_.wvu.PrintArea" localSheetId="12" hidden="1">'Sch-5 (After Discount)'!$A$1:$E$48</definedName>
    <definedName name="Z_3E286A90_B39B_4EF7_ADAF_AD9055F4EE3F_.wvu.PrintArea" localSheetId="14" hidden="1">'Sch-6a'!$A$1:$D$46</definedName>
    <definedName name="Z_3E286A90_B39B_4EF7_ADAF_AD9055F4EE3F_.wvu.PrintArea" localSheetId="15" hidden="1">'Sch-6b'!$A$1:$Q$52</definedName>
    <definedName name="Z_3E286A90_B39B_4EF7_ADAF_AD9055F4EE3F_.wvu.PrintTitles" localSheetId="3" hidden="1">'Sch-1a'!$17:$20</definedName>
    <definedName name="Z_3E286A90_B39B_4EF7_ADAF_AD9055F4EE3F_.wvu.PrintTitles" localSheetId="4" hidden="1">'Sch-1b '!$17:$19</definedName>
    <definedName name="Z_3E286A90_B39B_4EF7_ADAF_AD9055F4EE3F_.wvu.PrintTitles" localSheetId="5" hidden="1">'Sch-2'!$17:$20</definedName>
    <definedName name="Z_3E286A90_B39B_4EF7_ADAF_AD9055F4EE3F_.wvu.PrintTitles" localSheetId="6" hidden="1">'Sch-3'!$17:$20</definedName>
    <definedName name="Z_3E286A90_B39B_4EF7_ADAF_AD9055F4EE3F_.wvu.PrintTitles" localSheetId="10" hidden="1">'Sch-4'!$16:$16</definedName>
    <definedName name="Z_3E286A90_B39B_4EF7_ADAF_AD9055F4EE3F_.wvu.PrintTitles" localSheetId="7" hidden="1">'Sch-4a'!$16:$18</definedName>
    <definedName name="Z_3E286A90_B39B_4EF7_ADAF_AD9055F4EE3F_.wvu.PrintTitles" localSheetId="8" hidden="1">'Sch-4b'!$16:$18</definedName>
    <definedName name="Z_3E286A90_B39B_4EF7_ADAF_AD9055F4EE3F_.wvu.PrintTitles" localSheetId="11" hidden="1">'Sch-5 '!$16:$16</definedName>
    <definedName name="Z_3E286A90_B39B_4EF7_ADAF_AD9055F4EE3F_.wvu.PrintTitles" localSheetId="12" hidden="1">'Sch-5 (After Discount)'!$15:$15</definedName>
    <definedName name="Z_3E286A90_B39B_4EF7_ADAF_AD9055F4EE3F_.wvu.Rows" localSheetId="1" hidden="1">INSTRUCTIONS!$40:$55</definedName>
    <definedName name="Z_3E286A90_B39B_4EF7_ADAF_AD9055F4EE3F_.wvu.Rows" localSheetId="13" hidden="1">'Letter of Discount'!$66:$70,'Letter of Discount'!$87:$117</definedName>
    <definedName name="Z_3E286A90_B39B_4EF7_ADAF_AD9055F4EE3F_.wvu.Rows" localSheetId="3" hidden="1">'Sch-1a'!$18:$18,'Sch-1a'!#REF!,'Sch-1a'!$36:$644</definedName>
    <definedName name="Z_3E286A90_B39B_4EF7_ADAF_AD9055F4EE3F_.wvu.Rows" localSheetId="11" hidden="1">'Sch-5 '!$53:$57</definedName>
    <definedName name="Z_3E286A90_B39B_4EF7_ADAF_AD9055F4EE3F_.wvu.Rows" localSheetId="12" hidden="1">'Sch-5 (After Discount)'!$52:$62</definedName>
    <definedName name="Z_4F65FF32_EC61_4022_A399_2986D7B6B8B3_.wvu.Cols" localSheetId="20" hidden="1">'Bid Form 2nd Envelope'!$Z:$AJ</definedName>
    <definedName name="Z_4F65FF32_EC61_4022_A399_2986D7B6B8B3_.wvu.PrintArea" localSheetId="20" hidden="1">'Bid Form 2nd Envelope'!$A$1:$F$71</definedName>
    <definedName name="Z_4F65FF32_EC61_4022_A399_2986D7B6B8B3_.wvu.PrintArea" localSheetId="17" hidden="1">'Entry Tax'!$A$1:$E$16</definedName>
    <definedName name="Z_4F65FF32_EC61_4022_A399_2986D7B6B8B3_.wvu.PrintArea" localSheetId="18" hidden="1">Octroi!$A$1:$E$16</definedName>
    <definedName name="Z_4F65FF32_EC61_4022_A399_2986D7B6B8B3_.wvu.PrintArea" localSheetId="19" hidden="1">'Other Taxes &amp; Duties'!$A$1:$F$16</definedName>
    <definedName name="Z_57EC2AB3_459C_475C_AFE6_EBB6882FA67E_.wvu.Cols" localSheetId="2" hidden="1">'Name of Bidder'!$A$1:$A$65550,'Name of Bidder'!$E$1:$H$65550</definedName>
    <definedName name="Z_57EC2AB3_459C_475C_AFE6_EBB6882FA67E_.wvu.PrintArea" localSheetId="2" hidden="1">'Name of Bidder'!$B$1:$C$46</definedName>
    <definedName name="Z_57EC2AB3_459C_475C_AFE6_EBB6882FA67E_.wvu.Rows" localSheetId="2" hidden="1">'Name of Bidder'!$A$37:$IV$40</definedName>
    <definedName name="Z_582CF44B_0703_4CA2_AB84_00685031CD39_.wvu.Cols" localSheetId="2" hidden="1">'Name of Bidder'!$A$1:$A$65550,'Name of Bidder'!$E$1:$H$65550</definedName>
    <definedName name="Z_582CF44B_0703_4CA2_AB84_00685031CD39_.wvu.PrintArea" localSheetId="2" hidden="1">'Name of Bidder'!$B$1:$C$46</definedName>
    <definedName name="Z_582CF44B_0703_4CA2_AB84_00685031CD39_.wvu.Rows" localSheetId="2" hidden="1">'Name of Bidder'!$A$37:$IV$40</definedName>
    <definedName name="Z_58D82F59_8CF6_455F_B9F4_081499FDF243_.wvu.PrintArea" localSheetId="17" hidden="1">'Entry Tax'!$A$1:$E$16</definedName>
    <definedName name="Z_58D82F59_8CF6_455F_B9F4_081499FDF243_.wvu.PrintArea" localSheetId="18" hidden="1">Octroi!$A$1:$E$16</definedName>
    <definedName name="Z_58D82F59_8CF6_455F_B9F4_081499FDF243_.wvu.PrintArea" localSheetId="19" hidden="1">'Other Taxes &amp; Duties'!$A$1:$F$16</definedName>
    <definedName name="Z_67D3F443_CBF6_4C3B_9EBA_4FC7CEE92243_.wvu.Cols" localSheetId="20" hidden="1">'Bid Form 2nd Envelope'!$G:$J,'Bid Form 2nd Envelope'!$Z:$AA,'Bid Form 2nd Envelope'!$AE:$AJ</definedName>
    <definedName name="Z_67D3F443_CBF6_4C3B_9EBA_4FC7CEE92243_.wvu.Cols" localSheetId="13" hidden="1">'Letter of Discount'!$I:$T</definedName>
    <definedName name="Z_67D3F443_CBF6_4C3B_9EBA_4FC7CEE92243_.wvu.Cols" localSheetId="2" hidden="1">'Name of Bidder'!$A:$A,'Name of Bidder'!$D:$L,'Name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67D3F443_CBF6_4C3B_9EBA_4FC7CEE92243_.wvu.Cols" localSheetId="16" hidden="1">'N-W (Cr.)'!$C:$C,'N-W (Cr.)'!$H:$H,'N-W (Cr.)'!$M:$M,'N-W (Cr.)'!$R:$R</definedName>
    <definedName name="Z_67D3F443_CBF6_4C3B_9EBA_4FC7CEE92243_.wvu.Cols" localSheetId="3" hidden="1">'Sch-1a'!$G:$G,'Sch-1a'!$L:$L,'Sch-1a'!$P:$Q</definedName>
    <definedName name="Z_67D3F443_CBF6_4C3B_9EBA_4FC7CEE92243_.wvu.Cols" localSheetId="4" hidden="1">'Sch-1b '!$C:$D,'Sch-1b '!$J:$J</definedName>
    <definedName name="Z_67D3F443_CBF6_4C3B_9EBA_4FC7CEE92243_.wvu.Cols" localSheetId="5" hidden="1">'Sch-2'!$G:$H,'Sch-2'!#REF!</definedName>
    <definedName name="Z_67D3F443_CBF6_4C3B_9EBA_4FC7CEE92243_.wvu.Cols" localSheetId="6" hidden="1">'Sch-3'!$C:$D,'Sch-3'!#REF!</definedName>
    <definedName name="Z_67D3F443_CBF6_4C3B_9EBA_4FC7CEE92243_.wvu.Cols" localSheetId="10" hidden="1">'Sch-4'!$F:$L</definedName>
    <definedName name="Z_67D3F443_CBF6_4C3B_9EBA_4FC7CEE92243_.wvu.Cols" localSheetId="9" hidden="1">'Sch-4c'!$Q:$Q</definedName>
    <definedName name="Z_67D3F443_CBF6_4C3B_9EBA_4FC7CEE92243_.wvu.Cols" localSheetId="11" hidden="1">'Sch-5 '!$L:$L</definedName>
    <definedName name="Z_67D3F443_CBF6_4C3B_9EBA_4FC7CEE92243_.wvu.Cols" localSheetId="15" hidden="1">'Sch-6b'!$Q:$Q</definedName>
    <definedName name="Z_67D3F443_CBF6_4C3B_9EBA_4FC7CEE92243_.wvu.FilterData" localSheetId="3" hidden="1">'Sch-1a'!$E$1:$E$1165</definedName>
    <definedName name="Z_67D3F443_CBF6_4C3B_9EBA_4FC7CEE92243_.wvu.FilterData" localSheetId="4" hidden="1">'Sch-1b '!$E$1:$E$329</definedName>
    <definedName name="Z_67D3F443_CBF6_4C3B_9EBA_4FC7CEE92243_.wvu.FilterData" localSheetId="5" hidden="1">'Sch-2'!$J$1:$J$27</definedName>
    <definedName name="Z_67D3F443_CBF6_4C3B_9EBA_4FC7CEE92243_.wvu.FilterData" localSheetId="6" hidden="1">'Sch-3'!$I$1:$I$433</definedName>
    <definedName name="Z_67D3F443_CBF6_4C3B_9EBA_4FC7CEE92243_.wvu.PrintArea" localSheetId="20" hidden="1">'Bid Form 2nd Envelope'!$A$1:$F$68</definedName>
    <definedName name="Z_67D3F443_CBF6_4C3B_9EBA_4FC7CEE92243_.wvu.PrintArea" localSheetId="0" hidden="1">Cover!$A$1:$F$15</definedName>
    <definedName name="Z_67D3F443_CBF6_4C3B_9EBA_4FC7CEE92243_.wvu.PrintArea" localSheetId="17" hidden="1">'Entry Tax'!$A$1:$E$16</definedName>
    <definedName name="Z_67D3F443_CBF6_4C3B_9EBA_4FC7CEE92243_.wvu.PrintArea" localSheetId="1" hidden="1">INSTRUCTIONS!$A$1:$J$39</definedName>
    <definedName name="Z_67D3F443_CBF6_4C3B_9EBA_4FC7CEE92243_.wvu.PrintArea" localSheetId="13" hidden="1">'Letter of Discount'!$A$1:$H$54</definedName>
    <definedName name="Z_67D3F443_CBF6_4C3B_9EBA_4FC7CEE92243_.wvu.PrintArea" localSheetId="2" hidden="1">'Name of Bidder'!$B$1:$C$46</definedName>
    <definedName name="Z_67D3F443_CBF6_4C3B_9EBA_4FC7CEE92243_.wvu.PrintArea" localSheetId="18" hidden="1">Octroi!$A$1:$E$16</definedName>
    <definedName name="Z_67D3F443_CBF6_4C3B_9EBA_4FC7CEE92243_.wvu.PrintArea" localSheetId="19" hidden="1">'Other Taxes &amp; Duties'!$A$1:$F$16</definedName>
    <definedName name="Z_67D3F443_CBF6_4C3B_9EBA_4FC7CEE92243_.wvu.PrintArea" localSheetId="3" hidden="1">'Sch-1a'!$A$1:$I$33</definedName>
    <definedName name="Z_67D3F443_CBF6_4C3B_9EBA_4FC7CEE92243_.wvu.PrintArea" localSheetId="4" hidden="1">'Sch-1b '!$A$1:$H$32</definedName>
    <definedName name="Z_67D3F443_CBF6_4C3B_9EBA_4FC7CEE92243_.wvu.PrintArea" localSheetId="5" hidden="1">'Sch-2'!$A$1:$R$27</definedName>
    <definedName name="Z_67D3F443_CBF6_4C3B_9EBA_4FC7CEE92243_.wvu.PrintArea" localSheetId="6" hidden="1">'Sch-3'!$A$1:$N$30</definedName>
    <definedName name="Z_67D3F443_CBF6_4C3B_9EBA_4FC7CEE92243_.wvu.PrintArea" localSheetId="10" hidden="1">'Sch-4'!$A$1:$E$37</definedName>
    <definedName name="Z_67D3F443_CBF6_4C3B_9EBA_4FC7CEE92243_.wvu.PrintArea" localSheetId="7" hidden="1">'Sch-4a'!$A$1:$G$26</definedName>
    <definedName name="Z_67D3F443_CBF6_4C3B_9EBA_4FC7CEE92243_.wvu.PrintArea" localSheetId="8" hidden="1">'Sch-4b'!$A$1:$G$26</definedName>
    <definedName name="Z_67D3F443_CBF6_4C3B_9EBA_4FC7CEE92243_.wvu.PrintArea" localSheetId="9" hidden="1">'Sch-4c'!$A$1:$P$26</definedName>
    <definedName name="Z_67D3F443_CBF6_4C3B_9EBA_4FC7CEE92243_.wvu.PrintArea" localSheetId="11" hidden="1">'Sch-5 '!$A$1:$E$47</definedName>
    <definedName name="Z_67D3F443_CBF6_4C3B_9EBA_4FC7CEE92243_.wvu.PrintArea" localSheetId="12" hidden="1">'Sch-5 (After Discount)'!$A$1:$E$48</definedName>
    <definedName name="Z_67D3F443_CBF6_4C3B_9EBA_4FC7CEE92243_.wvu.PrintArea" localSheetId="14" hidden="1">'Sch-6a'!$A$1:$D$44</definedName>
    <definedName name="Z_67D3F443_CBF6_4C3B_9EBA_4FC7CEE92243_.wvu.PrintArea" localSheetId="15" hidden="1">'Sch-6b'!$A$1:$P$52</definedName>
    <definedName name="Z_67D3F443_CBF6_4C3B_9EBA_4FC7CEE92243_.wvu.PrintTitles" localSheetId="3" hidden="1">'Sch-1a'!$17:$20</definedName>
    <definedName name="Z_67D3F443_CBF6_4C3B_9EBA_4FC7CEE92243_.wvu.PrintTitles" localSheetId="4" hidden="1">'Sch-1b '!$17:$19</definedName>
    <definedName name="Z_67D3F443_CBF6_4C3B_9EBA_4FC7CEE92243_.wvu.PrintTitles" localSheetId="5" hidden="1">'Sch-2'!$17:$20</definedName>
    <definedName name="Z_67D3F443_CBF6_4C3B_9EBA_4FC7CEE92243_.wvu.PrintTitles" localSheetId="6" hidden="1">'Sch-3'!$17:$20</definedName>
    <definedName name="Z_67D3F443_CBF6_4C3B_9EBA_4FC7CEE92243_.wvu.PrintTitles" localSheetId="10" hidden="1">'Sch-4'!$16:$16</definedName>
    <definedName name="Z_67D3F443_CBF6_4C3B_9EBA_4FC7CEE92243_.wvu.PrintTitles" localSheetId="7" hidden="1">'Sch-4a'!$16:$18</definedName>
    <definedName name="Z_67D3F443_CBF6_4C3B_9EBA_4FC7CEE92243_.wvu.PrintTitles" localSheetId="8" hidden="1">'Sch-4b'!$16:$18</definedName>
    <definedName name="Z_67D3F443_CBF6_4C3B_9EBA_4FC7CEE92243_.wvu.PrintTitles" localSheetId="11" hidden="1">'Sch-5 '!$16:$16</definedName>
    <definedName name="Z_67D3F443_CBF6_4C3B_9EBA_4FC7CEE92243_.wvu.PrintTitles" localSheetId="12" hidden="1">'Sch-5 (After Discount)'!$15:$15</definedName>
    <definedName name="Z_67D3F443_CBF6_4C3B_9EBA_4FC7CEE92243_.wvu.Rows" localSheetId="20" hidden="1">'Bid Form 2nd Envelope'!$27:$27,'Bid Form 2nd Envelope'!$43:$45</definedName>
    <definedName name="Z_67D3F443_CBF6_4C3B_9EBA_4FC7CEE92243_.wvu.Rows" localSheetId="1" hidden="1">INSTRUCTIONS!$31:$33,INSTRUCTIONS!$40:$55</definedName>
    <definedName name="Z_67D3F443_CBF6_4C3B_9EBA_4FC7CEE92243_.wvu.Rows" localSheetId="13" hidden="1">'Letter of Discount'!$29:$29,'Letter of Discount'!$39:$39,'Letter of Discount'!$43:$46</definedName>
    <definedName name="Z_67D3F443_CBF6_4C3B_9EBA_4FC7CEE92243_.wvu.Rows" localSheetId="2" hidden="1">'Name of Bidder'!$33:$41</definedName>
    <definedName name="Z_67D3F443_CBF6_4C3B_9EBA_4FC7CEE92243_.wvu.Rows" localSheetId="3" hidden="1">'Sch-1a'!$36:$36</definedName>
    <definedName name="Z_67D3F443_CBF6_4C3B_9EBA_4FC7CEE92243_.wvu.Rows" localSheetId="4" hidden="1">'Sch-1b '!$35:$48</definedName>
    <definedName name="Z_67D3F443_CBF6_4C3B_9EBA_4FC7CEE92243_.wvu.Rows" localSheetId="5" hidden="1">'Sch-2'!#REF!</definedName>
    <definedName name="Z_67D3F443_CBF6_4C3B_9EBA_4FC7CEE92243_.wvu.Rows" localSheetId="11" hidden="1">'Sch-5 '!$53:$57</definedName>
    <definedName name="Z_67D3F443_CBF6_4C3B_9EBA_4FC7CEE92243_.wvu.Rows" localSheetId="12" hidden="1">'Sch-5 (After Discount)'!$29:$30,'Sch-5 (After Discount)'!$52:$62</definedName>
    <definedName name="Z_67D3F443_CBF6_4C3B_9EBA_4FC7CEE92243_.wvu.Rows" localSheetId="14" hidden="1">'Sch-6a'!$24:$40</definedName>
    <definedName name="Z_67D3F443_CBF6_4C3B_9EBA_4FC7CEE92243_.wvu.Rows" localSheetId="15" hidden="1">'Sch-6b'!$23:$39,'Sch-6b'!$43:$46,'Sch-6b'!$57:$61</definedName>
    <definedName name="Z_696D9240_6693_44E8_B9A4_2BFADD101EE2_.wvu.PrintArea" localSheetId="17" hidden="1">'Entry Tax'!$A$1:$E$16</definedName>
    <definedName name="Z_696D9240_6693_44E8_B9A4_2BFADD101EE2_.wvu.PrintArea" localSheetId="18" hidden="1">Octroi!$A$1:$E$16</definedName>
    <definedName name="Z_696D9240_6693_44E8_B9A4_2BFADD101EE2_.wvu.PrintArea" localSheetId="19" hidden="1">'Other Taxes &amp; Duties'!$A$1:$F$16</definedName>
    <definedName name="Z_6B2C1320_5106_401D_86E8_03FFC7419150_.wvu.Cols" localSheetId="2" hidden="1">'Name of Bidder'!$A$1:$A$65550,'Name of Bidder'!$F$1:$H$65550</definedName>
    <definedName name="Z_6B2C1320_5106_401D_86E8_03FFC7419150_.wvu.PrintArea" localSheetId="2" hidden="1">'Name of Bidder'!$B$1:$C$46</definedName>
    <definedName name="Z_6B2C1320_5106_401D_86E8_03FFC7419150_.wvu.Rows" localSheetId="2" hidden="1">'Name of Bidder'!$A$37:$IV$40</definedName>
    <definedName name="Z_7527CCC4_C8B6_482F_90D5_BF554E282AAA_.wvu.PrintArea" localSheetId="20" hidden="1">'Bid Form 2nd Envelope'!$A$1:$F$71</definedName>
    <definedName name="Z_7527CCC4_C8B6_482F_90D5_BF554E282AAA_.wvu.PrintArea" localSheetId="17" hidden="1">'Entry Tax'!$A$1:$E$16</definedName>
    <definedName name="Z_7527CCC4_C8B6_482F_90D5_BF554E282AAA_.wvu.PrintArea" localSheetId="18" hidden="1">Octroi!$A$1:$E$16</definedName>
    <definedName name="Z_7527CCC4_C8B6_482F_90D5_BF554E282AAA_.wvu.PrintArea" localSheetId="19" hidden="1">'Other Taxes &amp; Duties'!$A$1:$F$16</definedName>
    <definedName name="Z_7FED4A88_DA6B_4AEC_96D2_BAE29634CEBD_.wvu.Cols" localSheetId="2" hidden="1">'Name of Bidder'!$A$1:$A$65550,'Name of Bidder'!$E$1:$H$65550</definedName>
    <definedName name="Z_7FED4A88_DA6B_4AEC_96D2_BAE29634CEBD_.wvu.PrintArea" localSheetId="2" hidden="1">'Name of Bidder'!$B$1:$C$46</definedName>
    <definedName name="Z_7FED4A88_DA6B_4AEC_96D2_BAE29634CEBD_.wvu.Rows" localSheetId="2" hidden="1">'Name of Bidder'!$A$37:$IV$40</definedName>
    <definedName name="Z_8FC47E04_BCF9_4504_9FDA_F8529AE0A203_.wvu.Cols" localSheetId="20" hidden="1">'Bid Form 2nd Envelope'!$G:$J</definedName>
    <definedName name="Z_8FC47E04_BCF9_4504_9FDA_F8529AE0A203_.wvu.Cols" localSheetId="13" hidden="1">'Letter of Discount'!$I:$T</definedName>
    <definedName name="Z_8FC47E04_BCF9_4504_9FDA_F8529AE0A203_.wvu.Cols" localSheetId="2"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8FC47E04_BCF9_4504_9FDA_F8529AE0A203_.wvu.Cols" localSheetId="16" hidden="1">'N-W (Cr.)'!$C:$C,'N-W (Cr.)'!$H:$H,'N-W (Cr.)'!$M:$M,'N-W (Cr.)'!$R:$R</definedName>
    <definedName name="Z_8FC47E04_BCF9_4504_9FDA_F8529AE0A203_.wvu.Cols" localSheetId="3" hidden="1">'Sch-1a'!$G:$G,'Sch-1a'!$L:$L,'Sch-1a'!$P:$Q</definedName>
    <definedName name="Z_8FC47E04_BCF9_4504_9FDA_F8529AE0A203_.wvu.Cols" localSheetId="4" hidden="1">'Sch-1b '!$C:$D,'Sch-1b '!$J:$Q</definedName>
    <definedName name="Z_8FC47E04_BCF9_4504_9FDA_F8529AE0A203_.wvu.Cols" localSheetId="5" hidden="1">'Sch-2'!$G:$H,'Sch-2'!#REF!</definedName>
    <definedName name="Z_8FC47E04_BCF9_4504_9FDA_F8529AE0A203_.wvu.Cols" localSheetId="6" hidden="1">'Sch-3'!$C:$D,'Sch-3'!#REF!</definedName>
    <definedName name="Z_8FC47E04_BCF9_4504_9FDA_F8529AE0A203_.wvu.Cols" localSheetId="10" hidden="1">'Sch-4'!$F:$L</definedName>
    <definedName name="Z_8FC47E04_BCF9_4504_9FDA_F8529AE0A203_.wvu.Cols" localSheetId="9" hidden="1">'Sch-4c'!$Q:$Q</definedName>
    <definedName name="Z_8FC47E04_BCF9_4504_9FDA_F8529AE0A203_.wvu.Cols" localSheetId="11" hidden="1">'Sch-5 '!$L:$L</definedName>
    <definedName name="Z_8FC47E04_BCF9_4504_9FDA_F8529AE0A203_.wvu.Cols" localSheetId="12" hidden="1">'Sch-5 (After Discount)'!$F:$G</definedName>
    <definedName name="Z_8FC47E04_BCF9_4504_9FDA_F8529AE0A203_.wvu.Cols" localSheetId="15" hidden="1">'Sch-6b'!$Q:$Q</definedName>
    <definedName name="Z_8FC47E04_BCF9_4504_9FDA_F8529AE0A203_.wvu.FilterData" localSheetId="3" hidden="1">'Sch-1a'!$E$1:$E$1165</definedName>
    <definedName name="Z_8FC47E04_BCF9_4504_9FDA_F8529AE0A203_.wvu.FilterData" localSheetId="4" hidden="1">'Sch-1b '!$E$1:$E$329</definedName>
    <definedName name="Z_8FC47E04_BCF9_4504_9FDA_F8529AE0A203_.wvu.FilterData" localSheetId="5" hidden="1">'Sch-2'!$J$1:$J$27</definedName>
    <definedName name="Z_8FC47E04_BCF9_4504_9FDA_F8529AE0A203_.wvu.FilterData" localSheetId="6" hidden="1">'Sch-3'!$I$1:$I$433</definedName>
    <definedName name="Z_8FC47E04_BCF9_4504_9FDA_F8529AE0A203_.wvu.PrintArea" localSheetId="20" hidden="1">'Bid Form 2nd Envelope'!$A$1:$F$68</definedName>
    <definedName name="Z_8FC47E04_BCF9_4504_9FDA_F8529AE0A203_.wvu.PrintArea" localSheetId="0" hidden="1">Cover!$A$1:$F$15</definedName>
    <definedName name="Z_8FC47E04_BCF9_4504_9FDA_F8529AE0A203_.wvu.PrintArea" localSheetId="17" hidden="1">'Entry Tax'!$A$1:$E$16</definedName>
    <definedName name="Z_8FC47E04_BCF9_4504_9FDA_F8529AE0A203_.wvu.PrintArea" localSheetId="1" hidden="1">INSTRUCTIONS!$A$1:$J$39</definedName>
    <definedName name="Z_8FC47E04_BCF9_4504_9FDA_F8529AE0A203_.wvu.PrintArea" localSheetId="13" hidden="1">'Letter of Discount'!$A$1:$H$54</definedName>
    <definedName name="Z_8FC47E04_BCF9_4504_9FDA_F8529AE0A203_.wvu.PrintArea" localSheetId="2" hidden="1">'Name of Bidder'!$B$1:$C$46</definedName>
    <definedName name="Z_8FC47E04_BCF9_4504_9FDA_F8529AE0A203_.wvu.PrintArea" localSheetId="18" hidden="1">Octroi!$A$1:$E$16</definedName>
    <definedName name="Z_8FC47E04_BCF9_4504_9FDA_F8529AE0A203_.wvu.PrintArea" localSheetId="19" hidden="1">'Other Taxes &amp; Duties'!$A$1:$F$16</definedName>
    <definedName name="Z_8FC47E04_BCF9_4504_9FDA_F8529AE0A203_.wvu.PrintArea" localSheetId="3" hidden="1">'Sch-1a'!$A$1:$I$33</definedName>
    <definedName name="Z_8FC47E04_BCF9_4504_9FDA_F8529AE0A203_.wvu.PrintArea" localSheetId="4" hidden="1">'Sch-1b '!$A$1:$H$32</definedName>
    <definedName name="Z_8FC47E04_BCF9_4504_9FDA_F8529AE0A203_.wvu.PrintArea" localSheetId="5" hidden="1">'Sch-2'!$A$1:$R$27</definedName>
    <definedName name="Z_8FC47E04_BCF9_4504_9FDA_F8529AE0A203_.wvu.PrintArea" localSheetId="6" hidden="1">'Sch-3'!$A$1:$N$30</definedName>
    <definedName name="Z_8FC47E04_BCF9_4504_9FDA_F8529AE0A203_.wvu.PrintArea" localSheetId="10" hidden="1">'Sch-4'!$A$1:$E$37</definedName>
    <definedName name="Z_8FC47E04_BCF9_4504_9FDA_F8529AE0A203_.wvu.PrintArea" localSheetId="7" hidden="1">'Sch-4a'!$A$1:$G$26</definedName>
    <definedName name="Z_8FC47E04_BCF9_4504_9FDA_F8529AE0A203_.wvu.PrintArea" localSheetId="8" hidden="1">'Sch-4b'!$A$1:$G$26</definedName>
    <definedName name="Z_8FC47E04_BCF9_4504_9FDA_F8529AE0A203_.wvu.PrintArea" localSheetId="9" hidden="1">'Sch-4c'!$A$1:$P$26</definedName>
    <definedName name="Z_8FC47E04_BCF9_4504_9FDA_F8529AE0A203_.wvu.PrintArea" localSheetId="11" hidden="1">'Sch-5 '!$A$1:$E$47</definedName>
    <definedName name="Z_8FC47E04_BCF9_4504_9FDA_F8529AE0A203_.wvu.PrintArea" localSheetId="12" hidden="1">'Sch-5 (After Discount)'!$A$1:$E$48</definedName>
    <definedName name="Z_8FC47E04_BCF9_4504_9FDA_F8529AE0A203_.wvu.PrintArea" localSheetId="14" hidden="1">'Sch-6a'!$A$1:$D$44</definedName>
    <definedName name="Z_8FC47E04_BCF9_4504_9FDA_F8529AE0A203_.wvu.PrintArea" localSheetId="15" hidden="1">'Sch-6b'!$A$1:$P$52</definedName>
    <definedName name="Z_8FC47E04_BCF9_4504_9FDA_F8529AE0A203_.wvu.PrintTitles" localSheetId="3" hidden="1">'Sch-1a'!$17:$20</definedName>
    <definedName name="Z_8FC47E04_BCF9_4504_9FDA_F8529AE0A203_.wvu.PrintTitles" localSheetId="4" hidden="1">'Sch-1b '!$17:$19</definedName>
    <definedName name="Z_8FC47E04_BCF9_4504_9FDA_F8529AE0A203_.wvu.PrintTitles" localSheetId="5" hidden="1">'Sch-2'!$17:$20</definedName>
    <definedName name="Z_8FC47E04_BCF9_4504_9FDA_F8529AE0A203_.wvu.PrintTitles" localSheetId="6" hidden="1">'Sch-3'!$17:$20</definedName>
    <definedName name="Z_8FC47E04_BCF9_4504_9FDA_F8529AE0A203_.wvu.PrintTitles" localSheetId="10" hidden="1">'Sch-4'!$16:$16</definedName>
    <definedName name="Z_8FC47E04_BCF9_4504_9FDA_F8529AE0A203_.wvu.PrintTitles" localSheetId="7" hidden="1">'Sch-4a'!$16:$18</definedName>
    <definedName name="Z_8FC47E04_BCF9_4504_9FDA_F8529AE0A203_.wvu.PrintTitles" localSheetId="8" hidden="1">'Sch-4b'!$16:$18</definedName>
    <definedName name="Z_8FC47E04_BCF9_4504_9FDA_F8529AE0A203_.wvu.PrintTitles" localSheetId="11" hidden="1">'Sch-5 '!$16:$16</definedName>
    <definedName name="Z_8FC47E04_BCF9_4504_9FDA_F8529AE0A203_.wvu.PrintTitles" localSheetId="12" hidden="1">'Sch-5 (After Discount)'!$15:$15</definedName>
    <definedName name="Z_8FC47E04_BCF9_4504_9FDA_F8529AE0A203_.wvu.Rows" localSheetId="20" hidden="1">'Bid Form 2nd Envelope'!$43:$45</definedName>
    <definedName name="Z_8FC47E04_BCF9_4504_9FDA_F8529AE0A203_.wvu.Rows" localSheetId="1" hidden="1">INSTRUCTIONS!$31:$33,INSTRUCTIONS!$40:$55</definedName>
    <definedName name="Z_8FC47E04_BCF9_4504_9FDA_F8529AE0A203_.wvu.Rows" localSheetId="13" hidden="1">'Letter of Discount'!$43:$46</definedName>
    <definedName name="Z_8FC47E04_BCF9_4504_9FDA_F8529AE0A203_.wvu.Rows" localSheetId="2" hidden="1">'Name of Bidder'!$33:$41</definedName>
    <definedName name="Z_8FC47E04_BCF9_4504_9FDA_F8529AE0A203_.wvu.Rows" localSheetId="3" hidden="1">'Sch-1a'!$36:$36</definedName>
    <definedName name="Z_8FC47E04_BCF9_4504_9FDA_F8529AE0A203_.wvu.Rows" localSheetId="4" hidden="1">'Sch-1b '!$35:$48</definedName>
    <definedName name="Z_8FC47E04_BCF9_4504_9FDA_F8529AE0A203_.wvu.Rows" localSheetId="5" hidden="1">'Sch-2'!#REF!</definedName>
    <definedName name="Z_8FC47E04_BCF9_4504_9FDA_F8529AE0A203_.wvu.Rows" localSheetId="11" hidden="1">'Sch-5 '!$53:$57</definedName>
    <definedName name="Z_8FC47E04_BCF9_4504_9FDA_F8529AE0A203_.wvu.Rows" localSheetId="12" hidden="1">'Sch-5 (After Discount)'!$52:$62</definedName>
    <definedName name="Z_8FC47E04_BCF9_4504_9FDA_F8529AE0A203_.wvu.Rows" localSheetId="14" hidden="1">'Sch-6a'!$24:$40</definedName>
    <definedName name="Z_8FC47E04_BCF9_4504_9FDA_F8529AE0A203_.wvu.Rows" localSheetId="15" hidden="1">'Sch-6b'!$23:$39,'Sch-6b'!$43:$46,'Sch-6b'!$57:$61</definedName>
    <definedName name="Z_902C40DA_376E_410F_87E5_8188D8393A84_.wvu.Cols" localSheetId="13" hidden="1">'Letter of Discount'!$I:$U</definedName>
    <definedName name="Z_902C40DA_376E_410F_87E5_8188D8393A84_.wvu.Cols" localSheetId="2" hidden="1">'Name of Bidder'!$A$1:$A$65550</definedName>
    <definedName name="Z_902C40DA_376E_410F_87E5_8188D8393A84_.wvu.PrintArea" localSheetId="13" hidden="1">'Letter of Discount'!$A$1:$H$56</definedName>
    <definedName name="Z_902C40DA_376E_410F_87E5_8188D8393A84_.wvu.PrintArea" localSheetId="2" hidden="1">'Name of Bidder'!$B$1:$C$46</definedName>
    <definedName name="Z_902C40DA_376E_410F_87E5_8188D8393A84_.wvu.PrintArea" localSheetId="10" hidden="1">'Sch-4'!$A$3:$E$39</definedName>
    <definedName name="Z_902C40DA_376E_410F_87E5_8188D8393A84_.wvu.Rows" localSheetId="2" hidden="1">'Name of Bidder'!$A$37:$IV$40</definedName>
    <definedName name="Z_902C40DA_376E_410F_87E5_8188D8393A84_.wvu.Rows" localSheetId="10" hidden="1">'Sch-4'!#REF!,'Sch-4'!#REF!,'Sch-4'!$33:$33</definedName>
    <definedName name="Z_94091156_7D66_41B0_B463_5F36D4BD634D_.wvu.Cols" localSheetId="20" hidden="1">'Bid Form 2nd Envelope'!$G:$J,'Bid Form 2nd Envelope'!$L:$M,'Bid Form 2nd Envelope'!$Z:$AA,'Bid Form 2nd Envelope'!$AE:$AJ</definedName>
    <definedName name="Z_94091156_7D66_41B0_B463_5F36D4BD634D_.wvu.Cols" localSheetId="13" hidden="1">'Letter of Discount'!$I:$T</definedName>
    <definedName name="Z_94091156_7D66_41B0_B463_5F36D4BD634D_.wvu.Cols" localSheetId="2" hidden="1">'Name of Bidder'!$A:$A,'Name of Bidder'!$D:$F,'Name of Bidder'!$L:$L,'Name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94091156_7D66_41B0_B463_5F36D4BD634D_.wvu.Cols" localSheetId="16" hidden="1">'N-W (Cr.)'!$C:$C,'N-W (Cr.)'!$H:$H,'N-W (Cr.)'!$M:$M,'N-W (Cr.)'!$R:$R</definedName>
    <definedName name="Z_94091156_7D66_41B0_B463_5F36D4BD634D_.wvu.Cols" localSheetId="3" hidden="1">'Sch-1a'!$G:$G,'Sch-1a'!$J:$L,'Sch-1a'!$P:$Q</definedName>
    <definedName name="Z_94091156_7D66_41B0_B463_5F36D4BD634D_.wvu.Cols" localSheetId="4" hidden="1">'Sch-1b '!$I:$J</definedName>
    <definedName name="Z_94091156_7D66_41B0_B463_5F36D4BD634D_.wvu.Cols" localSheetId="5" hidden="1">'Sch-2'!$B:$E,'Sch-2'!$G:$H,'Sch-2'!$M:$R</definedName>
    <definedName name="Z_94091156_7D66_41B0_B463_5F36D4BD634D_.wvu.Cols" localSheetId="6" hidden="1">'Sch-3'!$C:$H,'Sch-3'!$M:$N</definedName>
    <definedName name="Z_94091156_7D66_41B0_B463_5F36D4BD634D_.wvu.Cols" localSheetId="10" hidden="1">'Sch-4'!$G:$M</definedName>
    <definedName name="Z_94091156_7D66_41B0_B463_5F36D4BD634D_.wvu.Cols" localSheetId="9" hidden="1">'Sch-4c'!$Q:$Q</definedName>
    <definedName name="Z_94091156_7D66_41B0_B463_5F36D4BD634D_.wvu.Cols" localSheetId="11" hidden="1">'Sch-5 '!$L:$L</definedName>
    <definedName name="Z_94091156_7D66_41B0_B463_5F36D4BD634D_.wvu.Cols" localSheetId="15" hidden="1">'Sch-6b'!$Q:$Q</definedName>
    <definedName name="Z_94091156_7D66_41B0_B463_5F36D4BD634D_.wvu.FilterData" localSheetId="3" hidden="1">'Sch-1a'!$A$1:$A$1165</definedName>
    <definedName name="Z_94091156_7D66_41B0_B463_5F36D4BD634D_.wvu.FilterData" localSheetId="4" hidden="1">'Sch-1b '!$F$1:$F$329</definedName>
    <definedName name="Z_94091156_7D66_41B0_B463_5F36D4BD634D_.wvu.FilterData" localSheetId="5" hidden="1">'Sch-2'!$J$1:$J$27</definedName>
    <definedName name="Z_94091156_7D66_41B0_B463_5F36D4BD634D_.wvu.FilterData" localSheetId="6" hidden="1">'Sch-3'!$J$1:$J$433</definedName>
    <definedName name="Z_94091156_7D66_41B0_B463_5F36D4BD634D_.wvu.PrintArea" localSheetId="20" hidden="1">'Bid Form 2nd Envelope'!$A$1:$F$68</definedName>
    <definedName name="Z_94091156_7D66_41B0_B463_5F36D4BD634D_.wvu.PrintArea" localSheetId="0" hidden="1">Cover!$A$1:$F$15</definedName>
    <definedName name="Z_94091156_7D66_41B0_B463_5F36D4BD634D_.wvu.PrintArea" localSheetId="17" hidden="1">'Entry Tax'!$A$1:$E$16</definedName>
    <definedName name="Z_94091156_7D66_41B0_B463_5F36D4BD634D_.wvu.PrintArea" localSheetId="1" hidden="1">INSTRUCTIONS!$A$1:$J$39</definedName>
    <definedName name="Z_94091156_7D66_41B0_B463_5F36D4BD634D_.wvu.PrintArea" localSheetId="13" hidden="1">'Letter of Discount'!$A$1:$H$54</definedName>
    <definedName name="Z_94091156_7D66_41B0_B463_5F36D4BD634D_.wvu.PrintArea" localSheetId="2" hidden="1">'Name of Bidder'!$B$1:$C$46</definedName>
    <definedName name="Z_94091156_7D66_41B0_B463_5F36D4BD634D_.wvu.PrintArea" localSheetId="18" hidden="1">Octroi!$A$1:$E$16</definedName>
    <definedName name="Z_94091156_7D66_41B0_B463_5F36D4BD634D_.wvu.PrintArea" localSheetId="19" hidden="1">'Other Taxes &amp; Duties'!$A$1:$F$16</definedName>
    <definedName name="Z_94091156_7D66_41B0_B463_5F36D4BD634D_.wvu.PrintArea" localSheetId="3" hidden="1">'Sch-1a'!$A$1:$I$33</definedName>
    <definedName name="Z_94091156_7D66_41B0_B463_5F36D4BD634D_.wvu.PrintArea" localSheetId="4" hidden="1">'Sch-1b '!$A$1:$I$32</definedName>
    <definedName name="Z_94091156_7D66_41B0_B463_5F36D4BD634D_.wvu.PrintArea" localSheetId="5" hidden="1">'Sch-2'!$A$1:$Q$27</definedName>
    <definedName name="Z_94091156_7D66_41B0_B463_5F36D4BD634D_.wvu.PrintArea" localSheetId="6" hidden="1">'Sch-3'!$A$1:$M$30</definedName>
    <definedName name="Z_94091156_7D66_41B0_B463_5F36D4BD634D_.wvu.PrintArea" localSheetId="10" hidden="1">'Sch-4'!$A$1:$E$37</definedName>
    <definedName name="Z_94091156_7D66_41B0_B463_5F36D4BD634D_.wvu.PrintArea" localSheetId="7" hidden="1">'Sch-4a'!$A$1:$G$26</definedName>
    <definedName name="Z_94091156_7D66_41B0_B463_5F36D4BD634D_.wvu.PrintArea" localSheetId="8" hidden="1">'Sch-4b'!$A$1:$G$26</definedName>
    <definedName name="Z_94091156_7D66_41B0_B463_5F36D4BD634D_.wvu.PrintArea" localSheetId="9" hidden="1">'Sch-4c'!$A$1:$P$26</definedName>
    <definedName name="Z_94091156_7D66_41B0_B463_5F36D4BD634D_.wvu.PrintArea" localSheetId="11" hidden="1">'Sch-5 '!$A$1:$E$47</definedName>
    <definedName name="Z_94091156_7D66_41B0_B463_5F36D4BD634D_.wvu.PrintArea" localSheetId="12" hidden="1">'Sch-5 (After Discount)'!$A$1:$E$48</definedName>
    <definedName name="Z_94091156_7D66_41B0_B463_5F36D4BD634D_.wvu.PrintArea" localSheetId="14" hidden="1">'Sch-6a'!$A$1:$D$44</definedName>
    <definedName name="Z_94091156_7D66_41B0_B463_5F36D4BD634D_.wvu.PrintArea" localSheetId="15" hidden="1">'Sch-6b'!$A$1:$P$52</definedName>
    <definedName name="Z_94091156_7D66_41B0_B463_5F36D4BD634D_.wvu.PrintTitles" localSheetId="3" hidden="1">'Sch-1a'!$17:$20</definedName>
    <definedName name="Z_94091156_7D66_41B0_B463_5F36D4BD634D_.wvu.PrintTitles" localSheetId="4" hidden="1">'Sch-1b '!$17:$19</definedName>
    <definedName name="Z_94091156_7D66_41B0_B463_5F36D4BD634D_.wvu.PrintTitles" localSheetId="5" hidden="1">'Sch-2'!$17:$20</definedName>
    <definedName name="Z_94091156_7D66_41B0_B463_5F36D4BD634D_.wvu.PrintTitles" localSheetId="6" hidden="1">'Sch-3'!$17:$20</definedName>
    <definedName name="Z_94091156_7D66_41B0_B463_5F36D4BD634D_.wvu.PrintTitles" localSheetId="10" hidden="1">'Sch-4'!$16:$16</definedName>
    <definedName name="Z_94091156_7D66_41B0_B463_5F36D4BD634D_.wvu.PrintTitles" localSheetId="7" hidden="1">'Sch-4a'!$16:$18</definedName>
    <definedName name="Z_94091156_7D66_41B0_B463_5F36D4BD634D_.wvu.PrintTitles" localSheetId="8" hidden="1">'Sch-4b'!$16:$18</definedName>
    <definedName name="Z_94091156_7D66_41B0_B463_5F36D4BD634D_.wvu.PrintTitles" localSheetId="11" hidden="1">'Sch-5 '!$16:$16</definedName>
    <definedName name="Z_94091156_7D66_41B0_B463_5F36D4BD634D_.wvu.PrintTitles" localSheetId="12" hidden="1">'Sch-5 (After Discount)'!$15:$15</definedName>
    <definedName name="Z_94091156_7D66_41B0_B463_5F36D4BD634D_.wvu.Rows" localSheetId="20" hidden="1">'Bid Form 2nd Envelope'!$27:$28,'Bid Form 2nd Envelope'!$39:$41,'Bid Form 2nd Envelope'!$43:$45</definedName>
    <definedName name="Z_94091156_7D66_41B0_B463_5F36D4BD634D_.wvu.Rows" localSheetId="1" hidden="1">INSTRUCTIONS!$31:$33,INSTRUCTIONS!$39:$54</definedName>
    <definedName name="Z_94091156_7D66_41B0_B463_5F36D4BD634D_.wvu.Rows" localSheetId="13" hidden="1">'Letter of Discount'!$29:$29,'Letter of Discount'!$39:$39,'Letter of Discount'!$43:$46</definedName>
    <definedName name="Z_94091156_7D66_41B0_B463_5F36D4BD634D_.wvu.Rows" localSheetId="2" hidden="1">'Name of Bidder'!$6:$6,'Name of Bidder'!$11:$14,'Name of Bidder'!$22:$23,'Name of Bidder'!$33:$41</definedName>
    <definedName name="Z_94091156_7D66_41B0_B463_5F36D4BD634D_.wvu.Rows" localSheetId="11" hidden="1">'Sch-5 '!$23:$23,'Sch-5 '!$30:$31,'Sch-5 '!$53:$57</definedName>
    <definedName name="Z_94091156_7D66_41B0_B463_5F36D4BD634D_.wvu.Rows" localSheetId="12" hidden="1">'Sch-5 (After Discount)'!$29:$30,'Sch-5 (After Discount)'!$52:$62</definedName>
    <definedName name="Z_94091156_7D66_41B0_B463_5F36D4BD634D_.wvu.Rows" localSheetId="14" hidden="1">'Sch-6a'!$24:$40</definedName>
    <definedName name="Z_94091156_7D66_41B0_B463_5F36D4BD634D_.wvu.Rows" localSheetId="15" hidden="1">'Sch-6b'!$23:$39,'Sch-6b'!$43:$46,'Sch-6b'!$57:$61</definedName>
    <definedName name="Z_95E806E8_7170_4A6B_8D1F_305B2B9C1B8B_.wvu.FilterData" localSheetId="3" hidden="1">'Sch-1a'!#REF!</definedName>
    <definedName name="Z_95E806E8_7170_4A6B_8D1F_305B2B9C1B8B_.wvu.FilterData" localSheetId="4" hidden="1">'Sch-1b '!#REF!</definedName>
    <definedName name="Z_95E806E8_7170_4A6B_8D1F_305B2B9C1B8B_.wvu.FilterData" localSheetId="5" hidden="1">'Sch-2'!#REF!</definedName>
    <definedName name="Z_95E806E8_7170_4A6B_8D1F_305B2B9C1B8B_.wvu.FilterData" localSheetId="6" hidden="1">'Sch-3'!#REF!</definedName>
    <definedName name="Z_95E806E8_7170_4A6B_8D1F_305B2B9C1B8B_.wvu.PrintArea" localSheetId="1" hidden="1">INSTRUCTIONS!$A$1:$J$38</definedName>
    <definedName name="Z_95E806E8_7170_4A6B_8D1F_305B2B9C1B8B_.wvu.PrintArea" localSheetId="3" hidden="1">'Sch-1a'!$A$1:$H$23</definedName>
    <definedName name="Z_95E806E8_7170_4A6B_8D1F_305B2B9C1B8B_.wvu.PrintArea" localSheetId="4" hidden="1">'Sch-1b '!$A$1:$J$184</definedName>
    <definedName name="Z_95E806E8_7170_4A6B_8D1F_305B2B9C1B8B_.wvu.PrintArea" localSheetId="5" hidden="1">'Sch-2'!$A$2:$L$23</definedName>
    <definedName name="Z_95E806E8_7170_4A6B_8D1F_305B2B9C1B8B_.wvu.PrintArea" localSheetId="6" hidden="1">'Sch-3'!$A$1:$N$24</definedName>
    <definedName name="Z_95E806E8_7170_4A6B_8D1F_305B2B9C1B8B_.wvu.PrintArea" localSheetId="7" hidden="1">'Sch-4a'!$A$1:$G$26</definedName>
    <definedName name="Z_95E806E8_7170_4A6B_8D1F_305B2B9C1B8B_.wvu.PrintArea" localSheetId="8" hidden="1">'Sch-4b'!$A$1:$G$26</definedName>
    <definedName name="Z_95E806E8_7170_4A6B_8D1F_305B2B9C1B8B_.wvu.PrintArea" localSheetId="9" hidden="1">'Sch-4c'!$A$1:$P$27</definedName>
    <definedName name="Z_95E806E8_7170_4A6B_8D1F_305B2B9C1B8B_.wvu.PrintTitles" localSheetId="3" hidden="1">'Sch-1a'!$17:$20</definedName>
    <definedName name="Z_95E806E8_7170_4A6B_8D1F_305B2B9C1B8B_.wvu.PrintTitles" localSheetId="4" hidden="1">'Sch-1b '!$17:$19</definedName>
    <definedName name="Z_95E806E8_7170_4A6B_8D1F_305B2B9C1B8B_.wvu.PrintTitles" localSheetId="5" hidden="1">'Sch-2'!$17:$20</definedName>
    <definedName name="Z_95E806E8_7170_4A6B_8D1F_305B2B9C1B8B_.wvu.PrintTitles" localSheetId="6" hidden="1">'Sch-3'!$17:$20</definedName>
    <definedName name="Z_95E806E8_7170_4A6B_8D1F_305B2B9C1B8B_.wvu.PrintTitles" localSheetId="7" hidden="1">'Sch-4a'!$16:$18</definedName>
    <definedName name="Z_95E806E8_7170_4A6B_8D1F_305B2B9C1B8B_.wvu.PrintTitles" localSheetId="8" hidden="1">'Sch-4b'!$16:$18</definedName>
    <definedName name="Z_95E806E8_7170_4A6B_8D1F_305B2B9C1B8B_.wvu.Rows" localSheetId="1" hidden="1">INSTRUCTIONS!#REF!,INSTRUCTIONS!$40:$55</definedName>
    <definedName name="Z_95E806E8_7170_4A6B_8D1F_305B2B9C1B8B_.wvu.Rows" localSheetId="3" hidden="1">'Sch-1a'!#REF!</definedName>
    <definedName name="Z_95E806E8_7170_4A6B_8D1F_305B2B9C1B8B_.wvu.Rows" localSheetId="4" hidden="1">'Sch-1b '!#REF!</definedName>
    <definedName name="Z_95E806E8_7170_4A6B_8D1F_305B2B9C1B8B_.wvu.Rows" localSheetId="5" hidden="1">'Sch-2'!$1:$1</definedName>
    <definedName name="Z_95E806E8_7170_4A6B_8D1F_305B2B9C1B8B_.wvu.Rows" localSheetId="6" hidden="1">'Sch-3'!#REF!</definedName>
    <definedName name="Z_95E806E8_7170_4A6B_8D1F_305B2B9C1B8B_.wvu.Rows" localSheetId="7" hidden="1">'Sch-4a'!#REF!</definedName>
    <definedName name="Z_95E806E8_7170_4A6B_8D1F_305B2B9C1B8B_.wvu.Rows" localSheetId="8" hidden="1">'Sch-4b'!#REF!</definedName>
    <definedName name="Z_95E806E8_7170_4A6B_8D1F_305B2B9C1B8B_.wvu.Rows" localSheetId="9" hidden="1">'Sch-4c'!#REF!</definedName>
    <definedName name="Z_A0F82AFD_A75A_45C4_A55A_D8EC84E8392D_.wvu.Cols" localSheetId="20" hidden="1">'Bid Form 2nd Envelope'!$G:$J</definedName>
    <definedName name="Z_A0F82AFD_A75A_45C4_A55A_D8EC84E8392D_.wvu.Cols" localSheetId="13" hidden="1">'Letter of Discount'!$I:$BE</definedName>
    <definedName name="Z_A0F82AFD_A75A_45C4_A55A_D8EC84E8392D_.wvu.Cols" localSheetId="16" hidden="1">'N-W (Cr.)'!$C:$C,'N-W (Cr.)'!$H:$H,'N-W (Cr.)'!$M:$M,'N-W (Cr.)'!$R:$R</definedName>
    <definedName name="Z_A0F82AFD_A75A_45C4_A55A_D8EC84E8392D_.wvu.Cols" localSheetId="3" hidden="1">'Sch-1a'!$L:$AH,'Sch-1a'!$AK:$BC</definedName>
    <definedName name="Z_A0F82AFD_A75A_45C4_A55A_D8EC84E8392D_.wvu.Cols" localSheetId="4" hidden="1">'Sch-1b '!$K:$R,'Sch-1b '!$U:$AN</definedName>
    <definedName name="Z_A0F82AFD_A75A_45C4_A55A_D8EC84E8392D_.wvu.Cols" localSheetId="5" hidden="1">'Sch-2'!$P:$AN</definedName>
    <definedName name="Z_A0F82AFD_A75A_45C4_A55A_D8EC84E8392D_.wvu.Cols" localSheetId="6" hidden="1">'Sch-3'!$O:$AM</definedName>
    <definedName name="Z_A0F82AFD_A75A_45C4_A55A_D8EC84E8392D_.wvu.Cols" localSheetId="10" hidden="1">'Sch-4'!$F:$CG</definedName>
    <definedName name="Z_A0F82AFD_A75A_45C4_A55A_D8EC84E8392D_.wvu.Cols" localSheetId="11" hidden="1">'Sch-5 '!$J:$J,'Sch-5 '!$L:$CB</definedName>
    <definedName name="Z_A0F82AFD_A75A_45C4_A55A_D8EC84E8392D_.wvu.Cols" localSheetId="12" hidden="1">'Sch-5 (After Discount)'!$F:$H,'Sch-5 (After Discount)'!$J:$J</definedName>
    <definedName name="Z_A0F82AFD_A75A_45C4_A55A_D8EC84E8392D_.wvu.FilterData" localSheetId="4" hidden="1">'Sch-1b '!#REF!</definedName>
    <definedName name="Z_A0F82AFD_A75A_45C4_A55A_D8EC84E8392D_.wvu.PrintArea" localSheetId="20" hidden="1">'Bid Form 2nd Envelope'!$A$1:$F$68</definedName>
    <definedName name="Z_A0F82AFD_A75A_45C4_A55A_D8EC84E8392D_.wvu.PrintArea" localSheetId="17" hidden="1">'Entry Tax'!$A$1:$E$16</definedName>
    <definedName name="Z_A0F82AFD_A75A_45C4_A55A_D8EC84E8392D_.wvu.PrintArea" localSheetId="1" hidden="1">INSTRUCTIONS!$A$1:$J$38</definedName>
    <definedName name="Z_A0F82AFD_A75A_45C4_A55A_D8EC84E8392D_.wvu.PrintArea" localSheetId="13" hidden="1">'Letter of Discount'!$A$1:$H$54</definedName>
    <definedName name="Z_A0F82AFD_A75A_45C4_A55A_D8EC84E8392D_.wvu.PrintArea" localSheetId="18" hidden="1">Octroi!$A$1:$E$16</definedName>
    <definedName name="Z_A0F82AFD_A75A_45C4_A55A_D8EC84E8392D_.wvu.PrintArea" localSheetId="19" hidden="1">'Other Taxes &amp; Duties'!$A$1:$F$16</definedName>
    <definedName name="Z_A0F82AFD_A75A_45C4_A55A_D8EC84E8392D_.wvu.PrintArea" localSheetId="3" hidden="1">'Sch-1a'!$A$1:$H$35</definedName>
    <definedName name="Z_A0F82AFD_A75A_45C4_A55A_D8EC84E8392D_.wvu.PrintArea" localSheetId="4" hidden="1">'Sch-1b '!$A$1:$J$37</definedName>
    <definedName name="Z_A0F82AFD_A75A_45C4_A55A_D8EC84E8392D_.wvu.PrintArea" localSheetId="5" hidden="1">'Sch-2'!$A$1:$L$27</definedName>
    <definedName name="Z_A0F82AFD_A75A_45C4_A55A_D8EC84E8392D_.wvu.PrintArea" localSheetId="6" hidden="1">'Sch-3'!$A$1:$N$29</definedName>
    <definedName name="Z_A0F82AFD_A75A_45C4_A55A_D8EC84E8392D_.wvu.PrintArea" localSheetId="10" hidden="1">'Sch-4'!$A$1:$E$38</definedName>
    <definedName name="Z_A0F82AFD_A75A_45C4_A55A_D8EC84E8392D_.wvu.PrintArea" localSheetId="7" hidden="1">'Sch-4a'!$A$1:$G$26</definedName>
    <definedName name="Z_A0F82AFD_A75A_45C4_A55A_D8EC84E8392D_.wvu.PrintArea" localSheetId="8" hidden="1">'Sch-4b'!$A$1:$G$26</definedName>
    <definedName name="Z_A0F82AFD_A75A_45C4_A55A_D8EC84E8392D_.wvu.PrintArea" localSheetId="9" hidden="1">'Sch-4c'!$A$1:$P$26</definedName>
    <definedName name="Z_A0F82AFD_A75A_45C4_A55A_D8EC84E8392D_.wvu.PrintArea" localSheetId="11" hidden="1">'Sch-5 '!$A$1:$E$49</definedName>
    <definedName name="Z_A0F82AFD_A75A_45C4_A55A_D8EC84E8392D_.wvu.PrintArea" localSheetId="12" hidden="1">'Sch-5 (After Discount)'!$A$1:$E$48</definedName>
    <definedName name="Z_A0F82AFD_A75A_45C4_A55A_D8EC84E8392D_.wvu.PrintArea" localSheetId="14" hidden="1">'Sch-6a'!$A$1:$D$46</definedName>
    <definedName name="Z_A0F82AFD_A75A_45C4_A55A_D8EC84E8392D_.wvu.PrintArea" localSheetId="15" hidden="1">'Sch-6b'!$A$1:$Q$52</definedName>
    <definedName name="Z_A0F82AFD_A75A_45C4_A55A_D8EC84E8392D_.wvu.PrintTitles" localSheetId="3" hidden="1">'Sch-1a'!$17:$20</definedName>
    <definedName name="Z_A0F82AFD_A75A_45C4_A55A_D8EC84E8392D_.wvu.PrintTitles" localSheetId="4" hidden="1">'Sch-1b '!$17:$19</definedName>
    <definedName name="Z_A0F82AFD_A75A_45C4_A55A_D8EC84E8392D_.wvu.PrintTitles" localSheetId="5" hidden="1">'Sch-2'!$17:$20</definedName>
    <definedName name="Z_A0F82AFD_A75A_45C4_A55A_D8EC84E8392D_.wvu.PrintTitles" localSheetId="6" hidden="1">'Sch-3'!$17:$20</definedName>
    <definedName name="Z_A0F82AFD_A75A_45C4_A55A_D8EC84E8392D_.wvu.PrintTitles" localSheetId="10" hidden="1">'Sch-4'!$16:$16</definedName>
    <definedName name="Z_A0F82AFD_A75A_45C4_A55A_D8EC84E8392D_.wvu.PrintTitles" localSheetId="7" hidden="1">'Sch-4a'!$16:$18</definedName>
    <definedName name="Z_A0F82AFD_A75A_45C4_A55A_D8EC84E8392D_.wvu.PrintTitles" localSheetId="8" hidden="1">'Sch-4b'!$16:$18</definedName>
    <definedName name="Z_A0F82AFD_A75A_45C4_A55A_D8EC84E8392D_.wvu.PrintTitles" localSheetId="11" hidden="1">'Sch-5 '!$16:$16</definedName>
    <definedName name="Z_A0F82AFD_A75A_45C4_A55A_D8EC84E8392D_.wvu.PrintTitles" localSheetId="12" hidden="1">'Sch-5 (After Discount)'!$15:$15</definedName>
    <definedName name="Z_A0F82AFD_A75A_45C4_A55A_D8EC84E8392D_.wvu.Rows" localSheetId="1" hidden="1">INSTRUCTIONS!$40:$55</definedName>
    <definedName name="Z_A0F82AFD_A75A_45C4_A55A_D8EC84E8392D_.wvu.Rows" localSheetId="13" hidden="1">'Letter of Discount'!$66:$70,'Letter of Discount'!$87:$117</definedName>
    <definedName name="Z_A0F82AFD_A75A_45C4_A55A_D8EC84E8392D_.wvu.Rows" localSheetId="3" hidden="1">'Sch-1a'!$36:$644</definedName>
    <definedName name="Z_A0F82AFD_A75A_45C4_A55A_D8EC84E8392D_.wvu.Rows" localSheetId="11" hidden="1">'Sch-5 '!$53:$57</definedName>
    <definedName name="Z_A0F82AFD_A75A_45C4_A55A_D8EC84E8392D_.wvu.Rows" localSheetId="12" hidden="1">'Sch-5 (After Discount)'!$52:$62</definedName>
    <definedName name="Z_A317F5C2_E44F_4A46_8833_2AE6CAE06F6E_.wvu.Cols" localSheetId="2" hidden="1">'Name of Bidder'!$A$1:$A$65550,'Name of Bidder'!$E$1:$H$65550</definedName>
    <definedName name="Z_A317F5C2_E44F_4A46_8833_2AE6CAE06F6E_.wvu.PrintArea" localSheetId="2" hidden="1">'Name of Bidder'!$B$1:$C$46</definedName>
    <definedName name="Z_A317F5C2_E44F_4A46_8833_2AE6CAE06F6E_.wvu.Rows" localSheetId="2" hidden="1">'Name of Bidder'!$A$37:$IV$40</definedName>
    <definedName name="Z_AB88AE96_2A5B_4A72_8703_28C9E47DF5A8_.wvu.Cols" localSheetId="20" hidden="1">'Bid Form 2nd Envelope'!$G:$J</definedName>
    <definedName name="Z_AB88AE96_2A5B_4A72_8703_28C9E47DF5A8_.wvu.Cols" localSheetId="13" hidden="1">'Letter of Discount'!$I:$T</definedName>
    <definedName name="Z_AB88AE96_2A5B_4A72_8703_28C9E47DF5A8_.wvu.Cols" localSheetId="2"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AB88AE96_2A5B_4A72_8703_28C9E47DF5A8_.wvu.Cols" localSheetId="16" hidden="1">'N-W (Cr.)'!$C:$C,'N-W (Cr.)'!$H:$H,'N-W (Cr.)'!$M:$M,'N-W (Cr.)'!$R:$R</definedName>
    <definedName name="Z_AB88AE96_2A5B_4A72_8703_28C9E47DF5A8_.wvu.Cols" localSheetId="3" hidden="1">'Sch-1a'!$G:$G,'Sch-1a'!$L:$L,'Sch-1a'!$P:$Q</definedName>
    <definedName name="Z_AB88AE96_2A5B_4A72_8703_28C9E47DF5A8_.wvu.Cols" localSheetId="4" hidden="1">'Sch-1b '!$C:$D,'Sch-1b '!$J:$Q</definedName>
    <definedName name="Z_AB88AE96_2A5B_4A72_8703_28C9E47DF5A8_.wvu.Cols" localSheetId="5" hidden="1">'Sch-2'!$G:$H,'Sch-2'!#REF!</definedName>
    <definedName name="Z_AB88AE96_2A5B_4A72_8703_28C9E47DF5A8_.wvu.Cols" localSheetId="6" hidden="1">'Sch-3'!$C:$D,'Sch-3'!#REF!</definedName>
    <definedName name="Z_AB88AE96_2A5B_4A72_8703_28C9E47DF5A8_.wvu.Cols" localSheetId="10" hidden="1">'Sch-4'!$F:$L</definedName>
    <definedName name="Z_AB88AE96_2A5B_4A72_8703_28C9E47DF5A8_.wvu.Cols" localSheetId="9" hidden="1">'Sch-4c'!$Q:$Q</definedName>
    <definedName name="Z_AB88AE96_2A5B_4A72_8703_28C9E47DF5A8_.wvu.Cols" localSheetId="11" hidden="1">'Sch-5 '!$L:$L</definedName>
    <definedName name="Z_AB88AE96_2A5B_4A72_8703_28C9E47DF5A8_.wvu.Cols" localSheetId="12" hidden="1">'Sch-5 (After Discount)'!$F:$G</definedName>
    <definedName name="Z_AB88AE96_2A5B_4A72_8703_28C9E47DF5A8_.wvu.Cols" localSheetId="15" hidden="1">'Sch-6b'!$Q:$Q</definedName>
    <definedName name="Z_AB88AE96_2A5B_4A72_8703_28C9E47DF5A8_.wvu.FilterData" localSheetId="3" hidden="1">'Sch-1a'!$E$1:$E$1165</definedName>
    <definedName name="Z_AB88AE96_2A5B_4A72_8703_28C9E47DF5A8_.wvu.FilterData" localSheetId="4" hidden="1">'Sch-1b '!$E$1:$E$329</definedName>
    <definedName name="Z_AB88AE96_2A5B_4A72_8703_28C9E47DF5A8_.wvu.FilterData" localSheetId="5" hidden="1">'Sch-2'!$J$1:$J$27</definedName>
    <definedName name="Z_AB88AE96_2A5B_4A72_8703_28C9E47DF5A8_.wvu.FilterData" localSheetId="6" hidden="1">'Sch-3'!$I$1:$I$433</definedName>
    <definedName name="Z_AB88AE96_2A5B_4A72_8703_28C9E47DF5A8_.wvu.PrintArea" localSheetId="20" hidden="1">'Bid Form 2nd Envelope'!$A$1:$F$68</definedName>
    <definedName name="Z_AB88AE96_2A5B_4A72_8703_28C9E47DF5A8_.wvu.PrintArea" localSheetId="0" hidden="1">Cover!$A$1:$F$15</definedName>
    <definedName name="Z_AB88AE96_2A5B_4A72_8703_28C9E47DF5A8_.wvu.PrintArea" localSheetId="17" hidden="1">'Entry Tax'!$A$1:$E$16</definedName>
    <definedName name="Z_AB88AE96_2A5B_4A72_8703_28C9E47DF5A8_.wvu.PrintArea" localSheetId="1" hidden="1">INSTRUCTIONS!$A$1:$J$39</definedName>
    <definedName name="Z_AB88AE96_2A5B_4A72_8703_28C9E47DF5A8_.wvu.PrintArea" localSheetId="13" hidden="1">'Letter of Discount'!$A$1:$H$54</definedName>
    <definedName name="Z_AB88AE96_2A5B_4A72_8703_28C9E47DF5A8_.wvu.PrintArea" localSheetId="2" hidden="1">'Name of Bidder'!$B$1:$C$46</definedName>
    <definedName name="Z_AB88AE96_2A5B_4A72_8703_28C9E47DF5A8_.wvu.PrintArea" localSheetId="18" hidden="1">Octroi!$A$1:$E$16</definedName>
    <definedName name="Z_AB88AE96_2A5B_4A72_8703_28C9E47DF5A8_.wvu.PrintArea" localSheetId="19" hidden="1">'Other Taxes &amp; Duties'!$A$1:$F$16</definedName>
    <definedName name="Z_AB88AE96_2A5B_4A72_8703_28C9E47DF5A8_.wvu.PrintArea" localSheetId="3" hidden="1">'Sch-1a'!$A$1:$I$33</definedName>
    <definedName name="Z_AB88AE96_2A5B_4A72_8703_28C9E47DF5A8_.wvu.PrintArea" localSheetId="4" hidden="1">'Sch-1b '!$A$1:$H$32</definedName>
    <definedName name="Z_AB88AE96_2A5B_4A72_8703_28C9E47DF5A8_.wvu.PrintArea" localSheetId="5" hidden="1">'Sch-2'!$A$1:$R$27</definedName>
    <definedName name="Z_AB88AE96_2A5B_4A72_8703_28C9E47DF5A8_.wvu.PrintArea" localSheetId="6" hidden="1">'Sch-3'!$A$1:$N$30</definedName>
    <definedName name="Z_AB88AE96_2A5B_4A72_8703_28C9E47DF5A8_.wvu.PrintArea" localSheetId="10" hidden="1">'Sch-4'!$A$1:$E$37</definedName>
    <definedName name="Z_AB88AE96_2A5B_4A72_8703_28C9E47DF5A8_.wvu.PrintArea" localSheetId="7" hidden="1">'Sch-4a'!$A$1:$G$26</definedName>
    <definedName name="Z_AB88AE96_2A5B_4A72_8703_28C9E47DF5A8_.wvu.PrintArea" localSheetId="8" hidden="1">'Sch-4b'!$A$1:$G$26</definedName>
    <definedName name="Z_AB88AE96_2A5B_4A72_8703_28C9E47DF5A8_.wvu.PrintArea" localSheetId="9" hidden="1">'Sch-4c'!$A$1:$P$26</definedName>
    <definedName name="Z_AB88AE96_2A5B_4A72_8703_28C9E47DF5A8_.wvu.PrintArea" localSheetId="11" hidden="1">'Sch-5 '!$A$1:$E$47</definedName>
    <definedName name="Z_AB88AE96_2A5B_4A72_8703_28C9E47DF5A8_.wvu.PrintArea" localSheetId="12" hidden="1">'Sch-5 (After Discount)'!$A$1:$E$48</definedName>
    <definedName name="Z_AB88AE96_2A5B_4A72_8703_28C9E47DF5A8_.wvu.PrintArea" localSheetId="14" hidden="1">'Sch-6a'!$A$1:$D$44</definedName>
    <definedName name="Z_AB88AE96_2A5B_4A72_8703_28C9E47DF5A8_.wvu.PrintArea" localSheetId="15" hidden="1">'Sch-6b'!$A$1:$P$52</definedName>
    <definedName name="Z_AB88AE96_2A5B_4A72_8703_28C9E47DF5A8_.wvu.PrintTitles" localSheetId="3" hidden="1">'Sch-1a'!$17:$20</definedName>
    <definedName name="Z_AB88AE96_2A5B_4A72_8703_28C9E47DF5A8_.wvu.PrintTitles" localSheetId="4" hidden="1">'Sch-1b '!$17:$19</definedName>
    <definedName name="Z_AB88AE96_2A5B_4A72_8703_28C9E47DF5A8_.wvu.PrintTitles" localSheetId="5" hidden="1">'Sch-2'!$17:$20</definedName>
    <definedName name="Z_AB88AE96_2A5B_4A72_8703_28C9E47DF5A8_.wvu.PrintTitles" localSheetId="6" hidden="1">'Sch-3'!$17:$20</definedName>
    <definedName name="Z_AB88AE96_2A5B_4A72_8703_28C9E47DF5A8_.wvu.PrintTitles" localSheetId="10" hidden="1">'Sch-4'!$16:$16</definedName>
    <definedName name="Z_AB88AE96_2A5B_4A72_8703_28C9E47DF5A8_.wvu.PrintTitles" localSheetId="7" hidden="1">'Sch-4a'!$16:$18</definedName>
    <definedName name="Z_AB88AE96_2A5B_4A72_8703_28C9E47DF5A8_.wvu.PrintTitles" localSheetId="8" hidden="1">'Sch-4b'!$16:$18</definedName>
    <definedName name="Z_AB88AE96_2A5B_4A72_8703_28C9E47DF5A8_.wvu.PrintTitles" localSheetId="11" hidden="1">'Sch-5 '!$16:$16</definedName>
    <definedName name="Z_AB88AE96_2A5B_4A72_8703_28C9E47DF5A8_.wvu.PrintTitles" localSheetId="12" hidden="1">'Sch-5 (After Discount)'!$15:$15</definedName>
    <definedName name="Z_AB88AE96_2A5B_4A72_8703_28C9E47DF5A8_.wvu.Rows" localSheetId="20" hidden="1">'Bid Form 2nd Envelope'!$43:$45</definedName>
    <definedName name="Z_AB88AE96_2A5B_4A72_8703_28C9E47DF5A8_.wvu.Rows" localSheetId="1" hidden="1">INSTRUCTIONS!$31:$33,INSTRUCTIONS!$40:$55</definedName>
    <definedName name="Z_AB88AE96_2A5B_4A72_8703_28C9E47DF5A8_.wvu.Rows" localSheetId="13" hidden="1">'Letter of Discount'!$43:$46</definedName>
    <definedName name="Z_AB88AE96_2A5B_4A72_8703_28C9E47DF5A8_.wvu.Rows" localSheetId="2" hidden="1">'Name of Bidder'!$33:$41</definedName>
    <definedName name="Z_AB88AE96_2A5B_4A72_8703_28C9E47DF5A8_.wvu.Rows" localSheetId="3" hidden="1">'Sch-1a'!$36:$36</definedName>
    <definedName name="Z_AB88AE96_2A5B_4A72_8703_28C9E47DF5A8_.wvu.Rows" localSheetId="4" hidden="1">'Sch-1b '!$35:$48</definedName>
    <definedName name="Z_AB88AE96_2A5B_4A72_8703_28C9E47DF5A8_.wvu.Rows" localSheetId="5" hidden="1">'Sch-2'!#REF!</definedName>
    <definedName name="Z_AB88AE96_2A5B_4A72_8703_28C9E47DF5A8_.wvu.Rows" localSheetId="11" hidden="1">'Sch-5 '!$53:$57</definedName>
    <definedName name="Z_AB88AE96_2A5B_4A72_8703_28C9E47DF5A8_.wvu.Rows" localSheetId="12" hidden="1">'Sch-5 (After Discount)'!$52:$62</definedName>
    <definedName name="Z_AB88AE96_2A5B_4A72_8703_28C9E47DF5A8_.wvu.Rows" localSheetId="14" hidden="1">'Sch-6a'!$24:$40</definedName>
    <definedName name="Z_AB88AE96_2A5B_4A72_8703_28C9E47DF5A8_.wvu.Rows" localSheetId="15" hidden="1">'Sch-6b'!$23:$39,'Sch-6b'!$43:$46,'Sch-6b'!$57:$61</definedName>
    <definedName name="Z_AF19F13B_761B_48FB_A70F_9439A4D7530B_.wvu.Cols" localSheetId="2" hidden="1">'Name of Bidder'!$A$1:$A$65550,'Name of Bidder'!$E$1:$H$65550</definedName>
    <definedName name="Z_AF19F13B_761B_48FB_A70F_9439A4D7530B_.wvu.PrintArea" localSheetId="2" hidden="1">'Name of Bidder'!$B$1:$C$46</definedName>
    <definedName name="Z_AF19F13B_761B_48FB_A70F_9439A4D7530B_.wvu.Rows" localSheetId="2" hidden="1">'Name of Bidder'!$A$37:$IV$40</definedName>
    <definedName name="Z_B1DC5269_D889_4438_853D_005C3B580A35_.wvu.Cols" localSheetId="20" hidden="1">'Bid Form 2nd Envelope'!$G:$J</definedName>
    <definedName name="Z_B1DC5269_D889_4438_853D_005C3B580A35_.wvu.Cols" localSheetId="13" hidden="1">'Letter of Discount'!$I:$BE</definedName>
    <definedName name="Z_B1DC5269_D889_4438_853D_005C3B580A35_.wvu.Cols" localSheetId="16" hidden="1">'N-W (Cr.)'!$C:$C,'N-W (Cr.)'!$H:$H,'N-W (Cr.)'!$M:$M,'N-W (Cr.)'!$R:$R</definedName>
    <definedName name="Z_B1DC5269_D889_4438_853D_005C3B580A35_.wvu.Cols" localSheetId="3" hidden="1">'Sch-1a'!$L:$AH,'Sch-1a'!$AK:$BC</definedName>
    <definedName name="Z_B1DC5269_D889_4438_853D_005C3B580A35_.wvu.Cols" localSheetId="4" hidden="1">'Sch-1b '!$K:$P,'Sch-1b '!$U:$AN</definedName>
    <definedName name="Z_B1DC5269_D889_4438_853D_005C3B580A35_.wvu.Cols" localSheetId="5" hidden="1">'Sch-2'!$P:$AN</definedName>
    <definedName name="Z_B1DC5269_D889_4438_853D_005C3B580A35_.wvu.Cols" localSheetId="6" hidden="1">'Sch-3'!$O:$AM</definedName>
    <definedName name="Z_B1DC5269_D889_4438_853D_005C3B580A35_.wvu.Cols" localSheetId="10" hidden="1">'Sch-4'!$F:$CG</definedName>
    <definedName name="Z_B1DC5269_D889_4438_853D_005C3B580A35_.wvu.Cols" localSheetId="11" hidden="1">'Sch-5 '!$J:$J,'Sch-5 '!$L:$CB</definedName>
    <definedName name="Z_B1DC5269_D889_4438_853D_005C3B580A35_.wvu.Cols" localSheetId="12" hidden="1">'Sch-5 (After Discount)'!$F:$H,'Sch-5 (After Discount)'!$J:$J</definedName>
    <definedName name="Z_B1DC5269_D889_4438_853D_005C3B580A35_.wvu.FilterData" localSheetId="3" hidden="1">'Sch-1a'!$F$1:$F$612</definedName>
    <definedName name="Z_B1DC5269_D889_4438_853D_005C3B580A35_.wvu.FilterData" localSheetId="4" hidden="1">'Sch-1b '!$F$1:$F$36</definedName>
    <definedName name="Z_B1DC5269_D889_4438_853D_005C3B580A35_.wvu.FilterData" localSheetId="5" hidden="1">'Sch-2'!$J$1:$J$27</definedName>
    <definedName name="Z_B1DC5269_D889_4438_853D_005C3B580A35_.wvu.FilterData" localSheetId="6" hidden="1">'Sch-3'!$J$1:$J$433</definedName>
    <definedName name="Z_B1DC5269_D889_4438_853D_005C3B580A35_.wvu.PrintArea" localSheetId="20" hidden="1">'Bid Form 2nd Envelope'!$A$1:$F$68</definedName>
    <definedName name="Z_B1DC5269_D889_4438_853D_005C3B580A35_.wvu.PrintArea" localSheetId="17" hidden="1">'Entry Tax'!$A$1:$E$16</definedName>
    <definedName name="Z_B1DC5269_D889_4438_853D_005C3B580A35_.wvu.PrintArea" localSheetId="1" hidden="1">INSTRUCTIONS!$A$1:$J$38</definedName>
    <definedName name="Z_B1DC5269_D889_4438_853D_005C3B580A35_.wvu.PrintArea" localSheetId="13" hidden="1">'Letter of Discount'!$A$1:$H$54</definedName>
    <definedName name="Z_B1DC5269_D889_4438_853D_005C3B580A35_.wvu.PrintArea" localSheetId="18" hidden="1">Octroi!$A$1:$E$16</definedName>
    <definedName name="Z_B1DC5269_D889_4438_853D_005C3B580A35_.wvu.PrintArea" localSheetId="19" hidden="1">'Other Taxes &amp; Duties'!$A$1:$F$16</definedName>
    <definedName name="Z_B1DC5269_D889_4438_853D_005C3B580A35_.wvu.PrintArea" localSheetId="3" hidden="1">'Sch-1a'!$A$1:$H$35</definedName>
    <definedName name="Z_B1DC5269_D889_4438_853D_005C3B580A35_.wvu.PrintArea" localSheetId="4" hidden="1">'Sch-1b '!$A$1:$J$37</definedName>
    <definedName name="Z_B1DC5269_D889_4438_853D_005C3B580A35_.wvu.PrintArea" localSheetId="5" hidden="1">'Sch-2'!$A$1:$L$27</definedName>
    <definedName name="Z_B1DC5269_D889_4438_853D_005C3B580A35_.wvu.PrintArea" localSheetId="6" hidden="1">'Sch-3'!$A$1:$N$29</definedName>
    <definedName name="Z_B1DC5269_D889_4438_853D_005C3B580A35_.wvu.PrintArea" localSheetId="10" hidden="1">'Sch-4'!$A$1:$E$38</definedName>
    <definedName name="Z_B1DC5269_D889_4438_853D_005C3B580A35_.wvu.PrintArea" localSheetId="7" hidden="1">'Sch-4a'!$A$1:$G$26</definedName>
    <definedName name="Z_B1DC5269_D889_4438_853D_005C3B580A35_.wvu.PrintArea" localSheetId="8" hidden="1">'Sch-4b'!$A$1:$G$26</definedName>
    <definedName name="Z_B1DC5269_D889_4438_853D_005C3B580A35_.wvu.PrintArea" localSheetId="9" hidden="1">'Sch-4c'!$A$1:$P$26</definedName>
    <definedName name="Z_B1DC5269_D889_4438_853D_005C3B580A35_.wvu.PrintArea" localSheetId="11" hidden="1">'Sch-5 '!$A$1:$E$49</definedName>
    <definedName name="Z_B1DC5269_D889_4438_853D_005C3B580A35_.wvu.PrintArea" localSheetId="12" hidden="1">'Sch-5 (After Discount)'!$A$1:$E$48</definedName>
    <definedName name="Z_B1DC5269_D889_4438_853D_005C3B580A35_.wvu.PrintArea" localSheetId="14" hidden="1">'Sch-6a'!$A$1:$D$46</definedName>
    <definedName name="Z_B1DC5269_D889_4438_853D_005C3B580A35_.wvu.PrintArea" localSheetId="15" hidden="1">'Sch-6b'!$A$1:$Q$52</definedName>
    <definedName name="Z_B1DC5269_D889_4438_853D_005C3B580A35_.wvu.PrintTitles" localSheetId="3" hidden="1">'Sch-1a'!$17:$20</definedName>
    <definedName name="Z_B1DC5269_D889_4438_853D_005C3B580A35_.wvu.PrintTitles" localSheetId="4" hidden="1">'Sch-1b '!$17:$19</definedName>
    <definedName name="Z_B1DC5269_D889_4438_853D_005C3B580A35_.wvu.PrintTitles" localSheetId="5" hidden="1">'Sch-2'!$17:$20</definedName>
    <definedName name="Z_B1DC5269_D889_4438_853D_005C3B580A35_.wvu.PrintTitles" localSheetId="6" hidden="1">'Sch-3'!$17:$20</definedName>
    <definedName name="Z_B1DC5269_D889_4438_853D_005C3B580A35_.wvu.PrintTitles" localSheetId="10" hidden="1">'Sch-4'!$16:$16</definedName>
    <definedName name="Z_B1DC5269_D889_4438_853D_005C3B580A35_.wvu.PrintTitles" localSheetId="7" hidden="1">'Sch-4a'!$16:$18</definedName>
    <definedName name="Z_B1DC5269_D889_4438_853D_005C3B580A35_.wvu.PrintTitles" localSheetId="8" hidden="1">'Sch-4b'!$16:$18</definedName>
    <definedName name="Z_B1DC5269_D889_4438_853D_005C3B580A35_.wvu.PrintTitles" localSheetId="11" hidden="1">'Sch-5 '!$16:$16</definedName>
    <definedName name="Z_B1DC5269_D889_4438_853D_005C3B580A35_.wvu.PrintTitles" localSheetId="12" hidden="1">'Sch-5 (After Discount)'!$15:$15</definedName>
    <definedName name="Z_B1DC5269_D889_4438_853D_005C3B580A35_.wvu.Rows" localSheetId="1" hidden="1">INSTRUCTIONS!$40:$55</definedName>
    <definedName name="Z_B1DC5269_D889_4438_853D_005C3B580A35_.wvu.Rows" localSheetId="13" hidden="1">'Letter of Discount'!$66:$70,'Letter of Discount'!$87:$117</definedName>
    <definedName name="Z_B1DC5269_D889_4438_853D_005C3B580A35_.wvu.Rows" localSheetId="11" hidden="1">'Sch-5 '!$53:$57</definedName>
    <definedName name="Z_B1DC5269_D889_4438_853D_005C3B580A35_.wvu.Rows" localSheetId="12" hidden="1">'Sch-5 (After Discount)'!$52:$62</definedName>
    <definedName name="Z_B2CFD5C3_5473_44FF_AE4A_BE34ABBCB6FF_.wvu.PrintArea" localSheetId="10" hidden="1">'Sch-4'!$A$3:$E$41</definedName>
    <definedName name="Z_BAC42A29_45E6_4402_B726_C3D139198BC5_.wvu.Cols" localSheetId="20" hidden="1">'Bid Form 2nd Envelope'!$G:$J,'Bid Form 2nd Envelope'!$L:$M,'Bid Form 2nd Envelope'!$Z:$AA,'Bid Form 2nd Envelope'!$AE:$AJ</definedName>
    <definedName name="Z_BAC42A29_45E6_4402_B726_C3D139198BC5_.wvu.Cols" localSheetId="13" hidden="1">'Letter of Discount'!$I:$T</definedName>
    <definedName name="Z_BAC42A29_45E6_4402_B726_C3D139198BC5_.wvu.Cols" localSheetId="2" hidden="1">'Name of Bidder'!$A:$A,'Name of Bidder'!$D:$F,'Name of Bidder'!$L:$L,'Name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BAC42A29_45E6_4402_B726_C3D139198BC5_.wvu.Cols" localSheetId="16" hidden="1">'N-W (Cr.)'!$C:$C,'N-W (Cr.)'!$H:$H,'N-W (Cr.)'!$M:$M,'N-W (Cr.)'!$R:$R</definedName>
    <definedName name="Z_BAC42A29_45E6_4402_B726_C3D139198BC5_.wvu.Cols" localSheetId="3" hidden="1">'Sch-1a'!$G:$G,'Sch-1a'!$J:$L,'Sch-1a'!$P:$Q</definedName>
    <definedName name="Z_BAC42A29_45E6_4402_B726_C3D139198BC5_.wvu.Cols" localSheetId="4" hidden="1">'Sch-1b '!$I:$J</definedName>
    <definedName name="Z_BAC42A29_45E6_4402_B726_C3D139198BC5_.wvu.Cols" localSheetId="5" hidden="1">'Sch-2'!$B:$E,'Sch-2'!$G:$H,'Sch-2'!$M:$R</definedName>
    <definedName name="Z_BAC42A29_45E6_4402_B726_C3D139198BC5_.wvu.Cols" localSheetId="6" hidden="1">'Sch-3'!$C:$H,'Sch-3'!$M:$N</definedName>
    <definedName name="Z_BAC42A29_45E6_4402_B726_C3D139198BC5_.wvu.Cols" localSheetId="10" hidden="1">'Sch-4'!$G:$M</definedName>
    <definedName name="Z_BAC42A29_45E6_4402_B726_C3D139198BC5_.wvu.Cols" localSheetId="9" hidden="1">'Sch-4c'!$Q:$Q</definedName>
    <definedName name="Z_BAC42A29_45E6_4402_B726_C3D139198BC5_.wvu.Cols" localSheetId="11" hidden="1">'Sch-5 '!$L:$L</definedName>
    <definedName name="Z_BAC42A29_45E6_4402_B726_C3D139198BC5_.wvu.Cols" localSheetId="12" hidden="1">'Sch-5 (After Discount)'!$F:$G</definedName>
    <definedName name="Z_BAC42A29_45E6_4402_B726_C3D139198BC5_.wvu.Cols" localSheetId="15" hidden="1">'Sch-6b'!$Q:$Q</definedName>
    <definedName name="Z_BAC42A29_45E6_4402_B726_C3D139198BC5_.wvu.FilterData" localSheetId="3" hidden="1">'Sch-1a'!$A$1:$A$1165</definedName>
    <definedName name="Z_BAC42A29_45E6_4402_B726_C3D139198BC5_.wvu.FilterData" localSheetId="4" hidden="1">'Sch-1b '!$F$1:$F$329</definedName>
    <definedName name="Z_BAC42A29_45E6_4402_B726_C3D139198BC5_.wvu.FilterData" localSheetId="5" hidden="1">'Sch-2'!$J$1:$J$27</definedName>
    <definedName name="Z_BAC42A29_45E6_4402_B726_C3D139198BC5_.wvu.FilterData" localSheetId="6" hidden="1">'Sch-3'!$J$1:$J$433</definedName>
    <definedName name="Z_BAC42A29_45E6_4402_B726_C3D139198BC5_.wvu.PrintArea" localSheetId="20" hidden="1">'Bid Form 2nd Envelope'!$A$1:$F$68</definedName>
    <definedName name="Z_BAC42A29_45E6_4402_B726_C3D139198BC5_.wvu.PrintArea" localSheetId="0" hidden="1">Cover!$A$1:$F$15</definedName>
    <definedName name="Z_BAC42A29_45E6_4402_B726_C3D139198BC5_.wvu.PrintArea" localSheetId="17" hidden="1">'Entry Tax'!$A$1:$E$16</definedName>
    <definedName name="Z_BAC42A29_45E6_4402_B726_C3D139198BC5_.wvu.PrintArea" localSheetId="1" hidden="1">INSTRUCTIONS!$A$1:$J$39</definedName>
    <definedName name="Z_BAC42A29_45E6_4402_B726_C3D139198BC5_.wvu.PrintArea" localSheetId="13" hidden="1">'Letter of Discount'!$A$1:$H$54</definedName>
    <definedName name="Z_BAC42A29_45E6_4402_B726_C3D139198BC5_.wvu.PrintArea" localSheetId="2" hidden="1">'Name of Bidder'!$B$1:$C$46</definedName>
    <definedName name="Z_BAC42A29_45E6_4402_B726_C3D139198BC5_.wvu.PrintArea" localSheetId="18" hidden="1">Octroi!$A$1:$E$16</definedName>
    <definedName name="Z_BAC42A29_45E6_4402_B726_C3D139198BC5_.wvu.PrintArea" localSheetId="19" hidden="1">'Other Taxes &amp; Duties'!$A$1:$F$16</definedName>
    <definedName name="Z_BAC42A29_45E6_4402_B726_C3D139198BC5_.wvu.PrintArea" localSheetId="3" hidden="1">'Sch-1a'!$A$1:$I$33</definedName>
    <definedName name="Z_BAC42A29_45E6_4402_B726_C3D139198BC5_.wvu.PrintArea" localSheetId="4" hidden="1">'Sch-1b '!$A$1:$I$32</definedName>
    <definedName name="Z_BAC42A29_45E6_4402_B726_C3D139198BC5_.wvu.PrintArea" localSheetId="5" hidden="1">'Sch-2'!$A$1:$Q$27</definedName>
    <definedName name="Z_BAC42A29_45E6_4402_B726_C3D139198BC5_.wvu.PrintArea" localSheetId="6" hidden="1">'Sch-3'!$A$1:$M$30</definedName>
    <definedName name="Z_BAC42A29_45E6_4402_B726_C3D139198BC5_.wvu.PrintArea" localSheetId="10" hidden="1">'Sch-4'!$A$1:$E$37</definedName>
    <definedName name="Z_BAC42A29_45E6_4402_B726_C3D139198BC5_.wvu.PrintArea" localSheetId="7" hidden="1">'Sch-4a'!$A$1:$G$26</definedName>
    <definedName name="Z_BAC42A29_45E6_4402_B726_C3D139198BC5_.wvu.PrintArea" localSheetId="8" hidden="1">'Sch-4b'!$A$1:$G$26</definedName>
    <definedName name="Z_BAC42A29_45E6_4402_B726_C3D139198BC5_.wvu.PrintArea" localSheetId="9" hidden="1">'Sch-4c'!$A$1:$P$26</definedName>
    <definedName name="Z_BAC42A29_45E6_4402_B726_C3D139198BC5_.wvu.PrintArea" localSheetId="11" hidden="1">'Sch-5 '!$A$1:$E$47</definedName>
    <definedName name="Z_BAC42A29_45E6_4402_B726_C3D139198BC5_.wvu.PrintArea" localSheetId="12" hidden="1">'Sch-5 (After Discount)'!$A$1:$E$48</definedName>
    <definedName name="Z_BAC42A29_45E6_4402_B726_C3D139198BC5_.wvu.PrintArea" localSheetId="14" hidden="1">'Sch-6a'!$A$1:$D$44</definedName>
    <definedName name="Z_BAC42A29_45E6_4402_B726_C3D139198BC5_.wvu.PrintArea" localSheetId="15" hidden="1">'Sch-6b'!$A$1:$P$52</definedName>
    <definedName name="Z_BAC42A29_45E6_4402_B726_C3D139198BC5_.wvu.PrintTitles" localSheetId="3" hidden="1">'Sch-1a'!$17:$20</definedName>
    <definedName name="Z_BAC42A29_45E6_4402_B726_C3D139198BC5_.wvu.PrintTitles" localSheetId="4" hidden="1">'Sch-1b '!$17:$19</definedName>
    <definedName name="Z_BAC42A29_45E6_4402_B726_C3D139198BC5_.wvu.PrintTitles" localSheetId="5" hidden="1">'Sch-2'!$17:$20</definedName>
    <definedName name="Z_BAC42A29_45E6_4402_B726_C3D139198BC5_.wvu.PrintTitles" localSheetId="6" hidden="1">'Sch-3'!$17:$20</definedName>
    <definedName name="Z_BAC42A29_45E6_4402_B726_C3D139198BC5_.wvu.PrintTitles" localSheetId="10" hidden="1">'Sch-4'!$16:$16</definedName>
    <definedName name="Z_BAC42A29_45E6_4402_B726_C3D139198BC5_.wvu.PrintTitles" localSheetId="7" hidden="1">'Sch-4a'!$16:$18</definedName>
    <definedName name="Z_BAC42A29_45E6_4402_B726_C3D139198BC5_.wvu.PrintTitles" localSheetId="8" hidden="1">'Sch-4b'!$16:$18</definedName>
    <definedName name="Z_BAC42A29_45E6_4402_B726_C3D139198BC5_.wvu.PrintTitles" localSheetId="11" hidden="1">'Sch-5 '!$16:$16</definedName>
    <definedName name="Z_BAC42A29_45E6_4402_B726_C3D139198BC5_.wvu.PrintTitles" localSheetId="12" hidden="1">'Sch-5 (After Discount)'!$15:$15</definedName>
    <definedName name="Z_BAC42A29_45E6_4402_B726_C3D139198BC5_.wvu.Rows" localSheetId="20" hidden="1">'Bid Form 2nd Envelope'!$27:$28,'Bid Form 2nd Envelope'!$39:$41,'Bid Form 2nd Envelope'!$43:$45</definedName>
    <definedName name="Z_BAC42A29_45E6_4402_B726_C3D139198BC5_.wvu.Rows" localSheetId="1" hidden="1">INSTRUCTIONS!$31:$33,INSTRUCTIONS!$39:$54</definedName>
    <definedName name="Z_BAC42A29_45E6_4402_B726_C3D139198BC5_.wvu.Rows" localSheetId="13" hidden="1">'Letter of Discount'!$29:$29,'Letter of Discount'!$39:$39,'Letter of Discount'!$43:$46</definedName>
    <definedName name="Z_BAC42A29_45E6_4402_B726_C3D139198BC5_.wvu.Rows" localSheetId="2" hidden="1">'Name of Bidder'!$6:$6,'Name of Bidder'!$11:$14,'Name of Bidder'!$22:$23,'Name of Bidder'!$33:$41</definedName>
    <definedName name="Z_BAC42A29_45E6_4402_B726_C3D139198BC5_.wvu.Rows" localSheetId="11" hidden="1">'Sch-5 '!$30:$33,'Sch-5 '!$53:$57</definedName>
    <definedName name="Z_BAC42A29_45E6_4402_B726_C3D139198BC5_.wvu.Rows" localSheetId="12" hidden="1">'Sch-5 (After Discount)'!$22:$22,'Sch-5 (After Discount)'!$29:$32,'Sch-5 (After Discount)'!$52:$62</definedName>
    <definedName name="Z_BAC42A29_45E6_4402_B726_C3D139198BC5_.wvu.Rows" localSheetId="14" hidden="1">'Sch-6a'!$24:$40</definedName>
    <definedName name="Z_BAC42A29_45E6_4402_B726_C3D139198BC5_.wvu.Rows" localSheetId="15" hidden="1">'Sch-6b'!$23:$39,'Sch-6b'!$43:$46,'Sch-6b'!$57:$61</definedName>
    <definedName name="Z_C5506FC7_8A4D_43D0_A0D5_B323816310B7_.wvu.Cols" localSheetId="20" hidden="1">'Bid Form 2nd Envelope'!$G:$J</definedName>
    <definedName name="Z_C5506FC7_8A4D_43D0_A0D5_B323816310B7_.wvu.Cols" localSheetId="13" hidden="1">'Letter of Discount'!$I:$BE</definedName>
    <definedName name="Z_C5506FC7_8A4D_43D0_A0D5_B323816310B7_.wvu.Cols" localSheetId="16" hidden="1">'N-W (Cr.)'!$C:$C,'N-W (Cr.)'!$H:$H,'N-W (Cr.)'!$M:$M,'N-W (Cr.)'!$R:$R</definedName>
    <definedName name="Z_C5506FC7_8A4D_43D0_A0D5_B323816310B7_.wvu.Cols" localSheetId="3" hidden="1">'Sch-1a'!$L:$AG</definedName>
    <definedName name="Z_C5506FC7_8A4D_43D0_A0D5_B323816310B7_.wvu.Cols" localSheetId="4" hidden="1">'Sch-1b '!$K:$Q,'Sch-1b '!$U:$AN</definedName>
    <definedName name="Z_C5506FC7_8A4D_43D0_A0D5_B323816310B7_.wvu.Cols" localSheetId="5" hidden="1">'Sch-2'!$P:$AN</definedName>
    <definedName name="Z_C5506FC7_8A4D_43D0_A0D5_B323816310B7_.wvu.Cols" localSheetId="6" hidden="1">'Sch-3'!$O:$AL</definedName>
    <definedName name="Z_C5506FC7_8A4D_43D0_A0D5_B323816310B7_.wvu.Cols" localSheetId="10" hidden="1">'Sch-4'!$F:$N</definedName>
    <definedName name="Z_C5506FC7_8A4D_43D0_A0D5_B323816310B7_.wvu.Cols" localSheetId="11" hidden="1">'Sch-5 '!$J:$J,'Sch-5 '!$L:$CB</definedName>
    <definedName name="Z_C5506FC7_8A4D_43D0_A0D5_B323816310B7_.wvu.Cols" localSheetId="12" hidden="1">'Sch-5 (After Discount)'!$F:$H,'Sch-5 (After Discount)'!$J:$J</definedName>
    <definedName name="Z_C5506FC7_8A4D_43D0_A0D5_B323816310B7_.wvu.FilterData" localSheetId="4" hidden="1">'Sch-1b '!#REF!</definedName>
    <definedName name="Z_C5506FC7_8A4D_43D0_A0D5_B323816310B7_.wvu.PrintArea" localSheetId="20" hidden="1">'Bid Form 2nd Envelope'!$A$1:$F$68</definedName>
    <definedName name="Z_C5506FC7_8A4D_43D0_A0D5_B323816310B7_.wvu.PrintArea" localSheetId="17" hidden="1">'Entry Tax'!$A$1:$E$16</definedName>
    <definedName name="Z_C5506FC7_8A4D_43D0_A0D5_B323816310B7_.wvu.PrintArea" localSheetId="1" hidden="1">INSTRUCTIONS!$A$1:$J$38</definedName>
    <definedName name="Z_C5506FC7_8A4D_43D0_A0D5_B323816310B7_.wvu.PrintArea" localSheetId="13" hidden="1">'Letter of Discount'!$A$1:$H$54</definedName>
    <definedName name="Z_C5506FC7_8A4D_43D0_A0D5_B323816310B7_.wvu.PrintArea" localSheetId="18" hidden="1">Octroi!$A$1:$E$16</definedName>
    <definedName name="Z_C5506FC7_8A4D_43D0_A0D5_B323816310B7_.wvu.PrintArea" localSheetId="19" hidden="1">'Other Taxes &amp; Duties'!$A$1:$F$16</definedName>
    <definedName name="Z_C5506FC7_8A4D_43D0_A0D5_B323816310B7_.wvu.PrintArea" localSheetId="3" hidden="1">'Sch-1a'!$A$1:$H$35</definedName>
    <definedName name="Z_C5506FC7_8A4D_43D0_A0D5_B323816310B7_.wvu.PrintArea" localSheetId="4" hidden="1">'Sch-1b '!$A$1:$J$37</definedName>
    <definedName name="Z_C5506FC7_8A4D_43D0_A0D5_B323816310B7_.wvu.PrintArea" localSheetId="5" hidden="1">'Sch-2'!$A$1:$L$27</definedName>
    <definedName name="Z_C5506FC7_8A4D_43D0_A0D5_B323816310B7_.wvu.PrintArea" localSheetId="6" hidden="1">'Sch-3'!$A$1:$N$29</definedName>
    <definedName name="Z_C5506FC7_8A4D_43D0_A0D5_B323816310B7_.wvu.PrintArea" localSheetId="10" hidden="1">'Sch-4'!$A$1:$E$38</definedName>
    <definedName name="Z_C5506FC7_8A4D_43D0_A0D5_B323816310B7_.wvu.PrintArea" localSheetId="7" hidden="1">'Sch-4a'!$A$1:$G$26</definedName>
    <definedName name="Z_C5506FC7_8A4D_43D0_A0D5_B323816310B7_.wvu.PrintArea" localSheetId="8" hidden="1">'Sch-4b'!$A$1:$G$26</definedName>
    <definedName name="Z_C5506FC7_8A4D_43D0_A0D5_B323816310B7_.wvu.PrintArea" localSheetId="9" hidden="1">'Sch-4c'!$A$1:$P$26</definedName>
    <definedName name="Z_C5506FC7_8A4D_43D0_A0D5_B323816310B7_.wvu.PrintArea" localSheetId="11" hidden="1">'Sch-5 '!$A$1:$E$49</definedName>
    <definedName name="Z_C5506FC7_8A4D_43D0_A0D5_B323816310B7_.wvu.PrintArea" localSheetId="12" hidden="1">'Sch-5 (After Discount)'!$A$1:$E$48</definedName>
    <definedName name="Z_C5506FC7_8A4D_43D0_A0D5_B323816310B7_.wvu.PrintArea" localSheetId="14" hidden="1">'Sch-6a'!$A$1:$D$46</definedName>
    <definedName name="Z_C5506FC7_8A4D_43D0_A0D5_B323816310B7_.wvu.PrintArea" localSheetId="15" hidden="1">'Sch-6b'!$A$1:$Q$52</definedName>
    <definedName name="Z_C5506FC7_8A4D_43D0_A0D5_B323816310B7_.wvu.PrintTitles" localSheetId="3" hidden="1">'Sch-1a'!$17:$20</definedName>
    <definedName name="Z_C5506FC7_8A4D_43D0_A0D5_B323816310B7_.wvu.PrintTitles" localSheetId="4" hidden="1">'Sch-1b '!$17:$19</definedName>
    <definedName name="Z_C5506FC7_8A4D_43D0_A0D5_B323816310B7_.wvu.PrintTitles" localSheetId="5" hidden="1">'Sch-2'!$17:$20</definedName>
    <definedName name="Z_C5506FC7_8A4D_43D0_A0D5_B323816310B7_.wvu.PrintTitles" localSheetId="6" hidden="1">'Sch-3'!$17:$20</definedName>
    <definedName name="Z_C5506FC7_8A4D_43D0_A0D5_B323816310B7_.wvu.PrintTitles" localSheetId="10" hidden="1">'Sch-4'!$16:$16</definedName>
    <definedName name="Z_C5506FC7_8A4D_43D0_A0D5_B323816310B7_.wvu.PrintTitles" localSheetId="7" hidden="1">'Sch-4a'!$16:$18</definedName>
    <definedName name="Z_C5506FC7_8A4D_43D0_A0D5_B323816310B7_.wvu.PrintTitles" localSheetId="8" hidden="1">'Sch-4b'!$16:$18</definedName>
    <definedName name="Z_C5506FC7_8A4D_43D0_A0D5_B323816310B7_.wvu.PrintTitles" localSheetId="11" hidden="1">'Sch-5 '!$16:$16</definedName>
    <definedName name="Z_C5506FC7_8A4D_43D0_A0D5_B323816310B7_.wvu.PrintTitles" localSheetId="12" hidden="1">'Sch-5 (After Discount)'!$15:$15</definedName>
    <definedName name="Z_C5506FC7_8A4D_43D0_A0D5_B323816310B7_.wvu.Rows" localSheetId="1" hidden="1">INSTRUCTIONS!$40:$55</definedName>
    <definedName name="Z_C5506FC7_8A4D_43D0_A0D5_B323816310B7_.wvu.Rows" localSheetId="13" hidden="1">'Letter of Discount'!$42:$44,'Letter of Discount'!$66:$70,'Letter of Discount'!$87:$117</definedName>
    <definedName name="Z_C5506FC7_8A4D_43D0_A0D5_B323816310B7_.wvu.Rows" localSheetId="3" hidden="1">'Sch-1a'!$36:$632</definedName>
    <definedName name="Z_C5506FC7_8A4D_43D0_A0D5_B323816310B7_.wvu.Rows" localSheetId="4" hidden="1">'Sch-1b '!$37:$93</definedName>
    <definedName name="Z_C5506FC7_8A4D_43D0_A0D5_B323816310B7_.wvu.Rows" localSheetId="11" hidden="1">'Sch-5 '!$53:$57</definedName>
    <definedName name="Z_C5506FC7_8A4D_43D0_A0D5_B323816310B7_.wvu.Rows" localSheetId="12" hidden="1">'Sch-5 (After Discount)'!$52:$62</definedName>
    <definedName name="Z_D16ECB37_EC28_43FE_BD47_3A7114793C46_.wvu.Cols" localSheetId="20" hidden="1">'Bid Form 2nd Envelope'!$G:$J,'Bid Form 2nd Envelope'!$L:$M,'Bid Form 2nd Envelope'!$Z:$AA,'Bid Form 2nd Envelope'!$AE:$AJ</definedName>
    <definedName name="Z_D16ECB37_EC28_43FE_BD47_3A7114793C46_.wvu.Cols" localSheetId="13" hidden="1">'Letter of Discount'!$I:$T</definedName>
    <definedName name="Z_D16ECB37_EC28_43FE_BD47_3A7114793C46_.wvu.Cols" localSheetId="2" hidden="1">'Name of Bidder'!$A:$A,'Name of Bidder'!$D:$F,'Name of Bidder'!$L:$L,'Name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D16ECB37_EC28_43FE_BD47_3A7114793C46_.wvu.Cols" localSheetId="16" hidden="1">'N-W (Cr.)'!$C:$C,'N-W (Cr.)'!$H:$H,'N-W (Cr.)'!$M:$M,'N-W (Cr.)'!$R:$R</definedName>
    <definedName name="Z_D16ECB37_EC28_43FE_BD47_3A7114793C46_.wvu.Cols" localSheetId="3" hidden="1">'Sch-1a'!$G:$G,'Sch-1a'!$J:$L,'Sch-1a'!$P:$Q</definedName>
    <definedName name="Z_D16ECB37_EC28_43FE_BD47_3A7114793C46_.wvu.Cols" localSheetId="4" hidden="1">'Sch-1b '!$I:$J</definedName>
    <definedName name="Z_D16ECB37_EC28_43FE_BD47_3A7114793C46_.wvu.Cols" localSheetId="5" hidden="1">'Sch-2'!$B:$E,'Sch-2'!$G:$H,'Sch-2'!$M:$R</definedName>
    <definedName name="Z_D16ECB37_EC28_43FE_BD47_3A7114793C46_.wvu.Cols" localSheetId="6" hidden="1">'Sch-3'!$C:$H,'Sch-3'!$M:$N</definedName>
    <definedName name="Z_D16ECB37_EC28_43FE_BD47_3A7114793C46_.wvu.Cols" localSheetId="10" hidden="1">'Sch-4'!$G:$M</definedName>
    <definedName name="Z_D16ECB37_EC28_43FE_BD47_3A7114793C46_.wvu.Cols" localSheetId="9" hidden="1">'Sch-4c'!$Q:$Q</definedName>
    <definedName name="Z_D16ECB37_EC28_43FE_BD47_3A7114793C46_.wvu.Cols" localSheetId="11" hidden="1">'Sch-5 '!$L:$L</definedName>
    <definedName name="Z_D16ECB37_EC28_43FE_BD47_3A7114793C46_.wvu.Cols" localSheetId="12" hidden="1">'Sch-5 (After Discount)'!$F:$G</definedName>
    <definedName name="Z_D16ECB37_EC28_43FE_BD47_3A7114793C46_.wvu.Cols" localSheetId="15" hidden="1">'Sch-6b'!$Q:$Q</definedName>
    <definedName name="Z_D16ECB37_EC28_43FE_BD47_3A7114793C46_.wvu.FilterData" localSheetId="3" hidden="1">'Sch-1a'!$A$1:$A$1165</definedName>
    <definedName name="Z_D16ECB37_EC28_43FE_BD47_3A7114793C46_.wvu.FilterData" localSheetId="4" hidden="1">'Sch-1b '!$F$1:$F$329</definedName>
    <definedName name="Z_D16ECB37_EC28_43FE_BD47_3A7114793C46_.wvu.FilterData" localSheetId="5" hidden="1">'Sch-2'!$J$1:$J$27</definedName>
    <definedName name="Z_D16ECB37_EC28_43FE_BD47_3A7114793C46_.wvu.FilterData" localSheetId="6" hidden="1">'Sch-3'!$J$1:$J$433</definedName>
    <definedName name="Z_D16ECB37_EC28_43FE_BD47_3A7114793C46_.wvu.PrintArea" localSheetId="20" hidden="1">'Bid Form 2nd Envelope'!$A$1:$F$68</definedName>
    <definedName name="Z_D16ECB37_EC28_43FE_BD47_3A7114793C46_.wvu.PrintArea" localSheetId="0" hidden="1">Cover!$A$1:$F$15</definedName>
    <definedName name="Z_D16ECB37_EC28_43FE_BD47_3A7114793C46_.wvu.PrintArea" localSheetId="17" hidden="1">'Entry Tax'!$A$1:$E$16</definedName>
    <definedName name="Z_D16ECB37_EC28_43FE_BD47_3A7114793C46_.wvu.PrintArea" localSheetId="1" hidden="1">INSTRUCTIONS!$A$1:$J$39</definedName>
    <definedName name="Z_D16ECB37_EC28_43FE_BD47_3A7114793C46_.wvu.PrintArea" localSheetId="13" hidden="1">'Letter of Discount'!$A$1:$H$54</definedName>
    <definedName name="Z_D16ECB37_EC28_43FE_BD47_3A7114793C46_.wvu.PrintArea" localSheetId="2" hidden="1">'Name of Bidder'!$B$1:$C$46</definedName>
    <definedName name="Z_D16ECB37_EC28_43FE_BD47_3A7114793C46_.wvu.PrintArea" localSheetId="18" hidden="1">Octroi!$A$1:$E$16</definedName>
    <definedName name="Z_D16ECB37_EC28_43FE_BD47_3A7114793C46_.wvu.PrintArea" localSheetId="19" hidden="1">'Other Taxes &amp; Duties'!$A$1:$F$16</definedName>
    <definedName name="Z_D16ECB37_EC28_43FE_BD47_3A7114793C46_.wvu.PrintArea" localSheetId="3" hidden="1">'Sch-1a'!$A$1:$I$33</definedName>
    <definedName name="Z_D16ECB37_EC28_43FE_BD47_3A7114793C46_.wvu.PrintArea" localSheetId="4" hidden="1">'Sch-1b '!$A$1:$I$32</definedName>
    <definedName name="Z_D16ECB37_EC28_43FE_BD47_3A7114793C46_.wvu.PrintArea" localSheetId="5" hidden="1">'Sch-2'!$A$1:$Q$27</definedName>
    <definedName name="Z_D16ECB37_EC28_43FE_BD47_3A7114793C46_.wvu.PrintArea" localSheetId="6" hidden="1">'Sch-3'!$A$1:$M$30</definedName>
    <definedName name="Z_D16ECB37_EC28_43FE_BD47_3A7114793C46_.wvu.PrintArea" localSheetId="10" hidden="1">'Sch-4'!$A$1:$E$37</definedName>
    <definedName name="Z_D16ECB37_EC28_43FE_BD47_3A7114793C46_.wvu.PrintArea" localSheetId="7" hidden="1">'Sch-4a'!$A$1:$G$26</definedName>
    <definedName name="Z_D16ECB37_EC28_43FE_BD47_3A7114793C46_.wvu.PrintArea" localSheetId="8" hidden="1">'Sch-4b'!$A$1:$G$26</definedName>
    <definedName name="Z_D16ECB37_EC28_43FE_BD47_3A7114793C46_.wvu.PrintArea" localSheetId="9" hidden="1">'Sch-4c'!$A$1:$P$26</definedName>
    <definedName name="Z_D16ECB37_EC28_43FE_BD47_3A7114793C46_.wvu.PrintArea" localSheetId="11" hidden="1">'Sch-5 '!$A$1:$E$47</definedName>
    <definedName name="Z_D16ECB37_EC28_43FE_BD47_3A7114793C46_.wvu.PrintArea" localSheetId="12" hidden="1">'Sch-5 (After Discount)'!$A$1:$E$48</definedName>
    <definedName name="Z_D16ECB37_EC28_43FE_BD47_3A7114793C46_.wvu.PrintArea" localSheetId="14" hidden="1">'Sch-6a'!$A$1:$D$44</definedName>
    <definedName name="Z_D16ECB37_EC28_43FE_BD47_3A7114793C46_.wvu.PrintArea" localSheetId="15" hidden="1">'Sch-6b'!$A$1:$P$52</definedName>
    <definedName name="Z_D16ECB37_EC28_43FE_BD47_3A7114793C46_.wvu.PrintTitles" localSheetId="3" hidden="1">'Sch-1a'!$17:$20</definedName>
    <definedName name="Z_D16ECB37_EC28_43FE_BD47_3A7114793C46_.wvu.PrintTitles" localSheetId="4" hidden="1">'Sch-1b '!$17:$19</definedName>
    <definedName name="Z_D16ECB37_EC28_43FE_BD47_3A7114793C46_.wvu.PrintTitles" localSheetId="5" hidden="1">'Sch-2'!$17:$20</definedName>
    <definedName name="Z_D16ECB37_EC28_43FE_BD47_3A7114793C46_.wvu.PrintTitles" localSheetId="6" hidden="1">'Sch-3'!$17:$20</definedName>
    <definedName name="Z_D16ECB37_EC28_43FE_BD47_3A7114793C46_.wvu.PrintTitles" localSheetId="10" hidden="1">'Sch-4'!$16:$16</definedName>
    <definedName name="Z_D16ECB37_EC28_43FE_BD47_3A7114793C46_.wvu.PrintTitles" localSheetId="7" hidden="1">'Sch-4a'!$16:$18</definedName>
    <definedName name="Z_D16ECB37_EC28_43FE_BD47_3A7114793C46_.wvu.PrintTitles" localSheetId="8" hidden="1">'Sch-4b'!$16:$18</definedName>
    <definedName name="Z_D16ECB37_EC28_43FE_BD47_3A7114793C46_.wvu.PrintTitles" localSheetId="11" hidden="1">'Sch-5 '!$16:$16</definedName>
    <definedName name="Z_D16ECB37_EC28_43FE_BD47_3A7114793C46_.wvu.PrintTitles" localSheetId="12" hidden="1">'Sch-5 (After Discount)'!$15:$15</definedName>
    <definedName name="Z_D16ECB37_EC28_43FE_BD47_3A7114793C46_.wvu.Rows" localSheetId="20" hidden="1">'Bid Form 2nd Envelope'!$25:$28,'Bid Form 2nd Envelope'!$39:$41,'Bid Form 2nd Envelope'!$43:$45</definedName>
    <definedName name="Z_D16ECB37_EC28_43FE_BD47_3A7114793C46_.wvu.Rows" localSheetId="1" hidden="1">INSTRUCTIONS!$31:$33,INSTRUCTIONS!$39:$54</definedName>
    <definedName name="Z_D16ECB37_EC28_43FE_BD47_3A7114793C46_.wvu.Rows" localSheetId="13" hidden="1">'Letter of Discount'!$27:$29,'Letter of Discount'!$37:$39,'Letter of Discount'!$43:$46</definedName>
    <definedName name="Z_D16ECB37_EC28_43FE_BD47_3A7114793C46_.wvu.Rows" localSheetId="2" hidden="1">'Name of Bidder'!$6:$6,'Name of Bidder'!$8:$8,'Name of Bidder'!$11:$14,'Name of Bidder'!$22:$23,'Name of Bidder'!$25:$29,'Name of Bidder'!$33:$41</definedName>
    <definedName name="Z_D16ECB37_EC28_43FE_BD47_3A7114793C46_.wvu.Rows" localSheetId="10" hidden="1">'Sch-4'!$27:$29</definedName>
    <definedName name="Z_D16ECB37_EC28_43FE_BD47_3A7114793C46_.wvu.Rows" localSheetId="11" hidden="1">'Sch-5 '!$26:$34,'Sch-5 '!$53:$57</definedName>
    <definedName name="Z_D16ECB37_EC28_43FE_BD47_3A7114793C46_.wvu.Rows" localSheetId="12" hidden="1">'Sch-5 (After Discount)'!$22:$22,'Sch-5 (After Discount)'!$25:$33,'Sch-5 (After Discount)'!$52:$62</definedName>
    <definedName name="Z_D16ECB37_EC28_43FE_BD47_3A7114793C46_.wvu.Rows" localSheetId="14" hidden="1">'Sch-6a'!$24:$40</definedName>
    <definedName name="Z_D16ECB37_EC28_43FE_BD47_3A7114793C46_.wvu.Rows" localSheetId="15" hidden="1">'Sch-6b'!$23:$39,'Sch-6b'!$43:$46,'Sch-6b'!$57:$61</definedName>
    <definedName name="Z_D5994A17_2357_4B78_B667_DDB5D94B6FD1_.wvu.Cols" localSheetId="2" hidden="1">'Name of Bidder'!$A$1:$A$65550,'Name of Bidder'!$E$1:$H$65550</definedName>
    <definedName name="Z_D5994A17_2357_4B78_B667_DDB5D94B6FD1_.wvu.PrintArea" localSheetId="2" hidden="1">'Name of Bidder'!$B$1:$C$46</definedName>
    <definedName name="Z_D5994A17_2357_4B78_B667_DDB5D94B6FD1_.wvu.Rows" localSheetId="2" hidden="1">'Name of Bidder'!$A$37:$IV$40</definedName>
    <definedName name="Z_E0A5C919_ADBB_427C_80C3_02C328CA3F83_.wvu.FilterData" localSheetId="3" hidden="1">'Sch-1a'!#REF!</definedName>
    <definedName name="Z_E0A5C919_ADBB_427C_80C3_02C328CA3F83_.wvu.FilterData" localSheetId="4" hidden="1">'Sch-1b '!#REF!</definedName>
    <definedName name="Z_E0A5C919_ADBB_427C_80C3_02C328CA3F83_.wvu.FilterData" localSheetId="5" hidden="1">'Sch-2'!#REF!</definedName>
    <definedName name="Z_E0A5C919_ADBB_427C_80C3_02C328CA3F83_.wvu.FilterData" localSheetId="6" hidden="1">'Sch-3'!#REF!</definedName>
    <definedName name="Z_E0A5C919_ADBB_427C_80C3_02C328CA3F83_.wvu.PrintArea" localSheetId="1" hidden="1">INSTRUCTIONS!$A$1:$J$38</definedName>
    <definedName name="Z_E0A5C919_ADBB_427C_80C3_02C328CA3F83_.wvu.PrintArea" localSheetId="3" hidden="1">'Sch-1a'!$A$1:$H$23</definedName>
    <definedName name="Z_E0A5C919_ADBB_427C_80C3_02C328CA3F83_.wvu.PrintArea" localSheetId="4" hidden="1">'Sch-1b '!$A$1:$J$184</definedName>
    <definedName name="Z_E0A5C919_ADBB_427C_80C3_02C328CA3F83_.wvu.PrintArea" localSheetId="5" hidden="1">'Sch-2'!$A$2:$L$23</definedName>
    <definedName name="Z_E0A5C919_ADBB_427C_80C3_02C328CA3F83_.wvu.PrintArea" localSheetId="6" hidden="1">'Sch-3'!$A$1:$N$24</definedName>
    <definedName name="Z_E0A5C919_ADBB_427C_80C3_02C328CA3F83_.wvu.PrintArea" localSheetId="7" hidden="1">'Sch-4a'!$A$1:$G$26</definedName>
    <definedName name="Z_E0A5C919_ADBB_427C_80C3_02C328CA3F83_.wvu.PrintArea" localSheetId="8" hidden="1">'Sch-4b'!$A$1:$G$26</definedName>
    <definedName name="Z_E0A5C919_ADBB_427C_80C3_02C328CA3F83_.wvu.PrintArea" localSheetId="9" hidden="1">'Sch-4c'!$A$1:$P$27</definedName>
    <definedName name="Z_E0A5C919_ADBB_427C_80C3_02C328CA3F83_.wvu.PrintTitles" localSheetId="3" hidden="1">'Sch-1a'!$17:$20</definedName>
    <definedName name="Z_E0A5C919_ADBB_427C_80C3_02C328CA3F83_.wvu.PrintTitles" localSheetId="4" hidden="1">'Sch-1b '!$17:$19</definedName>
    <definedName name="Z_E0A5C919_ADBB_427C_80C3_02C328CA3F83_.wvu.PrintTitles" localSheetId="5" hidden="1">'Sch-2'!$17:$20</definedName>
    <definedName name="Z_E0A5C919_ADBB_427C_80C3_02C328CA3F83_.wvu.PrintTitles" localSheetId="6" hidden="1">'Sch-3'!$17:$20</definedName>
    <definedName name="Z_E0A5C919_ADBB_427C_80C3_02C328CA3F83_.wvu.PrintTitles" localSheetId="7" hidden="1">'Sch-4a'!$16:$18</definedName>
    <definedName name="Z_E0A5C919_ADBB_427C_80C3_02C328CA3F83_.wvu.PrintTitles" localSheetId="8" hidden="1">'Sch-4b'!$16:$18</definedName>
    <definedName name="Z_E0A5C919_ADBB_427C_80C3_02C328CA3F83_.wvu.Rows" localSheetId="1" hidden="1">INSTRUCTIONS!#REF!,INSTRUCTIONS!$40:$55</definedName>
    <definedName name="Z_E0A5C919_ADBB_427C_80C3_02C328CA3F83_.wvu.Rows" localSheetId="3" hidden="1">'Sch-1a'!#REF!</definedName>
    <definedName name="Z_E0A5C919_ADBB_427C_80C3_02C328CA3F83_.wvu.Rows" localSheetId="4" hidden="1">'Sch-1b '!#REF!</definedName>
    <definedName name="Z_E0A5C919_ADBB_427C_80C3_02C328CA3F83_.wvu.Rows" localSheetId="5" hidden="1">'Sch-2'!$1:$1</definedName>
    <definedName name="Z_E0A5C919_ADBB_427C_80C3_02C328CA3F83_.wvu.Rows" localSheetId="6" hidden="1">'Sch-3'!#REF!</definedName>
    <definedName name="Z_E0A5C919_ADBB_427C_80C3_02C328CA3F83_.wvu.Rows" localSheetId="7" hidden="1">'Sch-4a'!#REF!</definedName>
    <definedName name="Z_E0A5C919_ADBB_427C_80C3_02C328CA3F83_.wvu.Rows" localSheetId="8" hidden="1">'Sch-4b'!#REF!</definedName>
    <definedName name="Z_E0A5C919_ADBB_427C_80C3_02C328CA3F83_.wvu.Rows" localSheetId="9" hidden="1">'Sch-4c'!#REF!</definedName>
    <definedName name="Z_E6F7301F_B7DF_4D80_9428_3CD22143194F_.wvu.Cols" localSheetId="13" hidden="1">'Letter of Discount'!$I:$U</definedName>
    <definedName name="Z_E6F7301F_B7DF_4D80_9428_3CD22143194F_.wvu.Cols" localSheetId="2" hidden="1">'Name of Bidder'!$A$1:$A$65550</definedName>
    <definedName name="Z_E6F7301F_B7DF_4D80_9428_3CD22143194F_.wvu.PrintArea" localSheetId="13" hidden="1">'Letter of Discount'!$A$1:$H$56</definedName>
    <definedName name="Z_E6F7301F_B7DF_4D80_9428_3CD22143194F_.wvu.PrintArea" localSheetId="2" hidden="1">'Name of Bidder'!$B$1:$C$46</definedName>
    <definedName name="Z_E6F7301F_B7DF_4D80_9428_3CD22143194F_.wvu.PrintArea" localSheetId="10" hidden="1">'Sch-4'!$A$3:$E$39</definedName>
    <definedName name="Z_E6F7301F_B7DF_4D80_9428_3CD22143194F_.wvu.Rows" localSheetId="2" hidden="1">'Name of Bidder'!$A$37:$IV$40</definedName>
    <definedName name="Z_E6F7301F_B7DF_4D80_9428_3CD22143194F_.wvu.Rows" localSheetId="10" hidden="1">'Sch-4'!#REF!,'Sch-4'!#REF!,'Sch-4'!$33:$33</definedName>
    <definedName name="Z_EBAEADC8_DFAF_4DD1_92A4_0349F1C8EBDD_.wvu.Cols" localSheetId="2" hidden="1">'Name of Bidder'!$A$1:$A$65550,'Name of Bidder'!$E$1:$H$65550</definedName>
    <definedName name="Z_EBAEADC8_DFAF_4DD1_92A4_0349F1C8EBDD_.wvu.PrintArea" localSheetId="2" hidden="1">'Name of Bidder'!$B$1:$C$46</definedName>
    <definedName name="Z_EBAEADC8_DFAF_4DD1_92A4_0349F1C8EBDD_.wvu.Rows" localSheetId="2" hidden="1">'Name of Bidder'!$A$37:$IV$40</definedName>
    <definedName name="Z_EEE4E2D7_4BFE_4C24_8B93_9FD441A50336_.wvu.PrintArea" localSheetId="20" hidden="1">'Bid Form 2nd Envelope'!$A$1:$F$71</definedName>
    <definedName name="Z_EEE4E2D7_4BFE_4C24_8B93_9FD441A50336_.wvu.PrintArea" localSheetId="17" hidden="1">'Entry Tax'!$A$1:$E$16</definedName>
    <definedName name="Z_EEE4E2D7_4BFE_4C24_8B93_9FD441A50336_.wvu.PrintArea" localSheetId="18" hidden="1">Octroi!$A$1:$E$16</definedName>
    <definedName name="Z_EEE4E2D7_4BFE_4C24_8B93_9FD441A50336_.wvu.PrintArea" localSheetId="19" hidden="1">'Other Taxes &amp; Duties'!$A$1:$F$16</definedName>
    <definedName name="Z_F1C18E61_2FF0_4182_BAEC_13559DB173F9_.wvu.Cols" localSheetId="20" hidden="1">'Bid Form 2nd Envelope'!$I:$I</definedName>
    <definedName name="Z_F1C18E61_2FF0_4182_BAEC_13559DB173F9_.wvu.Cols" localSheetId="13" hidden="1">'Letter of Discount'!$I:$BC</definedName>
    <definedName name="Z_F1C18E61_2FF0_4182_BAEC_13559DB173F9_.wvu.Cols" localSheetId="16" hidden="1">'N-W (Cr.)'!$C:$C,'N-W (Cr.)'!$H:$H,'N-W (Cr.)'!$M:$M,'N-W (Cr.)'!$R:$R</definedName>
    <definedName name="Z_F1C18E61_2FF0_4182_BAEC_13559DB173F9_.wvu.Cols" localSheetId="10" hidden="1">'Sch-4'!$F:$H</definedName>
    <definedName name="Z_F1C18E61_2FF0_4182_BAEC_13559DB173F9_.wvu.Cols" localSheetId="11" hidden="1">'Sch-5 '!$J:$J,'Sch-5 '!$L:$L</definedName>
    <definedName name="Z_F1C18E61_2FF0_4182_BAEC_13559DB173F9_.wvu.Cols" localSheetId="12" hidden="1">'Sch-5 (After Discount)'!$F:$G,'Sch-5 (After Discount)'!$J:$J</definedName>
    <definedName name="Z_F1C18E61_2FF0_4182_BAEC_13559DB173F9_.wvu.PrintArea" localSheetId="20" hidden="1">'Bid Form 2nd Envelope'!$A$1:$F$68</definedName>
    <definedName name="Z_F1C18E61_2FF0_4182_BAEC_13559DB173F9_.wvu.PrintArea" localSheetId="17" hidden="1">'Entry Tax'!$A$1:$E$16</definedName>
    <definedName name="Z_F1C18E61_2FF0_4182_BAEC_13559DB173F9_.wvu.PrintArea" localSheetId="1" hidden="1">INSTRUCTIONS!$A$1:$J$38</definedName>
    <definedName name="Z_F1C18E61_2FF0_4182_BAEC_13559DB173F9_.wvu.PrintArea" localSheetId="13" hidden="1">'Letter of Discount'!$A$1:$H$54</definedName>
    <definedName name="Z_F1C18E61_2FF0_4182_BAEC_13559DB173F9_.wvu.PrintArea" localSheetId="18" hidden="1">Octroi!$A$1:$E$16</definedName>
    <definedName name="Z_F1C18E61_2FF0_4182_BAEC_13559DB173F9_.wvu.PrintArea" localSheetId="19" hidden="1">'Other Taxes &amp; Duties'!$A$1:$F$16</definedName>
    <definedName name="Z_F1C18E61_2FF0_4182_BAEC_13559DB173F9_.wvu.PrintArea" localSheetId="10" hidden="1">'Sch-4'!$A$1:$E$38</definedName>
    <definedName name="Z_F1C18E61_2FF0_4182_BAEC_13559DB173F9_.wvu.PrintArea" localSheetId="11" hidden="1">'Sch-5 '!$A$1:$E$49</definedName>
    <definedName name="Z_F1C18E61_2FF0_4182_BAEC_13559DB173F9_.wvu.PrintArea" localSheetId="12" hidden="1">'Sch-5 (After Discount)'!$A$1:$E$48</definedName>
    <definedName name="Z_F1C18E61_2FF0_4182_BAEC_13559DB173F9_.wvu.PrintTitles" localSheetId="10" hidden="1">'Sch-4'!$16:$16</definedName>
    <definedName name="Z_F1C18E61_2FF0_4182_BAEC_13559DB173F9_.wvu.PrintTitles" localSheetId="11" hidden="1">'Sch-5 '!$16:$16</definedName>
    <definedName name="Z_F1C18E61_2FF0_4182_BAEC_13559DB173F9_.wvu.PrintTitles" localSheetId="12" hidden="1">'Sch-5 (After Discount)'!$15:$15</definedName>
    <definedName name="Z_F1C18E61_2FF0_4182_BAEC_13559DB173F9_.wvu.Rows" localSheetId="1" hidden="1">INSTRUCTIONS!$40:$55</definedName>
    <definedName name="Z_F1C18E61_2FF0_4182_BAEC_13559DB173F9_.wvu.Rows" localSheetId="13" hidden="1">'Letter of Discount'!$66:$70,'Letter of Discount'!$87:$117</definedName>
    <definedName name="Z_F1C18E61_2FF0_4182_BAEC_13559DB173F9_.wvu.Rows" localSheetId="11" hidden="1">'Sch-5 '!$53:$57</definedName>
    <definedName name="Z_F1C18E61_2FF0_4182_BAEC_13559DB173F9_.wvu.Rows" localSheetId="12" hidden="1">'Sch-5 (After Discount)'!$52:$62</definedName>
    <definedName name="Z_F34A69E2_31EE_443F_8E78_A31E3AA3BE2B_.wvu.Cols" localSheetId="20" hidden="1">'Bid Form 2nd Envelope'!$G:$J</definedName>
    <definedName name="Z_F34A69E2_31EE_443F_8E78_A31E3AA3BE2B_.wvu.Cols" localSheetId="16" hidden="1">'N-W (Cr.)'!$C:$C,'N-W (Cr.)'!$H:$H,'N-W (Cr.)'!$M:$M,'N-W (Cr.)'!$R:$R</definedName>
    <definedName name="Z_F34A69E2_31EE_443F_8E78_A31E3AA3BE2B_.wvu.Cols" localSheetId="3" hidden="1">'Sch-1a'!$L:$AZ</definedName>
    <definedName name="Z_F34A69E2_31EE_443F_8E78_A31E3AA3BE2B_.wvu.Cols" localSheetId="4" hidden="1">'Sch-1b '!$K:$P</definedName>
    <definedName name="Z_F34A69E2_31EE_443F_8E78_A31E3AA3BE2B_.wvu.Cols" localSheetId="10" hidden="1">'Sch-4'!$F:$J</definedName>
    <definedName name="Z_F34A69E2_31EE_443F_8E78_A31E3AA3BE2B_.wvu.Cols" localSheetId="11" hidden="1">'Sch-5 '!$J:$J,'Sch-5 '!$L:$L</definedName>
    <definedName name="Z_F34A69E2_31EE_443F_8E78_A31E3AA3BE2B_.wvu.Cols" localSheetId="12" hidden="1">'Sch-5 (After Discount)'!$F:$H,'Sch-5 (After Discount)'!$J:$J</definedName>
    <definedName name="Z_F34A69E2_31EE_443F_8E78_A31E3AA3BE2B_.wvu.FilterData" localSheetId="4" hidden="1">'Sch-1b '!#REF!</definedName>
    <definedName name="Z_F34A69E2_31EE_443F_8E78_A31E3AA3BE2B_.wvu.FilterData" localSheetId="5" hidden="1">'Sch-2'!#REF!</definedName>
    <definedName name="Z_F34A69E2_31EE_443F_8E78_A31E3AA3BE2B_.wvu.PrintArea" localSheetId="20" hidden="1">'Bid Form 2nd Envelope'!$A$1:$F$68</definedName>
    <definedName name="Z_F34A69E2_31EE_443F_8E78_A31E3AA3BE2B_.wvu.PrintArea" localSheetId="17" hidden="1">'Entry Tax'!$A$1:$E$16</definedName>
    <definedName name="Z_F34A69E2_31EE_443F_8E78_A31E3AA3BE2B_.wvu.PrintArea" localSheetId="1" hidden="1">INSTRUCTIONS!$A$1:$J$38</definedName>
    <definedName name="Z_F34A69E2_31EE_443F_8E78_A31E3AA3BE2B_.wvu.PrintArea" localSheetId="13" hidden="1">'Letter of Discount'!$A$1:$H$54</definedName>
    <definedName name="Z_F34A69E2_31EE_443F_8E78_A31E3AA3BE2B_.wvu.PrintArea" localSheetId="18" hidden="1">Octroi!$A$1:$E$16</definedName>
    <definedName name="Z_F34A69E2_31EE_443F_8E78_A31E3AA3BE2B_.wvu.PrintArea" localSheetId="19" hidden="1">'Other Taxes &amp; Duties'!$A$1:$F$16</definedName>
    <definedName name="Z_F34A69E2_31EE_443F_8E78_A31E3AA3BE2B_.wvu.PrintArea" localSheetId="3" hidden="1">'Sch-1a'!$A$1:$H$35</definedName>
    <definedName name="Z_F34A69E2_31EE_443F_8E78_A31E3AA3BE2B_.wvu.PrintArea" localSheetId="4" hidden="1">'Sch-1b '!$A$1:$J$37</definedName>
    <definedName name="Z_F34A69E2_31EE_443F_8E78_A31E3AA3BE2B_.wvu.PrintArea" localSheetId="5" hidden="1">'Sch-2'!$A$1:$L$27</definedName>
    <definedName name="Z_F34A69E2_31EE_443F_8E78_A31E3AA3BE2B_.wvu.PrintArea" localSheetId="6" hidden="1">'Sch-3'!$A$1:$N$29</definedName>
    <definedName name="Z_F34A69E2_31EE_443F_8E78_A31E3AA3BE2B_.wvu.PrintArea" localSheetId="10" hidden="1">'Sch-4'!$A$1:$E$38</definedName>
    <definedName name="Z_F34A69E2_31EE_443F_8E78_A31E3AA3BE2B_.wvu.PrintArea" localSheetId="7" hidden="1">'Sch-4a'!$A$1:$G$26</definedName>
    <definedName name="Z_F34A69E2_31EE_443F_8E78_A31E3AA3BE2B_.wvu.PrintArea" localSheetId="8" hidden="1">'Sch-4b'!$A$1:$G$26</definedName>
    <definedName name="Z_F34A69E2_31EE_443F_8E78_A31E3AA3BE2B_.wvu.PrintArea" localSheetId="9" hidden="1">'Sch-4c'!$A$1:$P$26</definedName>
    <definedName name="Z_F34A69E2_31EE_443F_8E78_A31E3AA3BE2B_.wvu.PrintArea" localSheetId="11" hidden="1">'Sch-5 '!$A$1:$E$49</definedName>
    <definedName name="Z_F34A69E2_31EE_443F_8E78_A31E3AA3BE2B_.wvu.PrintArea" localSheetId="12" hidden="1">'Sch-5 (After Discount)'!$A$1:$E$48</definedName>
    <definedName name="Z_F34A69E2_31EE_443F_8E78_A31E3AA3BE2B_.wvu.PrintArea" localSheetId="14" hidden="1">'Sch-6a'!$A$1:$D$46</definedName>
    <definedName name="Z_F34A69E2_31EE_443F_8E78_A31E3AA3BE2B_.wvu.PrintArea" localSheetId="15" hidden="1">'Sch-6b'!$A$1:$Q$52</definedName>
    <definedName name="Z_F34A69E2_31EE_443F_8E78_A31E3AA3BE2B_.wvu.PrintTitles" localSheetId="3" hidden="1">'Sch-1a'!$17:$20</definedName>
    <definedName name="Z_F34A69E2_31EE_443F_8E78_A31E3AA3BE2B_.wvu.PrintTitles" localSheetId="4" hidden="1">'Sch-1b '!$17:$19</definedName>
    <definedName name="Z_F34A69E2_31EE_443F_8E78_A31E3AA3BE2B_.wvu.PrintTitles" localSheetId="5" hidden="1">'Sch-2'!$17:$20</definedName>
    <definedName name="Z_F34A69E2_31EE_443F_8E78_A31E3AA3BE2B_.wvu.PrintTitles" localSheetId="6" hidden="1">'Sch-3'!$17:$20</definedName>
    <definedName name="Z_F34A69E2_31EE_443F_8E78_A31E3AA3BE2B_.wvu.PrintTitles" localSheetId="10" hidden="1">'Sch-4'!$16:$16</definedName>
    <definedName name="Z_F34A69E2_31EE_443F_8E78_A31E3AA3BE2B_.wvu.PrintTitles" localSheetId="7" hidden="1">'Sch-4a'!$16:$18</definedName>
    <definedName name="Z_F34A69E2_31EE_443F_8E78_A31E3AA3BE2B_.wvu.PrintTitles" localSheetId="8" hidden="1">'Sch-4b'!$16:$18</definedName>
    <definedName name="Z_F34A69E2_31EE_443F_8E78_A31E3AA3BE2B_.wvu.PrintTitles" localSheetId="11" hidden="1">'Sch-5 '!$16:$16</definedName>
    <definedName name="Z_F34A69E2_31EE_443F_8E78_A31E3AA3BE2B_.wvu.PrintTitles" localSheetId="12" hidden="1">'Sch-5 (After Discount)'!$15:$15</definedName>
    <definedName name="Z_F34A69E2_31EE_443F_8E78_A31E3AA3BE2B_.wvu.Rows" localSheetId="1" hidden="1">INSTRUCTIONS!$40:$55</definedName>
    <definedName name="Z_F34A69E2_31EE_443F_8E78_A31E3AA3BE2B_.wvu.Rows" localSheetId="13" hidden="1">'Letter of Discount'!$42:$44,'Letter of Discount'!$66:$70,'Letter of Discount'!$87:$117</definedName>
    <definedName name="Z_F34A69E2_31EE_443F_8E78_A31E3AA3BE2B_.wvu.Rows" localSheetId="3" hidden="1">'Sch-1a'!$36:$616</definedName>
    <definedName name="Z_F34A69E2_31EE_443F_8E78_A31E3AA3BE2B_.wvu.Rows" localSheetId="11" hidden="1">'Sch-5 '!$53:$57</definedName>
    <definedName name="Z_F34A69E2_31EE_443F_8E78_A31E3AA3BE2B_.wvu.Rows" localSheetId="12" hidden="1">'Sch-5 (After Discount)'!$52:$62</definedName>
    <definedName name="Z_F9504563_F4B8_4B08_8DF4_BD6D3D1F49DF_.wvu.Cols" localSheetId="20" hidden="1">'Bid Form 2nd Envelope'!$G:$J</definedName>
    <definedName name="Z_F9504563_F4B8_4B08_8DF4_BD6D3D1F49DF_.wvu.Cols" localSheetId="13" hidden="1">'Letter of Discount'!$I:$BT</definedName>
    <definedName name="Z_F9504563_F4B8_4B08_8DF4_BD6D3D1F49DF_.wvu.Cols" localSheetId="16" hidden="1">'N-W (Cr.)'!$C:$C,'N-W (Cr.)'!$H:$H,'N-W (Cr.)'!$M:$M,'N-W (Cr.)'!$R:$R</definedName>
    <definedName name="Z_F9504563_F4B8_4B08_8DF4_BD6D3D1F49DF_.wvu.Cols" localSheetId="3" hidden="1">'Sch-1a'!$L:$M</definedName>
    <definedName name="Z_F9504563_F4B8_4B08_8DF4_BD6D3D1F49DF_.wvu.Cols" localSheetId="4" hidden="1">'Sch-1b '!$K:$P,'Sch-1b '!$U:$AN</definedName>
    <definedName name="Z_F9504563_F4B8_4B08_8DF4_BD6D3D1F49DF_.wvu.Cols" localSheetId="5" hidden="1">'Sch-2'!$M:$N,'Sch-2'!$P:$AN</definedName>
    <definedName name="Z_F9504563_F4B8_4B08_8DF4_BD6D3D1F49DF_.wvu.Cols" localSheetId="6" hidden="1">'Sch-3'!$O:$AM</definedName>
    <definedName name="Z_F9504563_F4B8_4B08_8DF4_BD6D3D1F49DF_.wvu.Cols" localSheetId="10" hidden="1">'Sch-4'!$F:$CG</definedName>
    <definedName name="Z_F9504563_F4B8_4B08_8DF4_BD6D3D1F49DF_.wvu.Cols" localSheetId="11" hidden="1">'Sch-5 '!$J:$J,'Sch-5 '!$L:$CB</definedName>
    <definedName name="Z_F9504563_F4B8_4B08_8DF4_BD6D3D1F49DF_.wvu.Cols" localSheetId="12" hidden="1">'Sch-5 (After Discount)'!$F:$H,'Sch-5 (After Discount)'!$J:$J</definedName>
    <definedName name="Z_F9504563_F4B8_4B08_8DF4_BD6D3D1F49DF_.wvu.FilterData" localSheetId="3" hidden="1">'Sch-1a'!#REF!</definedName>
    <definedName name="Z_F9504563_F4B8_4B08_8DF4_BD6D3D1F49DF_.wvu.FilterData" localSheetId="4" hidden="1">'Sch-1b '!$F$1:$F$36</definedName>
    <definedName name="Z_F9504563_F4B8_4B08_8DF4_BD6D3D1F49DF_.wvu.FilterData" localSheetId="5" hidden="1">'Sch-2'!$J$1:$J$27</definedName>
    <definedName name="Z_F9504563_F4B8_4B08_8DF4_BD6D3D1F49DF_.wvu.FilterData" localSheetId="6" hidden="1">'Sch-3'!$J$1:$J$433</definedName>
    <definedName name="Z_F9504563_F4B8_4B08_8DF4_BD6D3D1F49DF_.wvu.PrintArea" localSheetId="20" hidden="1">'Bid Form 2nd Envelope'!$A$1:$F$68</definedName>
    <definedName name="Z_F9504563_F4B8_4B08_8DF4_BD6D3D1F49DF_.wvu.PrintArea" localSheetId="0" hidden="1">Cover!$A$1:$F$15</definedName>
    <definedName name="Z_F9504563_F4B8_4B08_8DF4_BD6D3D1F49DF_.wvu.PrintArea" localSheetId="17" hidden="1">'Entry Tax'!$A$1:$E$16</definedName>
    <definedName name="Z_F9504563_F4B8_4B08_8DF4_BD6D3D1F49DF_.wvu.PrintArea" localSheetId="1" hidden="1">INSTRUCTIONS!$A$1:$J$38</definedName>
    <definedName name="Z_F9504563_F4B8_4B08_8DF4_BD6D3D1F49DF_.wvu.PrintArea" localSheetId="13" hidden="1">'Letter of Discount'!$A$1:$H$54</definedName>
    <definedName name="Z_F9504563_F4B8_4B08_8DF4_BD6D3D1F49DF_.wvu.PrintArea" localSheetId="18" hidden="1">Octroi!$A$1:$E$16</definedName>
    <definedName name="Z_F9504563_F4B8_4B08_8DF4_BD6D3D1F49DF_.wvu.PrintArea" localSheetId="19" hidden="1">'Other Taxes &amp; Duties'!$A$1:$F$16</definedName>
    <definedName name="Z_F9504563_F4B8_4B08_8DF4_BD6D3D1F49DF_.wvu.PrintArea" localSheetId="3" hidden="1">'Sch-1a'!$A$1:$H$35</definedName>
    <definedName name="Z_F9504563_F4B8_4B08_8DF4_BD6D3D1F49DF_.wvu.PrintArea" localSheetId="4" hidden="1">'Sch-1b '!$A$1:$J$37</definedName>
    <definedName name="Z_F9504563_F4B8_4B08_8DF4_BD6D3D1F49DF_.wvu.PrintArea" localSheetId="5" hidden="1">'Sch-2'!$A$1:$L$27</definedName>
    <definedName name="Z_F9504563_F4B8_4B08_8DF4_BD6D3D1F49DF_.wvu.PrintArea" localSheetId="6" hidden="1">'Sch-3'!$A$1:$N$29</definedName>
    <definedName name="Z_F9504563_F4B8_4B08_8DF4_BD6D3D1F49DF_.wvu.PrintArea" localSheetId="10" hidden="1">'Sch-4'!$A$1:$E$38</definedName>
    <definedName name="Z_F9504563_F4B8_4B08_8DF4_BD6D3D1F49DF_.wvu.PrintArea" localSheetId="7" hidden="1">'Sch-4a'!$A$1:$G$26</definedName>
    <definedName name="Z_F9504563_F4B8_4B08_8DF4_BD6D3D1F49DF_.wvu.PrintArea" localSheetId="8" hidden="1">'Sch-4b'!$A$1:$G$26</definedName>
    <definedName name="Z_F9504563_F4B8_4B08_8DF4_BD6D3D1F49DF_.wvu.PrintArea" localSheetId="9" hidden="1">'Sch-4c'!$A$1:$P$26</definedName>
    <definedName name="Z_F9504563_F4B8_4B08_8DF4_BD6D3D1F49DF_.wvu.PrintArea" localSheetId="11" hidden="1">'Sch-5 '!$A$1:$E$49</definedName>
    <definedName name="Z_F9504563_F4B8_4B08_8DF4_BD6D3D1F49DF_.wvu.PrintArea" localSheetId="12" hidden="1">'Sch-5 (After Discount)'!$A$1:$E$48</definedName>
    <definedName name="Z_F9504563_F4B8_4B08_8DF4_BD6D3D1F49DF_.wvu.PrintArea" localSheetId="14" hidden="1">'Sch-6a'!$A$1:$D$46</definedName>
    <definedName name="Z_F9504563_F4B8_4B08_8DF4_BD6D3D1F49DF_.wvu.PrintArea" localSheetId="15" hidden="1">'Sch-6b'!$A$1:$Q$52</definedName>
    <definedName name="Z_F9504563_F4B8_4B08_8DF4_BD6D3D1F49DF_.wvu.PrintTitles" localSheetId="3" hidden="1">'Sch-1a'!$17:$20</definedName>
    <definedName name="Z_F9504563_F4B8_4B08_8DF4_BD6D3D1F49DF_.wvu.PrintTitles" localSheetId="4" hidden="1">'Sch-1b '!$17:$19</definedName>
    <definedName name="Z_F9504563_F4B8_4B08_8DF4_BD6D3D1F49DF_.wvu.PrintTitles" localSheetId="5" hidden="1">'Sch-2'!$17:$20</definedName>
    <definedName name="Z_F9504563_F4B8_4B08_8DF4_BD6D3D1F49DF_.wvu.PrintTitles" localSheetId="6" hidden="1">'Sch-3'!$17:$20</definedName>
    <definedName name="Z_F9504563_F4B8_4B08_8DF4_BD6D3D1F49DF_.wvu.PrintTitles" localSheetId="10" hidden="1">'Sch-4'!$16:$16</definedName>
    <definedName name="Z_F9504563_F4B8_4B08_8DF4_BD6D3D1F49DF_.wvu.PrintTitles" localSheetId="7" hidden="1">'Sch-4a'!$16:$18</definedName>
    <definedName name="Z_F9504563_F4B8_4B08_8DF4_BD6D3D1F49DF_.wvu.PrintTitles" localSheetId="8" hidden="1">'Sch-4b'!$16:$18</definedName>
    <definedName name="Z_F9504563_F4B8_4B08_8DF4_BD6D3D1F49DF_.wvu.PrintTitles" localSheetId="11" hidden="1">'Sch-5 '!$16:$16</definedName>
    <definedName name="Z_F9504563_F4B8_4B08_8DF4_BD6D3D1F49DF_.wvu.PrintTitles" localSheetId="12" hidden="1">'Sch-5 (After Discount)'!$15:$15</definedName>
    <definedName name="Z_F9504563_F4B8_4B08_8DF4_BD6D3D1F49DF_.wvu.Rows" localSheetId="1" hidden="1">INSTRUCTIONS!$40:$55</definedName>
    <definedName name="Z_F9504563_F4B8_4B08_8DF4_BD6D3D1F49DF_.wvu.Rows" localSheetId="13" hidden="1">'Letter of Discount'!$66:$70,'Letter of Discount'!$87:$117</definedName>
    <definedName name="Z_F9504563_F4B8_4B08_8DF4_BD6D3D1F49DF_.wvu.Rows" localSheetId="3" hidden="1">'Sch-1a'!$2:$2,'Sch-1a'!$36:$613</definedName>
    <definedName name="Z_F9504563_F4B8_4B08_8DF4_BD6D3D1F49DF_.wvu.Rows" localSheetId="6" hidden="1">'Sch-3'!#REF!</definedName>
    <definedName name="Z_F9504563_F4B8_4B08_8DF4_BD6D3D1F49DF_.wvu.Rows" localSheetId="7" hidden="1">'Sch-4a'!$18:$20</definedName>
    <definedName name="Z_F9504563_F4B8_4B08_8DF4_BD6D3D1F49DF_.wvu.Rows" localSheetId="8" hidden="1">'Sch-4b'!$18:$20</definedName>
    <definedName name="Z_F9504563_F4B8_4B08_8DF4_BD6D3D1F49DF_.wvu.Rows" localSheetId="11" hidden="1">'Sch-5 '!$53:$57</definedName>
    <definedName name="Z_F9504563_F4B8_4B08_8DF4_BD6D3D1F49DF_.wvu.Rows" localSheetId="12" hidden="1">'Sch-5 (After Discount)'!$52:$62</definedName>
    <definedName name="Z_F9504563_F4B8_4B08_8DF4_BD6D3D1F49DF_.wvu.Rows" localSheetId="14" hidden="1">'Sch-6a'!$24:$40</definedName>
    <definedName name="Z_F9504563_F4B8_4B08_8DF4_BD6D3D1F49DF_.wvu.Rows" localSheetId="15" hidden="1">'Sch-6b'!$23:$39</definedName>
    <definedName name="Z_F9C00FCC_B928_44A4_AE8D_3790B3A7FE91_.wvu.Cols" localSheetId="20" hidden="1">'Bid Form 2nd Envelope'!$G:$J</definedName>
    <definedName name="Z_F9C00FCC_B928_44A4_AE8D_3790B3A7FE91_.wvu.Cols" localSheetId="13" hidden="1">'Letter of Discount'!$I:$BT</definedName>
    <definedName name="Z_F9C00FCC_B928_44A4_AE8D_3790B3A7FE91_.wvu.Cols" localSheetId="16" hidden="1">'N-W (Cr.)'!$C:$C,'N-W (Cr.)'!$H:$H,'N-W (Cr.)'!$M:$M,'N-W (Cr.)'!$R:$R</definedName>
    <definedName name="Z_F9C00FCC_B928_44A4_AE8D_3790B3A7FE91_.wvu.Cols" localSheetId="3" hidden="1">'Sch-1a'!$L:$AH,'Sch-1a'!$AK:$BC</definedName>
    <definedName name="Z_F9C00FCC_B928_44A4_AE8D_3790B3A7FE91_.wvu.Cols" localSheetId="4" hidden="1">'Sch-1b '!$K:$P,'Sch-1b '!$U:$AN</definedName>
    <definedName name="Z_F9C00FCC_B928_44A4_AE8D_3790B3A7FE91_.wvu.Cols" localSheetId="5" hidden="1">'Sch-2'!$P:$AN</definedName>
    <definedName name="Z_F9C00FCC_B928_44A4_AE8D_3790B3A7FE91_.wvu.Cols" localSheetId="6" hidden="1">'Sch-3'!$O:$AM</definedName>
    <definedName name="Z_F9C00FCC_B928_44A4_AE8D_3790B3A7FE91_.wvu.Cols" localSheetId="10" hidden="1">'Sch-4'!$F:$CG</definedName>
    <definedName name="Z_F9C00FCC_B928_44A4_AE8D_3790B3A7FE91_.wvu.Cols" localSheetId="11" hidden="1">'Sch-5 '!$J:$J,'Sch-5 '!$L:$CB</definedName>
    <definedName name="Z_F9C00FCC_B928_44A4_AE8D_3790B3A7FE91_.wvu.Cols" localSheetId="12" hidden="1">'Sch-5 (After Discount)'!$F:$H,'Sch-5 (After Discount)'!$J:$J</definedName>
    <definedName name="Z_F9C00FCC_B928_44A4_AE8D_3790B3A7FE91_.wvu.FilterData" localSheetId="3" hidden="1">'Sch-1a'!$F$1:$F$612</definedName>
    <definedName name="Z_F9C00FCC_B928_44A4_AE8D_3790B3A7FE91_.wvu.FilterData" localSheetId="4" hidden="1">'Sch-1b '!$F$1:$F$36</definedName>
    <definedName name="Z_F9C00FCC_B928_44A4_AE8D_3790B3A7FE91_.wvu.FilterData" localSheetId="5" hidden="1">'Sch-2'!$J$1:$J$27</definedName>
    <definedName name="Z_F9C00FCC_B928_44A4_AE8D_3790B3A7FE91_.wvu.FilterData" localSheetId="6" hidden="1">'Sch-3'!$J$1:$J$433</definedName>
    <definedName name="Z_F9C00FCC_B928_44A4_AE8D_3790B3A7FE91_.wvu.PrintArea" localSheetId="20" hidden="1">'Bid Form 2nd Envelope'!$A$1:$F$68</definedName>
    <definedName name="Z_F9C00FCC_B928_44A4_AE8D_3790B3A7FE91_.wvu.PrintArea" localSheetId="0" hidden="1">Cover!$A$1:$F$15</definedName>
    <definedName name="Z_F9C00FCC_B928_44A4_AE8D_3790B3A7FE91_.wvu.PrintArea" localSheetId="17" hidden="1">'Entry Tax'!$A$1:$E$16</definedName>
    <definedName name="Z_F9C00FCC_B928_44A4_AE8D_3790B3A7FE91_.wvu.PrintArea" localSheetId="1" hidden="1">INSTRUCTIONS!$A$1:$J$38</definedName>
    <definedName name="Z_F9C00FCC_B928_44A4_AE8D_3790B3A7FE91_.wvu.PrintArea" localSheetId="13" hidden="1">'Letter of Discount'!$A$1:$H$54</definedName>
    <definedName name="Z_F9C00FCC_B928_44A4_AE8D_3790B3A7FE91_.wvu.PrintArea" localSheetId="18" hidden="1">Octroi!$A$1:$E$16</definedName>
    <definedName name="Z_F9C00FCC_B928_44A4_AE8D_3790B3A7FE91_.wvu.PrintArea" localSheetId="19" hidden="1">'Other Taxes &amp; Duties'!$A$1:$F$16</definedName>
    <definedName name="Z_F9C00FCC_B928_44A4_AE8D_3790B3A7FE91_.wvu.PrintArea" localSheetId="3" hidden="1">'Sch-1a'!$A$1:$H$35</definedName>
    <definedName name="Z_F9C00FCC_B928_44A4_AE8D_3790B3A7FE91_.wvu.PrintArea" localSheetId="4" hidden="1">'Sch-1b '!$A$1:$J$37</definedName>
    <definedName name="Z_F9C00FCC_B928_44A4_AE8D_3790B3A7FE91_.wvu.PrintArea" localSheetId="5" hidden="1">'Sch-2'!$A$1:$L$27</definedName>
    <definedName name="Z_F9C00FCC_B928_44A4_AE8D_3790B3A7FE91_.wvu.PrintArea" localSheetId="6" hidden="1">'Sch-3'!$A$1:$N$29</definedName>
    <definedName name="Z_F9C00FCC_B928_44A4_AE8D_3790B3A7FE91_.wvu.PrintArea" localSheetId="10" hidden="1">'Sch-4'!$A$1:$E$38</definedName>
    <definedName name="Z_F9C00FCC_B928_44A4_AE8D_3790B3A7FE91_.wvu.PrintArea" localSheetId="7" hidden="1">'Sch-4a'!$A$1:$G$26</definedName>
    <definedName name="Z_F9C00FCC_B928_44A4_AE8D_3790B3A7FE91_.wvu.PrintArea" localSheetId="8" hidden="1">'Sch-4b'!$A$1:$G$26</definedName>
    <definedName name="Z_F9C00FCC_B928_44A4_AE8D_3790B3A7FE91_.wvu.PrintArea" localSheetId="9" hidden="1">'Sch-4c'!$A$1:$P$26</definedName>
    <definedName name="Z_F9C00FCC_B928_44A4_AE8D_3790B3A7FE91_.wvu.PrintArea" localSheetId="11" hidden="1">'Sch-5 '!$A$1:$E$49</definedName>
    <definedName name="Z_F9C00FCC_B928_44A4_AE8D_3790B3A7FE91_.wvu.PrintArea" localSheetId="12" hidden="1">'Sch-5 (After Discount)'!$A$1:$E$48</definedName>
    <definedName name="Z_F9C00FCC_B928_44A4_AE8D_3790B3A7FE91_.wvu.PrintArea" localSheetId="14" hidden="1">'Sch-6a'!$A$1:$D$46</definedName>
    <definedName name="Z_F9C00FCC_B928_44A4_AE8D_3790B3A7FE91_.wvu.PrintArea" localSheetId="15" hidden="1">'Sch-6b'!$A$1:$Q$52</definedName>
    <definedName name="Z_F9C00FCC_B928_44A4_AE8D_3790B3A7FE91_.wvu.PrintTitles" localSheetId="3" hidden="1">'Sch-1a'!$17:$20</definedName>
    <definedName name="Z_F9C00FCC_B928_44A4_AE8D_3790B3A7FE91_.wvu.PrintTitles" localSheetId="4" hidden="1">'Sch-1b '!$17:$19</definedName>
    <definedName name="Z_F9C00FCC_B928_44A4_AE8D_3790B3A7FE91_.wvu.PrintTitles" localSheetId="5" hidden="1">'Sch-2'!$17:$20</definedName>
    <definedName name="Z_F9C00FCC_B928_44A4_AE8D_3790B3A7FE91_.wvu.PrintTitles" localSheetId="6" hidden="1">'Sch-3'!$17:$20</definedName>
    <definedName name="Z_F9C00FCC_B928_44A4_AE8D_3790B3A7FE91_.wvu.PrintTitles" localSheetId="10" hidden="1">'Sch-4'!$16:$16</definedName>
    <definedName name="Z_F9C00FCC_B928_44A4_AE8D_3790B3A7FE91_.wvu.PrintTitles" localSheetId="7" hidden="1">'Sch-4a'!$16:$18</definedName>
    <definedName name="Z_F9C00FCC_B928_44A4_AE8D_3790B3A7FE91_.wvu.PrintTitles" localSheetId="8" hidden="1">'Sch-4b'!$16:$18</definedName>
    <definedName name="Z_F9C00FCC_B928_44A4_AE8D_3790B3A7FE91_.wvu.PrintTitles" localSheetId="11" hidden="1">'Sch-5 '!$16:$16</definedName>
    <definedName name="Z_F9C00FCC_B928_44A4_AE8D_3790B3A7FE91_.wvu.PrintTitles" localSheetId="12" hidden="1">'Sch-5 (After Discount)'!$15:$15</definedName>
    <definedName name="Z_F9C00FCC_B928_44A4_AE8D_3790B3A7FE91_.wvu.Rows" localSheetId="1" hidden="1">INSTRUCTIONS!$40:$55</definedName>
    <definedName name="Z_F9C00FCC_B928_44A4_AE8D_3790B3A7FE91_.wvu.Rows" localSheetId="13" hidden="1">'Letter of Discount'!$66:$70,'Letter of Discount'!$87:$117</definedName>
    <definedName name="Z_F9C00FCC_B928_44A4_AE8D_3790B3A7FE91_.wvu.Rows" localSheetId="3" hidden="1">'Sch-1a'!$36:$613</definedName>
    <definedName name="Z_F9C00FCC_B928_44A4_AE8D_3790B3A7FE91_.wvu.Rows" localSheetId="11" hidden="1">'Sch-5 '!$53:$57</definedName>
    <definedName name="Z_F9C00FCC_B928_44A4_AE8D_3790B3A7FE91_.wvu.Rows" localSheetId="12" hidden="1">'Sch-5 (After Discount)'!$52:$62</definedName>
    <definedName name="Z_F9C00FCC_B928_44A4_AE8D_3790B3A7FE91_.wvu.Rows" localSheetId="14" hidden="1">'Sch-6a'!$24:$40</definedName>
    <definedName name="Z_F9C00FCC_B928_44A4_AE8D_3790B3A7FE91_.wvu.Rows" localSheetId="15" hidden="1">'Sch-6b'!$23:$39</definedName>
  </definedNames>
  <calcPr calcId="191029"/>
  <customWorkbookViews>
    <customWorkbookView name="Ankit Vaishnav  - Personal View" guid="{D16ECB37-EC28-43FE-BD47-3A7114793C46}" mergeInterval="0" personalView="1" maximized="1" xWindow="-8" yWindow="-8" windowWidth="1936" windowHeight="1048" tabRatio="871" activeSheetId="21"/>
    <customWorkbookView name="Satendra Singh Sengar {सतेन्द्र सिंह सेंगर} - Personal View" guid="{3A279989-B775-4FE0-B80B-D9B19EF06FB8}" mergeInterval="0" personalView="1" maximized="1" windowWidth="1916" windowHeight="854" tabRatio="871" activeSheetId="5"/>
    <customWorkbookView name="Prashanth Kumar Gade {प्रशांत जि} - Personal View" guid="{94091156-7D66-41B0-B463-5F36D4BD634D}" mergeInterval="0" personalView="1" maximized="1" windowWidth="1916" windowHeight="814" tabRatio="759" activeSheetId="1" showComments="commIndAndComment"/>
    <customWorkbookView name="Umesh Kumar Yadav {उमेश कुमार यादव} - Personal View" guid="{67D3F443-CBF6-4C3B-9EBA-4FC7CEE92243}" mergeInterval="0" personalView="1" maximized="1" windowWidth="1596" windowHeight="674" tabRatio="759" activeSheetId="21"/>
    <customWorkbookView name="60001290 - Personal View" guid="{8FC47E04-BCF9-4504-9FDA-F8529AE0A203}" mergeInterval="0" personalView="1" maximized="1" xWindow="1" yWindow="1" windowWidth="1356" windowHeight="538" tabRatio="834" activeSheetId="3"/>
    <customWorkbookView name="Challa Narasimharao - Personal View" guid="{B1DC5269-D889-4438-853D-005C3B580A35}" mergeInterval="0" personalView="1" maximized="1" windowWidth="1362" windowHeight="543" activeSheetId="4"/>
    <customWorkbookView name="00882 - Personal View" guid="{A0F82AFD-A75A-45C4-A55A-D8EC84E8392D}" mergeInterval="0" personalView="1" maximized="1" windowWidth="1362" windowHeight="543" activeSheetId="2"/>
    <customWorkbookView name="Ann Mary Jose           - Personal View" guid="{334BFE7B-729F-4B5F-BBFA-FE5871D8551A}" mergeInterval="0" personalView="1" maximized="1" xWindow="1" yWindow="1" windowWidth="1366" windowHeight="492" activeSheetId="1"/>
    <customWorkbookView name="01290 - Personal View" guid="{95E806E8-7170-4A6B-8D1F-305B2B9C1B8B}" mergeInterval="0" personalView="1" maximized="1" windowWidth="1362" windowHeight="535" tabRatio="540" activeSheetId="6"/>
    <customWorkbookView name="SINGHS - Personal View" guid="{E0A5C919-ADBB-427C-80C3-02C328CA3F83}" mergeInterval="0" personalView="1" maximized="1" windowWidth="1020" windowHeight="588" tabRatio="649" activeSheetId="7"/>
    <customWorkbookView name="admin - Personal View" guid="{F34A69E2-31EE-443F-8E78-A31E3AA3BE2B}" mergeInterval="0" personalView="1" maximized="1" xWindow="1" yWindow="1" windowWidth="1024" windowHeight="538" activeSheetId="5"/>
    <customWorkbookView name="Dell - Personal View" guid="{C5506FC7-8A4D-43D0-A0D5-B323816310B7}" mergeInterval="0" personalView="1" maximized="1" xWindow="1" yWindow="1" windowWidth="1362" windowHeight="538" activeSheetId="1"/>
    <customWorkbookView name="kundan - Personal View" guid="{3E286A90-B39B-4EF7-ADAF-AD9055F4EE3F}" mergeInterval="0" personalView="1" maximized="1" windowWidth="1362" windowHeight="529" activeSheetId="19"/>
    <customWorkbookView name="D Lucius - Personal View" guid="{F9C00FCC-B928-44A4-AE8D-3790B3A7FE91}" mergeInterval="0" personalView="1" maximized="1" windowWidth="1362" windowHeight="523" activeSheetId="7"/>
    <customWorkbookView name="60001192 - Personal View" guid="{F9504563-F4B8-4B08-8DF4-BD6D3D1F49DF}" mergeInterval="0" personalView="1" maximized="1" xWindow="1" yWindow="1" windowWidth="1362" windowHeight="538" activeSheetId="3"/>
    <customWorkbookView name="Prabodh Kumar Singh {प्रबोध कुमार सिंह} - Personal View" guid="{AB88AE96-2A5B-4A72-8703-28C9E47DF5A8}" mergeInterval="0" personalView="1" maximized="1" windowWidth="1916" windowHeight="854" tabRatio="834" activeSheetId="3"/>
    <customWorkbookView name="Kaushalendra Singh {कौशलेन्‍द्र सिंह} - Personal View" guid="{BAC42A29-45E6-4402-B726-C3D139198BC5}" mergeInterval="0" personalView="1" maximized="1" windowWidth="1916" windowHeight="803" tabRatio="871" activeSheetId="5"/>
    <customWorkbookView name="Ankit Vaishnav {Ankit Vaishnav} - Personal View" guid="{1D1BEC92-0584-42FC-833F-7509E5F404C5}" mergeInterval="0" personalView="1" maximized="1" windowWidth="1436" windowHeight="674" tabRatio="871" activeSheetId="21"/>
  </customWorkbookViews>
  <fileRecoveryPr autoRecover="0"/>
</workbook>
</file>

<file path=xl/calcChain.xml><?xml version="1.0" encoding="utf-8"?>
<calcChain xmlns="http://schemas.openxmlformats.org/spreadsheetml/2006/main">
  <c r="B32" i="5" l="1"/>
  <c r="B31" i="5"/>
  <c r="A7" i="7" l="1"/>
  <c r="A7" i="5"/>
  <c r="A7" i="6" s="1"/>
  <c r="A7" i="4"/>
  <c r="B20" i="3" l="1"/>
  <c r="B19" i="3"/>
  <c r="B15" i="3"/>
  <c r="B10" i="3"/>
  <c r="N27" i="14" l="1"/>
  <c r="S27" i="14" s="1"/>
  <c r="O28" i="14"/>
  <c r="S28" i="14" s="1"/>
  <c r="I32" i="4"/>
  <c r="I33" i="4"/>
  <c r="A6" i="4"/>
  <c r="B12" i="16" l="1"/>
  <c r="B12" i="15"/>
  <c r="B13" i="15"/>
  <c r="B13" i="12"/>
  <c r="R8" i="4"/>
  <c r="R7" i="4"/>
  <c r="B27" i="3"/>
  <c r="B26" i="3"/>
  <c r="L7" i="3"/>
  <c r="L8" i="3" s="1"/>
  <c r="B8" i="3"/>
  <c r="I23" i="14" l="1"/>
  <c r="I21" i="4" l="1"/>
  <c r="B9" i="4" l="1"/>
  <c r="B10" i="4"/>
  <c r="B11" i="4"/>
  <c r="B11" i="5" l="1"/>
  <c r="B11" i="7"/>
  <c r="B11" i="16"/>
  <c r="B12" i="11"/>
  <c r="B11" i="13"/>
  <c r="B11" i="9"/>
  <c r="B11" i="15"/>
  <c r="B12" i="12"/>
  <c r="B11" i="8"/>
  <c r="B10" i="5"/>
  <c r="B10" i="15"/>
  <c r="B10" i="13"/>
  <c r="B10" i="16"/>
  <c r="B11" i="11"/>
  <c r="B10" i="8"/>
  <c r="B11" i="12"/>
  <c r="B10" i="9"/>
  <c r="B10" i="7"/>
  <c r="B9" i="5"/>
  <c r="B9" i="16"/>
  <c r="B9" i="13"/>
  <c r="B10" i="12"/>
  <c r="B9" i="7"/>
  <c r="B9" i="15"/>
  <c r="B9" i="8"/>
  <c r="B9" i="9"/>
  <c r="B10" i="11"/>
  <c r="G22" i="9"/>
  <c r="J7" i="14" s="1"/>
  <c r="A6" i="9"/>
  <c r="AB4" i="9"/>
  <c r="AB3" i="9"/>
  <c r="A3" i="9"/>
  <c r="AB1" i="9"/>
  <c r="A1" i="9"/>
  <c r="G31" i="5" l="1"/>
  <c r="G32" i="5"/>
  <c r="B33" i="4"/>
  <c r="B26" i="9" s="1"/>
  <c r="B32" i="4"/>
  <c r="B25" i="9" s="1"/>
  <c r="N24" i="7"/>
  <c r="N25" i="7"/>
  <c r="N21" i="7"/>
  <c r="B14" i="11" l="1"/>
  <c r="B13" i="9"/>
  <c r="L25" i="7"/>
  <c r="F12" i="6"/>
  <c r="B37" i="11"/>
  <c r="B14" i="12"/>
  <c r="B46" i="13"/>
  <c r="B43" i="15"/>
  <c r="B28" i="7"/>
  <c r="B53" i="21"/>
  <c r="B25" i="8"/>
  <c r="B13" i="8"/>
  <c r="B45" i="12"/>
  <c r="B13" i="13"/>
  <c r="B44" i="15"/>
  <c r="F26" i="6"/>
  <c r="B29" i="7"/>
  <c r="B54" i="21"/>
  <c r="B26" i="8"/>
  <c r="B47" i="12"/>
  <c r="C53" i="14"/>
  <c r="F27" i="6"/>
  <c r="B36" i="11"/>
  <c r="B44" i="13"/>
  <c r="C54" i="14"/>
  <c r="H21" i="5"/>
  <c r="R21" i="6"/>
  <c r="L21" i="6"/>
  <c r="F25" i="9"/>
  <c r="F26" i="9"/>
  <c r="L23" i="6" l="1"/>
  <c r="J21" i="5"/>
  <c r="H23" i="5"/>
  <c r="L27" i="6"/>
  <c r="L29" i="7"/>
  <c r="L28" i="7"/>
  <c r="L26" i="6"/>
  <c r="B13" i="16"/>
  <c r="I23" i="4"/>
  <c r="I27" i="4" s="1"/>
  <c r="E18" i="12" s="1"/>
  <c r="E39" i="12" s="1"/>
  <c r="A7" i="9" l="1"/>
  <c r="B12" i="10"/>
  <c r="B11" i="10"/>
  <c r="B10" i="10"/>
  <c r="B9" i="10"/>
  <c r="C12" i="6" l="1"/>
  <c r="B13" i="10"/>
  <c r="C13" i="6"/>
  <c r="D6" i="3"/>
  <c r="P29" i="14"/>
  <c r="S29" i="14" s="1"/>
  <c r="B14" i="3" l="1"/>
  <c r="B22" i="3"/>
  <c r="B13" i="3"/>
  <c r="B23" i="3"/>
  <c r="R23" i="6"/>
  <c r="E12" i="3"/>
  <c r="P20" i="10"/>
  <c r="Q19" i="10"/>
  <c r="O26" i="10"/>
  <c r="O25" i="10"/>
  <c r="B26" i="10"/>
  <c r="B25" i="10"/>
  <c r="A1" i="10"/>
  <c r="N52" i="16"/>
  <c r="N51" i="16"/>
  <c r="D37" i="11"/>
  <c r="D36" i="11"/>
  <c r="M29" i="7"/>
  <c r="M28" i="7"/>
  <c r="R24" i="6" l="1"/>
  <c r="G30" i="13"/>
  <c r="G22" i="8"/>
  <c r="Q20" i="10"/>
  <c r="J27" i="11" s="1"/>
  <c r="L26" i="14"/>
  <c r="S26" i="14" s="1"/>
  <c r="K25" i="14"/>
  <c r="S25" i="14" s="1"/>
  <c r="J24" i="14"/>
  <c r="S24" i="14" s="1"/>
  <c r="S23" i="14"/>
  <c r="H18" i="11" l="1"/>
  <c r="J8" i="14"/>
  <c r="P21" i="14" s="1"/>
  <c r="J6" i="14"/>
  <c r="D44" i="15"/>
  <c r="E45" i="12"/>
  <c r="B52" i="16"/>
  <c r="B6" i="21"/>
  <c r="A6" i="16"/>
  <c r="A6" i="15"/>
  <c r="A6" i="13"/>
  <c r="A7" i="12"/>
  <c r="A7" i="11"/>
  <c r="A6" i="8"/>
  <c r="A6" i="7"/>
  <c r="A6" i="6"/>
  <c r="A6" i="5"/>
  <c r="Q9" i="4"/>
  <c r="Q8" i="4"/>
  <c r="J27" i="5" l="1"/>
  <c r="P39" i="14"/>
  <c r="S39" i="14" s="1"/>
  <c r="O38" i="14"/>
  <c r="S38" i="14" s="1"/>
  <c r="O21" i="14"/>
  <c r="G18" i="11"/>
  <c r="G27" i="11"/>
  <c r="J18" i="11"/>
  <c r="B26" i="6"/>
  <c r="C10" i="6"/>
  <c r="Q27" i="6"/>
  <c r="C11" i="6"/>
  <c r="C9" i="6"/>
  <c r="B27" i="6"/>
  <c r="F25" i="8"/>
  <c r="E47" i="12"/>
  <c r="B51" i="16"/>
  <c r="F54" i="14"/>
  <c r="D43" i="15"/>
  <c r="E44" i="13"/>
  <c r="F53" i="14"/>
  <c r="F53" i="21" s="1"/>
  <c r="Q26" i="6"/>
  <c r="F26" i="8"/>
  <c r="E46" i="13"/>
  <c r="B2" i="3"/>
  <c r="B1" i="3"/>
  <c r="B37" i="3"/>
  <c r="B34" i="3"/>
  <c r="B33" i="3"/>
  <c r="Q52" i="16" l="1"/>
  <c r="F54" i="21"/>
  <c r="Q51" i="16"/>
  <c r="P8" i="4"/>
  <c r="R31" i="14"/>
  <c r="S31" i="14" s="1"/>
  <c r="Q30" i="14"/>
  <c r="S30" i="14" s="1"/>
  <c r="N21" i="14"/>
  <c r="R21" i="14"/>
  <c r="Q40" i="14"/>
  <c r="S40" i="14" s="1"/>
  <c r="N37" i="14"/>
  <c r="S37" i="14" s="1"/>
  <c r="Q40" i="16"/>
  <c r="H25" i="5" s="1"/>
  <c r="H27" i="5" s="1"/>
  <c r="D41" i="15"/>
  <c r="E36" i="12" s="1"/>
  <c r="G35" i="13" s="1"/>
  <c r="G26" i="13"/>
  <c r="N26" i="7" l="1"/>
  <c r="E38" i="12"/>
  <c r="G37" i="13" s="1"/>
  <c r="G28" i="13"/>
  <c r="I27" i="11"/>
  <c r="A7" i="10"/>
  <c r="Q21" i="14"/>
  <c r="R41" i="14"/>
  <c r="S41" i="14" s="1"/>
  <c r="A7" i="15"/>
  <c r="A8" i="11"/>
  <c r="A7" i="13"/>
  <c r="F51" i="21"/>
  <c r="A7" i="16"/>
  <c r="A8" i="12"/>
  <c r="A7" i="8"/>
  <c r="H27" i="11" l="1"/>
  <c r="G17" i="13" l="1"/>
  <c r="J2" i="14"/>
  <c r="I21" i="14" l="1"/>
  <c r="I33" i="14"/>
  <c r="S33" i="14" s="1"/>
  <c r="I20" i="14"/>
  <c r="E22" i="12"/>
  <c r="J5" i="14"/>
  <c r="AK3" i="10"/>
  <c r="A3" i="10"/>
  <c r="AK2" i="10"/>
  <c r="AK1" i="10"/>
  <c r="O20" i="10" s="1"/>
  <c r="A1" i="2"/>
  <c r="L36" i="14" l="1"/>
  <c r="S36" i="14" s="1"/>
  <c r="L21" i="14"/>
  <c r="G21" i="13"/>
  <c r="J4" i="14"/>
  <c r="G24" i="13"/>
  <c r="K21" i="14" l="1"/>
  <c r="K35" i="14"/>
  <c r="S35" i="14" s="1"/>
  <c r="F15" i="20"/>
  <c r="F14" i="20"/>
  <c r="F13" i="20"/>
  <c r="F12" i="20"/>
  <c r="F11" i="20"/>
  <c r="F10" i="20"/>
  <c r="F9" i="20"/>
  <c r="F8" i="20"/>
  <c r="F7" i="20"/>
  <c r="F6" i="20"/>
  <c r="E15" i="19"/>
  <c r="E14" i="19"/>
  <c r="E13" i="19"/>
  <c r="E12" i="19"/>
  <c r="E11" i="19"/>
  <c r="E10" i="19"/>
  <c r="E9" i="19"/>
  <c r="E8" i="19"/>
  <c r="E7" i="19"/>
  <c r="E6" i="19"/>
  <c r="E15" i="18"/>
  <c r="E14" i="18"/>
  <c r="E13" i="18"/>
  <c r="E12" i="18"/>
  <c r="E11" i="18"/>
  <c r="E10" i="18"/>
  <c r="E9" i="18"/>
  <c r="E8" i="18"/>
  <c r="E7" i="18"/>
  <c r="E6" i="18"/>
  <c r="A134" i="17"/>
  <c r="B134" i="17" s="1"/>
  <c r="D134" i="17" s="1"/>
  <c r="A133" i="17"/>
  <c r="B133" i="17" s="1"/>
  <c r="D133" i="17" s="1"/>
  <c r="A132" i="17"/>
  <c r="B132" i="17" s="1"/>
  <c r="D132" i="17" s="1"/>
  <c r="A131" i="17"/>
  <c r="B131" i="17" s="1"/>
  <c r="D131" i="17" s="1"/>
  <c r="A130" i="17"/>
  <c r="B130" i="17" s="1"/>
  <c r="D130" i="17" s="1"/>
  <c r="A129" i="17"/>
  <c r="B129" i="17" s="1"/>
  <c r="A127" i="17"/>
  <c r="U4" i="17"/>
  <c r="U3" i="17"/>
  <c r="U2" i="17"/>
  <c r="C13" i="14"/>
  <c r="A2" i="14"/>
  <c r="A68" i="21"/>
  <c r="AG9" i="21"/>
  <c r="AN3" i="16"/>
  <c r="A3" i="16"/>
  <c r="AN2" i="16"/>
  <c r="AN1" i="16"/>
  <c r="A1" i="16"/>
  <c r="AA3" i="15"/>
  <c r="A3" i="15"/>
  <c r="AA2" i="15"/>
  <c r="AA1" i="15"/>
  <c r="A1" i="15"/>
  <c r="F40" i="13"/>
  <c r="AB3" i="13"/>
  <c r="A3" i="13"/>
  <c r="AB2" i="13"/>
  <c r="AB1" i="13"/>
  <c r="AB3" i="12"/>
  <c r="A3" i="12"/>
  <c r="AB2" i="12"/>
  <c r="AB1" i="12"/>
  <c r="A3" i="11"/>
  <c r="A1" i="11"/>
  <c r="A1" i="12" s="1"/>
  <c r="A1" i="13" s="1"/>
  <c r="AB4" i="8"/>
  <c r="AB3" i="8"/>
  <c r="A3" i="8"/>
  <c r="AB1" i="8"/>
  <c r="A1" i="8"/>
  <c r="A2" i="7"/>
  <c r="A1" i="7"/>
  <c r="A1" i="21" s="1"/>
  <c r="C15" i="21" s="1"/>
  <c r="A3" i="6"/>
  <c r="A1" i="6"/>
  <c r="A3" i="5"/>
  <c r="A1" i="5"/>
  <c r="A3" i="4"/>
  <c r="A1" i="4"/>
  <c r="F16" i="20" l="1"/>
  <c r="E16" i="18"/>
  <c r="E16" i="19"/>
  <c r="AG7" i="21"/>
  <c r="AG8" i="21" s="1"/>
  <c r="AG6" i="21"/>
  <c r="E20" i="12"/>
  <c r="E40" i="12" s="1"/>
  <c r="G19" i="13" l="1"/>
  <c r="J3" i="14"/>
  <c r="J11" i="14" s="1"/>
  <c r="B48" i="21"/>
  <c r="O20" i="14" l="1"/>
  <c r="O53" i="14" s="1"/>
  <c r="O54" i="14" s="1"/>
  <c r="P20" i="14"/>
  <c r="P53" i="14" s="1"/>
  <c r="P54" i="14" s="1"/>
  <c r="J34" i="14"/>
  <c r="S34" i="14" s="1"/>
  <c r="J21" i="14"/>
  <c r="S21" i="14" s="1"/>
  <c r="D30" i="13"/>
  <c r="F28" i="13" l="1"/>
  <c r="I29" i="11"/>
  <c r="J29" i="11"/>
  <c r="F30" i="13"/>
  <c r="E30" i="13" s="1"/>
  <c r="K20" i="14"/>
  <c r="K53" i="14" s="1"/>
  <c r="K54" i="14" s="1"/>
  <c r="L20" i="14"/>
  <c r="L53" i="14" s="1"/>
  <c r="L54" i="14" s="1"/>
  <c r="F21" i="13" l="1"/>
  <c r="E21" i="13" s="1"/>
  <c r="G29" i="11"/>
  <c r="H29" i="11"/>
  <c r="F24" i="13"/>
  <c r="E24" i="13" s="1"/>
  <c r="D56" i="12"/>
  <c r="D55" i="12"/>
  <c r="K27" i="11" l="1"/>
  <c r="C53" i="12"/>
  <c r="D53" i="12"/>
  <c r="D54" i="12"/>
  <c r="A53" i="13"/>
  <c r="A55" i="13"/>
  <c r="A54" i="13"/>
  <c r="C54" i="12" l="1"/>
  <c r="C55" i="12" l="1"/>
  <c r="B55" i="13" l="1"/>
  <c r="D55" i="13" s="1"/>
  <c r="K3" i="17"/>
  <c r="B54" i="13" l="1"/>
  <c r="D54" i="13" s="1"/>
  <c r="F3" i="17"/>
  <c r="K9" i="17"/>
  <c r="L9" i="17" s="1"/>
  <c r="N9" i="17" s="1"/>
  <c r="K12" i="17"/>
  <c r="L12" i="17" s="1"/>
  <c r="N12" i="17" s="1"/>
  <c r="K11" i="17"/>
  <c r="L11" i="17" s="1"/>
  <c r="N11" i="17" s="1"/>
  <c r="K13" i="17"/>
  <c r="L13" i="17" s="1"/>
  <c r="N13" i="17" s="1"/>
  <c r="K8" i="17"/>
  <c r="L8" i="17" s="1"/>
  <c r="K10" i="17"/>
  <c r="L10" i="17" s="1"/>
  <c r="N10" i="17" s="1"/>
  <c r="B53" i="13"/>
  <c r="D53" i="13" s="1"/>
  <c r="A3" i="17"/>
  <c r="K6" i="17" l="1"/>
  <c r="A9" i="17"/>
  <c r="B9" i="17" s="1"/>
  <c r="D9" i="17" s="1"/>
  <c r="A10" i="17"/>
  <c r="B10" i="17" s="1"/>
  <c r="D10" i="17" s="1"/>
  <c r="A13" i="17"/>
  <c r="B13" i="17" s="1"/>
  <c r="D13" i="17" s="1"/>
  <c r="A12" i="17"/>
  <c r="B12" i="17" s="1"/>
  <c r="D12" i="17" s="1"/>
  <c r="A8" i="17"/>
  <c r="B8" i="17" s="1"/>
  <c r="A11" i="17"/>
  <c r="B11" i="17" s="1"/>
  <c r="D11" i="17" s="1"/>
  <c r="F9" i="17"/>
  <c r="G9" i="17" s="1"/>
  <c r="I9" i="17" s="1"/>
  <c r="F11" i="17"/>
  <c r="G11" i="17" s="1"/>
  <c r="I11" i="17" s="1"/>
  <c r="F12" i="17"/>
  <c r="G12" i="17" s="1"/>
  <c r="I12" i="17" s="1"/>
  <c r="F10" i="17"/>
  <c r="G10" i="17" s="1"/>
  <c r="I10" i="17" s="1"/>
  <c r="F13" i="17"/>
  <c r="G13" i="17" s="1"/>
  <c r="I13" i="17" s="1"/>
  <c r="F8" i="17"/>
  <c r="G8" i="17" s="1"/>
  <c r="F6" i="17" l="1"/>
  <c r="A6" i="17"/>
  <c r="D57" i="13" l="1"/>
  <c r="D62" i="13" s="1"/>
  <c r="N20" i="14"/>
  <c r="N53" i="14" s="1"/>
  <c r="J20" i="14"/>
  <c r="J53" i="14" s="1"/>
  <c r="J54" i="14" s="1"/>
  <c r="Q20" i="14"/>
  <c r="Q53" i="14" s="1"/>
  <c r="R20" i="14"/>
  <c r="R53" i="14" s="1"/>
  <c r="S20" i="14" l="1"/>
  <c r="S42" i="14" s="1"/>
  <c r="R54" i="14"/>
  <c r="F37" i="13" s="1"/>
  <c r="Q54" i="14"/>
  <c r="F35" i="13" s="1"/>
  <c r="N54" i="14"/>
  <c r="F26" i="13" s="1"/>
  <c r="F19" i="13"/>
  <c r="E19" i="13" s="1"/>
  <c r="E39" i="13" s="1"/>
  <c r="H26" i="11"/>
  <c r="K26" i="11" s="1"/>
  <c r="F20" i="13"/>
  <c r="I53" i="14"/>
  <c r="I54" i="14" s="1"/>
  <c r="E37" i="13" l="1"/>
  <c r="K18" i="11"/>
  <c r="S53" i="14"/>
  <c r="E35" i="13"/>
  <c r="M16" i="21" l="1"/>
  <c r="K19" i="11"/>
  <c r="F17" i="13"/>
  <c r="E17" i="13" s="1"/>
  <c r="E38" i="13" s="1"/>
  <c r="M15" i="21" s="1"/>
  <c r="B17" i="21" l="1"/>
  <c r="K30" i="11"/>
  <c r="P3" i="17" l="1"/>
  <c r="B56" i="13" l="1"/>
  <c r="D56" i="13" s="1"/>
  <c r="Y21" i="17"/>
  <c r="T21" i="17" s="1"/>
  <c r="Y13" i="17"/>
  <c r="T13" i="17" s="1"/>
  <c r="Y20" i="17"/>
  <c r="T20" i="17" s="1"/>
  <c r="P11" i="17"/>
  <c r="Q11" i="17" s="1"/>
  <c r="S11" i="17" s="1"/>
  <c r="Y34" i="17"/>
  <c r="T34" i="17" s="1"/>
  <c r="Y24" i="17"/>
  <c r="T24" i="17" s="1"/>
  <c r="Y30" i="17"/>
  <c r="T30" i="17" s="1"/>
  <c r="P12" i="17"/>
  <c r="Q12" i="17" s="1"/>
  <c r="S12" i="17" s="1"/>
  <c r="Y37" i="17"/>
  <c r="T37" i="17" s="1"/>
  <c r="Y16" i="17"/>
  <c r="T16" i="17" s="1"/>
  <c r="Y22" i="17"/>
  <c r="T22" i="17" s="1"/>
  <c r="Y43" i="17"/>
  <c r="T43" i="17" s="1"/>
  <c r="Y17" i="17"/>
  <c r="T17" i="17" s="1"/>
  <c r="Y38" i="17"/>
  <c r="T38" i="17" s="1"/>
  <c r="Y39" i="17"/>
  <c r="T39" i="17" s="1"/>
  <c r="Y35" i="17"/>
  <c r="T35" i="17" s="1"/>
  <c r="P9" i="17"/>
  <c r="Q9" i="17" s="1"/>
  <c r="S9" i="17" s="1"/>
  <c r="Y32" i="17"/>
  <c r="T32" i="17" s="1"/>
  <c r="Y12" i="17"/>
  <c r="T12" i="17" s="1"/>
  <c r="Y31" i="17"/>
  <c r="T31" i="17" s="1"/>
  <c r="Y40" i="17"/>
  <c r="T40" i="17" s="1"/>
  <c r="Y42" i="17"/>
  <c r="T42" i="17" s="1"/>
  <c r="Y41" i="17"/>
  <c r="T41" i="17" s="1"/>
  <c r="Y11" i="17"/>
  <c r="T11" i="17" s="1"/>
  <c r="Y15" i="17"/>
  <c r="T15" i="17" s="1"/>
  <c r="P13" i="17"/>
  <c r="Q13" i="17" s="1"/>
  <c r="S13" i="17" s="1"/>
  <c r="Y18" i="17"/>
  <c r="T18" i="17" s="1"/>
  <c r="Y25" i="17"/>
  <c r="T25" i="17" s="1"/>
  <c r="Y23" i="17"/>
  <c r="T23" i="17" s="1"/>
  <c r="Y33" i="17"/>
  <c r="T33" i="17" s="1"/>
  <c r="P10" i="17"/>
  <c r="Q10" i="17" s="1"/>
  <c r="S10" i="17" s="1"/>
  <c r="Y14" i="17"/>
  <c r="T14" i="17" s="1"/>
  <c r="Y44" i="17"/>
  <c r="T44" i="17" s="1"/>
  <c r="Y10" i="17"/>
  <c r="T10" i="17" s="1"/>
  <c r="Y45" i="17"/>
  <c r="T45" i="17" s="1"/>
  <c r="Y19" i="17"/>
  <c r="T19" i="17" s="1"/>
  <c r="P8" i="17"/>
  <c r="Q8" i="17" s="1"/>
  <c r="Y36" i="17"/>
  <c r="T36" i="17" s="1"/>
  <c r="P6" i="17" l="1"/>
  <c r="U6" i="17"/>
  <c r="U7" i="17"/>
</calcChain>
</file>

<file path=xl/sharedStrings.xml><?xml version="1.0" encoding="utf-8"?>
<sst xmlns="http://schemas.openxmlformats.org/spreadsheetml/2006/main" count="1450" uniqueCount="561">
  <si>
    <t>Type &amp; Designation</t>
  </si>
  <si>
    <t>Country of Origin</t>
  </si>
  <si>
    <t>Total Charges</t>
  </si>
  <si>
    <t>Date:</t>
  </si>
  <si>
    <t>Place:</t>
  </si>
  <si>
    <t>Unit</t>
  </si>
  <si>
    <t>Sl. No.</t>
  </si>
  <si>
    <t>(1)</t>
  </si>
  <si>
    <t>(2)</t>
  </si>
  <si>
    <t>(3)</t>
  </si>
  <si>
    <t>(4)</t>
  </si>
  <si>
    <t>(5)</t>
  </si>
  <si>
    <t>(6)</t>
  </si>
  <si>
    <t>Place :</t>
  </si>
  <si>
    <t>(8)</t>
  </si>
  <si>
    <t>Item Description</t>
  </si>
  <si>
    <t>Country of origin</t>
  </si>
  <si>
    <t>Date :</t>
  </si>
  <si>
    <t>Description</t>
  </si>
  <si>
    <t>Note:</t>
  </si>
  <si>
    <t>To:</t>
  </si>
  <si>
    <t>Contract Services</t>
  </si>
  <si>
    <t>"Saudamini", Plot No.-2</t>
  </si>
  <si>
    <t>(7)</t>
  </si>
  <si>
    <t>(9)</t>
  </si>
  <si>
    <t xml:space="preserve"> Description</t>
  </si>
  <si>
    <t>Country where training is to be imparted</t>
  </si>
  <si>
    <t>Total Training Charges</t>
  </si>
  <si>
    <t>I</t>
  </si>
  <si>
    <t>(a)</t>
  </si>
  <si>
    <t>(b)</t>
  </si>
  <si>
    <t>(d)</t>
  </si>
  <si>
    <t>(i)</t>
  </si>
  <si>
    <t>INR</t>
  </si>
  <si>
    <t>Quantity</t>
  </si>
  <si>
    <t>Qty.</t>
  </si>
  <si>
    <t>Grand Summary</t>
  </si>
  <si>
    <t>(e)</t>
  </si>
  <si>
    <t>(f)</t>
  </si>
  <si>
    <t>(g)</t>
  </si>
  <si>
    <t>(h)</t>
  </si>
  <si>
    <t>Width of Cell for unit price and total</t>
  </si>
  <si>
    <t>This workbook contains the following worksheets:</t>
  </si>
  <si>
    <t>Sch-2:</t>
  </si>
  <si>
    <t>Sch-3:</t>
  </si>
  <si>
    <t>(j)</t>
  </si>
  <si>
    <t>INSTRUCTIONS FOR BIDDERS TO FILL WORKBOOK</t>
  </si>
  <si>
    <t>If Unit price left blank</t>
  </si>
  <si>
    <t>footnote: u have left …. Cells blank</t>
  </si>
  <si>
    <t>format unit price cell in sch.1 &amp; 2 and currency cell</t>
  </si>
  <si>
    <t>if unit price blank, shade it</t>
  </si>
  <si>
    <t>if currency is blank, shade it.</t>
  </si>
  <si>
    <t>If currency left blank</t>
  </si>
  <si>
    <t>check sch-2 thoroughly</t>
  </si>
  <si>
    <t>If MOT left blank</t>
  </si>
  <si>
    <t>check summary sheet</t>
  </si>
  <si>
    <t>In sch-2, if currency cell is blank, unit F&amp;I shud be INCLUDED</t>
  </si>
  <si>
    <t>(GRAND SUMMARY)</t>
  </si>
  <si>
    <t>1</t>
  </si>
  <si>
    <t>2</t>
  </si>
  <si>
    <t>3</t>
  </si>
  <si>
    <t>4</t>
  </si>
  <si>
    <t>Break-up of Type Test Charges for Type Tests to be conducted abroad:</t>
  </si>
  <si>
    <t>Testing Location</t>
  </si>
  <si>
    <t>Type Test Charges</t>
  </si>
  <si>
    <t>Amount</t>
  </si>
  <si>
    <t>5</t>
  </si>
  <si>
    <t>6</t>
  </si>
  <si>
    <t>7</t>
  </si>
  <si>
    <t>While filling up the worksheets following may please be observed :</t>
  </si>
  <si>
    <t>Fill up only green shaded cells.</t>
  </si>
  <si>
    <t>(ii)</t>
  </si>
  <si>
    <t>Certain data type entries have been restricted, such as Numeric values or limits of numeric.</t>
  </si>
  <si>
    <t>(iii)</t>
  </si>
  <si>
    <t>Select only the options in pull down menus.</t>
  </si>
  <si>
    <t>(iv)</t>
  </si>
  <si>
    <t>Do not link any cell of this workbook with any other workbook.</t>
  </si>
  <si>
    <t>(v)</t>
  </si>
  <si>
    <t>Do not use copy &amp; paste or cut &amp; paste options for filling up the data.</t>
  </si>
  <si>
    <t>(vi)</t>
  </si>
  <si>
    <t>Do not reformat any of the cell of the workbook.</t>
  </si>
  <si>
    <t>II</t>
  </si>
  <si>
    <t>Cover :</t>
  </si>
  <si>
    <t>Opening page of the workbook.</t>
  </si>
  <si>
    <t>Names of the Bidder :</t>
  </si>
  <si>
    <t>Fill up names and address of the Bidder as selected above.</t>
  </si>
  <si>
    <t>Fill up date in dd-mm-yyyy format from drop down menu.</t>
  </si>
  <si>
    <t>(c )</t>
  </si>
  <si>
    <t>(k)</t>
  </si>
  <si>
    <t>(l)</t>
  </si>
  <si>
    <t>Entry Tax:</t>
  </si>
  <si>
    <t>Fill the description, amount and rate of applicable Entry Tax. Total of this worksheet shall be displayed in Sch-5 (Taxes &amp; Duties)</t>
  </si>
  <si>
    <t>(o)</t>
  </si>
  <si>
    <t>Octroi:</t>
  </si>
  <si>
    <t>Fill the description, amount and rate of applicable Octroi. Total of this worksheet shall be displayed in Sch-5 (Taxes &amp; Duties)</t>
  </si>
  <si>
    <t>(p)</t>
  </si>
  <si>
    <t>Other taxes &amp; duties:</t>
  </si>
  <si>
    <t>Fill the description, amount and rate of applicable Other taxes &amp; duties. Total of this worksheet shall be displayed in Sch-5 (Taxes &amp; Duties)</t>
  </si>
  <si>
    <t>(q)</t>
  </si>
  <si>
    <t>Fill up ref. no. as bidder's ref. no. of this letter.</t>
  </si>
  <si>
    <t>Fill up names &amp; Designation of the Bidder.</t>
  </si>
  <si>
    <t>Fill up additional Information as required.</t>
  </si>
  <si>
    <t>Price Schedules</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</si>
  <si>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</si>
  <si>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</si>
  <si>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</si>
  <si>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</si>
  <si>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</si>
  <si>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Enter the details of the bidder below:</t>
  </si>
  <si>
    <t xml:space="preserve">Printed Name </t>
  </si>
  <si>
    <t>Designation</t>
  </si>
  <si>
    <t xml:space="preserve">Date     </t>
  </si>
  <si>
    <t xml:space="preserve">Place     </t>
  </si>
  <si>
    <t>(Schedule of Rates and Prices)</t>
  </si>
  <si>
    <t>Address :</t>
  </si>
  <si>
    <t>Power Grid Corporation of India Ltd.,</t>
  </si>
  <si>
    <t xml:space="preserve">Sector-29, </t>
  </si>
  <si>
    <t>Gurgaon (Haryana) - 122 001</t>
  </si>
  <si>
    <t>Price Break-down of charges for Training to be imparted abroad</t>
  </si>
  <si>
    <t>Amount on which Entry Tax is applicable</t>
  </si>
  <si>
    <t>Printed Name</t>
  </si>
  <si>
    <t>Details of Other Taxes &amp; Duties</t>
  </si>
  <si>
    <t>Sl No.</t>
  </si>
  <si>
    <t>Description of Items</t>
  </si>
  <si>
    <t>Amount on which Other Taxes &amp; Duties are applicable</t>
  </si>
  <si>
    <t>Description of Taxes &amp; Duties</t>
  </si>
  <si>
    <t>Rate of Taxes &amp; Duties</t>
  </si>
  <si>
    <t>Amount of Taxes &amp; Duties</t>
  </si>
  <si>
    <t>(6) =(3) x (5)</t>
  </si>
  <si>
    <t>Total</t>
  </si>
  <si>
    <t>Printed Name:</t>
  </si>
  <si>
    <t>Designation:</t>
  </si>
  <si>
    <t>TOTAL FOR SCHEDULE-1a [ {AA} + {BB}]</t>
  </si>
  <si>
    <t>Details of Octroi</t>
  </si>
  <si>
    <t>Amount on which Octroi is applicable</t>
  </si>
  <si>
    <t>Rate of Octroi</t>
  </si>
  <si>
    <t>Octroi</t>
  </si>
  <si>
    <t>(5) =(3) x (4)</t>
  </si>
  <si>
    <t>Details of Entry Tax</t>
  </si>
  <si>
    <t>Rate of Entry Tax</t>
  </si>
  <si>
    <t>Entry Tax</t>
  </si>
  <si>
    <t xml:space="preserve">TOTAL SCHEDULE NO. 1(a) </t>
  </si>
  <si>
    <t>NOT APPLICABLE</t>
  </si>
  <si>
    <t>TOTAL SCHEDULE NO. 1(b)</t>
  </si>
  <si>
    <t xml:space="preserve">TOTAL SCHEDULE NO. 2 </t>
  </si>
  <si>
    <t xml:space="preserve">TOTAL SCHEDULE NO. 3 </t>
  </si>
  <si>
    <t>TOTAL SCHEDULE NO. 4(a)</t>
  </si>
  <si>
    <t>Training Charges for Training to be imparted abroad</t>
  </si>
  <si>
    <t>TOTAL SCHEDULE NO. 4(b)</t>
  </si>
  <si>
    <t xml:space="preserve">This letter of discount is optional. Bidder may / may not offer any discount. </t>
  </si>
  <si>
    <t>Letter of Discount</t>
  </si>
  <si>
    <t>Sch-1a</t>
  </si>
  <si>
    <t>LETTER OF DISCOUNT</t>
  </si>
  <si>
    <t>Sch-2</t>
  </si>
  <si>
    <t>Sch-3</t>
  </si>
  <si>
    <t>Sch-4a</t>
  </si>
  <si>
    <t>Sector-29, (near IFFCO Chowk)</t>
  </si>
  <si>
    <t>Sch-4b</t>
  </si>
  <si>
    <t>Gurgaon (Haryana) - 122001</t>
  </si>
  <si>
    <t>Sch-7a</t>
  </si>
  <si>
    <t>Sch-7b</t>
  </si>
  <si>
    <t>Subject  :</t>
  </si>
  <si>
    <t>Dear Sir,</t>
  </si>
  <si>
    <t>With reference to the subject tender, we hereby offer unconditional discount on the prices quoted by us as per details given here below :</t>
  </si>
  <si>
    <t>X</t>
  </si>
  <si>
    <t>Schedule-2 : Freight &amp; Insurance</t>
  </si>
  <si>
    <t>Schedule-4 a : Training Charges (Abroad)</t>
  </si>
  <si>
    <t>In Percent (%)</t>
  </si>
  <si>
    <t>Please consider this letter of discount as the integral part of our price bid.</t>
  </si>
  <si>
    <t>Thanking you, we remain,</t>
  </si>
  <si>
    <t>Yours faithfully,</t>
  </si>
  <si>
    <t xml:space="preserve">Printed Name: </t>
  </si>
  <si>
    <t>(GRAND SUMMARY AFTER DISCOUNT)</t>
  </si>
  <si>
    <t>Exchange Rate as on date of OBD</t>
  </si>
  <si>
    <t>Eqvt. INR</t>
  </si>
  <si>
    <t>Bid Price after Discount (excld. T&amp;D)</t>
  </si>
  <si>
    <t>CE (excld. T&amp;D)</t>
  </si>
  <si>
    <t>Variation (%age)</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</si>
  <si>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</si>
  <si>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</si>
  <si>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</si>
  <si>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</si>
  <si>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</si>
  <si>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</si>
  <si>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</si>
  <si>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</si>
  <si>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</si>
  <si>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</si>
  <si>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</si>
  <si>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</si>
  <si>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</si>
  <si>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</si>
  <si>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</si>
  <si>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</si>
  <si>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</si>
  <si>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</si>
  <si>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</si>
  <si>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</si>
  <si>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</si>
  <si>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 Plus applicable Octroi, Entry Tax, Other Taxes &amp; Duties or such other sums as may be determined in accordance with the terms and conditions of the Bidding Documents.</t>
  </si>
  <si>
    <t xml:space="preserve">The above amounts are in accordance with the price schedules attached herewith and are made part of this bid.  </t>
  </si>
  <si>
    <t xml:space="preserve"> or such other sums as may be determined in accordance with the terms and conditions of the Bidding Documents.</t>
  </si>
  <si>
    <t xml:space="preserve">Price Schedules </t>
  </si>
  <si>
    <t>In line with the requirements of the Bidding documents, we enclose herewith the following Price Schedules, duly filled - in as per your proforma:</t>
  </si>
  <si>
    <t>Schedule 1a :</t>
  </si>
  <si>
    <t>Schedule 1b :</t>
  </si>
  <si>
    <t>Schedule 2 :</t>
  </si>
  <si>
    <t>Schedule 3 :</t>
  </si>
  <si>
    <t>Schedule 4a :</t>
  </si>
  <si>
    <t>Schedule 4b :</t>
  </si>
  <si>
    <t>Schedule 5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</si>
  <si>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</si>
  <si>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</si>
  <si>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confirm that no Sales Tax/VAT in any form shall be payable by you for the bought out items which shall be despatched directly by us under the First Contract to the project site. However, you will issue requisite Sales Tax declaration/Vatable forms in respect of such bought out items, on production of documentary evidence of registration with the concerned Sales Tax Authorities. </t>
  </si>
  <si>
    <r>
      <t>#(For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r>
    <r>
      <rPr>
        <strike/>
        <sz val="11"/>
        <rFont val="Arial"/>
        <family val="2"/>
      </rPr>
      <t/>
    </r>
  </si>
  <si>
    <t>For and on behalf of</t>
  </si>
  <si>
    <t>Printed Name :</t>
  </si>
  <si>
    <t>Designation :</t>
  </si>
  <si>
    <t>Please provide additional information of the Bidder</t>
  </si>
  <si>
    <t>Business Address                       :</t>
  </si>
  <si>
    <t>Country of Incorporation         :</t>
  </si>
  <si>
    <t>State/Province to be indicated :</t>
  </si>
  <si>
    <t>Name of Principal Officer         :</t>
  </si>
  <si>
    <t>Address of  Principal Officer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</si>
  <si>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</si>
  <si>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</si>
  <si>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</si>
  <si>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</si>
  <si>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</si>
  <si>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</si>
  <si>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</si>
  <si>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</si>
  <si>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</si>
  <si>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</si>
  <si>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</si>
  <si>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</si>
  <si>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</si>
  <si>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</si>
  <si>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</si>
  <si>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</si>
  <si>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</si>
  <si>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</si>
  <si>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</si>
  <si>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</si>
  <si>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</si>
  <si>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</si>
  <si>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</si>
  <si>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</si>
  <si>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</si>
  <si>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</si>
  <si>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</si>
  <si>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</si>
  <si>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</si>
  <si>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</si>
  <si>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</si>
  <si>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</si>
  <si>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</si>
  <si>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</si>
  <si>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</si>
  <si>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</si>
  <si>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</si>
  <si>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</si>
  <si>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</si>
  <si>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</si>
  <si>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</si>
  <si>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</si>
  <si>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</si>
  <si>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</si>
  <si>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</si>
  <si>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</si>
  <si>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</si>
  <si>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</si>
  <si>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</si>
  <si>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</si>
  <si>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</si>
  <si>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</si>
  <si>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</si>
  <si>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</si>
  <si>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</si>
  <si>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</si>
  <si>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</si>
  <si>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</si>
  <si>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</si>
  <si>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</si>
  <si>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</si>
  <si>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</si>
  <si>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</si>
  <si>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</si>
  <si>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</si>
  <si>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</si>
  <si>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</si>
  <si>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</si>
  <si>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</si>
  <si>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</si>
  <si>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</si>
  <si>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</si>
  <si>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</si>
  <si>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</si>
  <si>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</si>
  <si>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</si>
  <si>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</si>
  <si>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</si>
  <si>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</si>
  <si>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</si>
  <si>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</si>
  <si>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</si>
  <si>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</si>
  <si>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</si>
  <si>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</si>
  <si>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</si>
  <si>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</si>
  <si>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</si>
  <si>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</si>
  <si>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</si>
  <si>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</si>
  <si>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</si>
  <si>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</si>
  <si>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</si>
  <si>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</si>
  <si>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</si>
  <si>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</si>
  <si>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</si>
  <si>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</si>
  <si>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</si>
  <si>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</si>
  <si>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</si>
  <si>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</si>
  <si>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</si>
  <si>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</si>
  <si>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</si>
  <si>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We hereby offer Multi-Package discount as given below:</t>
  </si>
  <si>
    <t>(10)</t>
  </si>
  <si>
    <t>(11)</t>
  </si>
  <si>
    <t>TOTAL FOR SCHEDULE-1b [ {AA} + {BB}]</t>
  </si>
  <si>
    <t>TOTAL SCHEDULE NO. 4(c)</t>
  </si>
  <si>
    <t>Qty</t>
  </si>
  <si>
    <t>(12)</t>
  </si>
  <si>
    <t>(13)</t>
  </si>
  <si>
    <t>Discount(s) offered at sl. No. 1 to 4 will get displayed and accounted for automatically in the respective items of the Schedules.</t>
  </si>
  <si>
    <t>PR No</t>
  </si>
  <si>
    <t>PR Line Item No</t>
  </si>
  <si>
    <t>Activity Description</t>
  </si>
  <si>
    <t>Material Code</t>
  </si>
  <si>
    <t>Not Applicable</t>
  </si>
  <si>
    <t>{AA}</t>
  </si>
  <si>
    <t>{BB}</t>
  </si>
  <si>
    <t>{CC}</t>
  </si>
  <si>
    <t>TOTAL SCHEDULE-2</t>
  </si>
  <si>
    <t>Activity Header</t>
  </si>
  <si>
    <t>PR Activity No</t>
  </si>
  <si>
    <t>Sl.
No.</t>
  </si>
  <si>
    <r>
      <t xml:space="preserve">Break-up of Type Test Charges for Tests to be conducted abroad
</t>
    </r>
    <r>
      <rPr>
        <b/>
        <i/>
        <sz val="12"/>
        <rFont val="Bookman Old Style"/>
        <family val="1"/>
      </rPr>
      <t>[Total of this Schedule is included in Schedule - 1a above.]</t>
    </r>
  </si>
  <si>
    <r>
      <t xml:space="preserve">Discount on lum-sum basis on the Schedules as given below:
</t>
    </r>
    <r>
      <rPr>
        <sz val="12"/>
        <rFont val="Bookman Old Style"/>
        <family val="1"/>
      </rPr>
      <t xml:space="preserve">[The discount shall be proportionately applicable on all the relevent items of the respective Schedules.] </t>
    </r>
  </si>
  <si>
    <r>
      <t xml:space="preserve">Discount on percent basis on the Schedules as given below:
</t>
    </r>
    <r>
      <rPr>
        <sz val="12"/>
        <rFont val="Bookman Old Style"/>
        <family val="1"/>
      </rPr>
      <t>[The discount shall be proportionately applicable on all the relevent items of the respective Schedules.] In Percent (%) [Common for all Currencies]</t>
    </r>
  </si>
  <si>
    <r>
      <t>Bid Form 2</t>
    </r>
    <r>
      <rPr>
        <b/>
        <vertAlign val="superscript"/>
        <sz val="12"/>
        <rFont val="Bookman Old Style"/>
        <family val="1"/>
      </rPr>
      <t>nd</t>
    </r>
    <r>
      <rPr>
        <b/>
        <sz val="12"/>
        <rFont val="Bookman Old Style"/>
        <family val="1"/>
      </rPr>
      <t xml:space="preserve"> Envelope</t>
    </r>
  </si>
  <si>
    <r>
      <t xml:space="preserve">We confirm that we shall [or our Associate </t>
    </r>
    <r>
      <rPr>
        <i/>
        <sz val="12"/>
        <rFont val="Bookman Old Style"/>
        <family val="1"/>
      </rPr>
      <t>(applicable for Foreign Bidder)</t>
    </r>
    <r>
      <rPr>
        <sz val="12"/>
        <rFont val="Bookman Old Style"/>
        <family val="1"/>
      </rPr>
      <t>] also get registered with the concerned Sales Tax Authorities, in all the states where the project is located.</t>
    </r>
  </si>
  <si>
    <t>(15)</t>
  </si>
  <si>
    <t>Schedule-1a</t>
  </si>
  <si>
    <t>Schedule-1b</t>
  </si>
  <si>
    <t>Schedule-2</t>
  </si>
  <si>
    <t>Schedule-3</t>
  </si>
  <si>
    <t>Sch-1b</t>
  </si>
  <si>
    <t>Disc. Factors</t>
  </si>
  <si>
    <t>From Sch-6</t>
  </si>
  <si>
    <t>Discounts in Rs.</t>
  </si>
  <si>
    <t>Schedule-4a</t>
  </si>
  <si>
    <t>(All figures in Indian Rupees)</t>
  </si>
  <si>
    <t>(On entire Schedule)</t>
  </si>
  <si>
    <t>To,</t>
  </si>
  <si>
    <t>TOTAL TRAINING CHARGES FOR TRAINING TO BE IMPARTED ABROAD</t>
  </si>
  <si>
    <r>
      <t xml:space="preserve">Break-up of Type Test Charges for Type Tests to be conducted abroad
</t>
    </r>
    <r>
      <rPr>
        <b/>
        <sz val="12"/>
        <rFont val="Bookman Old Style"/>
        <family val="1"/>
      </rPr>
      <t>[Not Applicable]</t>
    </r>
  </si>
  <si>
    <t>*</t>
  </si>
  <si>
    <t>Address</t>
  </si>
  <si>
    <t>Bidder’s Name and Address :</t>
  </si>
  <si>
    <t>Currency</t>
  </si>
  <si>
    <t>(14)</t>
  </si>
  <si>
    <t>Rate of GST applicable 
(in %)</t>
  </si>
  <si>
    <t xml:space="preserve">GST amount
(@ as per  col.8) on Total EXW
##
</t>
  </si>
  <si>
    <t>##</t>
  </si>
  <si>
    <t>Unit Charges</t>
  </si>
  <si>
    <t>SAC</t>
  </si>
  <si>
    <t>No.</t>
  </si>
  <si>
    <t>(Yes/No)</t>
  </si>
  <si>
    <t>Rate of GST applicable (in %)</t>
  </si>
  <si>
    <t>Unit Port handling &amp; Custom clearance charges for CIF supplies covered under Schedule-1a</t>
  </si>
  <si>
    <t>Total Port handling &amp; Custom clearance charges for CIF supplies covered under Schedule-1a</t>
  </si>
  <si>
    <t>(16)</t>
  </si>
  <si>
    <t>(17)</t>
  </si>
  <si>
    <t>Port handling &amp; Custom clearance for Plant &amp; equipment to be supplied from Abroad as per Schedule-1a (if any); and Local Transportation, In-transit Insurance, loading and unloading etc. for all Plant &amp; equipment to be supplied as per Schedules-1a &amp; 1b</t>
  </si>
  <si>
    <t>SAC Code</t>
  </si>
  <si>
    <t>Portion for other payment 
(INR)</t>
  </si>
  <si>
    <t xml:space="preserve">Service Code </t>
  </si>
  <si>
    <t xml:space="preserve">(Yes/No) </t>
  </si>
  <si>
    <t xml:space="preserve">Rate of GST applicable </t>
  </si>
  <si>
    <t>(in %)</t>
  </si>
  <si>
    <t>Unit Charges (excl. GST)</t>
  </si>
  <si>
    <t>Total Charges (excl. GST)</t>
  </si>
  <si>
    <r>
      <t>3)</t>
    </r>
    <r>
      <rPr>
        <i/>
        <sz val="7"/>
        <rFont val="Times New Roman"/>
        <family val="1"/>
      </rPr>
      <t>     </t>
    </r>
  </si>
  <si>
    <r>
      <t>4)</t>
    </r>
    <r>
      <rPr>
        <i/>
        <sz val="7"/>
        <rFont val="Times New Roman"/>
        <family val="1"/>
      </rPr>
      <t>     </t>
    </r>
  </si>
  <si>
    <r>
      <t>5)</t>
    </r>
    <r>
      <rPr>
        <i/>
        <sz val="7"/>
        <rFont val="Times New Roman"/>
        <family val="1"/>
      </rPr>
      <t xml:space="preserve">      </t>
    </r>
  </si>
  <si>
    <t>SUMMARY OF TAXES &amp; DUTIES</t>
  </si>
  <si>
    <t>Whether  rate of GST in column ‘13’ is confirmed. If not  indicate applicable rate of GST #</t>
  </si>
  <si>
    <t>Whether rate of GST in column ‘11’ is confirmed. If not  indicate applicable rate of GST #</t>
  </si>
  <si>
    <t>Whether SAC in column ‘9’ is confirmed. If not  indicate applicable the SAC #</t>
  </si>
  <si>
    <t>Whether  rate of GST in column ‘11’ is confirmed. If not  indicate applicable rate of GST #</t>
  </si>
  <si>
    <t>(All Prices in Indian Rupees)</t>
  </si>
  <si>
    <t>Port Handling &amp; Custom Clearance Charges
(applicable only for CIF supplies covered under Schedule-1a)</t>
  </si>
  <si>
    <t>(18)=(14) X (17)</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</si>
  <si>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</si>
  <si>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 ITB, Vol.-I of the Bidding Documents, prices quoted by us in the Price Schedules shall be subject to Price Adjustment during the execution of Contract in accordance with Appendix-2 (Price Adjustment) to the Contract Agreement</t>
  </si>
  <si>
    <t>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t>
  </si>
  <si>
    <t>#(For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</si>
  <si>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Select the Route of Bidder as per Annexure-A (BDS) of Vol-I (Conditions of Contract)} from the pull down menu. Do not leave this cell blank.</t>
  </si>
  <si>
    <t>Whether the Bidder belongs to MSE ?</t>
  </si>
  <si>
    <t>Bider:</t>
  </si>
  <si>
    <t>Unit Training Charges</t>
  </si>
  <si>
    <t>Schedule-4c</t>
  </si>
  <si>
    <t>Unit AMC Charges</t>
  </si>
  <si>
    <t>Total AMC Charges</t>
  </si>
  <si>
    <t>Price Break-down of Annual Maintenance Charges</t>
  </si>
  <si>
    <t>TOTAL FOR AMC CHARGES (TOTAL SCHEDULE - 4c)</t>
  </si>
  <si>
    <t>GST</t>
  </si>
  <si>
    <t>(16)=(14) X (15)</t>
  </si>
  <si>
    <t>Schedule-4 c : Annual Maintenance Charges</t>
  </si>
  <si>
    <t>Sch-4c</t>
  </si>
  <si>
    <t>Annual Maintenance Charges</t>
  </si>
  <si>
    <t>(7)=(5) X (6)</t>
  </si>
  <si>
    <t>Training Charges for Training to be imparted Abroad</t>
  </si>
  <si>
    <t xml:space="preserve">Schedule-1b: Ex-Works Prices </t>
  </si>
  <si>
    <t>GST on all Services After discount</t>
  </si>
  <si>
    <t>GST on Ex-W after discount</t>
  </si>
  <si>
    <t>Custom Duty after discount</t>
  </si>
  <si>
    <t>In case the bidder leaves the cell for confirmation of the SAC and/or  GST rate “blank”,  the SAC and corresponding GST rate indicated by the Employer shall be deemed to be the one confirmed by the Bidder.</t>
  </si>
  <si>
    <t>Schedule 4c :</t>
  </si>
  <si>
    <t>Grand Summary After Discount</t>
  </si>
  <si>
    <t>Schedule 6
(After Discount) :</t>
  </si>
  <si>
    <t>Break-up of Annual Maintenance Charges</t>
  </si>
  <si>
    <t>Itemwise total quantity is indicated in Column No. 12 of Schedule-1b. Choose the Quantity(ies) to be quoted in Schedule-1a and the balance quantity(ies) shall appear in Schedule-1b.</t>
  </si>
  <si>
    <t>ROUTE - 1</t>
  </si>
  <si>
    <t>ROUTE - 2</t>
  </si>
  <si>
    <t>ROUTE - 3</t>
  </si>
  <si>
    <t>JOINT VENTURE BID</t>
  </si>
  <si>
    <t>{Meeting the specified requirements given under para 1.1 of Annexure-A (BDS)}</t>
  </si>
  <si>
    <t>{Meeting the specified requirements given under para 1.2 of Annexure-A (BDS)}</t>
  </si>
  <si>
    <t>{Meeting the requirements specific to JV given under para 1.3 of Annexure-A (BDS)}</t>
  </si>
  <si>
    <t>{Meeting the requirements specific to JV Bid given under para 3.0 of Annexure-A (BDS)}</t>
  </si>
  <si>
    <t>Choose the Route as per Annexure-A (BDS), through which the Bidder proposes to be qualified [Select from drop down Menu]</t>
  </si>
  <si>
    <r>
      <t xml:space="preserve">Break-up of Training Charges for Training to be conducted abroad
</t>
    </r>
    <r>
      <rPr>
        <b/>
        <sz val="12"/>
        <rFont val="Bookman Old Style"/>
        <family val="1"/>
      </rPr>
      <t>[Not Applicable]</t>
    </r>
    <r>
      <rPr>
        <sz val="12"/>
        <rFont val="Bookman Old Style"/>
        <family val="1"/>
      </rPr>
      <t xml:space="preserve">
</t>
    </r>
  </si>
  <si>
    <t>Whether SAC in column ‘11’ is confirmed. If not indicate applicable SAC #</t>
  </si>
  <si>
    <t>Bid Form 
(2nd Envelope):</t>
  </si>
  <si>
    <t>Contact Person mobile number</t>
  </si>
  <si>
    <r>
      <t xml:space="preserve">Price Break-down of Annual Maintenance Charges
</t>
    </r>
    <r>
      <rPr>
        <b/>
        <sz val="12"/>
        <rFont val="Bookman Old Style"/>
        <family val="1"/>
      </rPr>
      <t>[Not Applicable]</t>
    </r>
    <r>
      <rPr>
        <sz val="12"/>
        <rFont val="Bookman Old Style"/>
        <family val="1"/>
      </rPr>
      <t xml:space="preserve">
</t>
    </r>
  </si>
  <si>
    <t xml:space="preserve">Supply of DC Bushing(Conv.TRF. &amp; SR)    </t>
  </si>
  <si>
    <t>Sch-1(a):</t>
  </si>
  <si>
    <t>Sch-1(b):</t>
  </si>
  <si>
    <t>Mode of Transaction (Direct/Bought-Out)</t>
  </si>
  <si>
    <t xml:space="preserve">Plant and Equipment (including Mandatory Spares Parts) to be supplied from Abroad (i.e. outside Nepal), including Type Test Charges for tests to be conducted abroad </t>
  </si>
  <si>
    <t xml:space="preserve">Plant and Equipment (including Mandatory Spares Parts) to be supplied from within Nepal </t>
  </si>
  <si>
    <t>Schedule of Type Test Charges for Type Tests to be conducted in Nepal:</t>
  </si>
  <si>
    <t>Schedule of Type Test Charges for Type Tests to be conducted Abroad (i.e. outside Nepal):</t>
  </si>
  <si>
    <t>(8) = (7) X (6)</t>
  </si>
  <si>
    <t>(6) = (4) X (5)</t>
  </si>
  <si>
    <t>Price Break-down of charges for Training to be imparted with in Nepal</t>
  </si>
  <si>
    <t>TOTAL TRAINING CHARGES FOR TRAINING TO BE IMPARTED within Nepal</t>
  </si>
  <si>
    <t xml:space="preserve">Training Charges for Training to be imparted in Nepal </t>
  </si>
  <si>
    <r>
      <t xml:space="preserve">Break-up of Type Test Charges for Tests to be conducted in Nepal
</t>
    </r>
    <r>
      <rPr>
        <b/>
        <i/>
        <sz val="12"/>
        <rFont val="Bookman Old Style"/>
        <family val="1"/>
      </rPr>
      <t>[Total of this Schedule is included in Schedule - 1b above.]</t>
    </r>
  </si>
  <si>
    <t>Power Grid Corporation of Nepal Ltd.,</t>
  </si>
  <si>
    <t>Training Charges for Training to be imparted in Nepal</t>
  </si>
  <si>
    <t>Break-up of Type Test Charges for Tests to be conducted in Nepal
[Total of this Schedule is included in Schedule - 1b above.]</t>
  </si>
  <si>
    <t>Schedule-4 b : Training Charges (Nepal)</t>
  </si>
  <si>
    <t>Break-up of Type Test Charges for Type Tests to be conductein Nepal:</t>
  </si>
  <si>
    <t xml:space="preserve">Break-up of Training Charges for Training to be conducted in Nepal
[Not Applicable]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</si>
  <si>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Nepal.</t>
  </si>
  <si>
    <t>1.</t>
  </si>
  <si>
    <t>2.</t>
  </si>
  <si>
    <t>3.</t>
  </si>
  <si>
    <t>4.</t>
  </si>
  <si>
    <t>Name of Taxes and Duties applicable within Nepal</t>
  </si>
  <si>
    <t>Unit CIP Border Point Price (including all Taxes &amp; Duties)</t>
  </si>
  <si>
    <t>Total CIP Border Point Price (including all Taxes &amp; Duties)</t>
  </si>
  <si>
    <t xml:space="preserve">Name of Taxes &amp; Duties included in Schedule1a : </t>
  </si>
  <si>
    <t xml:space="preserve">Name of Taxes &amp; Duties included in Schedule1b : </t>
  </si>
  <si>
    <t xml:space="preserve">Name of Taxes &amp; Duties included in Schedule 2 : </t>
  </si>
  <si>
    <t xml:space="preserve">Name of Taxes &amp; Duties included in Schedule 3 : </t>
  </si>
  <si>
    <t xml:space="preserve">Unit Ex-Works Price (including all Taxes and Duties)
</t>
  </si>
  <si>
    <t xml:space="preserve">Total Ex-Works Price (including all Taxes and Duties)
</t>
  </si>
  <si>
    <t>Port handling &amp; Custom clearance, Local Transportation, In-transit Insurance, Loading &amp; Unloading Charges (including all Taxes and Duties)</t>
  </si>
  <si>
    <t>(All figures in Nepalese Rupees)</t>
  </si>
  <si>
    <t>Total Price</t>
  </si>
  <si>
    <t>Plant and Equipment to be supplied from Abroad (i.e. outside Nepal) including Type Test Charges for tests to be conducted Abroad (i.e. outside Nepal) (in INR)</t>
  </si>
  <si>
    <t>Plant and Equipment to be supplied from within Nepal including Type Test Charges for test to be conducted in Nepal (in NPR)</t>
  </si>
  <si>
    <t>Local transportation, In-transit Insurance, loading &amp; unloading Charges (in NPR)</t>
  </si>
  <si>
    <t xml:space="preserve">Total Price </t>
  </si>
  <si>
    <t>Plant and Equipment to be supplied from abroad including Type Test Charges for tests to be conducted abroad (in INR)</t>
  </si>
  <si>
    <t>Plant and Equipment to be supplied from within Nepal including Type Test Charges for test to be conducted abroad (in NPR)</t>
  </si>
  <si>
    <t>NPR</t>
  </si>
  <si>
    <r>
      <t xml:space="preserve">INR 
</t>
    </r>
    <r>
      <rPr>
        <i/>
        <sz val="12"/>
        <rFont val="Bookman Old Style"/>
        <family val="1"/>
      </rPr>
      <t>(only for Sch-1a)</t>
    </r>
  </si>
  <si>
    <r>
      <t xml:space="preserve">NPR
</t>
    </r>
    <r>
      <rPr>
        <i/>
        <sz val="12"/>
        <rFont val="Bookman Old Style"/>
        <family val="1"/>
      </rPr>
      <t>(remaining schedules, except sch-1a)</t>
    </r>
  </si>
  <si>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the Facilities under the above-named package in full conformity with the said Bidding Documents for the sum of INR </t>
  </si>
  <si>
    <t>Specify type of Bidder         
[Select from drop down menu]</t>
  </si>
  <si>
    <t>Note</t>
  </si>
  <si>
    <t>Description of the Type Test</t>
  </si>
  <si>
    <t xml:space="preserve">The Taxes and Duties for which rate is indicated above are already included in Bid Prices of respective Schedules. In line with ITB 11.4 (p) in BDS Section-II of the Bidding Documents for the purpose of Evaluation Total Bid Prices, which are inclusive of Taxes and Duties, quoted by Bidder shall be considered. </t>
  </si>
  <si>
    <t>ACSR MOOSE CONDUCTOR</t>
  </si>
  <si>
    <t>KM</t>
  </si>
  <si>
    <t xml:space="preserve">TOTAL CIP Entry Border Point PRICE COMPONENT </t>
  </si>
  <si>
    <t xml:space="preserve">TOTAL  SCHEDULE-EX WORKS PRICE COMPONENT </t>
  </si>
  <si>
    <t>Supervision of Installation Services</t>
  </si>
  <si>
    <t xml:space="preserve">TOTAL SCHEDULE-3 </t>
  </si>
  <si>
    <t>6.a</t>
  </si>
  <si>
    <t>6.b</t>
  </si>
  <si>
    <t>TOTAL SCHEDULE NO.6(a)</t>
  </si>
  <si>
    <t>TOTAL SCHEDULE NO. 6(b)</t>
  </si>
  <si>
    <t>GRAND TOTAL [1+2+3+4]</t>
  </si>
  <si>
    <t>SCHEDULE-4</t>
  </si>
  <si>
    <t>SCHEDULE-3</t>
  </si>
  <si>
    <t>SCHEDULE-2</t>
  </si>
  <si>
    <t>SCHEDULE-1b</t>
  </si>
  <si>
    <r>
      <t xml:space="preserve">Discount on lum-sum basis on total price quoted by us without Taxes &amp; Duties.
</t>
    </r>
    <r>
      <rPr>
        <sz val="12"/>
        <rFont val="Bookman Old Style"/>
        <family val="1"/>
      </rPr>
      <t>[The discount shall be proportionately applicable on all the items of all the Schedules i.e. Sch-1a, Sch-1b, Sch-2, Sch-3, Sch-6a, Sch-6b</t>
    </r>
  </si>
  <si>
    <r>
      <t xml:space="preserve">Discount on percent basis on total price quoted by us without Taxes &amp; Duties.
</t>
    </r>
    <r>
      <rPr>
        <sz val="12"/>
        <rFont val="Bookman Old Style"/>
        <family val="1"/>
      </rPr>
      <t>[The discount shall be proportionately applicable on all the items of all the Schedules i.e. Sch-1 (without type test charges), Sch-2, Sch-3, Sch-6a &amp; Sch-6b].</t>
    </r>
  </si>
  <si>
    <t>Schedule-3 : Supervision of Installation Services</t>
  </si>
  <si>
    <t>Schedule-6 a : Type Test Charges (Abroad)</t>
  </si>
  <si>
    <t>Schedule-6 b: Type Test Charges (Nepal)</t>
  </si>
  <si>
    <t>Schedule-3 :Supervision of Installation Services</t>
  </si>
  <si>
    <t>Schedule-6a</t>
  </si>
  <si>
    <t>Schedule-6b</t>
  </si>
  <si>
    <t>Schedule 4 :</t>
  </si>
  <si>
    <t>Taxes and Duties included in Schedule 1 to 3 above</t>
  </si>
  <si>
    <t>Grand Summary (Schedule Nos. 1  to 3)</t>
  </si>
  <si>
    <t>Schedule 6a :</t>
  </si>
  <si>
    <t>Schedule 6b :</t>
  </si>
  <si>
    <r>
      <t>Break-up of Type Test Charges for Type Tests to be conducted in Nepal.
[</t>
    </r>
    <r>
      <rPr>
        <b/>
        <sz val="12"/>
        <rFont val="Bookman Old Style"/>
        <family val="1"/>
      </rPr>
      <t>Not Applicable</t>
    </r>
    <r>
      <rPr>
        <sz val="12"/>
        <rFont val="Bookman Old Style"/>
        <family val="1"/>
      </rPr>
      <t>]</t>
    </r>
  </si>
  <si>
    <r>
      <t>Supervision of Installation Services [</t>
    </r>
    <r>
      <rPr>
        <b/>
        <sz val="12"/>
        <rFont val="Bookman Old Style"/>
        <family val="1"/>
      </rPr>
      <t>Not Applicable</t>
    </r>
    <r>
      <rPr>
        <sz val="12"/>
        <rFont val="Bookman Old Style"/>
        <family val="1"/>
      </rPr>
      <t>]</t>
    </r>
  </si>
  <si>
    <t xml:space="preserve">TOTAL TYPE TEST CHARGES AS IN SCHEDULE-6(b) {BB}
</t>
  </si>
  <si>
    <t>TOTAL TYPE TEST CHARGES AS PER SCHEDULE-6(a)</t>
  </si>
  <si>
    <t>TOTAL SCHEDULE NO. 6a</t>
  </si>
  <si>
    <t>TOTAL SCHEDULE NO. 6b</t>
  </si>
  <si>
    <t>Schedule of rates and prices for Supervision of Installation Services</t>
  </si>
  <si>
    <t xml:space="preserve">Taxes &amp; Duties included in the Bid Price. </t>
  </si>
  <si>
    <t>Sch-4:</t>
  </si>
  <si>
    <t>Sch-5 :</t>
  </si>
  <si>
    <t>Sch-5 (After Discount):</t>
  </si>
  <si>
    <t>Sch-6(a):</t>
  </si>
  <si>
    <t>Sch-6(b):</t>
  </si>
  <si>
    <t>This letter shall consider the net price as per Sch-5 (After Discount).</t>
  </si>
  <si>
    <t>Grand Summary after Discount</t>
  </si>
  <si>
    <t>Fill up only green shaded cells in Sch-1a, Sch-1b, Sch-2, Sch-4 and other workseets related to Discount and Bid Form.</t>
  </si>
  <si>
    <t xml:space="preserve">Unit Charges (incl. all Taxes &amp; Duties)
</t>
  </si>
  <si>
    <t xml:space="preserve">Total Charges (incl. all Taxes &amp; Duties)
</t>
  </si>
  <si>
    <t>Rate (in %)</t>
  </si>
  <si>
    <t>Goods to be supplied from abroad (i.e. Outside Nepal) including Type Test Charges for Type Tests to be conducted abroad</t>
  </si>
  <si>
    <t>Goods to be supplied from abroad (i.e. Outside Nepal) including Type Test Charges for Type Tests to be conducted abroad:</t>
  </si>
  <si>
    <t xml:space="preserve">Goods to be supplied from within Nepal, including Type Test Charges </t>
  </si>
  <si>
    <t xml:space="preserve">Port handling and Custom clearance of Goods supplied from abroad, if applicable &amp; Local/inland Transportation, In-transit insurance and loading. </t>
  </si>
  <si>
    <t>Port handling and Custom clearance of Goods supplied from abroad, if applicable &amp; Local/inland Transportation, In-transit insurance and loading</t>
  </si>
  <si>
    <t>Conductor Package-CD02</t>
  </si>
  <si>
    <t>SCHEDULE-5 (After Discount)</t>
  </si>
  <si>
    <t>SCHEDULE-5</t>
  </si>
  <si>
    <t xml:space="preserve">Schedule-1a : CIP Entry Border Point Prices </t>
  </si>
  <si>
    <t>SPEC. NO.:  CC/NT/G-COND/DOM/A02/25/01011</t>
  </si>
  <si>
    <t>Conductor Package CD02 for supply of balance quantity of ACSR MOOSE Conductor for part of Diding – Dhalkebar – Bathnaha Transmission Line corresponding to Tower Package- TW02 associated with Arun-3 HEP in Nepal under Consultancy services to SAPDC.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</si>
</sst>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 #,##0.00_);_(* \(#,##0.00\);_(* &quot;-&quot;??_);_(@_)"/>
    <numFmt numFmtId="165" formatCode="_-&quot;£&quot;* #,##0.00_-;\-&quot;£&quot;* #,##0.00_-;_-&quot;£&quot;* &quot;-&quot;??_-;_-@_-"/>
    <numFmt numFmtId="166" formatCode="_-* #,##0.00\ _D_M_-;\-* #,##0.00\ _D_M_-;_-* &quot;-&quot;??\ _D_M_-;_-@_-"/>
    <numFmt numFmtId="167" formatCode="&quot; &quot;@"/>
    <numFmt numFmtId="168" formatCode="#,##0&quot;  &quot;"/>
    <numFmt numFmtId="169" formatCode="0.0"/>
    <numFmt numFmtId="170" formatCode="0.000"/>
    <numFmt numFmtId="171" formatCode="_(* #,##0_);_(* \(#,##0\);_(* &quot;-&quot;??_);_(@_)"/>
    <numFmt numFmtId="172" formatCode="0.0_)"/>
    <numFmt numFmtId="173" formatCode="[$-809]d\ mmmm\ yyyy;@"/>
    <numFmt numFmtId="174" formatCode="[$-409]d\-mmm\-yyyy;@"/>
    <numFmt numFmtId="175" formatCode="dd/mm/yyyy;@"/>
    <numFmt numFmtId="176" formatCode="#,##0.0"/>
    <numFmt numFmtId="177" formatCode="#,##0.000_);\(#,##0.000\)"/>
    <numFmt numFmtId="178" formatCode=";;"/>
    <numFmt numFmtId="179" formatCode="&quot;\&quot;#,##0.00;[Red]\-&quot;\&quot;#,##0.00"/>
    <numFmt numFmtId="180" formatCode="[$-14009]dd\ mmmm\ yyyy;@"/>
    <numFmt numFmtId="181" formatCode="dd\.mm\.yyyy;@"/>
    <numFmt numFmtId="182" formatCode="_(* #,##0.0000_);_(* \(#,##0.0000\);_(* &quot;-&quot;??_);_(@_)"/>
    <numFmt numFmtId="183" formatCode="[$-409]dd\-mmm\-yy;@"/>
    <numFmt numFmtId="184" formatCode="_(* #,##0.0000000000_);_(* \(#,##0.0000000000\);_(* &quot;-&quot;??_);_(@_)"/>
    <numFmt numFmtId="185" formatCode="_-* #,##0\ _D_M_-;\-* #,##0\ _D_M_-;_-* &quot;-&quot;??\ _D_M_-;_-@_-"/>
    <numFmt numFmtId="186" formatCode="_(* #,##0.00000000_);_(* \(#,##0.00000000\);_(* &quot;-&quot;??_);_(@_)"/>
    <numFmt numFmtId="187" formatCode="0.00000000000"/>
    <numFmt numFmtId="188" formatCode="0.000000000000"/>
    <numFmt numFmtId="189" formatCode="_(* #,##0.0000000000000_);_(* \(#,##0.0000000000000\);_(* &quot;-&quot;??_);_(@_)"/>
    <numFmt numFmtId="190" formatCode="#,##0.0000000000"/>
    <numFmt numFmtId="191" formatCode="0.0000000000"/>
    <numFmt numFmtId="192" formatCode="#,##0.00000000"/>
    <numFmt numFmtId="193" formatCode="#,##0.00000000000"/>
    <numFmt numFmtId="194" formatCode="0.00_)"/>
  </numFmts>
  <fonts count="91">
    <font>
      <sz val="10"/>
      <name val="Arial"/>
    </font>
    <font>
      <sz val="10"/>
      <name val="Arial"/>
      <family val="2"/>
    </font>
    <font>
      <b/>
      <sz val="11"/>
      <name val="Arial"/>
      <family val="2"/>
    </font>
    <font>
      <sz val="12"/>
      <name val="Book Antiqua"/>
      <family val="1"/>
    </font>
    <font>
      <b/>
      <sz val="12"/>
      <name val="Book Antiqua"/>
      <family val="1"/>
    </font>
    <font>
      <b/>
      <sz val="12"/>
      <color indexed="8"/>
      <name val="Book Antiqua"/>
      <family val="1"/>
    </font>
    <font>
      <b/>
      <sz val="11"/>
      <name val="Book Antiqua"/>
      <family val="1"/>
    </font>
    <font>
      <sz val="11"/>
      <name val="Book Antiqua"/>
      <family val="1"/>
    </font>
    <font>
      <sz val="10"/>
      <name val="Book Antiqua"/>
      <family val="1"/>
    </font>
    <font>
      <sz val="8"/>
      <name val="Arial"/>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Arial"/>
      <family val="2"/>
    </font>
    <font>
      <b/>
      <sz val="10"/>
      <name val="Arial"/>
      <family val="2"/>
    </font>
    <font>
      <b/>
      <sz val="14"/>
      <color indexed="9"/>
      <name val="Book Antiqua"/>
      <family val="1"/>
    </font>
    <font>
      <sz val="10"/>
      <name val="Arial"/>
      <family val="2"/>
    </font>
    <font>
      <strike/>
      <sz val="11"/>
      <name val="Arial"/>
      <family val="2"/>
    </font>
    <font>
      <b/>
      <u/>
      <sz val="10"/>
      <name val="Arial"/>
      <family val="2"/>
    </font>
    <font>
      <sz val="10"/>
      <name val="Bookman Old Style"/>
      <family val="1"/>
    </font>
    <font>
      <b/>
      <sz val="12"/>
      <name val="Bookman Old Style"/>
      <family val="1"/>
    </font>
    <font>
      <sz val="12"/>
      <name val="Bookman Old Style"/>
      <family val="1"/>
    </font>
    <font>
      <sz val="18"/>
      <name val="Bookman Old Style"/>
      <family val="1"/>
    </font>
    <font>
      <b/>
      <sz val="14"/>
      <name val="Bookman Old Style"/>
      <family val="1"/>
    </font>
    <font>
      <b/>
      <sz val="18"/>
      <name val="Bookman Old Style"/>
      <family val="1"/>
    </font>
    <font>
      <b/>
      <u/>
      <sz val="14"/>
      <name val="Bookman Old Style"/>
      <family val="1"/>
    </font>
    <font>
      <b/>
      <sz val="12"/>
      <color indexed="12"/>
      <name val="Bookman Old Style"/>
      <family val="1"/>
    </font>
    <font>
      <b/>
      <sz val="16"/>
      <color indexed="12"/>
      <name val="Bookman Old Style"/>
      <family val="1"/>
    </font>
    <font>
      <b/>
      <sz val="10"/>
      <name val="Bookman Old Style"/>
      <family val="1"/>
    </font>
    <font>
      <sz val="11"/>
      <color indexed="12"/>
      <name val="Bookman Old Style"/>
      <family val="1"/>
    </font>
    <font>
      <b/>
      <sz val="11"/>
      <name val="Bookman Old Style"/>
      <family val="1"/>
    </font>
    <font>
      <sz val="11"/>
      <name val="Bookman Old Style"/>
      <family val="1"/>
    </font>
    <font>
      <b/>
      <sz val="13"/>
      <name val="Bookman Old Style"/>
      <family val="1"/>
    </font>
    <font>
      <b/>
      <sz val="12"/>
      <color indexed="9"/>
      <name val="Bookman Old Style"/>
      <family val="1"/>
    </font>
    <font>
      <b/>
      <sz val="16"/>
      <name val="Bookman Old Style"/>
      <family val="1"/>
    </font>
    <font>
      <sz val="11"/>
      <color theme="0"/>
      <name val="Bookman Old Style"/>
      <family val="1"/>
    </font>
    <font>
      <sz val="11"/>
      <color rgb="FFFF0000"/>
      <name val="Bookman Old Style"/>
      <family val="1"/>
    </font>
    <font>
      <b/>
      <i/>
      <sz val="11"/>
      <name val="Bookman Old Style"/>
      <family val="1"/>
    </font>
    <font>
      <i/>
      <sz val="11"/>
      <name val="Bookman Old Style"/>
      <family val="1"/>
    </font>
    <font>
      <i/>
      <sz val="11"/>
      <color rgb="FFFF0000"/>
      <name val="Bookman Old Style"/>
      <family val="1"/>
    </font>
    <font>
      <b/>
      <sz val="13"/>
      <color rgb="FFFF0000"/>
      <name val="Bookman Old Style"/>
      <family val="1"/>
    </font>
    <font>
      <sz val="12"/>
      <color theme="0"/>
      <name val="Bookman Old Style"/>
      <family val="1"/>
    </font>
    <font>
      <b/>
      <i/>
      <sz val="12"/>
      <name val="Bookman Old Style"/>
      <family val="1"/>
    </font>
    <font>
      <i/>
      <sz val="12"/>
      <name val="Bookman Old Style"/>
      <family val="1"/>
    </font>
    <font>
      <sz val="13"/>
      <name val="Bookman Old Style"/>
      <family val="1"/>
    </font>
    <font>
      <sz val="12"/>
      <color indexed="10"/>
      <name val="Bookman Old Style"/>
      <family val="1"/>
    </font>
    <font>
      <b/>
      <vertAlign val="superscript"/>
      <sz val="12"/>
      <name val="Bookman Old Style"/>
      <family val="1"/>
    </font>
    <font>
      <sz val="12"/>
      <color indexed="9"/>
      <name val="Bookman Old Style"/>
      <family val="1"/>
    </font>
    <font>
      <i/>
      <sz val="10"/>
      <name val="Bookman Old Style"/>
      <family val="1"/>
    </font>
    <font>
      <sz val="14"/>
      <name val="Bookman Old Style"/>
      <family val="1"/>
    </font>
    <font>
      <b/>
      <i/>
      <sz val="10"/>
      <name val="Bookman Old Style"/>
      <family val="1"/>
    </font>
    <font>
      <b/>
      <sz val="12"/>
      <color theme="0"/>
      <name val="Bookman Old Style"/>
      <family val="1"/>
    </font>
    <font>
      <b/>
      <sz val="12"/>
      <color rgb="FFFF0000"/>
      <name val="Bookman Old Style"/>
      <family val="1"/>
    </font>
    <font>
      <b/>
      <sz val="18"/>
      <color rgb="FFFF0000"/>
      <name val="Bookman Old Style"/>
      <family val="1"/>
    </font>
    <font>
      <b/>
      <sz val="20"/>
      <color rgb="FFFF0000"/>
      <name val="Bookman Old Style"/>
      <family val="1"/>
    </font>
    <font>
      <b/>
      <u/>
      <sz val="12"/>
      <name val="Bookman Old Style"/>
      <family val="1"/>
    </font>
    <font>
      <b/>
      <i/>
      <sz val="11"/>
      <name val="Calibri"/>
      <family val="2"/>
    </font>
    <font>
      <i/>
      <sz val="11"/>
      <name val="Calibri"/>
      <family val="2"/>
    </font>
    <font>
      <b/>
      <sz val="10"/>
      <name val="Book Antiqua"/>
      <family val="1"/>
    </font>
    <font>
      <i/>
      <sz val="7"/>
      <name val="Times New Roman"/>
      <family val="1"/>
    </font>
    <font>
      <sz val="12"/>
      <color indexed="8"/>
      <name val="Book Antiqua"/>
      <family val="1"/>
    </font>
    <font>
      <b/>
      <i/>
      <sz val="12"/>
      <name val="Book Antiqua"/>
      <family val="1"/>
    </font>
    <font>
      <b/>
      <sz val="13"/>
      <name val="Book Antiqua"/>
      <family val="1"/>
    </font>
    <font>
      <b/>
      <sz val="12"/>
      <color rgb="FF0070C0"/>
      <name val="Bookman Old Style"/>
      <family val="1"/>
    </font>
    <font>
      <b/>
      <sz val="36"/>
      <name val="Bookman Old Style"/>
      <family val="1"/>
    </font>
    <font>
      <sz val="18"/>
      <name val="Arial"/>
      <family val="2"/>
    </font>
    <font>
      <strike/>
      <sz val="12"/>
      <name val="Bookman Old Style"/>
      <family val="1"/>
    </font>
    <font>
      <b/>
      <sz val="18"/>
      <name val="Book Antiqua"/>
      <family val="1"/>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8"/>
        <bgColor indexed="64"/>
      </patternFill>
    </fill>
    <fill>
      <patternFill patternType="solid">
        <fgColor indexed="12"/>
        <bgColor indexed="64"/>
      </patternFill>
    </fill>
    <fill>
      <patternFill patternType="solid">
        <fgColor theme="0"/>
        <bgColor indexed="64"/>
      </patternFill>
    </fill>
    <fill>
      <patternFill patternType="solid">
        <fgColor rgb="FF8EFCB3"/>
        <bgColor indexed="64"/>
      </patternFill>
    </fill>
    <fill>
      <patternFill patternType="solid">
        <fgColor rgb="FFFFFF99"/>
        <bgColor indexed="64"/>
      </patternFill>
    </fill>
    <fill>
      <patternFill patternType="solid">
        <fgColor rgb="FF99FFCC"/>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style="medium">
        <color indexed="64"/>
      </top>
      <bottom/>
      <diagonal/>
    </border>
    <border>
      <left style="thin">
        <color indexed="8"/>
      </left>
      <right/>
      <top/>
      <bottom/>
      <diagonal/>
    </border>
    <border>
      <left style="medium">
        <color indexed="64"/>
      </left>
      <right/>
      <top style="thin">
        <color indexed="64"/>
      </top>
      <bottom/>
      <diagonal/>
    </border>
  </borders>
  <cellStyleXfs count="117">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9" fontId="28" fillId="0" borderId="0"/>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165" fontId="1" fillId="0" borderId="0" applyFont="0" applyFill="0" applyBorder="0" applyAlignment="0" applyProtection="0"/>
    <xf numFmtId="172" fontId="1" fillId="0" borderId="0" applyFont="0" applyFill="0" applyBorder="0" applyAlignment="0" applyProtection="0"/>
    <xf numFmtId="177" fontId="1" fillId="0" borderId="0" applyFont="0" applyFill="0" applyBorder="0" applyAlignment="0" applyProtection="0"/>
    <xf numFmtId="178" fontId="1" fillId="0" borderId="0" applyFont="0" applyFill="0" applyBorder="0" applyAlignment="0" applyProtection="0"/>
    <xf numFmtId="0" fontId="14" fillId="15" borderId="0" applyNumberFormat="0" applyBorder="0" applyAlignment="0" applyProtection="0"/>
    <xf numFmtId="0" fontId="29" fillId="0" borderId="0"/>
    <xf numFmtId="0" fontId="15" fillId="16" borderId="1" applyNumberFormat="0" applyAlignment="0" applyProtection="0"/>
    <xf numFmtId="0" fontId="16" fillId="17" borderId="2" applyNumberFormat="0" applyAlignment="0" applyProtection="0"/>
    <xf numFmtId="166" fontId="1" fillId="0" borderId="0" applyFont="0" applyFill="0" applyBorder="0" applyAlignment="0" applyProtection="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4" fontId="1" fillId="0" borderId="0" applyFont="0" applyFill="0" applyBorder="0" applyAlignment="0" applyProtection="0"/>
    <xf numFmtId="164" fontId="39" fillId="0" borderId="0" applyFont="0" applyFill="0" applyBorder="0" applyAlignment="0" applyProtection="0"/>
    <xf numFmtId="164" fontId="1" fillId="0" borderId="0" applyFont="0" applyFill="0" applyBorder="0" applyAlignment="0" applyProtection="0"/>
    <xf numFmtId="0" fontId="17" fillId="0" borderId="0" applyNumberFormat="0" applyFill="0" applyBorder="0" applyAlignment="0" applyProtection="0"/>
    <xf numFmtId="176" fontId="30" fillId="0" borderId="3">
      <alignment horizontal="right"/>
    </xf>
    <xf numFmtId="0" fontId="18" fillId="6" borderId="0" applyNumberFormat="0" applyBorder="0" applyAlignment="0" applyProtection="0"/>
    <xf numFmtId="0" fontId="11" fillId="0" borderId="4" applyNumberFormat="0" applyAlignment="0" applyProtection="0">
      <alignment horizontal="left" vertical="center"/>
    </xf>
    <xf numFmtId="0" fontId="11" fillId="0" borderId="5">
      <alignment horizontal="left" vertical="center"/>
    </xf>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31" fillId="0" borderId="0" applyNumberFormat="0" applyFill="0" applyBorder="0" applyAlignment="0" applyProtection="0">
      <alignment vertical="top"/>
      <protection locked="0"/>
    </xf>
    <xf numFmtId="0" fontId="22" fillId="7" borderId="1" applyNumberFormat="0" applyAlignment="0" applyProtection="0"/>
    <xf numFmtId="0" fontId="23" fillId="0" borderId="9" applyNumberFormat="0" applyFill="0" applyAlignment="0" applyProtection="0"/>
    <xf numFmtId="0" fontId="24" fillId="7" borderId="0" applyNumberFormat="0" applyBorder="0" applyAlignment="0" applyProtection="0"/>
    <xf numFmtId="37" fontId="32" fillId="0" borderId="0"/>
    <xf numFmtId="17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2" fillId="0" borderId="0"/>
    <xf numFmtId="0" fontId="1" fillId="0" borderId="0"/>
    <xf numFmtId="0" fontId="1" fillId="0" borderId="0"/>
    <xf numFmtId="0" fontId="1" fillId="0" borderId="0"/>
    <xf numFmtId="0" fontId="1" fillId="0" borderId="0"/>
    <xf numFmtId="0" fontId="7" fillId="0" borderId="0"/>
    <xf numFmtId="0" fontId="8" fillId="0" borderId="0"/>
    <xf numFmtId="0" fontId="8" fillId="0" borderId="0"/>
    <xf numFmtId="0" fontId="7" fillId="0" borderId="0"/>
    <xf numFmtId="0" fontId="8" fillId="0" borderId="0"/>
    <xf numFmtId="0" fontId="1" fillId="0" borderId="0"/>
    <xf numFmtId="0" fontId="1"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4" borderId="10" applyNumberFormat="0" applyFont="0" applyAlignment="0" applyProtection="0"/>
    <xf numFmtId="0" fontId="36" fillId="4" borderId="10" applyNumberFormat="0" applyFont="0" applyAlignment="0" applyProtection="0"/>
    <xf numFmtId="0" fontId="25" fillId="16" borderId="11" applyNumberFormat="0" applyAlignment="0" applyProtection="0"/>
    <xf numFmtId="9" fontId="1" fillId="0" borderId="0" applyFont="0" applyFill="0" applyBorder="0" applyAlignment="0" applyProtection="0"/>
    <xf numFmtId="0" fontId="33" fillId="0" borderId="0" applyFont="0"/>
    <xf numFmtId="0" fontId="34" fillId="0" borderId="0" applyNumberFormat="0" applyFill="0" applyBorder="0" applyAlignment="0" applyProtection="0">
      <alignment vertical="top"/>
      <protection locked="0"/>
    </xf>
    <xf numFmtId="0" fontId="35" fillId="0" borderId="0"/>
    <xf numFmtId="0" fontId="26" fillId="0" borderId="0" applyNumberFormat="0" applyFill="0" applyBorder="0" applyAlignment="0" applyProtection="0"/>
    <xf numFmtId="0" fontId="27" fillId="0" borderId="12" applyNumberFormat="0" applyFill="0" applyAlignment="0" applyProtection="0"/>
    <xf numFmtId="0" fontId="23"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0" applyNumberFormat="0" applyFont="0" applyAlignment="0" applyProtection="0"/>
    <xf numFmtId="0" fontId="8" fillId="0" borderId="0"/>
    <xf numFmtId="0" fontId="1" fillId="0" borderId="0"/>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cellStyleXfs>
  <cellXfs count="1430">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horizontal="left"/>
    </xf>
    <xf numFmtId="175" fontId="4" fillId="0" borderId="0" xfId="0" applyNumberFormat="1" applyFont="1" applyAlignment="1">
      <alignment horizontal="left" vertical="top" wrapText="1"/>
    </xf>
    <xf numFmtId="0" fontId="3" fillId="0" borderId="0" xfId="0" applyFont="1" applyAlignment="1">
      <alignment vertical="top" wrapText="1"/>
    </xf>
    <xf numFmtId="0" fontId="3" fillId="0" borderId="0" xfId="82" applyFont="1" applyAlignment="1">
      <alignment horizontal="center"/>
    </xf>
    <xf numFmtId="0" fontId="3" fillId="0" borderId="0" xfId="0" applyFont="1" applyAlignment="1">
      <alignment horizontal="center" vertical="top"/>
    </xf>
    <xf numFmtId="0" fontId="3" fillId="0" borderId="0" xfId="0" applyFont="1" applyAlignment="1">
      <alignment horizontal="center" vertical="top" wrapText="1"/>
    </xf>
    <xf numFmtId="0" fontId="3" fillId="0" borderId="0" xfId="0" applyFont="1" applyAlignment="1">
      <alignment horizontal="right" vertical="top" wrapText="1"/>
    </xf>
    <xf numFmtId="0" fontId="4" fillId="0" borderId="0" xfId="82" applyFont="1" applyAlignment="1">
      <alignment horizontal="left" vertical="top" wrapText="1"/>
    </xf>
    <xf numFmtId="0" fontId="4" fillId="0" borderId="0" xfId="0" applyFont="1" applyAlignment="1">
      <alignment horizontal="center" vertical="top" wrapText="1"/>
    </xf>
    <xf numFmtId="49" fontId="3" fillId="0" borderId="0" xfId="0" applyNumberFormat="1" applyFont="1" applyAlignment="1">
      <alignment vertical="top"/>
    </xf>
    <xf numFmtId="173" fontId="4" fillId="0" borderId="0" xfId="0" quotePrefix="1" applyNumberFormat="1" applyFont="1" applyAlignment="1">
      <alignment horizontal="left" vertical="top" wrapText="1"/>
    </xf>
    <xf numFmtId="0" fontId="4" fillId="0" borderId="0" xfId="0" quotePrefix="1" applyFont="1" applyAlignment="1">
      <alignment horizontal="center" vertical="top"/>
    </xf>
    <xf numFmtId="0" fontId="4" fillId="0" borderId="0" xfId="0" applyFont="1" applyAlignment="1">
      <alignment vertical="center" wrapText="1"/>
    </xf>
    <xf numFmtId="0" fontId="4" fillId="18" borderId="53" xfId="0" applyFont="1" applyFill="1" applyBorder="1" applyAlignment="1">
      <alignment horizontal="center" vertical="top"/>
    </xf>
    <xf numFmtId="0" fontId="4" fillId="0" borderId="0" xfId="82" applyFont="1" applyAlignment="1" applyProtection="1">
      <alignment horizontal="left" vertical="center"/>
      <protection hidden="1"/>
    </xf>
    <xf numFmtId="0" fontId="4" fillId="0" borderId="0" xfId="82" applyFont="1" applyAlignment="1" applyProtection="1">
      <alignment horizontal="center" vertical="center"/>
      <protection hidden="1"/>
    </xf>
    <xf numFmtId="0" fontId="7" fillId="0" borderId="0" xfId="72" applyAlignment="1" applyProtection="1">
      <alignment horizontal="center" vertical="center" wrapText="1"/>
      <protection hidden="1"/>
    </xf>
    <xf numFmtId="0" fontId="7" fillId="0" borderId="0" xfId="72" applyAlignment="1" applyProtection="1">
      <alignment vertical="center" wrapText="1"/>
      <protection hidden="1"/>
    </xf>
    <xf numFmtId="0" fontId="7" fillId="0" borderId="0" xfId="72" applyProtection="1">
      <protection hidden="1"/>
    </xf>
    <xf numFmtId="0" fontId="6" fillId="0" borderId="13" xfId="72" applyFont="1" applyBorder="1" applyAlignment="1" applyProtection="1">
      <alignment horizontal="center" vertical="center" wrapText="1"/>
      <protection hidden="1"/>
    </xf>
    <xf numFmtId="0" fontId="6" fillId="0" borderId="13" xfId="72" applyFont="1" applyBorder="1" applyAlignment="1" applyProtection="1">
      <alignment vertical="center" wrapText="1"/>
      <protection hidden="1"/>
    </xf>
    <xf numFmtId="0" fontId="6" fillId="0" borderId="13" xfId="72" quotePrefix="1" applyFont="1" applyBorder="1" applyAlignment="1" applyProtection="1">
      <alignment horizontal="center" vertical="center"/>
      <protection hidden="1"/>
    </xf>
    <xf numFmtId="0" fontId="6" fillId="0" borderId="0" xfId="72" quotePrefix="1" applyFont="1" applyAlignment="1" applyProtection="1">
      <alignment horizontal="center" vertical="center"/>
      <protection hidden="1"/>
    </xf>
    <xf numFmtId="0" fontId="7" fillId="0" borderId="13" xfId="72" applyBorder="1" applyAlignment="1" applyProtection="1">
      <alignment horizontal="center" vertical="center"/>
      <protection hidden="1"/>
    </xf>
    <xf numFmtId="0" fontId="7" fillId="19" borderId="13" xfId="72" applyFill="1" applyBorder="1" applyAlignment="1" applyProtection="1">
      <alignment vertical="center"/>
      <protection locked="0"/>
    </xf>
    <xf numFmtId="2" fontId="7" fillId="19" borderId="13" xfId="72" applyNumberFormat="1" applyFill="1" applyBorder="1" applyAlignment="1" applyProtection="1">
      <alignment vertical="center"/>
      <protection locked="0"/>
    </xf>
    <xf numFmtId="10" fontId="7" fillId="19" borderId="13" xfId="72" applyNumberFormat="1" applyFill="1" applyBorder="1" applyAlignment="1" applyProtection="1">
      <alignment vertical="center"/>
      <protection locked="0"/>
    </xf>
    <xf numFmtId="0" fontId="7" fillId="0" borderId="13" xfId="72" applyBorder="1" applyAlignment="1" applyProtection="1">
      <alignment vertical="center"/>
      <protection hidden="1"/>
    </xf>
    <xf numFmtId="0" fontId="6" fillId="0" borderId="13" xfId="72" applyFont="1" applyBorder="1" applyAlignment="1" applyProtection="1">
      <alignment horizontal="center" vertical="center"/>
      <protection hidden="1"/>
    </xf>
    <xf numFmtId="0" fontId="6" fillId="0" borderId="13" xfId="72" applyFont="1" applyBorder="1" applyAlignment="1" applyProtection="1">
      <alignment vertical="center"/>
      <protection hidden="1"/>
    </xf>
    <xf numFmtId="0" fontId="6" fillId="0" borderId="0" xfId="72" applyFont="1" applyProtection="1">
      <protection hidden="1"/>
    </xf>
    <xf numFmtId="0" fontId="7" fillId="0" borderId="0" xfId="72" applyAlignment="1" applyProtection="1">
      <alignment horizontal="center" vertical="center"/>
      <protection hidden="1"/>
    </xf>
    <xf numFmtId="0" fontId="7" fillId="0" borderId="0" xfId="72" applyAlignment="1" applyProtection="1">
      <alignment vertical="center"/>
      <protection hidden="1"/>
    </xf>
    <xf numFmtId="0" fontId="4" fillId="0" borderId="0" xfId="0" applyFont="1" applyAlignment="1">
      <alignment horizontal="right" vertical="top"/>
    </xf>
    <xf numFmtId="0" fontId="7" fillId="0" borderId="0" xfId="72"/>
    <xf numFmtId="0" fontId="1" fillId="0" borderId="0" xfId="61" applyProtection="1">
      <protection hidden="1"/>
    </xf>
    <xf numFmtId="0" fontId="1" fillId="0" borderId="62" xfId="61" applyBorder="1" applyProtection="1">
      <protection hidden="1"/>
    </xf>
    <xf numFmtId="0" fontId="1" fillId="0" borderId="67" xfId="61" applyBorder="1" applyProtection="1">
      <protection hidden="1"/>
    </xf>
    <xf numFmtId="0" fontId="1" fillId="0" borderId="68" xfId="61" applyBorder="1" applyProtection="1">
      <protection hidden="1"/>
    </xf>
    <xf numFmtId="0" fontId="1" fillId="0" borderId="17" xfId="61" applyBorder="1" applyProtection="1">
      <protection hidden="1"/>
    </xf>
    <xf numFmtId="0" fontId="1" fillId="0" borderId="18" xfId="61" applyBorder="1" applyProtection="1">
      <protection hidden="1"/>
    </xf>
    <xf numFmtId="0" fontId="37" fillId="0" borderId="0" xfId="61" applyFont="1" applyAlignment="1" applyProtection="1">
      <alignment horizontal="center"/>
      <protection hidden="1"/>
    </xf>
    <xf numFmtId="0" fontId="1" fillId="0" borderId="0" xfId="77" applyAlignment="1" applyProtection="1">
      <alignment vertical="center"/>
      <protection hidden="1"/>
    </xf>
    <xf numFmtId="0" fontId="1" fillId="0" borderId="18" xfId="77" applyBorder="1" applyAlignment="1" applyProtection="1">
      <alignment vertical="center"/>
      <protection hidden="1"/>
    </xf>
    <xf numFmtId="0" fontId="1" fillId="0" borderId="17" xfId="77" applyBorder="1" applyAlignment="1" applyProtection="1">
      <alignment vertical="center"/>
      <protection hidden="1"/>
    </xf>
    <xf numFmtId="0" fontId="1" fillId="0" borderId="0" xfId="77" applyProtection="1">
      <protection hidden="1"/>
    </xf>
    <xf numFmtId="0" fontId="1" fillId="0" borderId="18" xfId="77" applyBorder="1" applyProtection="1">
      <protection hidden="1"/>
    </xf>
    <xf numFmtId="0" fontId="1" fillId="0" borderId="17" xfId="77" applyBorder="1" applyAlignment="1" applyProtection="1">
      <alignment horizontal="center" vertical="center"/>
      <protection hidden="1"/>
    </xf>
    <xf numFmtId="0" fontId="1" fillId="0" borderId="18" xfId="77" applyBorder="1" applyAlignment="1" applyProtection="1">
      <alignment horizontal="left" vertical="center"/>
      <protection hidden="1"/>
    </xf>
    <xf numFmtId="0" fontId="1" fillId="0" borderId="44" xfId="61" applyBorder="1" applyProtection="1">
      <protection hidden="1"/>
    </xf>
    <xf numFmtId="0" fontId="1" fillId="0" borderId="14" xfId="61" applyBorder="1" applyProtection="1">
      <protection hidden="1"/>
    </xf>
    <xf numFmtId="0" fontId="1" fillId="0" borderId="15" xfId="61" applyBorder="1" applyProtection="1">
      <protection hidden="1"/>
    </xf>
    <xf numFmtId="0" fontId="1" fillId="0" borderId="0" xfId="77" applyAlignment="1" applyProtection="1">
      <alignment horizontal="left"/>
      <protection hidden="1"/>
    </xf>
    <xf numFmtId="0" fontId="1" fillId="0" borderId="17" xfId="77" applyBorder="1" applyAlignment="1" applyProtection="1">
      <alignment horizontal="center"/>
      <protection hidden="1"/>
    </xf>
    <xf numFmtId="0" fontId="1" fillId="0" borderId="17" xfId="77" applyBorder="1" applyProtection="1">
      <protection hidden="1"/>
    </xf>
    <xf numFmtId="0" fontId="1" fillId="0" borderId="17" xfId="86" applyBorder="1" applyAlignment="1" applyProtection="1">
      <alignment horizontal="center"/>
      <protection hidden="1"/>
    </xf>
    <xf numFmtId="0" fontId="1" fillId="0" borderId="0" xfId="86" applyProtection="1">
      <protection hidden="1"/>
    </xf>
    <xf numFmtId="0" fontId="1" fillId="0" borderId="16" xfId="61" applyBorder="1" applyProtection="1">
      <protection hidden="1"/>
    </xf>
    <xf numFmtId="0" fontId="1" fillId="0" borderId="69" xfId="86" applyBorder="1" applyAlignment="1" applyProtection="1">
      <alignment horizontal="center"/>
      <protection hidden="1"/>
    </xf>
    <xf numFmtId="0" fontId="1" fillId="0" borderId="48" xfId="86" applyBorder="1" applyProtection="1">
      <protection hidden="1"/>
    </xf>
    <xf numFmtId="0" fontId="1" fillId="0" borderId="48" xfId="77" applyBorder="1" applyProtection="1">
      <protection hidden="1"/>
    </xf>
    <xf numFmtId="0" fontId="1" fillId="0" borderId="70" xfId="77" applyBorder="1" applyProtection="1">
      <protection hidden="1"/>
    </xf>
    <xf numFmtId="0" fontId="41" fillId="0" borderId="0" xfId="61" applyFont="1" applyProtection="1">
      <protection hidden="1"/>
    </xf>
    <xf numFmtId="0" fontId="4" fillId="0" borderId="25" xfId="0" applyFont="1" applyBorder="1" applyAlignment="1">
      <alignment vertical="top" wrapText="1"/>
    </xf>
    <xf numFmtId="0" fontId="42" fillId="0" borderId="13" xfId="80" applyFont="1" applyBorder="1" applyAlignment="1" applyProtection="1">
      <alignment vertical="center"/>
      <protection hidden="1"/>
    </xf>
    <xf numFmtId="0" fontId="43" fillId="0" borderId="13" xfId="80" applyFont="1" applyBorder="1" applyAlignment="1" applyProtection="1">
      <alignment vertical="center"/>
      <protection hidden="1"/>
    </xf>
    <xf numFmtId="0" fontId="44" fillId="0" borderId="0" xfId="80" applyFont="1" applyAlignment="1" applyProtection="1">
      <alignment vertical="center"/>
      <protection hidden="1"/>
    </xf>
    <xf numFmtId="0" fontId="44" fillId="0" borderId="0" xfId="80" applyFont="1" applyProtection="1">
      <protection hidden="1"/>
    </xf>
    <xf numFmtId="0" fontId="42" fillId="0" borderId="0" xfId="80" applyFont="1" applyProtection="1">
      <protection hidden="1"/>
    </xf>
    <xf numFmtId="0" fontId="43" fillId="0" borderId="0" xfId="80" quotePrefix="1" applyFont="1" applyAlignment="1" applyProtection="1">
      <alignment vertical="center"/>
      <protection hidden="1"/>
    </xf>
    <xf numFmtId="0" fontId="42" fillId="0" borderId="0" xfId="80" applyFont="1" applyAlignment="1" applyProtection="1">
      <alignment vertical="center"/>
      <protection hidden="1"/>
    </xf>
    <xf numFmtId="0" fontId="49" fillId="0" borderId="21" xfId="80" applyFont="1" applyBorder="1" applyAlignment="1" applyProtection="1">
      <alignment horizontal="center" vertical="top"/>
      <protection hidden="1"/>
    </xf>
    <xf numFmtId="0" fontId="44" fillId="0" borderId="22" xfId="80" applyFont="1" applyBorder="1" applyAlignment="1" applyProtection="1">
      <alignment vertical="center"/>
      <protection hidden="1"/>
    </xf>
    <xf numFmtId="0" fontId="44" fillId="0" borderId="23" xfId="80" applyFont="1" applyBorder="1" applyAlignment="1" applyProtection="1">
      <alignment vertical="center"/>
      <protection hidden="1"/>
    </xf>
    <xf numFmtId="0" fontId="44" fillId="0" borderId="24" xfId="80" applyFont="1" applyBorder="1" applyAlignment="1" applyProtection="1">
      <alignment vertical="center"/>
      <protection hidden="1"/>
    </xf>
    <xf numFmtId="0" fontId="44" fillId="0" borderId="25" xfId="80" applyFont="1" applyBorder="1" applyAlignment="1" applyProtection="1">
      <alignment vertical="center"/>
      <protection hidden="1"/>
    </xf>
    <xf numFmtId="0" fontId="44" fillId="0" borderId="26" xfId="80" applyFont="1" applyBorder="1" applyAlignment="1" applyProtection="1">
      <alignment vertical="center"/>
      <protection hidden="1"/>
    </xf>
    <xf numFmtId="0" fontId="51" fillId="0" borderId="23" xfId="80" applyFont="1" applyBorder="1" applyAlignment="1" applyProtection="1">
      <alignment vertical="center"/>
      <protection hidden="1"/>
    </xf>
    <xf numFmtId="0" fontId="42" fillId="0" borderId="23" xfId="80" applyFont="1" applyBorder="1" applyAlignment="1" applyProtection="1">
      <alignment vertical="center"/>
      <protection hidden="1"/>
    </xf>
    <xf numFmtId="0" fontId="50" fillId="0" borderId="0" xfId="80" applyFont="1" applyAlignment="1" applyProtection="1">
      <alignment vertical="center"/>
      <protection hidden="1"/>
    </xf>
    <xf numFmtId="0" fontId="42" fillId="0" borderId="26" xfId="80" applyFont="1" applyBorder="1" applyAlignment="1" applyProtection="1">
      <alignment vertical="center"/>
      <protection hidden="1"/>
    </xf>
    <xf numFmtId="0" fontId="44" fillId="0" borderId="27" xfId="80" applyFont="1" applyBorder="1" applyAlignment="1" applyProtection="1">
      <alignment vertical="center"/>
      <protection hidden="1"/>
    </xf>
    <xf numFmtId="0" fontId="54" fillId="0" borderId="0" xfId="61" applyFont="1" applyProtection="1">
      <protection hidden="1"/>
    </xf>
    <xf numFmtId="0" fontId="42" fillId="0" borderId="0" xfId="0" applyFont="1"/>
    <xf numFmtId="0" fontId="54" fillId="0" borderId="17" xfId="61" applyFont="1" applyBorder="1" applyProtection="1">
      <protection hidden="1"/>
    </xf>
    <xf numFmtId="0" fontId="54" fillId="0" borderId="18" xfId="61" applyFont="1" applyBorder="1" applyProtection="1">
      <protection hidden="1"/>
    </xf>
    <xf numFmtId="0" fontId="53" fillId="0" borderId="17" xfId="61" applyFont="1" applyBorder="1" applyAlignment="1" applyProtection="1">
      <alignment horizontal="center" vertical="top" wrapText="1"/>
      <protection hidden="1"/>
    </xf>
    <xf numFmtId="0" fontId="54" fillId="0" borderId="0" xfId="61" applyFont="1" applyAlignment="1" applyProtection="1">
      <alignment vertical="top" wrapText="1"/>
      <protection hidden="1"/>
    </xf>
    <xf numFmtId="0" fontId="54" fillId="0" borderId="17" xfId="61" applyFont="1" applyBorder="1" applyAlignment="1" applyProtection="1">
      <alignment horizontal="right" vertical="top" wrapText="1"/>
      <protection hidden="1"/>
    </xf>
    <xf numFmtId="0" fontId="54" fillId="0" borderId="17" xfId="61" applyFont="1" applyBorder="1" applyAlignment="1" applyProtection="1">
      <alignment vertical="top" wrapText="1"/>
      <protection hidden="1"/>
    </xf>
    <xf numFmtId="0" fontId="54" fillId="0" borderId="18" xfId="61" applyFont="1" applyBorder="1" applyAlignment="1" applyProtection="1">
      <alignment vertical="top" wrapText="1"/>
      <protection hidden="1"/>
    </xf>
    <xf numFmtId="0" fontId="53" fillId="0" borderId="0" xfId="61" applyFont="1" applyAlignment="1" applyProtection="1">
      <alignment vertical="top" wrapText="1"/>
      <protection hidden="1"/>
    </xf>
    <xf numFmtId="0" fontId="54" fillId="0" borderId="0" xfId="61" applyFont="1" applyAlignment="1" applyProtection="1">
      <alignment horizontal="left" vertical="top" wrapText="1"/>
      <protection hidden="1"/>
    </xf>
    <xf numFmtId="0" fontId="54" fillId="0" borderId="18" xfId="61" applyFont="1" applyBorder="1" applyAlignment="1" applyProtection="1">
      <alignment horizontal="left" vertical="top" wrapText="1"/>
      <protection hidden="1"/>
    </xf>
    <xf numFmtId="0" fontId="53" fillId="0" borderId="0" xfId="61" applyFont="1" applyAlignment="1" applyProtection="1">
      <alignment horizontal="justify" vertical="top" wrapText="1"/>
      <protection hidden="1"/>
    </xf>
    <xf numFmtId="0" fontId="54" fillId="0" borderId="0" xfId="61" applyFont="1" applyAlignment="1" applyProtection="1">
      <alignment horizontal="justify" vertical="top" wrapText="1"/>
      <protection hidden="1"/>
    </xf>
    <xf numFmtId="0" fontId="54" fillId="0" borderId="18" xfId="61" applyFont="1" applyBorder="1" applyAlignment="1" applyProtection="1">
      <alignment horizontal="justify" vertical="top" wrapText="1"/>
      <protection hidden="1"/>
    </xf>
    <xf numFmtId="0" fontId="53" fillId="0" borderId="0" xfId="61" applyFont="1" applyAlignment="1" applyProtection="1">
      <alignment horizontal="right" vertical="top" wrapText="1"/>
      <protection hidden="1"/>
    </xf>
    <xf numFmtId="0" fontId="55" fillId="0" borderId="21" xfId="80" applyFont="1" applyBorder="1" applyAlignment="1" applyProtection="1">
      <alignment horizontal="center" vertical="center"/>
      <protection hidden="1"/>
    </xf>
    <xf numFmtId="0" fontId="55" fillId="0" borderId="41" xfId="80" applyFont="1" applyBorder="1" applyAlignment="1" applyProtection="1">
      <alignment vertical="center"/>
      <protection hidden="1"/>
    </xf>
    <xf numFmtId="0" fontId="55" fillId="0" borderId="36" xfId="80" applyFont="1" applyBorder="1" applyAlignment="1" applyProtection="1">
      <alignment vertical="center"/>
      <protection hidden="1"/>
    </xf>
    <xf numFmtId="0" fontId="60" fillId="0" borderId="13" xfId="0" quotePrefix="1" applyFont="1" applyBorder="1" applyAlignment="1" applyProtection="1">
      <alignment horizontal="center" vertical="center" wrapText="1"/>
      <protection hidden="1"/>
    </xf>
    <xf numFmtId="0" fontId="60" fillId="0" borderId="19" xfId="0" quotePrefix="1" applyFont="1" applyBorder="1" applyAlignment="1" applyProtection="1">
      <alignment horizontal="center" vertical="center" wrapText="1"/>
      <protection hidden="1"/>
    </xf>
    <xf numFmtId="0" fontId="44" fillId="0" borderId="0" xfId="0" applyFont="1" applyAlignment="1" applyProtection="1">
      <alignment horizontal="center" vertical="top" wrapText="1"/>
      <protection hidden="1"/>
    </xf>
    <xf numFmtId="0" fontId="43" fillId="0" borderId="0" xfId="0" applyFont="1" applyAlignment="1" applyProtection="1">
      <alignment horizontal="left" vertical="top" wrapText="1"/>
      <protection hidden="1"/>
    </xf>
    <xf numFmtId="1" fontId="43" fillId="0" borderId="0" xfId="0" applyNumberFormat="1" applyFont="1" applyAlignment="1" applyProtection="1">
      <alignment horizontal="center" vertical="top" wrapText="1"/>
      <protection hidden="1"/>
    </xf>
    <xf numFmtId="0" fontId="44" fillId="0" borderId="0" xfId="82" applyFont="1" applyAlignment="1">
      <alignment horizontal="left" vertical="top"/>
    </xf>
    <xf numFmtId="0" fontId="44" fillId="0" borderId="0" xfId="82" applyFont="1"/>
    <xf numFmtId="185" fontId="43" fillId="0" borderId="0" xfId="34" applyNumberFormat="1" applyFont="1" applyFill="1" applyBorder="1" applyAlignment="1" applyProtection="1">
      <alignment vertical="center"/>
      <protection hidden="1"/>
    </xf>
    <xf numFmtId="185" fontId="43" fillId="0" borderId="0" xfId="34" applyNumberFormat="1" applyFont="1" applyBorder="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185" fontId="43" fillId="0" borderId="0" xfId="34" applyNumberFormat="1" applyFont="1" applyBorder="1" applyAlignment="1" applyProtection="1">
      <alignment vertical="center"/>
      <protection hidden="1"/>
    </xf>
    <xf numFmtId="0" fontId="43" fillId="0" borderId="0" xfId="82" applyFont="1" applyAlignment="1">
      <alignment horizontal="left" vertical="top" wrapText="1"/>
    </xf>
    <xf numFmtId="0" fontId="65" fillId="0" borderId="13" xfId="0" quotePrefix="1" applyFont="1" applyBorder="1" applyAlignment="1" applyProtection="1">
      <alignment horizontal="center" vertical="center" wrapText="1"/>
      <protection hidden="1"/>
    </xf>
    <xf numFmtId="185" fontId="44" fillId="0" borderId="0" xfId="34" applyNumberFormat="1" applyFont="1" applyBorder="1" applyAlignment="1" applyProtection="1">
      <alignment vertical="center"/>
      <protection hidden="1"/>
    </xf>
    <xf numFmtId="0" fontId="44" fillId="0" borderId="0" xfId="0" quotePrefix="1" applyFont="1" applyAlignment="1" applyProtection="1">
      <alignment horizontal="center" vertical="top" wrapText="1"/>
      <protection hidden="1"/>
    </xf>
    <xf numFmtId="0" fontId="43" fillId="0" borderId="25" xfId="0" applyFont="1" applyBorder="1" applyAlignment="1">
      <alignment horizontal="left" vertical="top"/>
    </xf>
    <xf numFmtId="0" fontId="43" fillId="0" borderId="0" xfId="0" applyFont="1" applyAlignment="1">
      <alignment horizontal="right" vertical="top"/>
    </xf>
    <xf numFmtId="0" fontId="43" fillId="0" borderId="0" xfId="0" applyFont="1" applyAlignment="1" applyProtection="1">
      <alignment vertical="center"/>
      <protection hidden="1"/>
    </xf>
    <xf numFmtId="0" fontId="43" fillId="0" borderId="0" xfId="82" applyFont="1" applyAlignment="1" applyProtection="1">
      <alignment horizontal="center" vertical="center"/>
      <protection hidden="1"/>
    </xf>
    <xf numFmtId="0" fontId="44" fillId="0" borderId="0" xfId="82" applyFont="1" applyAlignment="1">
      <alignment horizontal="center"/>
    </xf>
    <xf numFmtId="0" fontId="44" fillId="0" borderId="0" xfId="82" applyFont="1" applyAlignment="1" applyProtection="1">
      <alignment vertical="center"/>
      <protection hidden="1"/>
    </xf>
    <xf numFmtId="1" fontId="44" fillId="0" borderId="0" xfId="82" applyNumberFormat="1" applyFont="1" applyAlignment="1" applyProtection="1">
      <alignment horizontal="left" vertical="center"/>
      <protection hidden="1"/>
    </xf>
    <xf numFmtId="0" fontId="43" fillId="0" borderId="0" xfId="0" applyFont="1" applyAlignment="1" applyProtection="1">
      <alignment vertical="top" wrapText="1"/>
      <protection hidden="1"/>
    </xf>
    <xf numFmtId="0" fontId="43" fillId="0" borderId="0" xfId="82" applyFont="1" applyAlignment="1" applyProtection="1">
      <alignment vertical="center"/>
      <protection hidden="1"/>
    </xf>
    <xf numFmtId="0" fontId="44" fillId="0" borderId="0" xfId="82" applyFont="1" applyAlignment="1">
      <alignment horizontal="left"/>
    </xf>
    <xf numFmtId="1" fontId="44" fillId="0" borderId="0" xfId="82" applyNumberFormat="1" applyFont="1" applyAlignment="1" applyProtection="1">
      <alignment vertical="center"/>
      <protection hidden="1"/>
    </xf>
    <xf numFmtId="0" fontId="44" fillId="0" borderId="0" xfId="0" applyFont="1"/>
    <xf numFmtId="0" fontId="44" fillId="0" borderId="0" xfId="0" applyFont="1" applyAlignment="1">
      <alignment horizontal="center" vertical="top" wrapText="1"/>
    </xf>
    <xf numFmtId="0" fontId="44" fillId="0" borderId="0" xfId="82" applyFont="1" applyAlignment="1" applyProtection="1">
      <alignment horizontal="left" vertical="center"/>
      <protection hidden="1"/>
    </xf>
    <xf numFmtId="0" fontId="43" fillId="0" borderId="0" xfId="82" applyFont="1"/>
    <xf numFmtId="0" fontId="44" fillId="0" borderId="25" xfId="61" applyFont="1" applyBorder="1" applyAlignment="1" applyProtection="1">
      <alignment horizontal="justify" vertical="top" wrapText="1"/>
      <protection hidden="1"/>
    </xf>
    <xf numFmtId="0" fontId="43" fillId="0" borderId="0" xfId="61" applyFont="1" applyAlignment="1" applyProtection="1">
      <alignment vertical="top" wrapText="1"/>
      <protection hidden="1"/>
    </xf>
    <xf numFmtId="0" fontId="44" fillId="0" borderId="0" xfId="61" applyFont="1" applyAlignment="1" applyProtection="1">
      <alignment horizontal="justify" vertical="top" wrapText="1"/>
      <protection hidden="1"/>
    </xf>
    <xf numFmtId="0" fontId="43" fillId="0" borderId="0" xfId="63" applyFont="1" applyAlignment="1" applyProtection="1">
      <alignment horizontal="center" vertical="center" wrapText="1"/>
      <protection hidden="1"/>
    </xf>
    <xf numFmtId="0" fontId="44" fillId="0" borderId="0" xfId="63" applyFont="1" applyAlignment="1" applyProtection="1">
      <alignment vertical="top"/>
      <protection hidden="1"/>
    </xf>
    <xf numFmtId="10" fontId="44" fillId="0" borderId="0" xfId="63" applyNumberFormat="1" applyFont="1" applyAlignment="1" applyProtection="1">
      <alignment vertical="top"/>
      <protection hidden="1"/>
    </xf>
    <xf numFmtId="0" fontId="43" fillId="0" borderId="0" xfId="61" applyFont="1" applyAlignment="1" applyProtection="1">
      <alignment vertical="center"/>
      <protection hidden="1"/>
    </xf>
    <xf numFmtId="0" fontId="44" fillId="0" borderId="0" xfId="83" applyFont="1" applyAlignment="1" applyProtection="1">
      <alignment vertical="center"/>
      <protection hidden="1"/>
    </xf>
    <xf numFmtId="10" fontId="43" fillId="0" borderId="0" xfId="63" applyNumberFormat="1" applyFont="1" applyAlignment="1" applyProtection="1">
      <alignment horizontal="left" vertical="top" wrapText="1"/>
      <protection hidden="1"/>
    </xf>
    <xf numFmtId="0" fontId="43" fillId="0" borderId="0" xfId="63" applyFont="1" applyAlignment="1" applyProtection="1">
      <alignment horizontal="center" vertical="top" wrapText="1"/>
      <protection hidden="1"/>
    </xf>
    <xf numFmtId="0" fontId="43" fillId="0" borderId="0" xfId="63" applyFont="1" applyAlignment="1" applyProtection="1">
      <alignment horizontal="left" vertical="top" wrapText="1"/>
      <protection hidden="1"/>
    </xf>
    <xf numFmtId="0" fontId="43" fillId="29" borderId="49" xfId="63" applyFont="1" applyFill="1" applyBorder="1" applyAlignment="1" applyProtection="1">
      <alignment horizontal="center" vertical="center" wrapText="1"/>
      <protection hidden="1"/>
    </xf>
    <xf numFmtId="0" fontId="43" fillId="29" borderId="46" xfId="63" applyFont="1" applyFill="1" applyBorder="1" applyAlignment="1" applyProtection="1">
      <alignment horizontal="left" vertical="center" wrapText="1"/>
      <protection hidden="1"/>
    </xf>
    <xf numFmtId="167" fontId="43" fillId="26" borderId="19" xfId="63" applyNumberFormat="1" applyFont="1" applyFill="1" applyBorder="1" applyAlignment="1" applyProtection="1">
      <alignment horizontal="center" vertical="top"/>
      <protection hidden="1"/>
    </xf>
    <xf numFmtId="170" fontId="44" fillId="0" borderId="0" xfId="63" applyNumberFormat="1" applyFont="1" applyAlignment="1" applyProtection="1">
      <alignment vertical="top"/>
      <protection hidden="1"/>
    </xf>
    <xf numFmtId="0" fontId="43" fillId="0" borderId="0" xfId="63" applyFont="1" applyAlignment="1" applyProtection="1">
      <alignment vertical="top" wrapText="1"/>
      <protection hidden="1"/>
    </xf>
    <xf numFmtId="10" fontId="43" fillId="0" borderId="0" xfId="63" applyNumberFormat="1" applyFont="1" applyAlignment="1" applyProtection="1">
      <alignment vertical="top" wrapText="1"/>
      <protection hidden="1"/>
    </xf>
    <xf numFmtId="4" fontId="43" fillId="0" borderId="0" xfId="63" applyNumberFormat="1" applyFont="1" applyAlignment="1" applyProtection="1">
      <alignment vertical="top"/>
      <protection hidden="1"/>
    </xf>
    <xf numFmtId="0" fontId="44" fillId="0" borderId="0" xfId="63" applyFont="1" applyProtection="1">
      <protection hidden="1"/>
    </xf>
    <xf numFmtId="10" fontId="44" fillId="0" borderId="0" xfId="63" applyNumberFormat="1" applyFont="1" applyProtection="1">
      <protection hidden="1"/>
    </xf>
    <xf numFmtId="0" fontId="44" fillId="0" borderId="0" xfId="63" applyFont="1" applyAlignment="1" applyProtection="1">
      <alignment horizontal="left" vertical="top" wrapText="1"/>
      <protection hidden="1"/>
    </xf>
    <xf numFmtId="10" fontId="44" fillId="0" borderId="0" xfId="63" applyNumberFormat="1" applyFont="1" applyAlignment="1" applyProtection="1">
      <alignment horizontal="left" vertical="top" wrapText="1"/>
      <protection hidden="1"/>
    </xf>
    <xf numFmtId="180" fontId="43" fillId="0" borderId="0" xfId="62" applyNumberFormat="1" applyFont="1" applyAlignment="1" applyProtection="1">
      <alignment horizontal="left" vertical="center" wrapText="1"/>
      <protection hidden="1"/>
    </xf>
    <xf numFmtId="0" fontId="44" fillId="0" borderId="0" xfId="61" applyFont="1" applyAlignment="1" applyProtection="1">
      <alignment vertical="top" wrapText="1"/>
      <protection hidden="1"/>
    </xf>
    <xf numFmtId="0" fontId="44" fillId="0" borderId="0" xfId="63" applyFont="1" applyAlignment="1" applyProtection="1">
      <alignment horizontal="right"/>
      <protection hidden="1"/>
    </xf>
    <xf numFmtId="10" fontId="44" fillId="0" borderId="0" xfId="63" applyNumberFormat="1" applyFont="1" applyAlignment="1" applyProtection="1">
      <alignment horizontal="right"/>
      <protection hidden="1"/>
    </xf>
    <xf numFmtId="0" fontId="44" fillId="0" borderId="0" xfId="63" applyFont="1" applyAlignment="1" applyProtection="1">
      <alignment horizontal="left"/>
      <protection hidden="1"/>
    </xf>
    <xf numFmtId="0" fontId="43" fillId="0" borderId="0" xfId="63" applyFont="1" applyAlignment="1" applyProtection="1">
      <alignment vertical="center" wrapText="1"/>
      <protection hidden="1"/>
    </xf>
    <xf numFmtId="0" fontId="43" fillId="0" borderId="25" xfId="0" applyFont="1" applyBorder="1" applyAlignment="1" applyProtection="1">
      <alignment horizontal="right" vertical="top" wrapText="1"/>
      <protection hidden="1"/>
    </xf>
    <xf numFmtId="0" fontId="44" fillId="0" borderId="0" xfId="0" applyFont="1" applyAlignment="1" applyProtection="1">
      <alignment vertical="top"/>
      <protection hidden="1"/>
    </xf>
    <xf numFmtId="49" fontId="44" fillId="0" borderId="0" xfId="0" applyNumberFormat="1" applyFont="1" applyAlignment="1" applyProtection="1">
      <alignment vertical="top"/>
      <protection hidden="1"/>
    </xf>
    <xf numFmtId="0" fontId="44" fillId="24" borderId="0" xfId="0" applyFont="1" applyFill="1" applyAlignment="1" applyProtection="1">
      <alignment vertical="top"/>
      <protection hidden="1"/>
    </xf>
    <xf numFmtId="0" fontId="43" fillId="0" borderId="0" xfId="0" applyFont="1" applyAlignment="1" applyProtection="1">
      <alignment horizontal="center" vertical="top"/>
      <protection hidden="1"/>
    </xf>
    <xf numFmtId="0" fontId="44" fillId="0" borderId="13" xfId="0" applyFont="1" applyBorder="1" applyAlignment="1" applyProtection="1">
      <alignment horizontal="center" vertical="top"/>
      <protection hidden="1"/>
    </xf>
    <xf numFmtId="0" fontId="43" fillId="0" borderId="49" xfId="0" applyFont="1" applyBorder="1" applyAlignment="1" applyProtection="1">
      <alignment vertical="center" wrapText="1"/>
      <protection hidden="1"/>
    </xf>
    <xf numFmtId="167" fontId="43" fillId="18" borderId="54" xfId="0" applyNumberFormat="1" applyFont="1" applyFill="1" applyBorder="1" applyAlignment="1" applyProtection="1">
      <alignment horizontal="center" vertical="top"/>
      <protection hidden="1"/>
    </xf>
    <xf numFmtId="167" fontId="43" fillId="18" borderId="55" xfId="0" applyNumberFormat="1" applyFont="1" applyFill="1" applyBorder="1" applyAlignment="1" applyProtection="1">
      <alignment horizontal="center" vertical="top"/>
      <protection hidden="1"/>
    </xf>
    <xf numFmtId="169" fontId="44" fillId="0" borderId="51" xfId="0" applyNumberFormat="1" applyFont="1" applyBorder="1" applyAlignment="1" applyProtection="1">
      <alignment horizontal="right" vertical="top"/>
      <protection hidden="1"/>
    </xf>
    <xf numFmtId="167" fontId="43" fillId="18" borderId="50" xfId="0" applyNumberFormat="1" applyFont="1" applyFill="1" applyBorder="1" applyAlignment="1" applyProtection="1">
      <alignment horizontal="center" vertical="top"/>
      <protection hidden="1"/>
    </xf>
    <xf numFmtId="0" fontId="44" fillId="0" borderId="19" xfId="0" applyFont="1" applyBorder="1" applyAlignment="1" applyProtection="1">
      <alignment horizontal="center" vertical="top"/>
      <protection hidden="1"/>
    </xf>
    <xf numFmtId="0" fontId="44" fillId="0" borderId="55" xfId="0" applyFont="1" applyBorder="1" applyAlignment="1" applyProtection="1">
      <alignment vertical="top"/>
      <protection hidden="1"/>
    </xf>
    <xf numFmtId="0" fontId="44" fillId="0" borderId="51" xfId="0" applyFont="1" applyBorder="1" applyAlignment="1" applyProtection="1">
      <alignment horizontal="justify" vertical="top" wrapText="1"/>
      <protection hidden="1"/>
    </xf>
    <xf numFmtId="0" fontId="44" fillId="0" borderId="5" xfId="0" applyFont="1" applyBorder="1" applyAlignment="1" applyProtection="1">
      <alignment horizontal="center" vertical="center" wrapText="1"/>
      <protection hidden="1"/>
    </xf>
    <xf numFmtId="167" fontId="43" fillId="18" borderId="19" xfId="0" applyNumberFormat="1" applyFont="1" applyFill="1" applyBorder="1" applyAlignment="1" applyProtection="1">
      <alignment horizontal="center" vertical="top"/>
      <protection hidden="1"/>
    </xf>
    <xf numFmtId="0" fontId="44" fillId="0" borderId="51" xfId="0" applyFont="1" applyBorder="1" applyAlignment="1" applyProtection="1">
      <alignment horizontal="center" vertical="top"/>
      <protection hidden="1"/>
    </xf>
    <xf numFmtId="0" fontId="44" fillId="0" borderId="51" xfId="0" applyFont="1" applyBorder="1" applyAlignment="1" applyProtection="1">
      <alignment vertical="top"/>
      <protection hidden="1"/>
    </xf>
    <xf numFmtId="4" fontId="43" fillId="0" borderId="0" xfId="0" applyNumberFormat="1" applyFont="1" applyAlignment="1" applyProtection="1">
      <alignment vertical="top"/>
      <protection hidden="1"/>
    </xf>
    <xf numFmtId="0" fontId="43" fillId="0" borderId="0" xfId="0" applyFont="1" applyAlignment="1" applyProtection="1">
      <alignment vertical="top"/>
      <protection hidden="1"/>
    </xf>
    <xf numFmtId="0" fontId="44" fillId="0" borderId="0" xfId="0" applyFont="1" applyAlignment="1" applyProtection="1">
      <alignment horizontal="left" vertical="top" wrapText="1"/>
      <protection hidden="1"/>
    </xf>
    <xf numFmtId="0" fontId="44" fillId="0" borderId="0" xfId="0" applyFont="1" applyProtection="1">
      <protection hidden="1"/>
    </xf>
    <xf numFmtId="0" fontId="44" fillId="0" borderId="0" xfId="0" applyFont="1" applyAlignment="1" applyProtection="1">
      <alignment horizontal="left"/>
      <protection hidden="1"/>
    </xf>
    <xf numFmtId="0" fontId="43" fillId="0" borderId="0" xfId="0" applyFont="1" applyAlignment="1" applyProtection="1">
      <alignment horizontal="left"/>
      <protection hidden="1"/>
    </xf>
    <xf numFmtId="0" fontId="44" fillId="0" borderId="0" xfId="0" applyFont="1" applyAlignment="1" applyProtection="1">
      <alignment horizontal="right"/>
      <protection hidden="1"/>
    </xf>
    <xf numFmtId="4" fontId="44" fillId="0" borderId="0" xfId="0" applyNumberFormat="1" applyFont="1" applyAlignment="1" applyProtection="1">
      <alignment vertical="top"/>
      <protection hidden="1"/>
    </xf>
    <xf numFmtId="164" fontId="44" fillId="0" borderId="0" xfId="0" applyNumberFormat="1" applyFont="1" applyAlignment="1" applyProtection="1">
      <alignment vertical="top"/>
      <protection hidden="1"/>
    </xf>
    <xf numFmtId="0" fontId="44" fillId="0" borderId="25" xfId="0" applyFont="1" applyBorder="1" applyAlignment="1" applyProtection="1">
      <alignment horizontal="justify" vertical="top" wrapText="1"/>
      <protection hidden="1"/>
    </xf>
    <xf numFmtId="0" fontId="44" fillId="0" borderId="0" xfId="0" applyFont="1" applyAlignment="1" applyProtection="1">
      <alignment horizontal="justify" vertical="top" wrapText="1"/>
      <protection hidden="1"/>
    </xf>
    <xf numFmtId="49" fontId="44" fillId="0" borderId="0" xfId="0" applyNumberFormat="1" applyFont="1" applyAlignment="1" applyProtection="1">
      <alignment horizontal="justify" vertical="top" wrapText="1"/>
      <protection hidden="1"/>
    </xf>
    <xf numFmtId="0" fontId="64" fillId="24" borderId="0" xfId="0" applyFont="1" applyFill="1" applyAlignment="1">
      <alignment horizontal="center" vertical="top" wrapText="1"/>
    </xf>
    <xf numFmtId="4" fontId="44" fillId="0" borderId="47" xfId="43" applyNumberFormat="1" applyFont="1" applyBorder="1" applyAlignment="1" applyProtection="1">
      <alignment horizontal="right" vertical="top" wrapText="1"/>
      <protection hidden="1"/>
    </xf>
    <xf numFmtId="49" fontId="44" fillId="0" borderId="0" xfId="61" applyNumberFormat="1" applyFont="1" applyAlignment="1" applyProtection="1">
      <alignment horizontal="justify" vertical="top" wrapText="1"/>
      <protection hidden="1"/>
    </xf>
    <xf numFmtId="0" fontId="44" fillId="0" borderId="0" xfId="61" applyFont="1" applyAlignment="1" applyProtection="1">
      <alignment vertical="top"/>
      <protection hidden="1"/>
    </xf>
    <xf numFmtId="0" fontId="43" fillId="0" borderId="0" xfId="61" applyFont="1" applyAlignment="1" applyProtection="1">
      <alignment horizontal="center" vertical="top"/>
      <protection hidden="1"/>
    </xf>
    <xf numFmtId="0" fontId="43" fillId="0" borderId="0" xfId="61" applyFont="1" applyAlignment="1" applyProtection="1">
      <alignment horizontal="left" vertical="top" wrapText="1"/>
      <protection hidden="1"/>
    </xf>
    <xf numFmtId="0" fontId="43" fillId="0" borderId="49" xfId="61" applyFont="1" applyBorder="1" applyAlignment="1" applyProtection="1">
      <alignment vertical="center" wrapText="1"/>
      <protection hidden="1"/>
    </xf>
    <xf numFmtId="167" fontId="43" fillId="18" borderId="19" xfId="61" applyNumberFormat="1" applyFont="1" applyFill="1" applyBorder="1" applyAlignment="1" applyProtection="1">
      <alignment horizontal="center" vertical="top"/>
      <protection hidden="1"/>
    </xf>
    <xf numFmtId="0" fontId="44" fillId="0" borderId="31" xfId="61" applyFont="1" applyBorder="1" applyAlignment="1" applyProtection="1">
      <alignment horizontal="center" vertical="top"/>
      <protection hidden="1"/>
    </xf>
    <xf numFmtId="0" fontId="44" fillId="0" borderId="51" xfId="61" applyFont="1" applyBorder="1" applyAlignment="1" applyProtection="1">
      <alignment horizontal="justify" vertical="top" wrapText="1"/>
      <protection hidden="1"/>
    </xf>
    <xf numFmtId="0" fontId="44" fillId="0" borderId="19" xfId="61" applyFont="1" applyBorder="1" applyAlignment="1" applyProtection="1">
      <alignment horizontal="center" vertical="top"/>
      <protection hidden="1"/>
    </xf>
    <xf numFmtId="169" fontId="44" fillId="0" borderId="51" xfId="61" applyNumberFormat="1" applyFont="1" applyBorder="1" applyAlignment="1" applyProtection="1">
      <alignment horizontal="right" vertical="top"/>
      <protection hidden="1"/>
    </xf>
    <xf numFmtId="0" fontId="44" fillId="0" borderId="19" xfId="61" applyFont="1" applyBorder="1" applyAlignment="1" applyProtection="1">
      <alignment vertical="top"/>
      <protection hidden="1"/>
    </xf>
    <xf numFmtId="4" fontId="43" fillId="0" borderId="47" xfId="61" applyNumberFormat="1" applyFont="1" applyBorder="1" applyAlignment="1" applyProtection="1">
      <alignment vertical="top"/>
      <protection hidden="1"/>
    </xf>
    <xf numFmtId="0" fontId="44" fillId="0" borderId="51" xfId="61" applyFont="1" applyBorder="1" applyAlignment="1" applyProtection="1">
      <alignment vertical="top"/>
      <protection hidden="1"/>
    </xf>
    <xf numFmtId="0" fontId="44" fillId="0" borderId="55" xfId="61" applyFont="1" applyBorder="1" applyAlignment="1" applyProtection="1">
      <alignment vertical="top"/>
      <protection hidden="1"/>
    </xf>
    <xf numFmtId="0" fontId="44" fillId="0" borderId="47" xfId="61" applyFont="1" applyBorder="1" applyAlignment="1" applyProtection="1">
      <alignment horizontal="center" vertical="top"/>
      <protection hidden="1"/>
    </xf>
    <xf numFmtId="0" fontId="44" fillId="0" borderId="5" xfId="61" applyFont="1" applyBorder="1" applyAlignment="1" applyProtection="1">
      <alignment horizontal="center" vertical="center" wrapText="1"/>
      <protection hidden="1"/>
    </xf>
    <xf numFmtId="0" fontId="44" fillId="0" borderId="51" xfId="61" applyFont="1" applyBorder="1" applyAlignment="1" applyProtection="1">
      <alignment horizontal="center" vertical="top"/>
      <protection hidden="1"/>
    </xf>
    <xf numFmtId="4" fontId="44" fillId="0" borderId="0" xfId="61" applyNumberFormat="1" applyFont="1" applyAlignment="1" applyProtection="1">
      <alignment horizontal="right" vertical="center" wrapText="1"/>
      <protection hidden="1"/>
    </xf>
    <xf numFmtId="0" fontId="43" fillId="0" borderId="0" xfId="61" applyFont="1" applyAlignment="1" applyProtection="1">
      <alignment vertical="top"/>
      <protection hidden="1"/>
    </xf>
    <xf numFmtId="0" fontId="44" fillId="0" borderId="0" xfId="61" applyFont="1" applyAlignment="1" applyProtection="1">
      <alignment horizontal="left" vertical="top" wrapText="1"/>
      <protection hidden="1"/>
    </xf>
    <xf numFmtId="0" fontId="44" fillId="0" borderId="0" xfId="61" applyFont="1" applyProtection="1">
      <protection hidden="1"/>
    </xf>
    <xf numFmtId="174" fontId="43" fillId="0" borderId="0" xfId="61" quotePrefix="1" applyNumberFormat="1" applyFont="1" applyAlignment="1" applyProtection="1">
      <alignment horizontal="left"/>
      <protection hidden="1"/>
    </xf>
    <xf numFmtId="0" fontId="44" fillId="0" borderId="0" xfId="61" applyFont="1" applyAlignment="1" applyProtection="1">
      <alignment horizontal="left"/>
      <protection hidden="1"/>
    </xf>
    <xf numFmtId="14" fontId="44" fillId="0" borderId="0" xfId="61" quotePrefix="1" applyNumberFormat="1" applyFont="1" applyAlignment="1" applyProtection="1">
      <alignment horizontal="left"/>
      <protection hidden="1"/>
    </xf>
    <xf numFmtId="0" fontId="43" fillId="0" borderId="0" xfId="61" applyFont="1" applyAlignment="1" applyProtection="1">
      <alignment horizontal="left"/>
      <protection hidden="1"/>
    </xf>
    <xf numFmtId="0" fontId="44" fillId="0" borderId="0" xfId="61" applyFont="1" applyAlignment="1" applyProtection="1">
      <alignment horizontal="right"/>
      <protection hidden="1"/>
    </xf>
    <xf numFmtId="0" fontId="43" fillId="0" borderId="13" xfId="61" applyFont="1" applyBorder="1" applyAlignment="1" applyProtection="1">
      <alignment horizontal="center" vertical="center" wrapText="1"/>
      <protection hidden="1"/>
    </xf>
    <xf numFmtId="0" fontId="44" fillId="0" borderId="13" xfId="61" applyFont="1" applyBorder="1" applyAlignment="1" applyProtection="1">
      <alignment vertical="top"/>
      <protection hidden="1"/>
    </xf>
    <xf numFmtId="4" fontId="44" fillId="0" borderId="13" xfId="61" applyNumberFormat="1" applyFont="1" applyBorder="1" applyAlignment="1" applyProtection="1">
      <alignment vertical="top"/>
      <protection hidden="1"/>
    </xf>
    <xf numFmtId="164" fontId="44" fillId="0" borderId="13" xfId="43" applyFont="1" applyBorder="1" applyAlignment="1" applyProtection="1">
      <alignment vertical="top"/>
      <protection hidden="1"/>
    </xf>
    <xf numFmtId="164" fontId="43" fillId="0" borderId="13" xfId="43" applyFont="1" applyBorder="1" applyAlignment="1" applyProtection="1">
      <alignment vertical="top"/>
      <protection hidden="1"/>
    </xf>
    <xf numFmtId="0" fontId="44" fillId="0" borderId="13" xfId="61" applyFont="1" applyBorder="1" applyAlignment="1" applyProtection="1">
      <alignment horizontal="right" vertical="top" wrapText="1"/>
      <protection hidden="1"/>
    </xf>
    <xf numFmtId="3" fontId="44" fillId="0" borderId="13" xfId="61" applyNumberFormat="1" applyFont="1" applyBorder="1" applyAlignment="1" applyProtection="1">
      <alignment vertical="top"/>
      <protection hidden="1"/>
    </xf>
    <xf numFmtId="10" fontId="44" fillId="0" borderId="13" xfId="90" applyNumberFormat="1" applyFont="1" applyBorder="1" applyAlignment="1" applyProtection="1">
      <alignment vertical="top"/>
      <protection hidden="1"/>
    </xf>
    <xf numFmtId="0" fontId="67" fillId="0" borderId="25" xfId="61" applyFont="1" applyBorder="1" applyAlignment="1" applyProtection="1">
      <alignment horizontal="justify" vertical="top" wrapText="1"/>
      <protection hidden="1"/>
    </xf>
    <xf numFmtId="0" fontId="67" fillId="0" borderId="0" xfId="61" applyFont="1" applyAlignment="1" applyProtection="1">
      <alignment horizontal="justify" vertical="top" wrapText="1"/>
      <protection hidden="1"/>
    </xf>
    <xf numFmtId="0" fontId="55" fillId="0" borderId="0" xfId="61" applyFont="1" applyAlignment="1" applyProtection="1">
      <alignment vertical="top" wrapText="1"/>
      <protection hidden="1"/>
    </xf>
    <xf numFmtId="49" fontId="67" fillId="0" borderId="0" xfId="61" applyNumberFormat="1" applyFont="1" applyAlignment="1" applyProtection="1">
      <alignment horizontal="justify" vertical="top" wrapText="1"/>
      <protection hidden="1"/>
    </xf>
    <xf numFmtId="0" fontId="44" fillId="0" borderId="13" xfId="61" applyFont="1" applyBorder="1" applyProtection="1">
      <protection hidden="1"/>
    </xf>
    <xf numFmtId="0" fontId="43" fillId="0" borderId="25" xfId="61" applyFont="1" applyBorder="1" applyAlignment="1" applyProtection="1">
      <alignment horizontal="left" vertical="center"/>
      <protection hidden="1"/>
    </xf>
    <xf numFmtId="0" fontId="43" fillId="0" borderId="25" xfId="61" applyFont="1" applyBorder="1" applyAlignment="1" applyProtection="1">
      <alignment horizontal="justify" vertical="center"/>
      <protection hidden="1"/>
    </xf>
    <xf numFmtId="0" fontId="43" fillId="0" borderId="25" xfId="61" applyFont="1" applyBorder="1" applyAlignment="1" applyProtection="1">
      <alignment horizontal="center" vertical="center"/>
      <protection hidden="1"/>
    </xf>
    <xf numFmtId="0" fontId="43" fillId="0" borderId="25" xfId="61" applyFont="1" applyBorder="1" applyAlignment="1" applyProtection="1">
      <alignment horizontal="right" vertical="center"/>
      <protection hidden="1"/>
    </xf>
    <xf numFmtId="0" fontId="44" fillId="0" borderId="0" xfId="61" applyFont="1" applyAlignment="1" applyProtection="1">
      <alignment horizontal="left" vertical="center"/>
      <protection hidden="1"/>
    </xf>
    <xf numFmtId="0" fontId="44" fillId="0" borderId="0" xfId="61" applyFont="1" applyAlignment="1" applyProtection="1">
      <alignment horizontal="justify" vertical="center"/>
      <protection hidden="1"/>
    </xf>
    <xf numFmtId="0" fontId="44" fillId="0" borderId="0" xfId="61" applyFont="1" applyAlignment="1" applyProtection="1">
      <alignment horizontal="center" vertical="center"/>
      <protection hidden="1"/>
    </xf>
    <xf numFmtId="0" fontId="44" fillId="0" borderId="51" xfId="61" applyFont="1" applyBorder="1" applyAlignment="1" applyProtection="1">
      <alignment vertical="top" wrapText="1"/>
      <protection hidden="1"/>
    </xf>
    <xf numFmtId="0" fontId="43" fillId="0" borderId="0" xfId="61" applyFont="1" applyAlignment="1" applyProtection="1">
      <alignment horizontal="left" vertical="center" indent="1"/>
      <protection hidden="1"/>
    </xf>
    <xf numFmtId="0" fontId="43" fillId="0" borderId="0" xfId="61" applyFont="1" applyAlignment="1" applyProtection="1">
      <alignment horizontal="center" vertical="center"/>
      <protection hidden="1"/>
    </xf>
    <xf numFmtId="182" fontId="44" fillId="0" borderId="0" xfId="61" applyNumberFormat="1" applyFont="1" applyProtection="1">
      <protection hidden="1"/>
    </xf>
    <xf numFmtId="164" fontId="44" fillId="0" borderId="13" xfId="61" applyNumberFormat="1" applyFont="1" applyBorder="1" applyProtection="1">
      <protection hidden="1"/>
    </xf>
    <xf numFmtId="0" fontId="43" fillId="0" borderId="0" xfId="79" applyFont="1" applyAlignment="1" applyProtection="1">
      <alignment vertical="top"/>
      <protection hidden="1"/>
    </xf>
    <xf numFmtId="0" fontId="44" fillId="0" borderId="0" xfId="79" applyFont="1" applyAlignment="1" applyProtection="1">
      <alignment vertical="top"/>
      <protection hidden="1"/>
    </xf>
    <xf numFmtId="4" fontId="44" fillId="0" borderId="0" xfId="61" applyNumberFormat="1" applyFont="1" applyAlignment="1" applyProtection="1">
      <alignment vertical="center" wrapText="1"/>
      <protection hidden="1"/>
    </xf>
    <xf numFmtId="4" fontId="44" fillId="0" borderId="0" xfId="61" applyNumberFormat="1" applyFont="1" applyProtection="1">
      <protection hidden="1"/>
    </xf>
    <xf numFmtId="0" fontId="44" fillId="0" borderId="0" xfId="79" applyFont="1" applyAlignment="1" applyProtection="1">
      <alignment vertical="center"/>
      <protection hidden="1"/>
    </xf>
    <xf numFmtId="0" fontId="44" fillId="0" borderId="0" xfId="79" applyFont="1" applyAlignment="1" applyProtection="1">
      <alignment vertical="center" wrapText="1"/>
      <protection hidden="1"/>
    </xf>
    <xf numFmtId="0" fontId="44" fillId="0" borderId="0" xfId="79" applyFont="1" applyAlignment="1" applyProtection="1">
      <alignment horizontal="justify" vertical="center"/>
      <protection hidden="1"/>
    </xf>
    <xf numFmtId="0" fontId="43" fillId="0" borderId="62" xfId="61" applyFont="1" applyBorder="1" applyAlignment="1" applyProtection="1">
      <alignment horizontal="center"/>
      <protection hidden="1"/>
    </xf>
    <xf numFmtId="0" fontId="44" fillId="0" borderId="16" xfId="79" applyFont="1" applyBorder="1" applyAlignment="1" applyProtection="1">
      <alignment horizontal="center" vertical="center"/>
      <protection hidden="1"/>
    </xf>
    <xf numFmtId="0" fontId="44" fillId="0" borderId="63" xfId="79" applyNumberFormat="1" applyFont="1" applyFill="1" applyBorder="1" applyAlignment="1" applyProtection="1">
      <alignment vertical="center"/>
      <protection hidden="1"/>
    </xf>
    <xf numFmtId="0" fontId="44" fillId="0" borderId="64" xfId="79" applyFont="1" applyBorder="1" applyAlignment="1" applyProtection="1">
      <alignment horizontal="center" vertical="top"/>
      <protection hidden="1"/>
    </xf>
    <xf numFmtId="164" fontId="44" fillId="19" borderId="30" xfId="43" applyFont="1" applyFill="1" applyBorder="1" applyAlignment="1" applyProtection="1">
      <alignment vertical="center" wrapText="1"/>
      <protection locked="0" hidden="1"/>
    </xf>
    <xf numFmtId="164" fontId="44" fillId="0" borderId="13" xfId="43" applyFont="1" applyBorder="1" applyAlignment="1" applyProtection="1">
      <alignment horizontal="center"/>
      <protection hidden="1"/>
    </xf>
    <xf numFmtId="164" fontId="44" fillId="0" borderId="13" xfId="43" applyFont="1" applyBorder="1" applyAlignment="1" applyProtection="1">
      <alignment horizontal="center" vertical="center" wrapText="1"/>
      <protection hidden="1"/>
    </xf>
    <xf numFmtId="0" fontId="44" fillId="0" borderId="17" xfId="79" applyNumberFormat="1" applyFont="1" applyFill="1" applyBorder="1" applyAlignment="1" applyProtection="1">
      <alignment vertical="center"/>
      <protection hidden="1"/>
    </xf>
    <xf numFmtId="0" fontId="44" fillId="0" borderId="13" xfId="79" applyFont="1" applyBorder="1" applyAlignment="1" applyProtection="1">
      <alignment horizontal="center" vertical="top"/>
      <protection hidden="1"/>
    </xf>
    <xf numFmtId="0" fontId="44" fillId="0" borderId="17" xfId="79" applyNumberFormat="1" applyFont="1" applyFill="1" applyBorder="1" applyAlignment="1" applyProtection="1">
      <alignment vertical="top"/>
      <protection hidden="1"/>
    </xf>
    <xf numFmtId="0" fontId="44" fillId="0" borderId="47" xfId="79" applyFont="1" applyBorder="1" applyAlignment="1" applyProtection="1">
      <alignment horizontal="center" vertical="top"/>
      <protection hidden="1"/>
    </xf>
    <xf numFmtId="0" fontId="44" fillId="0" borderId="52" xfId="61" applyFont="1" applyBorder="1" applyProtection="1">
      <protection hidden="1"/>
    </xf>
    <xf numFmtId="164" fontId="44" fillId="0" borderId="13" xfId="43" applyFont="1" applyBorder="1" applyAlignment="1" applyProtection="1">
      <alignment horizontal="right" vertical="center" wrapText="1"/>
      <protection hidden="1"/>
    </xf>
    <xf numFmtId="0" fontId="43" fillId="0" borderId="22" xfId="79" applyFont="1" applyBorder="1" applyAlignment="1" applyProtection="1">
      <alignment horizontal="center" vertical="center" wrapText="1"/>
      <protection hidden="1"/>
    </xf>
    <xf numFmtId="0" fontId="44" fillId="0" borderId="21" xfId="79" applyNumberFormat="1" applyFont="1" applyFill="1" applyBorder="1" applyAlignment="1" applyProtection="1">
      <alignment horizontal="left" vertical="center" indent="3"/>
      <protection hidden="1"/>
    </xf>
    <xf numFmtId="0" fontId="44" fillId="0" borderId="41" xfId="79" applyNumberFormat="1" applyFont="1" applyFill="1" applyBorder="1" applyAlignment="1" applyProtection="1">
      <alignment vertical="top"/>
      <protection hidden="1"/>
    </xf>
    <xf numFmtId="0" fontId="44" fillId="0" borderId="41" xfId="79" applyFont="1" applyBorder="1" applyAlignment="1" applyProtection="1">
      <alignment horizontal="center" vertical="center"/>
      <protection hidden="1"/>
    </xf>
    <xf numFmtId="0" fontId="44" fillId="0" borderId="36" xfId="79" applyFont="1" applyFill="1" applyBorder="1" applyAlignment="1" applyProtection="1">
      <alignment horizontal="right" vertical="center"/>
      <protection hidden="1"/>
    </xf>
    <xf numFmtId="0" fontId="44" fillId="0" borderId="41" xfId="79" applyFont="1" applyBorder="1" applyAlignment="1" applyProtection="1">
      <alignment horizontal="left" vertical="center"/>
      <protection hidden="1"/>
    </xf>
    <xf numFmtId="2" fontId="44" fillId="19" borderId="39" xfId="61" applyNumberFormat="1" applyFont="1" applyFill="1" applyBorder="1" applyAlignment="1" applyProtection="1">
      <alignment vertical="center" wrapText="1"/>
      <protection locked="0" hidden="1"/>
    </xf>
    <xf numFmtId="4" fontId="44" fillId="19" borderId="39" xfId="61" applyNumberFormat="1" applyFont="1" applyFill="1" applyBorder="1" applyAlignment="1" applyProtection="1">
      <alignment vertical="center" wrapText="1"/>
      <protection locked="0" hidden="1"/>
    </xf>
    <xf numFmtId="0" fontId="44" fillId="0" borderId="13" xfId="61" applyFont="1" applyBorder="1" applyAlignment="1" applyProtection="1">
      <alignment horizontal="center"/>
      <protection hidden="1"/>
    </xf>
    <xf numFmtId="0" fontId="44" fillId="0" borderId="0" xfId="79" applyNumberFormat="1" applyFont="1" applyFill="1" applyBorder="1" applyAlignment="1" applyProtection="1">
      <alignment vertical="top"/>
      <protection hidden="1"/>
    </xf>
    <xf numFmtId="0" fontId="43" fillId="0" borderId="24" xfId="79" applyFont="1" applyBorder="1" applyAlignment="1" applyProtection="1">
      <alignment horizontal="center" vertical="center" wrapText="1"/>
      <protection hidden="1"/>
    </xf>
    <xf numFmtId="0" fontId="44" fillId="0" borderId="14" xfId="79" applyFont="1" applyBorder="1" applyAlignment="1" applyProtection="1">
      <alignment horizontal="center" vertical="top"/>
      <protection hidden="1"/>
    </xf>
    <xf numFmtId="0" fontId="44" fillId="0" borderId="39" xfId="61" applyFont="1" applyBorder="1" applyAlignment="1" applyProtection="1">
      <alignment vertical="center" wrapText="1"/>
      <protection hidden="1"/>
    </xf>
    <xf numFmtId="0" fontId="43" fillId="0" borderId="17" xfId="79" applyFont="1" applyBorder="1" applyAlignment="1" applyProtection="1">
      <alignment horizontal="center" vertical="center" wrapText="1"/>
      <protection hidden="1"/>
    </xf>
    <xf numFmtId="0" fontId="43" fillId="0" borderId="15" xfId="79" applyFont="1" applyBorder="1" applyAlignment="1" applyProtection="1">
      <alignment horizontal="center" vertical="center" wrapText="1"/>
      <protection hidden="1"/>
    </xf>
    <xf numFmtId="0" fontId="44" fillId="0" borderId="41" xfId="79" applyFont="1" applyBorder="1" applyAlignment="1" applyProtection="1">
      <alignment horizontal="right" vertical="center"/>
      <protection hidden="1"/>
    </xf>
    <xf numFmtId="0" fontId="44" fillId="0" borderId="36" xfId="79" applyFont="1" applyBorder="1" applyAlignment="1" applyProtection="1">
      <alignment horizontal="right" vertical="center"/>
      <protection hidden="1"/>
    </xf>
    <xf numFmtId="4" fontId="44" fillId="19" borderId="13" xfId="79" applyNumberFormat="1" applyFont="1" applyFill="1" applyBorder="1" applyAlignment="1" applyProtection="1">
      <alignment horizontal="center" vertical="center"/>
      <protection hidden="1"/>
    </xf>
    <xf numFmtId="10" fontId="44" fillId="19" borderId="39" xfId="79" applyNumberFormat="1" applyFont="1" applyFill="1" applyBorder="1" applyAlignment="1" applyProtection="1">
      <alignment horizontal="right" vertical="center" wrapText="1"/>
      <protection locked="0" hidden="1"/>
    </xf>
    <xf numFmtId="164" fontId="44" fillId="0" borderId="0" xfId="61" applyNumberFormat="1" applyFont="1" applyProtection="1">
      <protection hidden="1"/>
    </xf>
    <xf numFmtId="0" fontId="43" fillId="0" borderId="38" xfId="79" applyFont="1" applyBorder="1" applyAlignment="1" applyProtection="1">
      <alignment horizontal="center" vertical="center" wrapText="1"/>
      <protection hidden="1"/>
    </xf>
    <xf numFmtId="0" fontId="43" fillId="0" borderId="16" xfId="79" applyFont="1" applyBorder="1" applyAlignment="1" applyProtection="1">
      <alignment horizontal="center" vertical="center" wrapText="1"/>
      <protection hidden="1"/>
    </xf>
    <xf numFmtId="0" fontId="44" fillId="0" borderId="65" xfId="79" applyNumberFormat="1" applyFont="1" applyFill="1" applyBorder="1" applyAlignment="1" applyProtection="1">
      <alignment vertical="top"/>
      <protection hidden="1"/>
    </xf>
    <xf numFmtId="0" fontId="44" fillId="0" borderId="65" xfId="79" applyFont="1" applyBorder="1" applyAlignment="1" applyProtection="1">
      <alignment horizontal="right" vertical="center"/>
      <protection hidden="1"/>
    </xf>
    <xf numFmtId="0" fontId="44" fillId="0" borderId="66" xfId="79" applyFont="1" applyBorder="1" applyAlignment="1" applyProtection="1">
      <alignment horizontal="right" vertical="center"/>
      <protection hidden="1"/>
    </xf>
    <xf numFmtId="0" fontId="44" fillId="0" borderId="13" xfId="79" applyNumberFormat="1" applyFont="1" applyFill="1" applyBorder="1" applyAlignment="1" applyProtection="1">
      <alignment vertical="center"/>
      <protection hidden="1"/>
    </xf>
    <xf numFmtId="0" fontId="44" fillId="0" borderId="13" xfId="79" applyFont="1" applyBorder="1" applyAlignment="1" applyProtection="1">
      <alignment vertical="top"/>
      <protection hidden="1"/>
    </xf>
    <xf numFmtId="164" fontId="44" fillId="0" borderId="13" xfId="61" applyNumberFormat="1" applyFont="1" applyBorder="1" applyAlignment="1" applyProtection="1">
      <alignment horizontal="center" vertical="center" wrapText="1"/>
      <protection hidden="1"/>
    </xf>
    <xf numFmtId="0" fontId="44" fillId="0" borderId="14" xfId="79" applyNumberFormat="1" applyFont="1" applyFill="1" applyBorder="1" applyAlignment="1" applyProtection="1">
      <alignment vertical="center"/>
      <protection hidden="1"/>
    </xf>
    <xf numFmtId="0" fontId="44" fillId="0" borderId="22" xfId="79" applyFont="1" applyBorder="1" applyAlignment="1" applyProtection="1">
      <alignment vertical="top"/>
      <protection hidden="1"/>
    </xf>
    <xf numFmtId="0" fontId="44" fillId="0" borderId="47" xfId="79" applyFont="1" applyBorder="1" applyAlignment="1" applyProtection="1">
      <alignment horizontal="left" vertical="top"/>
      <protection hidden="1"/>
    </xf>
    <xf numFmtId="0" fontId="44" fillId="0" borderId="27" xfId="79" applyFont="1" applyBorder="1" applyAlignment="1" applyProtection="1">
      <alignment horizontal="left" vertical="top"/>
      <protection hidden="1"/>
    </xf>
    <xf numFmtId="0" fontId="44" fillId="0" borderId="59" xfId="79" applyFont="1" applyBorder="1" applyAlignment="1" applyProtection="1">
      <alignment horizontal="left" vertical="top"/>
      <protection hidden="1"/>
    </xf>
    <xf numFmtId="0" fontId="44" fillId="0" borderId="15" xfId="79" applyNumberFormat="1" applyFont="1" applyFill="1" applyBorder="1" applyAlignment="1" applyProtection="1">
      <alignment vertical="center"/>
      <protection hidden="1"/>
    </xf>
    <xf numFmtId="0" fontId="44" fillId="0" borderId="24" xfId="79" applyFont="1" applyBorder="1" applyAlignment="1" applyProtection="1">
      <alignment vertical="top"/>
      <protection hidden="1"/>
    </xf>
    <xf numFmtId="0" fontId="44" fillId="0" borderId="16" xfId="79" applyNumberFormat="1" applyFont="1" applyFill="1" applyBorder="1" applyAlignment="1" applyProtection="1">
      <alignment vertical="center"/>
      <protection hidden="1"/>
    </xf>
    <xf numFmtId="0" fontId="44" fillId="0" borderId="0" xfId="79" applyNumberFormat="1" applyFont="1" applyFill="1" applyBorder="1" applyAlignment="1" applyProtection="1">
      <alignment vertical="center"/>
      <protection hidden="1"/>
    </xf>
    <xf numFmtId="0" fontId="44" fillId="0" borderId="0" xfId="79" applyFont="1" applyBorder="1" applyAlignment="1" applyProtection="1">
      <alignment vertical="top"/>
      <protection hidden="1"/>
    </xf>
    <xf numFmtId="0" fontId="43" fillId="0" borderId="0" xfId="79" applyFont="1" applyAlignment="1" applyProtection="1">
      <alignment horizontal="center" vertical="center" wrapText="1"/>
      <protection hidden="1"/>
    </xf>
    <xf numFmtId="0" fontId="44" fillId="0" borderId="0" xfId="79" applyFont="1" applyBorder="1" applyAlignment="1" applyProtection="1">
      <alignment vertical="center"/>
      <protection hidden="1"/>
    </xf>
    <xf numFmtId="0" fontId="44" fillId="0" borderId="0" xfId="79" applyFont="1" applyBorder="1" applyAlignment="1" applyProtection="1">
      <alignment horizontal="left" vertical="center"/>
      <protection hidden="1"/>
    </xf>
    <xf numFmtId="0" fontId="43" fillId="0" borderId="0" xfId="79" applyFont="1" applyBorder="1" applyAlignment="1" applyProtection="1">
      <alignment horizontal="center" vertical="center" wrapText="1"/>
      <protection hidden="1"/>
    </xf>
    <xf numFmtId="0" fontId="44" fillId="0" borderId="0" xfId="79" applyNumberFormat="1" applyFont="1" applyFill="1" applyBorder="1" applyAlignment="1" applyProtection="1">
      <alignment horizontal="left" vertical="center" indent="6"/>
      <protection hidden="1"/>
    </xf>
    <xf numFmtId="0" fontId="44" fillId="0" borderId="0" xfId="79" applyFont="1" applyBorder="1" applyAlignment="1" applyProtection="1">
      <alignment horizontal="justify" vertical="center"/>
      <protection hidden="1"/>
    </xf>
    <xf numFmtId="4" fontId="44" fillId="0" borderId="13" xfId="61" applyNumberFormat="1" applyFont="1" applyBorder="1" applyProtection="1">
      <protection hidden="1"/>
    </xf>
    <xf numFmtId="0" fontId="44" fillId="0" borderId="0" xfId="61" applyFont="1" applyAlignment="1" applyProtection="1">
      <alignment vertical="center"/>
      <protection hidden="1"/>
    </xf>
    <xf numFmtId="183" fontId="43" fillId="0" borderId="0" xfId="73" applyNumberFormat="1" applyFont="1" applyAlignment="1" applyProtection="1">
      <alignment horizontal="left" vertical="center"/>
      <protection hidden="1"/>
    </xf>
    <xf numFmtId="184" fontId="44" fillId="0" borderId="0" xfId="61" applyNumberFormat="1" applyFont="1" applyProtection="1">
      <protection hidden="1"/>
    </xf>
    <xf numFmtId="183" fontId="43" fillId="0" borderId="0" xfId="73" applyNumberFormat="1" applyFont="1" applyAlignment="1" applyProtection="1">
      <alignment vertical="center"/>
      <protection hidden="1"/>
    </xf>
    <xf numFmtId="0" fontId="44" fillId="0" borderId="0" xfId="73" applyFont="1" applyAlignment="1" applyProtection="1">
      <alignment horizontal="left" vertical="center" indent="1"/>
      <protection hidden="1"/>
    </xf>
    <xf numFmtId="0" fontId="43" fillId="0" borderId="0" xfId="73" applyFont="1" applyAlignment="1" applyProtection="1">
      <alignment horizontal="right" vertical="center"/>
      <protection hidden="1"/>
    </xf>
    <xf numFmtId="0" fontId="44" fillId="0" borderId="0" xfId="83" applyFont="1" applyAlignment="1" applyProtection="1">
      <alignment horizontal="left" vertical="center" indent="1"/>
      <protection hidden="1"/>
    </xf>
    <xf numFmtId="0" fontId="44" fillId="0" borderId="82" xfId="79" applyNumberFormat="1" applyFont="1" applyFill="1" applyBorder="1" applyAlignment="1" applyProtection="1">
      <alignment horizontal="left" vertical="center" indent="3"/>
      <protection hidden="1"/>
    </xf>
    <xf numFmtId="0" fontId="44" fillId="0" borderId="65" xfId="79" applyFont="1" applyBorder="1" applyAlignment="1" applyProtection="1">
      <alignment horizontal="center" vertical="center"/>
      <protection hidden="1"/>
    </xf>
    <xf numFmtId="0" fontId="44" fillId="0" borderId="66" xfId="79" applyFont="1" applyFill="1" applyBorder="1" applyAlignment="1" applyProtection="1">
      <alignment horizontal="right" vertical="center"/>
      <protection hidden="1"/>
    </xf>
    <xf numFmtId="0" fontId="43" fillId="0" borderId="25" xfId="0" applyFont="1" applyBorder="1" applyAlignment="1" applyProtection="1">
      <alignment vertical="top" wrapText="1"/>
      <protection hidden="1"/>
    </xf>
    <xf numFmtId="49" fontId="44" fillId="0" borderId="0" xfId="82" applyNumberFormat="1" applyFont="1"/>
    <xf numFmtId="0" fontId="44" fillId="0" borderId="0" xfId="0" applyFont="1" applyAlignment="1">
      <alignment horizontal="left" vertical="top" indent="15"/>
    </xf>
    <xf numFmtId="0" fontId="44" fillId="0" borderId="0" xfId="82" applyFont="1" applyAlignment="1">
      <alignment horizontal="left" indent="15"/>
    </xf>
    <xf numFmtId="0" fontId="43" fillId="0" borderId="0" xfId="82" applyFont="1" applyAlignment="1">
      <alignment vertical="top" wrapText="1"/>
    </xf>
    <xf numFmtId="0" fontId="43" fillId="0" borderId="0" xfId="82" applyFont="1" applyAlignment="1">
      <alignment horizontal="left"/>
    </xf>
    <xf numFmtId="171" fontId="44" fillId="0" borderId="16" xfId="45" applyNumberFormat="1" applyFont="1" applyBorder="1" applyAlignment="1">
      <alignment vertical="top" wrapText="1"/>
    </xf>
    <xf numFmtId="171" fontId="44" fillId="27" borderId="16" xfId="45" applyNumberFormat="1" applyFont="1" applyFill="1" applyBorder="1" applyAlignment="1" applyProtection="1">
      <alignment vertical="top" wrapText="1"/>
      <protection locked="0"/>
    </xf>
    <xf numFmtId="171" fontId="44" fillId="0" borderId="13" xfId="45" applyNumberFormat="1" applyFont="1" applyBorder="1" applyAlignment="1">
      <alignment vertical="top" wrapText="1"/>
    </xf>
    <xf numFmtId="171" fontId="44" fillId="27" borderId="13" xfId="45" applyNumberFormat="1" applyFont="1" applyFill="1" applyBorder="1" applyAlignment="1" applyProtection="1">
      <alignment vertical="top" wrapText="1"/>
      <protection locked="0"/>
    </xf>
    <xf numFmtId="0" fontId="44" fillId="24" borderId="0" xfId="82" applyFont="1" applyFill="1" applyAlignment="1">
      <alignment vertical="top" wrapText="1"/>
    </xf>
    <xf numFmtId="0" fontId="43" fillId="24" borderId="0" xfId="0" applyFont="1" applyFill="1" applyAlignment="1" applyProtection="1">
      <alignment horizontal="left" vertical="top" wrapText="1"/>
      <protection hidden="1"/>
    </xf>
    <xf numFmtId="3" fontId="43" fillId="24" borderId="0" xfId="0" applyNumberFormat="1" applyFont="1" applyFill="1" applyAlignment="1">
      <alignment horizontal="right" vertical="top"/>
    </xf>
    <xf numFmtId="181" fontId="43" fillId="0" borderId="0" xfId="82" applyNumberFormat="1" applyFont="1" applyAlignment="1">
      <alignment horizontal="left"/>
    </xf>
    <xf numFmtId="0" fontId="44" fillId="0" borderId="0" xfId="82" applyFont="1" applyAlignment="1">
      <alignment horizontal="right"/>
    </xf>
    <xf numFmtId="0" fontId="44" fillId="0" borderId="0" xfId="0" applyFont="1" applyAlignment="1">
      <alignment horizontal="justify" vertical="top" wrapText="1"/>
    </xf>
    <xf numFmtId="0" fontId="44" fillId="0" borderId="23" xfId="82" applyFont="1" applyBorder="1" applyAlignment="1">
      <alignment horizontal="center" vertical="center" wrapText="1"/>
    </xf>
    <xf numFmtId="171" fontId="44" fillId="27" borderId="16" xfId="45" applyNumberFormat="1" applyFont="1" applyFill="1" applyBorder="1" applyAlignment="1" applyProtection="1">
      <alignment horizontal="center" vertical="top" wrapText="1"/>
      <protection locked="0"/>
    </xf>
    <xf numFmtId="171" fontId="44" fillId="27" borderId="13" xfId="45" applyNumberFormat="1" applyFont="1" applyFill="1" applyBorder="1" applyAlignment="1" applyProtection="1">
      <alignment horizontal="center" vertical="top" wrapText="1"/>
      <protection locked="0"/>
    </xf>
    <xf numFmtId="14" fontId="43" fillId="0" borderId="0" xfId="82" applyNumberFormat="1" applyFont="1" applyAlignment="1">
      <alignment horizontal="left"/>
    </xf>
    <xf numFmtId="171" fontId="44" fillId="0" borderId="50" xfId="45" applyNumberFormat="1" applyFont="1" applyBorder="1" applyAlignment="1">
      <alignment vertical="top" wrapText="1"/>
    </xf>
    <xf numFmtId="0" fontId="44" fillId="27" borderId="57" xfId="82" applyFont="1" applyFill="1" applyBorder="1" applyAlignment="1" applyProtection="1">
      <alignment horizontal="right" vertical="top"/>
      <protection locked="0"/>
    </xf>
    <xf numFmtId="171" fontId="44" fillId="0" borderId="19" xfId="45" applyNumberFormat="1" applyFont="1" applyBorder="1" applyAlignment="1">
      <alignment vertical="top" wrapText="1"/>
    </xf>
    <xf numFmtId="0" fontId="43" fillId="0" borderId="49" xfId="82" applyFont="1" applyBorder="1" applyAlignment="1">
      <alignment horizontal="center" vertical="center" wrapText="1"/>
    </xf>
    <xf numFmtId="0" fontId="43" fillId="0" borderId="73" xfId="0" applyFont="1" applyBorder="1" applyAlignment="1">
      <alignment horizontal="center" vertical="center" wrapText="1"/>
    </xf>
    <xf numFmtId="0" fontId="44" fillId="0" borderId="50" xfId="82" applyFont="1" applyBorder="1" applyAlignment="1">
      <alignment horizontal="center" vertical="center" wrapText="1"/>
    </xf>
    <xf numFmtId="0" fontId="43" fillId="0" borderId="43" xfId="82" applyFont="1" applyBorder="1" applyAlignment="1">
      <alignment horizontal="center" vertical="center" wrapText="1"/>
    </xf>
    <xf numFmtId="3" fontId="44" fillId="27" borderId="57" xfId="82" applyNumberFormat="1" applyFont="1" applyFill="1" applyBorder="1" applyAlignment="1" applyProtection="1">
      <alignment horizontal="right" vertical="top"/>
      <protection locked="0"/>
    </xf>
    <xf numFmtId="0" fontId="43" fillId="0" borderId="25" xfId="73" applyFont="1" applyBorder="1" applyAlignment="1" applyProtection="1">
      <alignment vertical="center"/>
      <protection hidden="1"/>
    </xf>
    <xf numFmtId="0" fontId="44" fillId="0" borderId="25" xfId="73" applyFont="1" applyBorder="1" applyAlignment="1" applyProtection="1">
      <alignment vertical="center"/>
      <protection hidden="1"/>
    </xf>
    <xf numFmtId="0" fontId="43" fillId="0" borderId="25" xfId="73" applyFont="1" applyBorder="1" applyAlignment="1" applyProtection="1">
      <alignment horizontal="right" vertical="center"/>
      <protection hidden="1"/>
    </xf>
    <xf numFmtId="0" fontId="44" fillId="0" borderId="0" xfId="73" applyFont="1" applyAlignment="1" applyProtection="1">
      <alignment vertical="center"/>
      <protection hidden="1"/>
    </xf>
    <xf numFmtId="0" fontId="44" fillId="0" borderId="0" xfId="73" applyFont="1" applyProtection="1">
      <protection hidden="1"/>
    </xf>
    <xf numFmtId="0" fontId="70" fillId="0" borderId="0" xfId="73" applyFont="1" applyProtection="1">
      <protection hidden="1"/>
    </xf>
    <xf numFmtId="0" fontId="70" fillId="0" borderId="0" xfId="73" applyFont="1" applyAlignment="1" applyProtection="1">
      <alignment horizontal="center" vertical="center"/>
      <protection hidden="1"/>
    </xf>
    <xf numFmtId="0" fontId="43" fillId="0" borderId="0" xfId="73" applyFont="1" applyAlignment="1" applyProtection="1">
      <alignment horizontal="center" vertical="center"/>
      <protection hidden="1"/>
    </xf>
    <xf numFmtId="0" fontId="44" fillId="0" borderId="0" xfId="73" applyFont="1" applyAlignment="1" applyProtection="1">
      <alignment horizontal="left" vertical="center"/>
      <protection hidden="1"/>
    </xf>
    <xf numFmtId="0" fontId="70" fillId="0" borderId="0" xfId="73" applyFont="1" applyAlignment="1" applyProtection="1">
      <alignment horizontal="center"/>
      <protection hidden="1"/>
    </xf>
    <xf numFmtId="183" fontId="44" fillId="0" borderId="0" xfId="73" applyNumberFormat="1" applyFont="1" applyAlignment="1" applyProtection="1">
      <alignment horizontal="left" vertical="center"/>
      <protection hidden="1"/>
    </xf>
    <xf numFmtId="0" fontId="43" fillId="0" borderId="0" xfId="75" applyFont="1" applyAlignment="1" applyProtection="1">
      <alignment horizontal="left" vertical="center"/>
      <protection hidden="1"/>
    </xf>
    <xf numFmtId="0" fontId="44" fillId="0" borderId="0" xfId="73" applyFont="1" applyAlignment="1" applyProtection="1">
      <alignment horizontal="justify" vertical="center"/>
      <protection hidden="1"/>
    </xf>
    <xf numFmtId="0" fontId="44" fillId="0" borderId="0" xfId="84" applyFont="1" applyAlignment="1" applyProtection="1">
      <alignment horizontal="left" vertical="center"/>
      <protection hidden="1"/>
    </xf>
    <xf numFmtId="0" fontId="44" fillId="0" borderId="0" xfId="73" applyFont="1" applyAlignment="1" applyProtection="1">
      <alignment vertical="top"/>
      <protection hidden="1"/>
    </xf>
    <xf numFmtId="169" fontId="44" fillId="0" borderId="0" xfId="73" applyNumberFormat="1" applyFont="1" applyAlignment="1" applyProtection="1">
      <alignment horizontal="center" vertical="top"/>
      <protection hidden="1"/>
    </xf>
    <xf numFmtId="0" fontId="44" fillId="0" borderId="13" xfId="73" applyFont="1" applyBorder="1" applyAlignment="1" applyProtection="1">
      <alignment horizontal="justify"/>
      <protection hidden="1"/>
    </xf>
    <xf numFmtId="0" fontId="44" fillId="0" borderId="0" xfId="73" quotePrefix="1" applyFont="1" applyAlignment="1" applyProtection="1">
      <alignment horizontal="justify"/>
      <protection hidden="1"/>
    </xf>
    <xf numFmtId="4" fontId="43" fillId="0" borderId="0" xfId="73" applyNumberFormat="1" applyFont="1" applyAlignment="1" applyProtection="1">
      <alignment vertical="center"/>
      <protection hidden="1"/>
    </xf>
    <xf numFmtId="0" fontId="43" fillId="0" borderId="0" xfId="73" applyFont="1" applyAlignment="1" applyProtection="1">
      <alignment horizontal="justify" vertical="center"/>
      <protection hidden="1"/>
    </xf>
    <xf numFmtId="169" fontId="44" fillId="0" borderId="0" xfId="73" applyNumberFormat="1" applyFont="1" applyAlignment="1" applyProtection="1">
      <alignment horizontal="center" vertical="center"/>
      <protection hidden="1"/>
    </xf>
    <xf numFmtId="0" fontId="70" fillId="0" borderId="0" xfId="73" applyFont="1" applyAlignment="1" applyProtection="1">
      <alignment vertical="center"/>
      <protection hidden="1"/>
    </xf>
    <xf numFmtId="0" fontId="44" fillId="0" borderId="0" xfId="74" applyFont="1" applyAlignment="1" applyProtection="1">
      <alignment horizontal="center" vertical="top"/>
      <protection hidden="1"/>
    </xf>
    <xf numFmtId="0" fontId="44" fillId="0" borderId="0" xfId="74" applyFont="1" applyAlignment="1" applyProtection="1">
      <alignment vertical="center"/>
      <protection hidden="1"/>
    </xf>
    <xf numFmtId="0" fontId="44" fillId="0" borderId="0" xfId="74" applyFont="1" applyProtection="1">
      <protection hidden="1"/>
    </xf>
    <xf numFmtId="0" fontId="44" fillId="0" borderId="0" xfId="74" applyFont="1" applyAlignment="1" applyProtection="1">
      <alignment horizontal="center" vertical="center"/>
      <protection hidden="1"/>
    </xf>
    <xf numFmtId="0" fontId="44" fillId="0" borderId="18" xfId="61" applyFont="1" applyBorder="1" applyAlignment="1" applyProtection="1">
      <alignment vertical="top" wrapText="1"/>
      <protection hidden="1"/>
    </xf>
    <xf numFmtId="0" fontId="44" fillId="0" borderId="0" xfId="73" applyFont="1" applyAlignment="1" applyProtection="1">
      <alignment horizontal="center" vertical="top"/>
      <protection hidden="1"/>
    </xf>
    <xf numFmtId="0" fontId="44" fillId="0" borderId="0" xfId="72" applyFont="1" applyAlignment="1" applyProtection="1">
      <alignment vertical="center"/>
      <protection hidden="1"/>
    </xf>
    <xf numFmtId="0" fontId="44" fillId="0" borderId="0" xfId="72" applyFont="1" applyAlignment="1" applyProtection="1">
      <alignment horizontal="center" vertical="center" wrapText="1"/>
      <protection hidden="1"/>
    </xf>
    <xf numFmtId="0" fontId="44" fillId="0" borderId="0" xfId="72" applyFont="1" applyProtection="1">
      <protection hidden="1"/>
    </xf>
    <xf numFmtId="0" fontId="44" fillId="0" borderId="0" xfId="72" applyFont="1" applyAlignment="1" applyProtection="1">
      <alignment horizontal="justify" vertical="center"/>
      <protection hidden="1"/>
    </xf>
    <xf numFmtId="169" fontId="44" fillId="0" borderId="0" xfId="72" applyNumberFormat="1" applyFont="1" applyAlignment="1" applyProtection="1">
      <alignment horizontal="center" vertical="center"/>
      <protection hidden="1"/>
    </xf>
    <xf numFmtId="0" fontId="44" fillId="0" borderId="0" xfId="72" applyFont="1" applyAlignment="1" applyProtection="1">
      <alignment horizontal="right" vertical="center"/>
      <protection hidden="1"/>
    </xf>
    <xf numFmtId="0" fontId="43" fillId="0" borderId="0" xfId="73" applyFont="1" applyAlignment="1" applyProtection="1">
      <alignment horizontal="left" vertical="center" indent="2"/>
      <protection hidden="1"/>
    </xf>
    <xf numFmtId="183" fontId="43" fillId="0" borderId="0" xfId="72" applyNumberFormat="1" applyFont="1" applyAlignment="1" applyProtection="1">
      <alignment horizontal="left" vertical="center" indent="1"/>
      <protection hidden="1"/>
    </xf>
    <xf numFmtId="0" fontId="44" fillId="0" borderId="0" xfId="72" applyFont="1" applyAlignment="1" applyProtection="1">
      <alignment horizontal="left" vertical="center" indent="2"/>
      <protection hidden="1"/>
    </xf>
    <xf numFmtId="0" fontId="43" fillId="0" borderId="0" xfId="72" applyFont="1" applyAlignment="1" applyProtection="1">
      <alignment horizontal="left" vertical="center"/>
      <protection hidden="1"/>
    </xf>
    <xf numFmtId="0" fontId="43" fillId="0" borderId="0" xfId="73" applyFont="1" applyAlignment="1" applyProtection="1">
      <alignment horizontal="left" vertical="center"/>
      <protection hidden="1"/>
    </xf>
    <xf numFmtId="0" fontId="44" fillId="0" borderId="0" xfId="82" applyFont="1" applyAlignment="1" applyProtection="1">
      <alignment horizontal="left" vertical="top"/>
      <protection hidden="1"/>
    </xf>
    <xf numFmtId="0" fontId="55" fillId="0" borderId="25" xfId="0" applyFont="1" applyBorder="1" applyAlignment="1" applyProtection="1">
      <alignment horizontal="center" vertical="top" wrapText="1"/>
      <protection hidden="1"/>
    </xf>
    <xf numFmtId="0" fontId="55" fillId="31" borderId="0" xfId="0" applyFont="1" applyFill="1" applyAlignment="1" applyProtection="1">
      <alignment horizontal="center" vertical="top"/>
      <protection hidden="1"/>
    </xf>
    <xf numFmtId="0" fontId="55" fillId="31" borderId="0" xfId="0" applyFont="1" applyFill="1" applyAlignment="1" applyProtection="1">
      <alignment horizontal="left" vertical="top"/>
      <protection hidden="1"/>
    </xf>
    <xf numFmtId="0" fontId="63" fillId="0" borderId="0" xfId="0" applyFont="1" applyAlignment="1" applyProtection="1">
      <alignment horizontal="left" vertical="top"/>
      <protection hidden="1"/>
    </xf>
    <xf numFmtId="0" fontId="55" fillId="0" borderId="0" xfId="0" applyFont="1" applyAlignment="1" applyProtection="1">
      <alignment horizontal="left" vertical="top"/>
      <protection hidden="1"/>
    </xf>
    <xf numFmtId="0" fontId="54" fillId="0" borderId="0" xfId="0" applyFont="1" applyAlignment="1" applyProtection="1">
      <alignment horizontal="center" vertical="top"/>
      <protection hidden="1"/>
    </xf>
    <xf numFmtId="0" fontId="54" fillId="0" borderId="0" xfId="0" applyFont="1" applyAlignment="1" applyProtection="1">
      <alignment horizontal="left" vertical="top" wrapText="1"/>
      <protection hidden="1"/>
    </xf>
    <xf numFmtId="185" fontId="54" fillId="0" borderId="0" xfId="34" applyNumberFormat="1" applyFont="1" applyFill="1" applyBorder="1" applyAlignment="1" applyProtection="1">
      <alignment horizontal="right" vertical="top"/>
      <protection hidden="1"/>
    </xf>
    <xf numFmtId="0" fontId="54" fillId="31" borderId="0" xfId="0" applyFont="1" applyFill="1" applyAlignment="1" applyProtection="1">
      <alignment horizontal="center" vertical="top"/>
      <protection hidden="1"/>
    </xf>
    <xf numFmtId="0" fontId="54" fillId="31" borderId="0" xfId="0" applyFont="1" applyFill="1" applyAlignment="1" applyProtection="1">
      <alignment horizontal="left" vertical="top"/>
      <protection hidden="1"/>
    </xf>
    <xf numFmtId="0" fontId="59" fillId="0" borderId="0" xfId="0" applyFont="1" applyAlignment="1" applyProtection="1">
      <alignment horizontal="left" vertical="top"/>
      <protection hidden="1"/>
    </xf>
    <xf numFmtId="0" fontId="58" fillId="24" borderId="0" xfId="0" applyFont="1" applyFill="1" applyAlignment="1" applyProtection="1">
      <alignment horizontal="center" vertical="top" wrapText="1"/>
      <protection hidden="1"/>
    </xf>
    <xf numFmtId="0" fontId="58" fillId="24" borderId="0" xfId="0" applyFont="1" applyFill="1" applyAlignment="1" applyProtection="1">
      <alignment horizontal="left" vertical="top" wrapText="1"/>
      <protection hidden="1"/>
    </xf>
    <xf numFmtId="185" fontId="58" fillId="24" borderId="0" xfId="34" applyNumberFormat="1" applyFont="1" applyFill="1" applyBorder="1" applyAlignment="1" applyProtection="1">
      <alignment horizontal="right" vertical="top" wrapText="1"/>
      <protection hidden="1"/>
    </xf>
    <xf numFmtId="0" fontId="59" fillId="24" borderId="0" xfId="0" applyFont="1" applyFill="1" applyAlignment="1" applyProtection="1">
      <alignment horizontal="left" vertical="top"/>
      <protection hidden="1"/>
    </xf>
    <xf numFmtId="0" fontId="54" fillId="24" borderId="0" xfId="0" applyFont="1" applyFill="1" applyAlignment="1" applyProtection="1">
      <alignment horizontal="left" vertical="top"/>
      <protection hidden="1"/>
    </xf>
    <xf numFmtId="0" fontId="53" fillId="0" borderId="0" xfId="0" applyFont="1" applyAlignment="1" applyProtection="1">
      <alignment horizontal="center" vertical="top"/>
      <protection hidden="1"/>
    </xf>
    <xf numFmtId="0" fontId="53" fillId="0" borderId="0" xfId="0" applyFont="1" applyAlignment="1" applyProtection="1">
      <alignment horizontal="left" vertical="top"/>
      <protection hidden="1"/>
    </xf>
    <xf numFmtId="0" fontId="53" fillId="0" borderId="0" xfId="82" applyFont="1" applyAlignment="1" applyProtection="1">
      <alignment horizontal="left" vertical="top"/>
      <protection hidden="1"/>
    </xf>
    <xf numFmtId="0" fontId="44" fillId="0" borderId="0" xfId="82" applyFont="1" applyAlignment="1" applyProtection="1">
      <alignment horizontal="center" vertical="top"/>
      <protection hidden="1"/>
    </xf>
    <xf numFmtId="0" fontId="54" fillId="0" borderId="0" xfId="82" applyFont="1" applyAlignment="1" applyProtection="1">
      <alignment horizontal="left" vertical="top"/>
      <protection hidden="1"/>
    </xf>
    <xf numFmtId="0" fontId="44" fillId="0" borderId="0" xfId="82" applyFont="1" applyAlignment="1" applyProtection="1">
      <alignment horizontal="left" vertical="top" wrapText="1"/>
      <protection hidden="1"/>
    </xf>
    <xf numFmtId="185" fontId="44" fillId="0" borderId="0" xfId="34" applyNumberFormat="1" applyFont="1" applyBorder="1" applyAlignment="1" applyProtection="1">
      <alignment horizontal="right" vertical="top"/>
      <protection hidden="1"/>
    </xf>
    <xf numFmtId="0" fontId="44" fillId="0" borderId="0" xfId="0" applyFont="1" applyAlignment="1" applyProtection="1">
      <alignment horizontal="center" vertical="top"/>
      <protection hidden="1"/>
    </xf>
    <xf numFmtId="0" fontId="44" fillId="0" borderId="48" xfId="0" applyFont="1" applyBorder="1" applyAlignment="1" applyProtection="1">
      <alignment horizontal="center" vertical="top"/>
      <protection hidden="1"/>
    </xf>
    <xf numFmtId="0" fontId="61" fillId="31" borderId="0" xfId="0" applyFont="1" applyFill="1" applyAlignment="1" applyProtection="1">
      <alignment horizontal="left" vertical="top"/>
      <protection hidden="1"/>
    </xf>
    <xf numFmtId="0" fontId="62" fillId="0" borderId="0" xfId="0" applyFont="1" applyAlignment="1" applyProtection="1">
      <alignment horizontal="left" vertical="top"/>
      <protection hidden="1"/>
    </xf>
    <xf numFmtId="0" fontId="61" fillId="0" borderId="0" xfId="0" applyFont="1" applyAlignment="1" applyProtection="1">
      <alignment horizontal="left" vertical="top"/>
      <protection hidden="1"/>
    </xf>
    <xf numFmtId="0" fontId="44" fillId="0" borderId="19" xfId="0" applyFont="1" applyBorder="1" applyAlignment="1" applyProtection="1">
      <alignment horizontal="center" vertical="top" wrapText="1"/>
      <protection hidden="1"/>
    </xf>
    <xf numFmtId="0" fontId="44" fillId="0" borderId="13" xfId="0" applyFont="1" applyBorder="1" applyAlignment="1" applyProtection="1">
      <alignment horizontal="center" vertical="top" wrapText="1"/>
      <protection hidden="1"/>
    </xf>
    <xf numFmtId="0" fontId="54" fillId="31" borderId="13" xfId="0" applyFont="1" applyFill="1" applyBorder="1" applyAlignment="1" applyProtection="1">
      <alignment horizontal="center" vertical="top"/>
      <protection hidden="1"/>
    </xf>
    <xf numFmtId="0" fontId="54" fillId="31" borderId="0" xfId="0" applyFont="1" applyFill="1" applyAlignment="1" applyProtection="1">
      <alignment horizontal="left" vertical="top" wrapText="1"/>
      <protection hidden="1"/>
    </xf>
    <xf numFmtId="4" fontId="44" fillId="0" borderId="13" xfId="34" applyNumberFormat="1" applyFont="1" applyFill="1" applyBorder="1" applyAlignment="1" applyProtection="1">
      <alignment horizontal="right" vertical="top" wrapText="1"/>
      <protection hidden="1"/>
    </xf>
    <xf numFmtId="0" fontId="54" fillId="31" borderId="0" xfId="0" applyFont="1" applyFill="1" applyAlignment="1" applyProtection="1">
      <alignment horizontal="center" vertical="top" wrapText="1"/>
      <protection hidden="1"/>
    </xf>
    <xf numFmtId="0" fontId="44" fillId="18" borderId="13" xfId="0" applyFont="1" applyFill="1" applyBorder="1" applyAlignment="1" applyProtection="1">
      <alignment horizontal="center" vertical="top"/>
      <protection hidden="1"/>
    </xf>
    <xf numFmtId="0" fontId="44" fillId="18" borderId="51" xfId="0" applyFont="1" applyFill="1" applyBorder="1" applyAlignment="1" applyProtection="1">
      <alignment horizontal="center" vertical="top"/>
      <protection hidden="1"/>
    </xf>
    <xf numFmtId="4" fontId="55" fillId="18" borderId="13" xfId="34" applyNumberFormat="1" applyFont="1" applyFill="1" applyBorder="1" applyAlignment="1" applyProtection="1">
      <alignment horizontal="right" vertical="top" wrapText="1"/>
      <protection hidden="1"/>
    </xf>
    <xf numFmtId="1" fontId="44" fillId="0" borderId="13" xfId="0" applyNumberFormat="1" applyFont="1" applyBorder="1" applyAlignment="1" applyProtection="1">
      <alignment horizontal="center" vertical="top"/>
      <protection hidden="1"/>
    </xf>
    <xf numFmtId="4" fontId="44" fillId="0" borderId="16" xfId="34" applyNumberFormat="1" applyFont="1" applyBorder="1" applyAlignment="1" applyProtection="1">
      <alignment horizontal="right" vertical="top" wrapText="1"/>
      <protection hidden="1"/>
    </xf>
    <xf numFmtId="0" fontId="43" fillId="18" borderId="19" xfId="0" applyFont="1" applyFill="1" applyBorder="1" applyAlignment="1" applyProtection="1">
      <alignment horizontal="center" vertical="top"/>
      <protection hidden="1"/>
    </xf>
    <xf numFmtId="4" fontId="44" fillId="24" borderId="14" xfId="34" applyNumberFormat="1" applyFont="1" applyFill="1" applyBorder="1" applyAlignment="1" applyProtection="1">
      <alignment horizontal="right" vertical="top" wrapText="1"/>
      <protection hidden="1"/>
    </xf>
    <xf numFmtId="0" fontId="54" fillId="24" borderId="0" xfId="0" applyFont="1" applyFill="1" applyAlignment="1" applyProtection="1">
      <alignment horizontal="center" vertical="top"/>
      <protection hidden="1"/>
    </xf>
    <xf numFmtId="0" fontId="54" fillId="24" borderId="0" xfId="0" applyFont="1" applyFill="1" applyAlignment="1" applyProtection="1">
      <alignment horizontal="left" vertical="top" wrapText="1"/>
      <protection hidden="1"/>
    </xf>
    <xf numFmtId="185" fontId="54" fillId="24" borderId="0" xfId="34" applyNumberFormat="1" applyFont="1" applyFill="1" applyBorder="1" applyAlignment="1" applyProtection="1">
      <alignment horizontal="right" vertical="top"/>
      <protection hidden="1"/>
    </xf>
    <xf numFmtId="0" fontId="54" fillId="0" borderId="0" xfId="0" applyFont="1" applyAlignment="1" applyProtection="1">
      <alignment horizontal="center" vertical="top" wrapText="1"/>
      <protection hidden="1"/>
    </xf>
    <xf numFmtId="0" fontId="54" fillId="0" borderId="0" xfId="0" applyFont="1" applyAlignment="1" applyProtection="1">
      <alignment horizontal="right" vertical="top" wrapText="1"/>
      <protection hidden="1"/>
    </xf>
    <xf numFmtId="185" fontId="54" fillId="0" borderId="0" xfId="34" applyNumberFormat="1" applyFont="1" applyBorder="1" applyAlignment="1" applyProtection="1">
      <alignment horizontal="right" vertical="top"/>
      <protection hidden="1"/>
    </xf>
    <xf numFmtId="4" fontId="54" fillId="0" borderId="0" xfId="0" applyNumberFormat="1" applyFont="1" applyAlignment="1" applyProtection="1">
      <alignment horizontal="right" vertical="top"/>
      <protection hidden="1"/>
    </xf>
    <xf numFmtId="4" fontId="44" fillId="25" borderId="13" xfId="34" applyNumberFormat="1" applyFont="1" applyFill="1" applyBorder="1" applyAlignment="1" applyProtection="1">
      <alignment horizontal="right" vertical="top" wrapText="1"/>
      <protection locked="0" hidden="1"/>
    </xf>
    <xf numFmtId="0" fontId="55" fillId="0" borderId="25" xfId="0" applyFont="1" applyBorder="1" applyAlignment="1" applyProtection="1">
      <alignment vertical="top" wrapText="1"/>
      <protection hidden="1"/>
    </xf>
    <xf numFmtId="0" fontId="67" fillId="0" borderId="25" xfId="0" applyFont="1" applyBorder="1" applyAlignment="1" applyProtection="1">
      <alignment horizontal="center" vertical="top" wrapText="1"/>
      <protection hidden="1"/>
    </xf>
    <xf numFmtId="185" fontId="55" fillId="0" borderId="25" xfId="34" applyNumberFormat="1" applyFont="1" applyFill="1" applyBorder="1" applyAlignment="1" applyProtection="1">
      <alignment vertical="top" wrapText="1"/>
      <protection hidden="1"/>
    </xf>
    <xf numFmtId="4" fontId="55" fillId="0" borderId="25" xfId="0" applyNumberFormat="1" applyFont="1" applyBorder="1" applyAlignment="1" applyProtection="1">
      <alignment horizontal="center" vertical="top" wrapText="1"/>
      <protection hidden="1"/>
    </xf>
    <xf numFmtId="0" fontId="67" fillId="0" borderId="0" xfId="0" applyFont="1" applyAlignment="1" applyProtection="1">
      <alignment vertical="top"/>
      <protection hidden="1"/>
    </xf>
    <xf numFmtId="0" fontId="55" fillId="0" borderId="0" xfId="0" applyFont="1" applyAlignment="1" applyProtection="1">
      <alignment horizontal="center" vertical="top"/>
      <protection hidden="1"/>
    </xf>
    <xf numFmtId="0" fontId="55" fillId="0" borderId="0" xfId="0" applyFont="1" applyAlignment="1" applyProtection="1">
      <alignment vertical="top"/>
      <protection hidden="1"/>
    </xf>
    <xf numFmtId="185" fontId="55" fillId="0" borderId="0" xfId="34" applyNumberFormat="1" applyFont="1" applyFill="1" applyAlignment="1" applyProtection="1">
      <alignment horizontal="center" vertical="top"/>
      <protection hidden="1"/>
    </xf>
    <xf numFmtId="0" fontId="67" fillId="0" borderId="0" xfId="0" applyFont="1" applyAlignment="1" applyProtection="1">
      <alignment horizontal="center" vertical="top"/>
      <protection hidden="1"/>
    </xf>
    <xf numFmtId="0" fontId="44" fillId="0" borderId="0" xfId="82" applyFont="1" applyAlignment="1" applyProtection="1">
      <alignment vertical="top" wrapText="1"/>
      <protection hidden="1"/>
    </xf>
    <xf numFmtId="0" fontId="44" fillId="0" borderId="0" xfId="82" applyFont="1" applyAlignment="1" applyProtection="1">
      <alignment vertical="top"/>
      <protection hidden="1"/>
    </xf>
    <xf numFmtId="185" fontId="44" fillId="0" borderId="0" xfId="34" applyNumberFormat="1" applyFont="1" applyFill="1" applyBorder="1" applyAlignment="1" applyProtection="1">
      <alignment horizontal="center" vertical="top"/>
      <protection hidden="1"/>
    </xf>
    <xf numFmtId="185" fontId="44" fillId="0" borderId="0" xfId="34" applyNumberFormat="1" applyFont="1" applyAlignment="1" applyProtection="1">
      <alignment horizontal="center" vertical="top"/>
      <protection hidden="1"/>
    </xf>
    <xf numFmtId="0" fontId="44" fillId="0" borderId="0" xfId="0" applyFont="1" applyAlignment="1" applyProtection="1">
      <alignment horizontal="center"/>
      <protection hidden="1"/>
    </xf>
    <xf numFmtId="0" fontId="44" fillId="0" borderId="0" xfId="82" applyFont="1" applyProtection="1">
      <protection hidden="1"/>
    </xf>
    <xf numFmtId="0" fontId="43" fillId="0" borderId="0" xfId="0" applyFont="1" applyProtection="1">
      <protection hidden="1"/>
    </xf>
    <xf numFmtId="0" fontId="43" fillId="0" borderId="0" xfId="0" applyFont="1" applyAlignment="1" applyProtection="1">
      <alignment horizontal="center"/>
      <protection hidden="1"/>
    </xf>
    <xf numFmtId="0" fontId="43" fillId="0" borderId="0" xfId="82" applyFont="1" applyProtection="1">
      <protection hidden="1"/>
    </xf>
    <xf numFmtId="0" fontId="44" fillId="0" borderId="0" xfId="0" applyFont="1" applyAlignment="1" applyProtection="1">
      <alignment horizontal="left" vertical="top"/>
      <protection hidden="1"/>
    </xf>
    <xf numFmtId="185" fontId="44" fillId="0" borderId="0" xfId="34" applyNumberFormat="1" applyFont="1" applyAlignment="1" applyProtection="1">
      <alignment vertical="top"/>
      <protection hidden="1"/>
    </xf>
    <xf numFmtId="185" fontId="44" fillId="0" borderId="0" xfId="34" applyNumberFormat="1" applyFont="1" applyAlignment="1" applyProtection="1">
      <alignment horizontal="center"/>
      <protection hidden="1"/>
    </xf>
    <xf numFmtId="4" fontId="44" fillId="0" borderId="0" xfId="82" applyNumberFormat="1" applyFont="1" applyAlignment="1" applyProtection="1">
      <alignment horizontal="center" vertical="top"/>
      <protection hidden="1"/>
    </xf>
    <xf numFmtId="0" fontId="43" fillId="0" borderId="48" xfId="0" applyFont="1" applyBorder="1" applyAlignment="1" applyProtection="1">
      <alignment horizontal="center" vertical="top"/>
      <protection hidden="1"/>
    </xf>
    <xf numFmtId="0" fontId="44" fillId="0" borderId="48" xfId="0" applyFont="1" applyBorder="1" applyAlignment="1" applyProtection="1">
      <alignment horizontal="left" vertical="top"/>
      <protection hidden="1"/>
    </xf>
    <xf numFmtId="0" fontId="66" fillId="0" borderId="0" xfId="0" applyFont="1" applyAlignment="1" applyProtection="1">
      <alignment horizontal="center" vertical="top"/>
      <protection hidden="1"/>
    </xf>
    <xf numFmtId="0" fontId="66" fillId="0" borderId="0" xfId="0" applyFont="1" applyAlignment="1" applyProtection="1">
      <alignment vertical="top"/>
      <protection hidden="1"/>
    </xf>
    <xf numFmtId="0" fontId="44" fillId="26" borderId="0" xfId="0" applyFont="1" applyFill="1" applyAlignment="1" applyProtection="1">
      <alignment horizontal="justify" vertical="top" wrapText="1"/>
      <protection hidden="1"/>
    </xf>
    <xf numFmtId="0" fontId="66" fillId="26" borderId="0" xfId="0" applyFont="1" applyFill="1" applyAlignment="1" applyProtection="1">
      <alignment vertical="top"/>
      <protection hidden="1"/>
    </xf>
    <xf numFmtId="0" fontId="43" fillId="0" borderId="19" xfId="0" applyFont="1" applyBorder="1" applyAlignment="1" applyProtection="1">
      <alignment horizontal="center" vertical="top"/>
      <protection hidden="1"/>
    </xf>
    <xf numFmtId="0" fontId="44" fillId="0" borderId="13" xfId="0" applyFont="1" applyBorder="1" applyAlignment="1" applyProtection="1">
      <alignment vertical="top"/>
      <protection hidden="1"/>
    </xf>
    <xf numFmtId="185" fontId="44" fillId="0" borderId="15" xfId="34" applyNumberFormat="1" applyFont="1" applyBorder="1" applyAlignment="1" applyProtection="1">
      <alignment horizontal="center" vertical="top"/>
      <protection hidden="1"/>
    </xf>
    <xf numFmtId="4" fontId="44" fillId="0" borderId="15" xfId="34" applyNumberFormat="1" applyFont="1" applyBorder="1" applyAlignment="1" applyProtection="1">
      <alignment vertical="top"/>
      <protection hidden="1"/>
    </xf>
    <xf numFmtId="0" fontId="44" fillId="0" borderId="39" xfId="0" applyFont="1" applyBorder="1" applyAlignment="1" applyProtection="1">
      <alignment horizontal="center" vertical="top"/>
      <protection hidden="1"/>
    </xf>
    <xf numFmtId="0" fontId="43" fillId="24" borderId="55" xfId="0" applyFont="1" applyFill="1" applyBorder="1" applyAlignment="1" applyProtection="1">
      <alignment horizontal="center" vertical="top"/>
      <protection hidden="1"/>
    </xf>
    <xf numFmtId="0" fontId="43" fillId="24" borderId="15" xfId="0" applyFont="1" applyFill="1" applyBorder="1" applyAlignment="1" applyProtection="1">
      <alignment horizontal="left" vertical="top" wrapText="1"/>
      <protection hidden="1"/>
    </xf>
    <xf numFmtId="0" fontId="44" fillId="24" borderId="15" xfId="0" applyFont="1" applyFill="1" applyBorder="1" applyAlignment="1" applyProtection="1">
      <alignment vertical="top"/>
      <protection hidden="1"/>
    </xf>
    <xf numFmtId="0" fontId="44" fillId="24" borderId="15" xfId="0" applyFont="1" applyFill="1" applyBorder="1" applyAlignment="1" applyProtection="1">
      <alignment horizontal="center" vertical="top"/>
      <protection hidden="1"/>
    </xf>
    <xf numFmtId="185" fontId="44" fillId="24" borderId="15" xfId="34" applyNumberFormat="1" applyFont="1" applyFill="1" applyBorder="1" applyAlignment="1" applyProtection="1">
      <alignment horizontal="center" vertical="top"/>
      <protection hidden="1"/>
    </xf>
    <xf numFmtId="4" fontId="43" fillId="24" borderId="15" xfId="34" applyNumberFormat="1" applyFont="1" applyFill="1" applyBorder="1" applyAlignment="1" applyProtection="1">
      <alignment vertical="top"/>
      <protection hidden="1"/>
    </xf>
    <xf numFmtId="0" fontId="44" fillId="24" borderId="60" xfId="0" applyFont="1" applyFill="1" applyBorder="1" applyAlignment="1" applyProtection="1">
      <alignment horizontal="center" vertical="top"/>
      <protection hidden="1"/>
    </xf>
    <xf numFmtId="0" fontId="44" fillId="24" borderId="0" xfId="0" applyFont="1" applyFill="1" applyProtection="1">
      <protection hidden="1"/>
    </xf>
    <xf numFmtId="0" fontId="44" fillId="24" borderId="0" xfId="0" applyFont="1" applyFill="1" applyAlignment="1" applyProtection="1">
      <alignment horizontal="center"/>
      <protection hidden="1"/>
    </xf>
    <xf numFmtId="0" fontId="43" fillId="24" borderId="0" xfId="0" applyFont="1" applyFill="1" applyAlignment="1" applyProtection="1">
      <alignment horizontal="center" vertical="top"/>
      <protection hidden="1"/>
    </xf>
    <xf numFmtId="0" fontId="44" fillId="24" borderId="0" xfId="0" applyFont="1" applyFill="1" applyAlignment="1" applyProtection="1">
      <alignment horizontal="center" vertical="top"/>
      <protection hidden="1"/>
    </xf>
    <xf numFmtId="185" fontId="44" fillId="24" borderId="0" xfId="34" applyNumberFormat="1" applyFont="1" applyFill="1" applyBorder="1" applyAlignment="1" applyProtection="1">
      <alignment horizontal="center" vertical="top"/>
      <protection hidden="1"/>
    </xf>
    <xf numFmtId="185" fontId="43" fillId="24" borderId="0" xfId="34" applyNumberFormat="1" applyFont="1" applyFill="1" applyBorder="1" applyAlignment="1" applyProtection="1">
      <alignment horizontal="right" vertical="top"/>
      <protection hidden="1"/>
    </xf>
    <xf numFmtId="175" fontId="43" fillId="0" borderId="0" xfId="0" applyNumberFormat="1" applyFont="1" applyAlignment="1" applyProtection="1">
      <alignment horizontal="left" vertical="top" wrapText="1"/>
      <protection hidden="1"/>
    </xf>
    <xf numFmtId="185" fontId="44" fillId="0" borderId="0" xfId="34" applyNumberFormat="1" applyFont="1" applyBorder="1" applyAlignment="1" applyProtection="1">
      <alignment horizontal="center" vertical="top"/>
      <protection hidden="1"/>
    </xf>
    <xf numFmtId="1" fontId="44" fillId="0" borderId="0" xfId="0" applyNumberFormat="1" applyFont="1" applyAlignment="1" applyProtection="1">
      <alignment horizontal="center" vertical="top"/>
      <protection hidden="1"/>
    </xf>
    <xf numFmtId="0" fontId="44" fillId="0" borderId="25" xfId="0" applyFont="1" applyBorder="1" applyAlignment="1" applyProtection="1">
      <alignment horizontal="center" vertical="top"/>
      <protection hidden="1"/>
    </xf>
    <xf numFmtId="0" fontId="43" fillId="0" borderId="25" xfId="0" applyFont="1" applyBorder="1" applyAlignment="1" applyProtection="1">
      <alignment horizontal="right" vertical="top"/>
      <protection hidden="1"/>
    </xf>
    <xf numFmtId="0" fontId="43" fillId="0" borderId="0" xfId="0" applyFont="1" applyAlignment="1" applyProtection="1">
      <alignment horizontal="center" vertical="top" wrapText="1"/>
      <protection hidden="1"/>
    </xf>
    <xf numFmtId="1" fontId="43" fillId="0" borderId="0" xfId="0" applyNumberFormat="1" applyFont="1" applyAlignment="1" applyProtection="1">
      <alignment horizontal="center" vertical="top"/>
      <protection hidden="1"/>
    </xf>
    <xf numFmtId="0" fontId="43" fillId="0" borderId="0" xfId="82" applyFont="1" applyAlignment="1" applyProtection="1">
      <alignment vertical="top"/>
      <protection hidden="1"/>
    </xf>
    <xf numFmtId="0" fontId="43" fillId="0" borderId="0" xfId="0" applyFont="1" applyAlignment="1" applyProtection="1">
      <alignment horizontal="right" vertical="top"/>
      <protection hidden="1"/>
    </xf>
    <xf numFmtId="1" fontId="44" fillId="0" borderId="0" xfId="82" applyNumberFormat="1" applyFont="1" applyAlignment="1" applyProtection="1">
      <alignment horizontal="center"/>
      <protection hidden="1"/>
    </xf>
    <xf numFmtId="0" fontId="44" fillId="0" borderId="0" xfId="82" applyFont="1" applyAlignment="1" applyProtection="1">
      <alignment horizontal="center"/>
      <protection hidden="1"/>
    </xf>
    <xf numFmtId="0" fontId="44" fillId="0" borderId="0" xfId="82" applyFont="1" applyAlignment="1" applyProtection="1">
      <alignment horizontal="right" vertical="top"/>
      <protection hidden="1"/>
    </xf>
    <xf numFmtId="1" fontId="65" fillId="0" borderId="19" xfId="0" quotePrefix="1" applyNumberFormat="1" applyFont="1" applyBorder="1" applyAlignment="1" applyProtection="1">
      <alignment horizontal="center" vertical="top"/>
      <protection hidden="1"/>
    </xf>
    <xf numFmtId="0" fontId="65" fillId="0" borderId="13" xfId="0" quotePrefix="1" applyFont="1" applyBorder="1" applyAlignment="1" applyProtection="1">
      <alignment horizontal="center" vertical="top"/>
      <protection hidden="1"/>
    </xf>
    <xf numFmtId="0" fontId="44" fillId="0" borderId="0" xfId="0" applyFont="1" applyAlignment="1" applyProtection="1">
      <alignment horizontal="right" vertical="top"/>
      <protection hidden="1"/>
    </xf>
    <xf numFmtId="0" fontId="44" fillId="27" borderId="13" xfId="0" applyFont="1" applyFill="1" applyBorder="1" applyAlignment="1" applyProtection="1">
      <alignment horizontal="center" vertical="top" wrapText="1"/>
      <protection locked="0" hidden="1"/>
    </xf>
    <xf numFmtId="0" fontId="43" fillId="0" borderId="25" xfId="0" applyFont="1" applyBorder="1" applyAlignment="1" applyProtection="1">
      <alignment horizontal="center" vertical="top"/>
      <protection hidden="1"/>
    </xf>
    <xf numFmtId="0" fontId="43" fillId="0" borderId="25" xfId="0" applyFont="1" applyBorder="1" applyAlignment="1" applyProtection="1">
      <alignment vertical="top"/>
      <protection hidden="1"/>
    </xf>
    <xf numFmtId="1" fontId="44" fillId="0" borderId="0" xfId="82" applyNumberFormat="1" applyFont="1" applyAlignment="1" applyProtection="1">
      <alignment horizontal="left" vertical="top"/>
      <protection hidden="1"/>
    </xf>
    <xf numFmtId="1" fontId="44" fillId="0" borderId="0" xfId="82" applyNumberFormat="1" applyFont="1" applyAlignment="1" applyProtection="1">
      <alignment horizontal="left"/>
      <protection hidden="1"/>
    </xf>
    <xf numFmtId="0" fontId="43" fillId="29" borderId="13" xfId="0" applyFont="1" applyFill="1" applyBorder="1" applyAlignment="1" applyProtection="1">
      <alignment horizontal="center" vertical="center" wrapText="1"/>
      <protection hidden="1"/>
    </xf>
    <xf numFmtId="1" fontId="65" fillId="0" borderId="19" xfId="0" quotePrefix="1" applyNumberFormat="1" applyFont="1" applyBorder="1" applyAlignment="1" applyProtection="1">
      <alignment horizontal="center" vertical="top" wrapText="1"/>
      <protection hidden="1"/>
    </xf>
    <xf numFmtId="0" fontId="65" fillId="0" borderId="13" xfId="0" quotePrefix="1" applyFont="1" applyBorder="1" applyAlignment="1" applyProtection="1">
      <alignment horizontal="center" vertical="top" wrapText="1"/>
      <protection hidden="1"/>
    </xf>
    <xf numFmtId="1" fontId="44" fillId="0" borderId="0" xfId="0" applyNumberFormat="1" applyFont="1" applyAlignment="1" applyProtection="1">
      <alignment horizontal="left" vertical="top"/>
      <protection hidden="1"/>
    </xf>
    <xf numFmtId="1" fontId="43" fillId="0" borderId="0" xfId="0" applyNumberFormat="1" applyFont="1" applyAlignment="1" applyProtection="1">
      <alignment horizontal="left" vertical="top"/>
      <protection hidden="1"/>
    </xf>
    <xf numFmtId="0" fontId="44" fillId="0" borderId="13" xfId="0" applyFont="1" applyBorder="1" applyAlignment="1" applyProtection="1">
      <alignment horizontal="right" vertical="top"/>
      <protection hidden="1"/>
    </xf>
    <xf numFmtId="4" fontId="44" fillId="0" borderId="0" xfId="63" applyNumberFormat="1" applyFont="1" applyAlignment="1" applyProtection="1">
      <alignment vertical="top"/>
      <protection hidden="1"/>
    </xf>
    <xf numFmtId="2" fontId="43" fillId="19" borderId="0" xfId="0" applyNumberFormat="1" applyFont="1" applyFill="1" applyAlignment="1" applyProtection="1">
      <alignment horizontal="center" vertical="top"/>
      <protection hidden="1"/>
    </xf>
    <xf numFmtId="0" fontId="43" fillId="0" borderId="0" xfId="0" applyFont="1" applyAlignment="1" applyProtection="1">
      <alignment horizontal="left" vertical="top"/>
      <protection hidden="1"/>
    </xf>
    <xf numFmtId="0" fontId="43" fillId="0" borderId="79" xfId="61" applyFont="1" applyBorder="1" applyAlignment="1" applyProtection="1">
      <alignment horizontal="center"/>
      <protection hidden="1"/>
    </xf>
    <xf numFmtId="168" fontId="68" fillId="0" borderId="51" xfId="0" applyNumberFormat="1" applyFont="1" applyBorder="1" applyAlignment="1" applyProtection="1">
      <alignment horizontal="center" vertical="top"/>
      <protection hidden="1"/>
    </xf>
    <xf numFmtId="4" fontId="43" fillId="0" borderId="51" xfId="0" applyNumberFormat="1" applyFont="1" applyBorder="1" applyAlignment="1" applyProtection="1">
      <alignment vertical="top"/>
      <protection hidden="1"/>
    </xf>
    <xf numFmtId="168" fontId="44" fillId="0" borderId="51" xfId="0" applyNumberFormat="1" applyFont="1" applyBorder="1" applyAlignment="1" applyProtection="1">
      <alignment horizontal="right" vertical="center" wrapText="1"/>
      <protection hidden="1"/>
    </xf>
    <xf numFmtId="0" fontId="44" fillId="0" borderId="51" xfId="0" applyFont="1" applyBorder="1" applyAlignment="1" applyProtection="1">
      <alignment horizontal="right" vertical="top"/>
      <protection hidden="1"/>
    </xf>
    <xf numFmtId="164" fontId="44" fillId="0" borderId="20" xfId="0" applyNumberFormat="1" applyFont="1" applyBorder="1" applyAlignment="1" applyProtection="1">
      <alignment horizontal="right" vertical="top" wrapText="1"/>
      <protection hidden="1"/>
    </xf>
    <xf numFmtId="0" fontId="44" fillId="0" borderId="20" xfId="0" applyFont="1" applyBorder="1" applyAlignment="1" applyProtection="1">
      <alignment horizontal="right" vertical="top"/>
      <protection hidden="1"/>
    </xf>
    <xf numFmtId="3" fontId="44" fillId="0" borderId="20" xfId="0" applyNumberFormat="1" applyFont="1" applyBorder="1" applyAlignment="1" applyProtection="1">
      <alignment horizontal="right" vertical="top"/>
      <protection hidden="1"/>
    </xf>
    <xf numFmtId="0" fontId="44" fillId="0" borderId="19" xfId="0" applyFont="1" applyBorder="1" applyAlignment="1" applyProtection="1">
      <alignment vertical="top"/>
      <protection hidden="1"/>
    </xf>
    <xf numFmtId="4" fontId="44" fillId="0" borderId="20" xfId="0" applyNumberFormat="1" applyFont="1" applyBorder="1" applyAlignment="1" applyProtection="1">
      <alignment horizontal="right" vertical="top"/>
      <protection hidden="1"/>
    </xf>
    <xf numFmtId="174" fontId="43" fillId="0" borderId="0" xfId="0" quotePrefix="1" applyNumberFormat="1" applyFont="1" applyAlignment="1" applyProtection="1">
      <alignment horizontal="left" vertical="top"/>
      <protection hidden="1"/>
    </xf>
    <xf numFmtId="14" fontId="44" fillId="0" borderId="0" xfId="0" quotePrefix="1" applyNumberFormat="1" applyFont="1" applyAlignment="1" applyProtection="1">
      <alignment horizontal="left" vertical="top"/>
      <protection hidden="1"/>
    </xf>
    <xf numFmtId="185" fontId="54" fillId="0" borderId="0" xfId="34" applyNumberFormat="1" applyFont="1" applyBorder="1" applyAlignment="1" applyProtection="1">
      <alignment horizontal="center" vertical="top"/>
      <protection hidden="1"/>
    </xf>
    <xf numFmtId="168" fontId="68" fillId="0" borderId="51" xfId="61" applyNumberFormat="1" applyFont="1" applyBorder="1" applyAlignment="1" applyProtection="1">
      <alignment horizontal="center" vertical="top"/>
      <protection hidden="1"/>
    </xf>
    <xf numFmtId="168" fontId="44" fillId="0" borderId="51" xfId="61" applyNumberFormat="1" applyFont="1" applyBorder="1" applyAlignment="1" applyProtection="1">
      <alignment horizontal="right" vertical="center" wrapText="1"/>
      <protection hidden="1"/>
    </xf>
    <xf numFmtId="0" fontId="43" fillId="0" borderId="0" xfId="61" applyFont="1" applyAlignment="1" applyProtection="1">
      <alignment horizontal="center"/>
      <protection hidden="1"/>
    </xf>
    <xf numFmtId="0" fontId="44" fillId="0" borderId="0" xfId="79" applyFont="1" applyBorder="1" applyAlignment="1" applyProtection="1">
      <alignment horizontal="center" vertical="center"/>
      <protection hidden="1"/>
    </xf>
    <xf numFmtId="164" fontId="44" fillId="0" borderId="0" xfId="43" applyFont="1" applyBorder="1" applyAlignment="1" applyProtection="1">
      <alignment horizontal="center" vertical="center" wrapText="1"/>
      <protection hidden="1"/>
    </xf>
    <xf numFmtId="0" fontId="44" fillId="0" borderId="0" xfId="43" applyNumberFormat="1" applyFont="1" applyBorder="1" applyAlignment="1" applyProtection="1">
      <alignment horizontal="center" vertical="center" wrapText="1"/>
      <protection hidden="1"/>
    </xf>
    <xf numFmtId="164" fontId="44" fillId="0" borderId="0" xfId="43" applyFont="1" applyBorder="1" applyAlignment="1" applyProtection="1">
      <alignment horizontal="right" vertical="center" wrapText="1"/>
      <protection hidden="1"/>
    </xf>
    <xf numFmtId="164" fontId="43" fillId="0" borderId="0" xfId="43" applyFont="1" applyBorder="1" applyAlignment="1" applyProtection="1">
      <alignment horizontal="center" vertical="center" wrapText="1"/>
      <protection hidden="1"/>
    </xf>
    <xf numFmtId="164" fontId="44" fillId="0" borderId="0" xfId="43" applyFont="1" applyBorder="1" applyAlignment="1" applyProtection="1">
      <alignment horizontal="center"/>
      <protection hidden="1"/>
    </xf>
    <xf numFmtId="164" fontId="44" fillId="0" borderId="0" xfId="43" applyFont="1" applyBorder="1" applyAlignment="1" applyProtection="1">
      <alignment horizontal="right"/>
      <protection hidden="1"/>
    </xf>
    <xf numFmtId="164" fontId="44" fillId="0" borderId="0" xfId="43" applyFont="1" applyBorder="1" applyAlignment="1" applyProtection="1">
      <alignment horizontal="center" vertical="center"/>
      <protection hidden="1"/>
    </xf>
    <xf numFmtId="4" fontId="44" fillId="19" borderId="0" xfId="79" applyNumberFormat="1" applyFont="1" applyFill="1" applyBorder="1" applyAlignment="1" applyProtection="1">
      <alignment horizontal="right" vertical="center"/>
      <protection hidden="1"/>
    </xf>
    <xf numFmtId="4" fontId="44" fillId="19" borderId="0" xfId="79" applyNumberFormat="1" applyFont="1" applyFill="1" applyBorder="1" applyAlignment="1" applyProtection="1">
      <alignment horizontal="center" vertical="center"/>
      <protection hidden="1"/>
    </xf>
    <xf numFmtId="164" fontId="44" fillId="0" borderId="0" xfId="61" applyNumberFormat="1" applyFont="1" applyAlignment="1" applyProtection="1">
      <alignment horizontal="center" vertical="center" wrapText="1"/>
      <protection hidden="1"/>
    </xf>
    <xf numFmtId="10" fontId="44" fillId="0" borderId="0" xfId="61" applyNumberFormat="1" applyFont="1" applyProtection="1">
      <protection hidden="1"/>
    </xf>
    <xf numFmtId="164" fontId="43" fillId="0" borderId="0" xfId="61" applyNumberFormat="1" applyFont="1" applyProtection="1">
      <protection hidden="1"/>
    </xf>
    <xf numFmtId="0" fontId="44" fillId="0" borderId="51" xfId="61" applyFont="1" applyBorder="1" applyProtection="1">
      <protection hidden="1"/>
    </xf>
    <xf numFmtId="0" fontId="44" fillId="0" borderId="47" xfId="61" applyFont="1" applyBorder="1" applyAlignment="1" applyProtection="1">
      <alignment vertical="top" wrapText="1"/>
      <protection hidden="1"/>
    </xf>
    <xf numFmtId="49" fontId="43" fillId="0" borderId="0" xfId="61" applyNumberFormat="1" applyFont="1" applyAlignment="1" applyProtection="1">
      <alignment horizontal="center" vertical="center" wrapText="1"/>
      <protection hidden="1"/>
    </xf>
    <xf numFmtId="3" fontId="43" fillId="0" borderId="0" xfId="61" applyNumberFormat="1" applyFont="1" applyAlignment="1" applyProtection="1">
      <alignment horizontal="center"/>
      <protection hidden="1"/>
    </xf>
    <xf numFmtId="4" fontId="44" fillId="0" borderId="0" xfId="61" applyNumberFormat="1" applyFont="1" applyAlignment="1" applyProtection="1">
      <alignment vertical="top" wrapText="1"/>
      <protection hidden="1"/>
    </xf>
    <xf numFmtId="9" fontId="44" fillId="19" borderId="57" xfId="90" applyFont="1" applyFill="1" applyBorder="1" applyAlignment="1" applyProtection="1">
      <alignment vertical="center" wrapText="1"/>
      <protection locked="0" hidden="1"/>
    </xf>
    <xf numFmtId="3" fontId="43" fillId="0" borderId="13" xfId="61" applyNumberFormat="1" applyFont="1" applyBorder="1" applyAlignment="1" applyProtection="1">
      <alignment horizontal="right"/>
      <protection hidden="1"/>
    </xf>
    <xf numFmtId="164" fontId="44" fillId="0" borderId="51" xfId="43" applyFont="1" applyBorder="1" applyAlignment="1" applyProtection="1">
      <alignment horizontal="center" vertical="center" wrapText="1"/>
      <protection hidden="1"/>
    </xf>
    <xf numFmtId="39" fontId="43" fillId="0" borderId="62" xfId="61" applyNumberFormat="1" applyFont="1" applyBorder="1" applyProtection="1">
      <protection hidden="1"/>
    </xf>
    <xf numFmtId="164" fontId="43" fillId="0" borderId="62" xfId="61" applyNumberFormat="1" applyFont="1" applyBorder="1" applyProtection="1">
      <protection hidden="1"/>
    </xf>
    <xf numFmtId="0" fontId="44" fillId="0" borderId="0" xfId="61" applyFont="1" applyAlignment="1" applyProtection="1">
      <alignment horizontal="center" vertical="top"/>
      <protection hidden="1"/>
    </xf>
    <xf numFmtId="0" fontId="43" fillId="0" borderId="0" xfId="61" applyFont="1" applyProtection="1">
      <protection hidden="1"/>
    </xf>
    <xf numFmtId="171" fontId="44" fillId="0" borderId="14" xfId="45" applyNumberFormat="1" applyFont="1" applyBorder="1" applyAlignment="1">
      <alignment vertical="top" wrapText="1"/>
    </xf>
    <xf numFmtId="49" fontId="67" fillId="0" borderId="0" xfId="0" applyNumberFormat="1" applyFont="1" applyAlignment="1" applyProtection="1">
      <alignment horizontal="justify" vertical="top" wrapText="1"/>
      <protection hidden="1"/>
    </xf>
    <xf numFmtId="0" fontId="43" fillId="0" borderId="25" xfId="0" applyFont="1" applyBorder="1" applyAlignment="1">
      <alignment horizontal="right" vertical="top"/>
    </xf>
    <xf numFmtId="0" fontId="43" fillId="0" borderId="83" xfId="82" applyFont="1" applyBorder="1" applyAlignment="1">
      <alignment vertical="center" wrapText="1"/>
    </xf>
    <xf numFmtId="0" fontId="65" fillId="0" borderId="19" xfId="82" quotePrefix="1" applyFont="1" applyBorder="1" applyAlignment="1">
      <alignment horizontal="center"/>
    </xf>
    <xf numFmtId="0" fontId="65" fillId="0" borderId="44" xfId="82" quotePrefix="1" applyFont="1" applyBorder="1" applyAlignment="1">
      <alignment horizontal="center"/>
    </xf>
    <xf numFmtId="0" fontId="65" fillId="0" borderId="20" xfId="82" quotePrefix="1" applyFont="1" applyBorder="1" applyAlignment="1">
      <alignment horizontal="center"/>
    </xf>
    <xf numFmtId="0" fontId="65" fillId="0" borderId="0" xfId="82" applyFont="1"/>
    <xf numFmtId="0" fontId="65" fillId="0" borderId="0" xfId="82" applyFont="1" applyAlignment="1">
      <alignment horizontal="center"/>
    </xf>
    <xf numFmtId="0" fontId="66" fillId="26" borderId="0" xfId="0" applyFont="1" applyFill="1" applyAlignment="1" applyProtection="1">
      <alignment horizontal="center" vertical="top"/>
      <protection hidden="1"/>
    </xf>
    <xf numFmtId="0" fontId="65" fillId="0" borderId="51" xfId="0" quotePrefix="1" applyFont="1" applyBorder="1" applyAlignment="1" applyProtection="1">
      <alignment horizontal="center" vertical="top"/>
      <protection hidden="1"/>
    </xf>
    <xf numFmtId="0" fontId="44" fillId="0" borderId="13" xfId="61" applyFont="1" applyBorder="1" applyAlignment="1" applyProtection="1">
      <alignment horizontal="right" vertical="top"/>
      <protection hidden="1"/>
    </xf>
    <xf numFmtId="0" fontId="44" fillId="0" borderId="24" xfId="79" applyFont="1" applyBorder="1" applyAlignment="1" applyProtection="1">
      <alignment horizontal="center" vertical="center"/>
      <protection hidden="1"/>
    </xf>
    <xf numFmtId="164" fontId="44" fillId="0" borderId="51" xfId="43" applyFont="1" applyBorder="1" applyAlignment="1" applyProtection="1">
      <alignment horizontal="right" vertical="center" wrapText="1"/>
      <protection hidden="1"/>
    </xf>
    <xf numFmtId="164" fontId="44" fillId="0" borderId="51" xfId="43" applyFont="1" applyBorder="1" applyAlignment="1" applyProtection="1">
      <alignment horizontal="center"/>
      <protection hidden="1"/>
    </xf>
    <xf numFmtId="0" fontId="44" fillId="0" borderId="51" xfId="61" applyFont="1" applyBorder="1" applyAlignment="1" applyProtection="1">
      <alignment horizontal="center"/>
      <protection hidden="1"/>
    </xf>
    <xf numFmtId="4" fontId="44" fillId="19" borderId="51" xfId="79" applyNumberFormat="1" applyFont="1" applyFill="1" applyBorder="1" applyAlignment="1" applyProtection="1">
      <alignment horizontal="center" vertical="center"/>
      <protection hidden="1"/>
    </xf>
    <xf numFmtId="164" fontId="44" fillId="0" borderId="51" xfId="61" applyNumberFormat="1" applyFont="1" applyBorder="1" applyAlignment="1" applyProtection="1">
      <alignment horizontal="center" vertical="center" wrapText="1"/>
      <protection hidden="1"/>
    </xf>
    <xf numFmtId="164" fontId="44" fillId="0" borderId="44" xfId="43" applyFont="1" applyBorder="1" applyAlignment="1" applyProtection="1">
      <alignment horizontal="center" vertical="center" wrapText="1"/>
      <protection hidden="1"/>
    </xf>
    <xf numFmtId="164" fontId="44" fillId="0" borderId="59" xfId="43" applyFont="1" applyBorder="1" applyAlignment="1" applyProtection="1">
      <alignment horizontal="center" vertical="center" wrapText="1"/>
      <protection hidden="1"/>
    </xf>
    <xf numFmtId="0" fontId="44" fillId="0" borderId="62" xfId="61" applyFont="1" applyBorder="1" applyProtection="1">
      <protection hidden="1"/>
    </xf>
    <xf numFmtId="0" fontId="44" fillId="0" borderId="63" xfId="61" applyFont="1" applyBorder="1" applyProtection="1">
      <protection hidden="1"/>
    </xf>
    <xf numFmtId="0" fontId="44" fillId="0" borderId="17" xfId="61" applyFont="1" applyBorder="1" applyProtection="1">
      <protection hidden="1"/>
    </xf>
    <xf numFmtId="164" fontId="44" fillId="0" borderId="17" xfId="61" applyNumberFormat="1" applyFont="1" applyBorder="1" applyProtection="1">
      <protection hidden="1"/>
    </xf>
    <xf numFmtId="0" fontId="44" fillId="0" borderId="16" xfId="61" applyFont="1" applyBorder="1" applyProtection="1">
      <protection hidden="1"/>
    </xf>
    <xf numFmtId="0" fontId="43" fillId="0" borderId="62" xfId="61" applyFont="1" applyBorder="1" applyProtection="1">
      <protection hidden="1"/>
    </xf>
    <xf numFmtId="0" fontId="44" fillId="0" borderId="44" xfId="61" applyFont="1" applyBorder="1" applyAlignment="1" applyProtection="1">
      <alignment horizontal="center"/>
      <protection hidden="1"/>
    </xf>
    <xf numFmtId="0" fontId="44" fillId="0" borderId="14" xfId="61" applyFont="1" applyBorder="1" applyProtection="1">
      <protection hidden="1"/>
    </xf>
    <xf numFmtId="0" fontId="44" fillId="0" borderId="59" xfId="61" applyFont="1" applyBorder="1" applyAlignment="1" applyProtection="1">
      <alignment horizontal="center"/>
      <protection hidden="1"/>
    </xf>
    <xf numFmtId="0" fontId="44" fillId="0" borderId="24" xfId="61" applyFont="1" applyBorder="1" applyAlignment="1" applyProtection="1">
      <alignment horizontal="center"/>
      <protection hidden="1"/>
    </xf>
    <xf numFmtId="0" fontId="44" fillId="0" borderId="62" xfId="61" applyFont="1" applyBorder="1" applyAlignment="1" applyProtection="1">
      <alignment horizontal="center"/>
      <protection hidden="1"/>
    </xf>
    <xf numFmtId="4" fontId="44" fillId="0" borderId="62" xfId="61" applyNumberFormat="1" applyFont="1" applyBorder="1" applyAlignment="1" applyProtection="1">
      <alignment horizontal="center"/>
      <protection hidden="1"/>
    </xf>
    <xf numFmtId="4" fontId="44" fillId="0" borderId="62" xfId="61" applyNumberFormat="1" applyFont="1" applyBorder="1" applyAlignment="1" applyProtection="1">
      <alignment horizontal="right"/>
      <protection hidden="1"/>
    </xf>
    <xf numFmtId="4" fontId="44" fillId="19" borderId="51" xfId="61" applyNumberFormat="1" applyFont="1" applyFill="1" applyBorder="1" applyAlignment="1" applyProtection="1">
      <alignment vertical="center" wrapText="1"/>
      <protection locked="0" hidden="1"/>
    </xf>
    <xf numFmtId="0" fontId="44" fillId="0" borderId="24" xfId="61" applyFont="1" applyBorder="1" applyProtection="1">
      <protection hidden="1"/>
    </xf>
    <xf numFmtId="164" fontId="44" fillId="0" borderId="62" xfId="61" applyNumberFormat="1" applyFont="1" applyBorder="1" applyProtection="1">
      <protection hidden="1"/>
    </xf>
    <xf numFmtId="164" fontId="44" fillId="0" borderId="24" xfId="61" applyNumberFormat="1" applyFont="1" applyBorder="1" applyAlignment="1" applyProtection="1">
      <alignment horizontal="center"/>
      <protection hidden="1"/>
    </xf>
    <xf numFmtId="164" fontId="44" fillId="0" borderId="13" xfId="61" applyNumberFormat="1" applyFont="1" applyBorder="1" applyAlignment="1" applyProtection="1">
      <alignment horizontal="center"/>
      <protection hidden="1"/>
    </xf>
    <xf numFmtId="164" fontId="44" fillId="0" borderId="44" xfId="61" applyNumberFormat="1" applyFont="1" applyBorder="1" applyAlignment="1" applyProtection="1">
      <alignment horizontal="center"/>
      <protection hidden="1"/>
    </xf>
    <xf numFmtId="10" fontId="44" fillId="19" borderId="51" xfId="79" applyNumberFormat="1" applyFont="1" applyFill="1" applyBorder="1" applyAlignment="1" applyProtection="1">
      <alignment horizontal="right" vertical="center" wrapText="1"/>
      <protection locked="0" hidden="1"/>
    </xf>
    <xf numFmtId="4" fontId="44" fillId="19" borderId="24" xfId="79" applyNumberFormat="1" applyFont="1" applyFill="1" applyBorder="1" applyAlignment="1" applyProtection="1">
      <alignment horizontal="center" vertical="center"/>
      <protection hidden="1"/>
    </xf>
    <xf numFmtId="4" fontId="44" fillId="19" borderId="59" xfId="79" applyNumberFormat="1" applyFont="1" applyFill="1" applyBorder="1" applyAlignment="1" applyProtection="1">
      <alignment horizontal="center" vertical="center"/>
      <protection hidden="1"/>
    </xf>
    <xf numFmtId="4" fontId="44" fillId="19" borderId="22" xfId="79" applyNumberFormat="1" applyFont="1" applyFill="1" applyBorder="1" applyAlignment="1" applyProtection="1">
      <alignment horizontal="center" vertical="center"/>
      <protection hidden="1"/>
    </xf>
    <xf numFmtId="4" fontId="44" fillId="19" borderId="62" xfId="79" applyNumberFormat="1" applyFont="1" applyFill="1" applyBorder="1" applyAlignment="1" applyProtection="1">
      <alignment horizontal="center" vertical="center"/>
      <protection hidden="1"/>
    </xf>
    <xf numFmtId="4" fontId="44" fillId="19" borderId="62" xfId="79" applyNumberFormat="1" applyFont="1" applyFill="1" applyBorder="1" applyAlignment="1" applyProtection="1">
      <alignment horizontal="right" vertical="center"/>
      <protection hidden="1"/>
    </xf>
    <xf numFmtId="164" fontId="44" fillId="0" borderId="59" xfId="43" applyFont="1" applyBorder="1" applyAlignment="1" applyProtection="1">
      <alignment horizontal="center"/>
      <protection hidden="1"/>
    </xf>
    <xf numFmtId="164" fontId="44" fillId="0" borderId="14" xfId="43" applyFont="1" applyBorder="1" applyAlignment="1" applyProtection="1">
      <alignment horizontal="right" vertical="center" wrapText="1"/>
      <protection hidden="1"/>
    </xf>
    <xf numFmtId="164" fontId="44" fillId="0" borderId="22" xfId="43" applyFont="1" applyBorder="1" applyAlignment="1" applyProtection="1">
      <alignment horizontal="center"/>
      <protection hidden="1"/>
    </xf>
    <xf numFmtId="164" fontId="44" fillId="0" borderId="62" xfId="43" applyFont="1" applyBorder="1" applyAlignment="1" applyProtection="1">
      <alignment horizontal="center"/>
      <protection hidden="1"/>
    </xf>
    <xf numFmtId="164" fontId="44" fillId="0" borderId="62" xfId="43" applyFont="1" applyBorder="1" applyAlignment="1" applyProtection="1">
      <alignment horizontal="right"/>
      <protection hidden="1"/>
    </xf>
    <xf numFmtId="190" fontId="44" fillId="0" borderId="13" xfId="61" applyNumberFormat="1" applyFont="1" applyBorder="1" applyAlignment="1" applyProtection="1">
      <alignment horizontal="right" vertical="top"/>
      <protection hidden="1"/>
    </xf>
    <xf numFmtId="3" fontId="44" fillId="0" borderId="13" xfId="61" applyNumberFormat="1" applyFont="1" applyBorder="1" applyAlignment="1" applyProtection="1">
      <alignment horizontal="right" vertical="top"/>
      <protection hidden="1"/>
    </xf>
    <xf numFmtId="0" fontId="44" fillId="0" borderId="27" xfId="61" applyFont="1" applyBorder="1" applyAlignment="1" applyProtection="1">
      <alignment horizontal="right" vertical="top"/>
      <protection hidden="1"/>
    </xf>
    <xf numFmtId="0" fontId="44" fillId="0" borderId="5" xfId="61" applyFont="1" applyBorder="1" applyAlignment="1" applyProtection="1">
      <alignment horizontal="right" vertical="top"/>
      <protection hidden="1"/>
    </xf>
    <xf numFmtId="0" fontId="44" fillId="24" borderId="54" xfId="0" applyFont="1" applyFill="1" applyBorder="1" applyAlignment="1" applyProtection="1">
      <alignment horizontal="center" vertical="top"/>
      <protection hidden="1"/>
    </xf>
    <xf numFmtId="0" fontId="44" fillId="24" borderId="14" xfId="0" applyFont="1" applyFill="1" applyBorder="1" applyAlignment="1" applyProtection="1">
      <alignment horizontal="center" vertical="top" wrapText="1"/>
      <protection hidden="1"/>
    </xf>
    <xf numFmtId="1" fontId="44" fillId="24" borderId="14" xfId="0" applyNumberFormat="1" applyFont="1" applyFill="1" applyBorder="1" applyAlignment="1" applyProtection="1">
      <alignment horizontal="center" vertical="top"/>
      <protection hidden="1"/>
    </xf>
    <xf numFmtId="0" fontId="44" fillId="24" borderId="14" xfId="0" applyFont="1" applyFill="1" applyBorder="1" applyAlignment="1" applyProtection="1">
      <alignment horizontal="center" vertical="top"/>
      <protection hidden="1"/>
    </xf>
    <xf numFmtId="0" fontId="43" fillId="18" borderId="84" xfId="0" applyFont="1" applyFill="1" applyBorder="1" applyAlignment="1" applyProtection="1">
      <alignment horizontal="center" vertical="top"/>
      <protection hidden="1"/>
    </xf>
    <xf numFmtId="0" fontId="44" fillId="18" borderId="85" xfId="0" applyFont="1" applyFill="1" applyBorder="1" applyAlignment="1" applyProtection="1">
      <alignment horizontal="center" vertical="top"/>
      <protection hidden="1"/>
    </xf>
    <xf numFmtId="4" fontId="55" fillId="18" borderId="87" xfId="34" applyNumberFormat="1" applyFont="1" applyFill="1" applyBorder="1" applyAlignment="1" applyProtection="1">
      <alignment horizontal="right" vertical="top" wrapText="1"/>
      <protection hidden="1"/>
    </xf>
    <xf numFmtId="4" fontId="55" fillId="18" borderId="88" xfId="0" applyNumberFormat="1" applyFont="1" applyFill="1" applyBorder="1" applyAlignment="1" applyProtection="1">
      <alignment horizontal="right" vertical="top" wrapText="1"/>
      <protection hidden="1"/>
    </xf>
    <xf numFmtId="1" fontId="43" fillId="18" borderId="84" xfId="0" applyNumberFormat="1" applyFont="1" applyFill="1" applyBorder="1" applyAlignment="1" applyProtection="1">
      <alignment horizontal="center" vertical="top" wrapText="1"/>
      <protection hidden="1"/>
    </xf>
    <xf numFmtId="0" fontId="44" fillId="18" borderId="87" xfId="0" applyFont="1" applyFill="1" applyBorder="1" applyAlignment="1" applyProtection="1">
      <alignment horizontal="center" vertical="top" wrapText="1"/>
      <protection hidden="1"/>
    </xf>
    <xf numFmtId="0" fontId="44" fillId="18" borderId="87" xfId="0" applyFont="1" applyFill="1" applyBorder="1" applyAlignment="1" applyProtection="1">
      <alignment horizontal="right" vertical="top" wrapText="1"/>
      <protection hidden="1"/>
    </xf>
    <xf numFmtId="3" fontId="43" fillId="18" borderId="88" xfId="0" applyNumberFormat="1" applyFont="1" applyFill="1" applyBorder="1" applyAlignment="1">
      <alignment horizontal="right" vertical="top"/>
    </xf>
    <xf numFmtId="0" fontId="44" fillId="0" borderId="47" xfId="0" applyFont="1" applyBorder="1" applyAlignment="1" applyProtection="1">
      <alignment horizontal="center" vertical="top"/>
      <protection hidden="1"/>
    </xf>
    <xf numFmtId="3" fontId="44" fillId="0" borderId="56" xfId="0" applyNumberFormat="1" applyFont="1" applyBorder="1" applyAlignment="1" applyProtection="1">
      <alignment horizontal="right" vertical="top"/>
      <protection hidden="1"/>
    </xf>
    <xf numFmtId="0" fontId="44" fillId="20" borderId="84" xfId="0" applyFont="1" applyFill="1" applyBorder="1" applyAlignment="1" applyProtection="1">
      <alignment vertical="top"/>
      <protection hidden="1"/>
    </xf>
    <xf numFmtId="4" fontId="43" fillId="20" borderId="85" xfId="0" applyNumberFormat="1" applyFont="1" applyFill="1" applyBorder="1" applyAlignment="1" applyProtection="1">
      <alignment vertical="top"/>
      <protection hidden="1"/>
    </xf>
    <xf numFmtId="4" fontId="43" fillId="20" borderId="80" xfId="0" applyNumberFormat="1" applyFont="1" applyFill="1" applyBorder="1" applyAlignment="1" applyProtection="1">
      <alignment vertical="top"/>
      <protection hidden="1"/>
    </xf>
    <xf numFmtId="0" fontId="44" fillId="20" borderId="84" xfId="61" applyFont="1" applyFill="1" applyBorder="1" applyAlignment="1" applyProtection="1">
      <alignment vertical="top"/>
      <protection hidden="1"/>
    </xf>
    <xf numFmtId="4" fontId="43" fillId="20" borderId="85" xfId="61" applyNumberFormat="1" applyFont="1" applyFill="1" applyBorder="1" applyAlignment="1" applyProtection="1">
      <alignment vertical="top"/>
      <protection hidden="1"/>
    </xf>
    <xf numFmtId="4" fontId="43" fillId="20" borderId="80" xfId="61" applyNumberFormat="1" applyFont="1" applyFill="1" applyBorder="1" applyAlignment="1" applyProtection="1">
      <alignment vertical="top"/>
      <protection hidden="1"/>
    </xf>
    <xf numFmtId="171" fontId="44" fillId="0" borderId="54" xfId="45" applyNumberFormat="1" applyFont="1" applyBorder="1" applyAlignment="1">
      <alignment vertical="top" wrapText="1"/>
    </xf>
    <xf numFmtId="171" fontId="44" fillId="27" borderId="14" xfId="45" applyNumberFormat="1" applyFont="1" applyFill="1" applyBorder="1" applyAlignment="1" applyProtection="1">
      <alignment vertical="top" wrapText="1"/>
      <protection locked="0"/>
    </xf>
    <xf numFmtId="3" fontId="44" fillId="27" borderId="60" xfId="82" applyNumberFormat="1" applyFont="1" applyFill="1" applyBorder="1" applyAlignment="1" applyProtection="1">
      <alignment horizontal="right" vertical="top"/>
      <protection locked="0"/>
    </xf>
    <xf numFmtId="0" fontId="44" fillId="30" borderId="79" xfId="82" applyFont="1" applyFill="1" applyBorder="1" applyAlignment="1">
      <alignment vertical="top" wrapText="1"/>
    </xf>
    <xf numFmtId="0" fontId="43" fillId="30" borderId="87" xfId="0" applyFont="1" applyFill="1" applyBorder="1" applyAlignment="1" applyProtection="1">
      <alignment horizontal="left" vertical="top" wrapText="1"/>
      <protection hidden="1"/>
    </xf>
    <xf numFmtId="0" fontId="44" fillId="30" borderId="86" xfId="82" applyFont="1" applyFill="1" applyBorder="1" applyAlignment="1">
      <alignment vertical="top" wrapText="1"/>
    </xf>
    <xf numFmtId="171" fontId="44" fillId="27" borderId="14" xfId="45" applyNumberFormat="1" applyFont="1" applyFill="1" applyBorder="1" applyAlignment="1" applyProtection="1">
      <alignment horizontal="center" vertical="top" wrapText="1"/>
      <protection locked="0"/>
    </xf>
    <xf numFmtId="0" fontId="44" fillId="27" borderId="60" xfId="82" applyFont="1" applyFill="1" applyBorder="1" applyAlignment="1" applyProtection="1">
      <alignment horizontal="right" vertical="top"/>
      <protection locked="0"/>
    </xf>
    <xf numFmtId="0" fontId="44" fillId="30" borderId="84" xfId="82" applyFont="1" applyFill="1" applyBorder="1" applyAlignment="1">
      <alignment vertical="top" wrapText="1"/>
    </xf>
    <xf numFmtId="0" fontId="44" fillId="30" borderId="87" xfId="82" applyFont="1" applyFill="1" applyBorder="1" applyAlignment="1">
      <alignment vertical="top" wrapText="1"/>
    </xf>
    <xf numFmtId="164" fontId="44" fillId="0" borderId="20" xfId="44" applyFont="1" applyBorder="1" applyAlignment="1" applyProtection="1">
      <alignment horizontal="right" vertical="center" wrapText="1"/>
      <protection hidden="1"/>
    </xf>
    <xf numFmtId="0" fontId="72" fillId="0" borderId="0" xfId="61" applyFont="1" applyAlignment="1" applyProtection="1">
      <alignment vertical="top"/>
      <protection hidden="1"/>
    </xf>
    <xf numFmtId="0" fontId="72" fillId="0" borderId="0" xfId="0" applyFont="1"/>
    <xf numFmtId="0" fontId="73" fillId="0" borderId="0" xfId="85" applyFont="1" applyProtection="1">
      <protection hidden="1"/>
    </xf>
    <xf numFmtId="49" fontId="46" fillId="0" borderId="0" xfId="0" applyNumberFormat="1" applyFont="1" applyAlignment="1" applyProtection="1">
      <alignment horizontal="center" vertical="top" wrapText="1"/>
      <protection hidden="1"/>
    </xf>
    <xf numFmtId="49" fontId="46" fillId="0" borderId="0" xfId="0" applyNumberFormat="1" applyFont="1" applyAlignment="1" applyProtection="1">
      <alignment horizontal="center" vertical="top"/>
      <protection hidden="1"/>
    </xf>
    <xf numFmtId="49" fontId="46" fillId="24" borderId="0" xfId="0" applyNumberFormat="1" applyFont="1" applyFill="1" applyAlignment="1" applyProtection="1">
      <alignment horizontal="center" vertical="top"/>
      <protection hidden="1"/>
    </xf>
    <xf numFmtId="0" fontId="3" fillId="0" borderId="19" xfId="0" applyFont="1" applyBorder="1" applyAlignment="1" applyProtection="1">
      <alignment horizontal="center" vertical="top" wrapText="1"/>
      <protection hidden="1"/>
    </xf>
    <xf numFmtId="4" fontId="44" fillId="0" borderId="5" xfId="34" applyNumberFormat="1" applyFont="1" applyBorder="1" applyAlignment="1" applyProtection="1">
      <alignment horizontal="right" vertical="top"/>
      <protection hidden="1"/>
    </xf>
    <xf numFmtId="4" fontId="44" fillId="0" borderId="20" xfId="34" applyNumberFormat="1" applyFont="1" applyBorder="1" applyAlignment="1" applyProtection="1">
      <alignment vertical="top"/>
      <protection hidden="1"/>
    </xf>
    <xf numFmtId="0" fontId="54" fillId="0" borderId="0" xfId="61" applyFont="1" applyAlignment="1" applyProtection="1">
      <alignment horizontal="right" vertical="top" wrapText="1"/>
      <protection hidden="1"/>
    </xf>
    <xf numFmtId="4" fontId="43" fillId="0" borderId="0" xfId="0" applyNumberFormat="1" applyFont="1" applyAlignment="1" applyProtection="1">
      <alignment horizontal="left" vertical="top"/>
      <protection hidden="1"/>
    </xf>
    <xf numFmtId="0" fontId="3" fillId="0" borderId="13" xfId="0" applyFont="1" applyBorder="1" applyAlignment="1" applyProtection="1">
      <alignment horizontal="center" vertical="top" wrapText="1"/>
      <protection hidden="1"/>
    </xf>
    <xf numFmtId="0" fontId="44" fillId="0" borderId="0" xfId="85" applyFont="1" applyProtection="1">
      <protection hidden="1"/>
    </xf>
    <xf numFmtId="0" fontId="44" fillId="0" borderId="13" xfId="85" applyFont="1" applyBorder="1" applyAlignment="1" applyProtection="1">
      <alignment horizontal="center"/>
      <protection hidden="1"/>
    </xf>
    <xf numFmtId="0" fontId="44" fillId="0" borderId="13" xfId="76" applyFont="1" applyBorder="1" applyAlignment="1" applyProtection="1">
      <alignment vertical="center"/>
      <protection hidden="1"/>
    </xf>
    <xf numFmtId="0" fontId="44" fillId="0" borderId="13" xfId="85" applyFont="1" applyBorder="1" applyProtection="1">
      <protection hidden="1"/>
    </xf>
    <xf numFmtId="0" fontId="43" fillId="0" borderId="0" xfId="76" applyFont="1" applyAlignment="1" applyProtection="1">
      <alignment horizontal="center" vertical="center"/>
      <protection hidden="1"/>
    </xf>
    <xf numFmtId="0" fontId="44" fillId="0" borderId="0" xfId="76" applyFont="1" applyAlignment="1" applyProtection="1">
      <alignment horizontal="justify" vertical="center"/>
      <protection hidden="1"/>
    </xf>
    <xf numFmtId="0" fontId="44" fillId="0" borderId="0" xfId="76" applyFont="1" applyAlignment="1" applyProtection="1">
      <alignment vertical="center"/>
      <protection hidden="1"/>
    </xf>
    <xf numFmtId="0" fontId="44" fillId="0" borderId="28" xfId="76" applyFont="1" applyBorder="1" applyAlignment="1" applyProtection="1">
      <alignment vertical="center" wrapText="1"/>
      <protection hidden="1"/>
    </xf>
    <xf numFmtId="0" fontId="43" fillId="0" borderId="62" xfId="85" applyFont="1" applyBorder="1" applyAlignment="1" applyProtection="1">
      <alignment horizontal="center"/>
      <protection hidden="1"/>
    </xf>
    <xf numFmtId="0" fontId="44" fillId="0" borderId="31" xfId="76" applyFont="1" applyBorder="1" applyAlignment="1" applyProtection="1">
      <alignment vertical="center" wrapText="1"/>
      <protection hidden="1"/>
    </xf>
    <xf numFmtId="0" fontId="44" fillId="0" borderId="0" xfId="85" applyFont="1" applyAlignment="1" applyProtection="1">
      <alignment horizontal="left" vertical="center" wrapText="1"/>
      <protection hidden="1"/>
    </xf>
    <xf numFmtId="0" fontId="44" fillId="0" borderId="0" xfId="85" applyFont="1" applyAlignment="1" applyProtection="1">
      <alignment horizontal="left"/>
      <protection hidden="1"/>
    </xf>
    <xf numFmtId="0" fontId="43" fillId="19" borderId="34" xfId="76" applyFont="1" applyFill="1" applyBorder="1" applyAlignment="1" applyProtection="1">
      <alignment horizontal="left" vertical="center" wrapText="1"/>
      <protection locked="0"/>
    </xf>
    <xf numFmtId="0" fontId="44" fillId="0" borderId="0" xfId="85" applyFont="1" applyAlignment="1" applyProtection="1">
      <alignment horizontal="center" vertical="center" wrapText="1"/>
      <protection hidden="1"/>
    </xf>
    <xf numFmtId="0" fontId="44" fillId="0" borderId="32" xfId="76" applyFont="1" applyBorder="1" applyAlignment="1" applyProtection="1">
      <alignment vertical="top" wrapText="1"/>
      <protection hidden="1"/>
    </xf>
    <xf numFmtId="0" fontId="44" fillId="19" borderId="34" xfId="76" applyFont="1" applyFill="1" applyBorder="1" applyAlignment="1" applyProtection="1">
      <alignment horizontal="left" vertical="center" wrapText="1"/>
      <protection locked="0"/>
    </xf>
    <xf numFmtId="0" fontId="44" fillId="0" borderId="37" xfId="76" applyFont="1" applyBorder="1" applyAlignment="1" applyProtection="1">
      <alignment vertical="center"/>
      <protection hidden="1"/>
    </xf>
    <xf numFmtId="0" fontId="44" fillId="19" borderId="39" xfId="76" applyFont="1" applyFill="1" applyBorder="1" applyAlignment="1" applyProtection="1">
      <alignment horizontal="left" vertical="center" wrapText="1"/>
      <protection locked="0"/>
    </xf>
    <xf numFmtId="0" fontId="44" fillId="0" borderId="17" xfId="76" applyFont="1" applyBorder="1" applyAlignment="1" applyProtection="1">
      <alignment vertical="center"/>
      <protection hidden="1"/>
    </xf>
    <xf numFmtId="0" fontId="44" fillId="0" borderId="18" xfId="76" applyFont="1" applyBorder="1" applyAlignment="1" applyProtection="1">
      <alignment vertical="center" wrapText="1"/>
      <protection hidden="1"/>
    </xf>
    <xf numFmtId="0" fontId="44" fillId="0" borderId="35" xfId="76" applyFont="1" applyBorder="1" applyAlignment="1" applyProtection="1">
      <alignment vertical="top" wrapText="1"/>
      <protection hidden="1"/>
    </xf>
    <xf numFmtId="0" fontId="44" fillId="0" borderId="37" xfId="76" applyFont="1" applyBorder="1" applyAlignment="1" applyProtection="1">
      <alignment vertical="top" wrapText="1"/>
      <protection hidden="1"/>
    </xf>
    <xf numFmtId="0" fontId="44" fillId="0" borderId="38" xfId="76" applyFont="1" applyBorder="1" applyAlignment="1" applyProtection="1">
      <alignment vertical="top" wrapText="1"/>
      <protection hidden="1"/>
    </xf>
    <xf numFmtId="0" fontId="70" fillId="0" borderId="32" xfId="76" applyFont="1" applyBorder="1" applyAlignment="1" applyProtection="1">
      <alignment vertical="center"/>
      <protection hidden="1"/>
    </xf>
    <xf numFmtId="0" fontId="44" fillId="0" borderId="89" xfId="76" applyFont="1" applyBorder="1" applyAlignment="1" applyProtection="1">
      <alignment horizontal="left" vertical="center" wrapText="1"/>
      <protection hidden="1"/>
    </xf>
    <xf numFmtId="0" fontId="70" fillId="0" borderId="35" xfId="76" applyFont="1" applyBorder="1" applyAlignment="1" applyProtection="1">
      <alignment vertical="center"/>
      <protection hidden="1"/>
    </xf>
    <xf numFmtId="0" fontId="44" fillId="0" borderId="34" xfId="76" applyFont="1" applyBorder="1" applyAlignment="1" applyProtection="1">
      <alignment horizontal="left" vertical="center" wrapText="1"/>
      <protection hidden="1"/>
    </xf>
    <xf numFmtId="0" fontId="70" fillId="0" borderId="37" xfId="76" applyFont="1" applyBorder="1" applyAlignment="1" applyProtection="1">
      <alignment vertical="center"/>
      <protection hidden="1"/>
    </xf>
    <xf numFmtId="0" fontId="70" fillId="0" borderId="38" xfId="76" applyFont="1" applyBorder="1" applyAlignment="1" applyProtection="1">
      <alignment vertical="center"/>
      <protection hidden="1"/>
    </xf>
    <xf numFmtId="0" fontId="44" fillId="0" borderId="52" xfId="76" applyFont="1" applyBorder="1" applyAlignment="1" applyProtection="1">
      <alignment horizontal="left" vertical="center" wrapText="1"/>
      <protection hidden="1"/>
    </xf>
    <xf numFmtId="0" fontId="44" fillId="0" borderId="38" xfId="76" applyFont="1" applyBorder="1" applyAlignment="1" applyProtection="1">
      <alignment vertical="center"/>
      <protection hidden="1"/>
    </xf>
    <xf numFmtId="0" fontId="44" fillId="0" borderId="43" xfId="76" applyFont="1" applyBorder="1" applyAlignment="1" applyProtection="1">
      <alignment horizontal="left" vertical="center" wrapText="1"/>
      <protection hidden="1"/>
    </xf>
    <xf numFmtId="0" fontId="44" fillId="0" borderId="31" xfId="76" applyFont="1" applyBorder="1" applyAlignment="1" applyProtection="1">
      <alignment horizontal="left" vertical="center"/>
      <protection hidden="1"/>
    </xf>
    <xf numFmtId="0" fontId="44" fillId="0" borderId="17" xfId="76" applyFont="1" applyBorder="1" applyAlignment="1" applyProtection="1">
      <alignment horizontal="left" vertical="center"/>
      <protection hidden="1"/>
    </xf>
    <xf numFmtId="0" fontId="44" fillId="0" borderId="18" xfId="76" applyFont="1" applyBorder="1" applyAlignment="1" applyProtection="1">
      <alignment horizontal="left" vertical="center"/>
      <protection hidden="1"/>
    </xf>
    <xf numFmtId="0" fontId="44" fillId="0" borderId="45" xfId="76" applyFont="1" applyBorder="1" applyAlignment="1" applyProtection="1">
      <alignment horizontal="left" vertical="center"/>
      <protection hidden="1"/>
    </xf>
    <xf numFmtId="0" fontId="43" fillId="0" borderId="0" xfId="85" applyFont="1" applyAlignment="1" applyProtection="1">
      <alignment horizontal="left"/>
      <protection hidden="1"/>
    </xf>
    <xf numFmtId="14" fontId="44" fillId="0" borderId="0" xfId="85" applyNumberFormat="1" applyFont="1" applyProtection="1">
      <protection hidden="1"/>
    </xf>
    <xf numFmtId="0" fontId="54" fillId="0" borderId="13" xfId="0" applyFont="1" applyBorder="1" applyAlignment="1" applyProtection="1">
      <alignment horizontal="left" vertical="top"/>
      <protection hidden="1"/>
    </xf>
    <xf numFmtId="0" fontId="43" fillId="24" borderId="0" xfId="0" applyFont="1" applyFill="1" applyAlignment="1" applyProtection="1">
      <alignment vertical="top"/>
      <protection hidden="1"/>
    </xf>
    <xf numFmtId="0" fontId="44" fillId="19" borderId="90" xfId="76" applyFont="1" applyFill="1" applyBorder="1" applyAlignment="1" applyProtection="1">
      <alignment vertical="center" wrapText="1"/>
      <protection locked="0"/>
    </xf>
    <xf numFmtId="1" fontId="43" fillId="0" borderId="0" xfId="61" applyNumberFormat="1" applyFont="1" applyAlignment="1" applyProtection="1">
      <alignment horizontal="left"/>
      <protection hidden="1"/>
    </xf>
    <xf numFmtId="4" fontId="43" fillId="0" borderId="25" xfId="61" applyNumberFormat="1" applyFont="1" applyBorder="1" applyAlignment="1" applyProtection="1">
      <alignment horizontal="left"/>
      <protection hidden="1"/>
    </xf>
    <xf numFmtId="1" fontId="43" fillId="0" borderId="0" xfId="82" applyNumberFormat="1" applyFont="1" applyAlignment="1">
      <alignment horizontal="left"/>
    </xf>
    <xf numFmtId="4" fontId="43" fillId="0" borderId="0" xfId="82" applyNumberFormat="1" applyFont="1"/>
    <xf numFmtId="4" fontId="43" fillId="0" borderId="0" xfId="73" applyNumberFormat="1" applyFont="1" applyAlignment="1" applyProtection="1">
      <alignment horizontal="left" vertical="center" indent="1"/>
      <protection hidden="1"/>
    </xf>
    <xf numFmtId="0" fontId="75" fillId="0" borderId="31" xfId="0" applyFont="1" applyBorder="1" applyAlignment="1" applyProtection="1">
      <alignment vertical="top" wrapText="1"/>
      <protection hidden="1"/>
    </xf>
    <xf numFmtId="3" fontId="44" fillId="0" borderId="0" xfId="0" applyNumberFormat="1" applyFont="1" applyAlignment="1" applyProtection="1">
      <alignment horizontal="center" vertical="top"/>
      <protection hidden="1"/>
    </xf>
    <xf numFmtId="3" fontId="43" fillId="0" borderId="0" xfId="0" applyNumberFormat="1" applyFont="1" applyAlignment="1" applyProtection="1">
      <alignment horizontal="center" vertical="top"/>
      <protection hidden="1"/>
    </xf>
    <xf numFmtId="3" fontId="44" fillId="0" borderId="0" xfId="0" applyNumberFormat="1" applyFont="1" applyAlignment="1" applyProtection="1">
      <alignment vertical="top"/>
      <protection hidden="1"/>
    </xf>
    <xf numFmtId="0" fontId="44" fillId="0" borderId="16" xfId="0" applyFont="1" applyBorder="1" applyAlignment="1" applyProtection="1">
      <alignment horizontal="center" vertical="top"/>
      <protection hidden="1"/>
    </xf>
    <xf numFmtId="49" fontId="44" fillId="0" borderId="0" xfId="0" applyNumberFormat="1" applyFont="1" applyAlignment="1" applyProtection="1">
      <alignment horizontal="center"/>
      <protection hidden="1"/>
    </xf>
    <xf numFmtId="0" fontId="54" fillId="0" borderId="0" xfId="0" applyFont="1" applyAlignment="1" applyProtection="1">
      <alignment horizontal="left" vertical="top"/>
      <protection hidden="1"/>
    </xf>
    <xf numFmtId="1" fontId="43" fillId="0" borderId="0" xfId="0" applyNumberFormat="1" applyFont="1" applyAlignment="1" applyProtection="1">
      <alignment horizontal="left" vertical="top" wrapText="1"/>
      <protection hidden="1"/>
    </xf>
    <xf numFmtId="185" fontId="54" fillId="0" borderId="0" xfId="34" applyNumberFormat="1" applyFont="1" applyBorder="1" applyAlignment="1" applyProtection="1">
      <alignment horizontal="left" vertical="top"/>
      <protection hidden="1"/>
    </xf>
    <xf numFmtId="0" fontId="44" fillId="0" borderId="47" xfId="0" applyFont="1" applyBorder="1" applyAlignment="1" applyProtection="1">
      <alignment horizontal="left" vertical="top" wrapText="1"/>
      <protection hidden="1"/>
    </xf>
    <xf numFmtId="0" fontId="44" fillId="0" borderId="27" xfId="0" applyFont="1" applyBorder="1" applyAlignment="1" applyProtection="1">
      <alignment horizontal="left" vertical="top" wrapText="1"/>
      <protection hidden="1"/>
    </xf>
    <xf numFmtId="4" fontId="55" fillId="18" borderId="85" xfId="0" applyNumberFormat="1" applyFont="1" applyFill="1" applyBorder="1" applyAlignment="1" applyProtection="1">
      <alignment horizontal="right" vertical="top" wrapText="1"/>
      <protection hidden="1"/>
    </xf>
    <xf numFmtId="0" fontId="55" fillId="0" borderId="0" xfId="0" applyFont="1" applyAlignment="1" applyProtection="1">
      <alignment vertical="top" wrapText="1"/>
      <protection hidden="1"/>
    </xf>
    <xf numFmtId="185" fontId="65" fillId="0" borderId="48" xfId="34" applyNumberFormat="1" applyFont="1" applyBorder="1" applyAlignment="1" applyProtection="1">
      <alignment vertical="top"/>
      <protection hidden="1"/>
    </xf>
    <xf numFmtId="0" fontId="44" fillId="0" borderId="25" xfId="0" applyFont="1" applyBorder="1" applyAlignment="1" applyProtection="1">
      <alignment vertical="top"/>
      <protection hidden="1"/>
    </xf>
    <xf numFmtId="0" fontId="44" fillId="0" borderId="0" xfId="0" applyFont="1" applyAlignment="1" applyProtection="1">
      <alignment vertical="top" wrapText="1"/>
      <protection hidden="1"/>
    </xf>
    <xf numFmtId="0" fontId="79" fillId="0" borderId="0" xfId="0" applyFont="1" applyAlignment="1">
      <alignment horizontal="justify"/>
    </xf>
    <xf numFmtId="0" fontId="80" fillId="0" borderId="0" xfId="0" applyFont="1" applyAlignment="1">
      <alignment horizontal="justify"/>
    </xf>
    <xf numFmtId="0" fontId="66" fillId="0" borderId="0" xfId="0" applyFont="1" applyAlignment="1" applyProtection="1">
      <alignment horizontal="center" vertical="top" wrapText="1"/>
      <protection hidden="1"/>
    </xf>
    <xf numFmtId="4" fontId="55" fillId="18" borderId="87" xfId="0" applyNumberFormat="1" applyFont="1" applyFill="1" applyBorder="1" applyAlignment="1" applyProtection="1">
      <alignment horizontal="right" vertical="top" wrapText="1"/>
      <protection hidden="1"/>
    </xf>
    <xf numFmtId="0" fontId="55" fillId="0" borderId="0" xfId="0" applyFont="1" applyAlignment="1">
      <alignment vertical="top" wrapText="1"/>
    </xf>
    <xf numFmtId="0" fontId="65" fillId="0" borderId="13" xfId="82" quotePrefix="1" applyFont="1" applyBorder="1" applyAlignment="1">
      <alignment horizontal="center"/>
    </xf>
    <xf numFmtId="171" fontId="44" fillId="27" borderId="24" xfId="45" applyNumberFormat="1" applyFont="1" applyFill="1" applyBorder="1" applyAlignment="1" applyProtection="1">
      <alignment horizontal="center" vertical="top" wrapText="1"/>
      <protection locked="0"/>
    </xf>
    <xf numFmtId="171" fontId="44" fillId="27" borderId="22" xfId="45" applyNumberFormat="1" applyFont="1" applyFill="1" applyBorder="1" applyAlignment="1" applyProtection="1">
      <alignment horizontal="center" vertical="top" wrapText="1"/>
      <protection locked="0"/>
    </xf>
    <xf numFmtId="0" fontId="44" fillId="30" borderId="85" xfId="82" applyFont="1" applyFill="1" applyBorder="1" applyAlignment="1">
      <alignment vertical="top" wrapText="1"/>
    </xf>
    <xf numFmtId="0" fontId="65" fillId="0" borderId="48" xfId="82" applyFont="1" applyBorder="1" applyAlignment="1">
      <alignment vertical="top" wrapText="1"/>
    </xf>
    <xf numFmtId="0" fontId="43" fillId="24" borderId="0" xfId="82" applyFont="1" applyFill="1" applyAlignment="1">
      <alignment vertical="top" wrapText="1"/>
    </xf>
    <xf numFmtId="0" fontId="43" fillId="24" borderId="0" xfId="0" applyFont="1" applyFill="1" applyAlignment="1" applyProtection="1">
      <alignment vertical="top" wrapText="1"/>
      <protection hidden="1"/>
    </xf>
    <xf numFmtId="0" fontId="66" fillId="24" borderId="0" xfId="82" applyFont="1" applyFill="1" applyAlignment="1">
      <alignment horizontal="center" vertical="top" wrapText="1"/>
    </xf>
    <xf numFmtId="0" fontId="43" fillId="24" borderId="0" xfId="82" applyFont="1" applyFill="1" applyAlignment="1">
      <alignment horizontal="center" vertical="top" wrapText="1"/>
    </xf>
    <xf numFmtId="0" fontId="65" fillId="0" borderId="39" xfId="82" quotePrefix="1" applyFont="1" applyBorder="1" applyAlignment="1">
      <alignment horizontal="center"/>
    </xf>
    <xf numFmtId="164" fontId="44" fillId="0" borderId="44" xfId="44" applyFont="1" applyBorder="1" applyAlignment="1" applyProtection="1">
      <alignment horizontal="right" vertical="center" wrapText="1"/>
      <protection hidden="1"/>
    </xf>
    <xf numFmtId="167" fontId="44" fillId="0" borderId="54" xfId="63" applyNumberFormat="1" applyFont="1" applyBorder="1" applyAlignment="1" applyProtection="1">
      <alignment horizontal="right" vertical="top"/>
      <protection hidden="1"/>
    </xf>
    <xf numFmtId="167" fontId="44" fillId="0" borderId="19" xfId="63" applyNumberFormat="1" applyFont="1" applyBorder="1" applyAlignment="1" applyProtection="1">
      <alignment horizontal="right" vertical="top"/>
      <protection hidden="1"/>
    </xf>
    <xf numFmtId="0" fontId="44" fillId="0" borderId="0" xfId="63" applyFont="1" applyAlignment="1" applyProtection="1">
      <alignment horizontal="right" vertical="top"/>
      <protection hidden="1"/>
    </xf>
    <xf numFmtId="2" fontId="44" fillId="0" borderId="0" xfId="63" applyNumberFormat="1" applyFont="1" applyAlignment="1" applyProtection="1">
      <alignment horizontal="right" vertical="top"/>
      <protection hidden="1"/>
    </xf>
    <xf numFmtId="4" fontId="66" fillId="0" borderId="0" xfId="34" applyNumberFormat="1" applyFont="1" applyBorder="1" applyAlignment="1" applyProtection="1">
      <alignment horizontal="right" vertical="top"/>
      <protection hidden="1"/>
    </xf>
    <xf numFmtId="4" fontId="55" fillId="18" borderId="87" xfId="0" applyNumberFormat="1" applyFont="1" applyFill="1" applyBorder="1" applyAlignment="1" applyProtection="1">
      <alignment horizontal="center" vertical="top" wrapText="1"/>
      <protection hidden="1"/>
    </xf>
    <xf numFmtId="4" fontId="44" fillId="0" borderId="13" xfId="34" applyNumberFormat="1" applyFont="1" applyBorder="1" applyAlignment="1" applyProtection="1">
      <alignment horizontal="right" vertical="top"/>
      <protection hidden="1"/>
    </xf>
    <xf numFmtId="4" fontId="44" fillId="0" borderId="13" xfId="43" applyNumberFormat="1" applyFont="1" applyBorder="1" applyAlignment="1" applyProtection="1">
      <alignment horizontal="right" vertical="top" wrapText="1"/>
      <protection hidden="1"/>
    </xf>
    <xf numFmtId="0" fontId="43" fillId="29" borderId="51" xfId="0" applyFont="1" applyFill="1" applyBorder="1" applyAlignment="1" applyProtection="1">
      <alignment horizontal="center" vertical="center" wrapText="1"/>
      <protection hidden="1"/>
    </xf>
    <xf numFmtId="0" fontId="65" fillId="0" borderId="51" xfId="0" quotePrefix="1" applyFont="1" applyBorder="1" applyAlignment="1" applyProtection="1">
      <alignment horizontal="center" vertical="top" wrapText="1"/>
      <protection hidden="1"/>
    </xf>
    <xf numFmtId="167" fontId="44" fillId="0" borderId="54" xfId="63" applyNumberFormat="1" applyFont="1" applyBorder="1" applyAlignment="1" applyProtection="1">
      <alignment horizontal="center" vertical="top"/>
      <protection hidden="1"/>
    </xf>
    <xf numFmtId="0" fontId="43" fillId="0" borderId="19" xfId="0" applyFont="1" applyBorder="1" applyAlignment="1" applyProtection="1">
      <alignment horizontal="right" vertical="top"/>
      <protection hidden="1"/>
    </xf>
    <xf numFmtId="0" fontId="43" fillId="0" borderId="54" xfId="0" applyFont="1" applyBorder="1" applyAlignment="1" applyProtection="1">
      <alignment horizontal="right" vertical="top"/>
      <protection hidden="1"/>
    </xf>
    <xf numFmtId="4" fontId="43" fillId="0" borderId="94" xfId="61" applyNumberFormat="1" applyFont="1" applyBorder="1" applyAlignment="1" applyProtection="1">
      <alignment horizontal="right" vertical="top" wrapText="1"/>
      <protection hidden="1"/>
    </xf>
    <xf numFmtId="186" fontId="44" fillId="0" borderId="0" xfId="61" applyNumberFormat="1" applyFont="1" applyAlignment="1" applyProtection="1">
      <alignment horizontal="right"/>
      <protection hidden="1"/>
    </xf>
    <xf numFmtId="186" fontId="43" fillId="0" borderId="0" xfId="61" applyNumberFormat="1" applyFont="1" applyAlignment="1" applyProtection="1">
      <alignment horizontal="right"/>
      <protection hidden="1"/>
    </xf>
    <xf numFmtId="187" fontId="43" fillId="0" borderId="0" xfId="61" applyNumberFormat="1" applyFont="1" applyAlignment="1" applyProtection="1">
      <alignment horizontal="right"/>
      <protection hidden="1"/>
    </xf>
    <xf numFmtId="188" fontId="43" fillId="0" borderId="0" xfId="61" applyNumberFormat="1" applyFont="1" applyAlignment="1" applyProtection="1">
      <alignment horizontal="right"/>
      <protection hidden="1"/>
    </xf>
    <xf numFmtId="189" fontId="44" fillId="0" borderId="0" xfId="61" applyNumberFormat="1" applyFont="1" applyProtection="1">
      <protection hidden="1"/>
    </xf>
    <xf numFmtId="164" fontId="43" fillId="0" borderId="14" xfId="61" applyNumberFormat="1" applyFont="1" applyBorder="1" applyProtection="1">
      <protection hidden="1"/>
    </xf>
    <xf numFmtId="191" fontId="44" fillId="0" borderId="84" xfId="61" applyNumberFormat="1" applyFont="1" applyBorder="1" applyProtection="1">
      <protection hidden="1"/>
    </xf>
    <xf numFmtId="184" fontId="44" fillId="0" borderId="87" xfId="61" applyNumberFormat="1" applyFont="1" applyBorder="1" applyProtection="1">
      <protection hidden="1"/>
    </xf>
    <xf numFmtId="184" fontId="44" fillId="0" borderId="88" xfId="61" applyNumberFormat="1" applyFont="1" applyBorder="1" applyProtection="1">
      <protection hidden="1"/>
    </xf>
    <xf numFmtId="187" fontId="44" fillId="0" borderId="87" xfId="61" applyNumberFormat="1" applyFont="1" applyBorder="1" applyProtection="1">
      <protection hidden="1"/>
    </xf>
    <xf numFmtId="164" fontId="44" fillId="0" borderId="27" xfId="43" applyFont="1" applyBorder="1" applyAlignment="1" applyProtection="1">
      <alignment horizontal="center"/>
      <protection hidden="1"/>
    </xf>
    <xf numFmtId="4" fontId="44" fillId="19" borderId="27" xfId="79" applyNumberFormat="1" applyFont="1" applyFill="1" applyBorder="1" applyAlignment="1" applyProtection="1">
      <alignment horizontal="center" vertical="center"/>
      <protection hidden="1"/>
    </xf>
    <xf numFmtId="0" fontId="44" fillId="0" borderId="48" xfId="61" applyFont="1" applyBorder="1" applyProtection="1">
      <protection hidden="1"/>
    </xf>
    <xf numFmtId="164" fontId="44" fillId="0" borderId="16" xfId="61" applyNumberFormat="1" applyFont="1" applyBorder="1" applyAlignment="1" applyProtection="1">
      <alignment horizontal="center" vertical="center" wrapText="1"/>
      <protection hidden="1"/>
    </xf>
    <xf numFmtId="0" fontId="44" fillId="0" borderId="95" xfId="61" applyFont="1" applyBorder="1" applyAlignment="1" applyProtection="1">
      <alignment horizontal="center"/>
      <protection hidden="1"/>
    </xf>
    <xf numFmtId="0" fontId="77" fillId="0" borderId="20" xfId="0" applyFont="1" applyBorder="1" applyAlignment="1" applyProtection="1">
      <alignment vertical="top" wrapText="1"/>
      <protection hidden="1"/>
    </xf>
    <xf numFmtId="4" fontId="54" fillId="0" borderId="0" xfId="0" applyNumberFormat="1" applyFont="1" applyAlignment="1" applyProtection="1">
      <alignment horizontal="left" vertical="top"/>
      <protection hidden="1"/>
    </xf>
    <xf numFmtId="0" fontId="43" fillId="0" borderId="48" xfId="0" applyFont="1" applyBorder="1" applyAlignment="1" applyProtection="1">
      <alignment vertical="center" wrapText="1"/>
      <protection hidden="1"/>
    </xf>
    <xf numFmtId="1" fontId="43" fillId="0" borderId="0" xfId="82" applyNumberFormat="1" applyFont="1" applyAlignment="1" applyProtection="1">
      <alignment vertical="center"/>
      <protection hidden="1"/>
    </xf>
    <xf numFmtId="0" fontId="43" fillId="0" borderId="56" xfId="0" applyFont="1" applyBorder="1" applyAlignment="1">
      <alignment vertical="center" wrapText="1"/>
    </xf>
    <xf numFmtId="0" fontId="43" fillId="0" borderId="18" xfId="0" applyFont="1" applyBorder="1" applyAlignment="1">
      <alignment vertical="center" wrapText="1"/>
    </xf>
    <xf numFmtId="0" fontId="43" fillId="0" borderId="43" xfId="0" applyFont="1" applyBorder="1" applyAlignment="1">
      <alignment vertical="center" wrapText="1"/>
    </xf>
    <xf numFmtId="4" fontId="44" fillId="0" borderId="0" xfId="34" applyNumberFormat="1" applyFont="1" applyAlignment="1" applyProtection="1">
      <alignment horizontal="right" vertical="top"/>
      <protection hidden="1"/>
    </xf>
    <xf numFmtId="4" fontId="44" fillId="0" borderId="0" xfId="34" applyNumberFormat="1" applyFont="1" applyBorder="1" applyAlignment="1" applyProtection="1">
      <alignment horizontal="right" vertical="top"/>
      <protection hidden="1"/>
    </xf>
    <xf numFmtId="4" fontId="44" fillId="0" borderId="84" xfId="34" applyNumberFormat="1" applyFont="1" applyBorder="1" applyAlignment="1" applyProtection="1">
      <alignment horizontal="right" vertical="top"/>
      <protection hidden="1"/>
    </xf>
    <xf numFmtId="4" fontId="44" fillId="0" borderId="91" xfId="34" applyNumberFormat="1" applyFont="1" applyBorder="1" applyAlignment="1" applyProtection="1">
      <alignment horizontal="right" vertical="top"/>
      <protection hidden="1"/>
    </xf>
    <xf numFmtId="4" fontId="44" fillId="0" borderId="30" xfId="34" applyNumberFormat="1" applyFont="1" applyBorder="1" applyAlignment="1" applyProtection="1">
      <alignment horizontal="right" vertical="top"/>
      <protection hidden="1"/>
    </xf>
    <xf numFmtId="4" fontId="44" fillId="0" borderId="99" xfId="34" applyNumberFormat="1" applyFont="1" applyBorder="1" applyAlignment="1" applyProtection="1">
      <alignment horizontal="right" vertical="top"/>
      <protection hidden="1"/>
    </xf>
    <xf numFmtId="164" fontId="44" fillId="0" borderId="0" xfId="0" applyNumberFormat="1" applyFont="1" applyAlignment="1">
      <alignment vertical="top" wrapText="1"/>
    </xf>
    <xf numFmtId="0" fontId="44" fillId="19" borderId="13" xfId="76" applyFont="1" applyFill="1" applyBorder="1" applyAlignment="1" applyProtection="1">
      <alignment horizontal="left" vertical="center" wrapText="1"/>
      <protection locked="0"/>
    </xf>
    <xf numFmtId="175" fontId="43" fillId="0" borderId="0" xfId="0" applyNumberFormat="1" applyFont="1" applyAlignment="1" applyProtection="1">
      <alignment horizontal="left" wrapText="1"/>
      <protection hidden="1"/>
    </xf>
    <xf numFmtId="1" fontId="43" fillId="0" borderId="0" xfId="0" applyNumberFormat="1" applyFont="1" applyAlignment="1" applyProtection="1">
      <alignment horizontal="left" wrapText="1"/>
      <protection hidden="1"/>
    </xf>
    <xf numFmtId="4" fontId="44" fillId="32" borderId="13" xfId="0" applyNumberFormat="1" applyFont="1" applyFill="1" applyBorder="1" applyAlignment="1" applyProtection="1">
      <alignment horizontal="right" vertical="top" wrapText="1"/>
      <protection locked="0"/>
    </xf>
    <xf numFmtId="166" fontId="44" fillId="32" borderId="13" xfId="34" applyFont="1" applyFill="1" applyBorder="1" applyAlignment="1" applyProtection="1">
      <alignment horizontal="right" vertical="top" wrapText="1"/>
      <protection locked="0"/>
    </xf>
    <xf numFmtId="0" fontId="44" fillId="32" borderId="13" xfId="0" applyFont="1" applyFill="1" applyBorder="1" applyAlignment="1" applyProtection="1">
      <alignment horizontal="center" vertical="top"/>
      <protection locked="0"/>
    </xf>
    <xf numFmtId="1" fontId="3" fillId="32" borderId="13" xfId="0" applyNumberFormat="1" applyFont="1" applyFill="1" applyBorder="1" applyAlignment="1" applyProtection="1">
      <alignment horizontal="center" vertical="top" wrapText="1"/>
      <protection locked="0"/>
    </xf>
    <xf numFmtId="0" fontId="4" fillId="0" borderId="25" xfId="0" applyFont="1" applyBorder="1" applyAlignment="1">
      <alignment horizontal="left" vertical="top" wrapText="1"/>
    </xf>
    <xf numFmtId="0" fontId="55" fillId="0" borderId="0" xfId="61" applyFont="1" applyAlignment="1" applyProtection="1">
      <alignment vertical="top"/>
      <protection hidden="1"/>
    </xf>
    <xf numFmtId="0" fontId="43" fillId="19" borderId="30" xfId="76" applyFont="1" applyFill="1" applyBorder="1" applyAlignment="1" applyProtection="1">
      <alignment horizontal="left" vertical="center" wrapText="1"/>
      <protection locked="0"/>
    </xf>
    <xf numFmtId="0" fontId="44" fillId="0" borderId="0" xfId="85" applyFont="1" applyAlignment="1" applyProtection="1">
      <alignment vertical="top"/>
      <protection hidden="1"/>
    </xf>
    <xf numFmtId="0" fontId="43" fillId="0" borderId="0" xfId="85" applyFont="1" applyAlignment="1" applyProtection="1">
      <alignment horizontal="center"/>
      <protection hidden="1"/>
    </xf>
    <xf numFmtId="0" fontId="43" fillId="32" borderId="51" xfId="76" applyFont="1" applyFill="1" applyBorder="1" applyAlignment="1" applyProtection="1">
      <alignment horizontal="center" vertical="center" wrapText="1"/>
      <protection locked="0"/>
    </xf>
    <xf numFmtId="0" fontId="43" fillId="0" borderId="0" xfId="76" applyFont="1" applyAlignment="1" applyProtection="1">
      <alignment vertical="top" wrapText="1"/>
      <protection hidden="1"/>
    </xf>
    <xf numFmtId="0" fontId="3" fillId="32" borderId="13" xfId="0" applyFont="1" applyFill="1" applyBorder="1" applyAlignment="1" applyProtection="1">
      <alignment horizontal="center" vertical="top" wrapText="1"/>
      <protection locked="0"/>
    </xf>
    <xf numFmtId="3" fontId="3" fillId="32" borderId="44" xfId="34" applyNumberFormat="1" applyFont="1" applyFill="1" applyBorder="1" applyAlignment="1" applyProtection="1">
      <alignment horizontal="center" vertical="top" wrapText="1"/>
      <protection locked="0" hidden="1"/>
    </xf>
    <xf numFmtId="4" fontId="3" fillId="32" borderId="13" xfId="34" applyNumberFormat="1" applyFont="1" applyFill="1" applyBorder="1" applyAlignment="1" applyProtection="1">
      <alignment horizontal="right" vertical="top" wrapText="1"/>
      <protection locked="0"/>
    </xf>
    <xf numFmtId="0" fontId="3" fillId="0" borderId="13" xfId="0" applyFont="1" applyBorder="1" applyAlignment="1">
      <alignment horizontal="center" vertical="top" wrapText="1"/>
    </xf>
    <xf numFmtId="0" fontId="3" fillId="0" borderId="13" xfId="0" applyFont="1" applyBorder="1" applyAlignment="1">
      <alignment vertical="top" wrapText="1"/>
    </xf>
    <xf numFmtId="0" fontId="3" fillId="0" borderId="13" xfId="0" applyFont="1" applyBorder="1" applyAlignment="1" applyProtection="1">
      <alignment horizontal="center" vertical="top" wrapText="1"/>
      <protection locked="0"/>
    </xf>
    <xf numFmtId="0" fontId="3" fillId="25" borderId="13" xfId="0" applyFont="1" applyFill="1" applyBorder="1" applyAlignment="1" applyProtection="1">
      <alignment vertical="top" wrapText="1"/>
      <protection locked="0" hidden="1"/>
    </xf>
    <xf numFmtId="0" fontId="3" fillId="0" borderId="13" xfId="0" applyFont="1" applyBorder="1" applyAlignment="1" applyProtection="1">
      <alignment horizontal="center" vertical="top" wrapText="1"/>
      <protection locked="0" hidden="1"/>
    </xf>
    <xf numFmtId="1" fontId="43" fillId="18" borderId="61" xfId="0" applyNumberFormat="1" applyFont="1" applyFill="1" applyBorder="1" applyAlignment="1" applyProtection="1">
      <alignment horizontal="left" vertical="top" wrapText="1"/>
      <protection hidden="1"/>
    </xf>
    <xf numFmtId="0" fontId="44" fillId="18" borderId="100" xfId="0" applyFont="1" applyFill="1" applyBorder="1" applyAlignment="1" applyProtection="1">
      <alignment horizontal="center" vertical="top"/>
      <protection hidden="1"/>
    </xf>
    <xf numFmtId="0" fontId="44" fillId="18" borderId="100" xfId="0" applyFont="1" applyFill="1" applyBorder="1" applyAlignment="1" applyProtection="1">
      <alignment horizontal="right" vertical="top"/>
      <protection hidden="1"/>
    </xf>
    <xf numFmtId="4" fontId="43" fillId="18" borderId="100" xfId="0" applyNumberFormat="1" applyFont="1" applyFill="1" applyBorder="1" applyAlignment="1" applyProtection="1">
      <alignment horizontal="right" vertical="top"/>
      <protection hidden="1"/>
    </xf>
    <xf numFmtId="4" fontId="43" fillId="18" borderId="90" xfId="0" applyNumberFormat="1" applyFont="1" applyFill="1" applyBorder="1" applyAlignment="1" applyProtection="1">
      <alignment horizontal="right" vertical="top"/>
      <protection hidden="1"/>
    </xf>
    <xf numFmtId="1" fontId="43" fillId="0" borderId="13" xfId="0" applyNumberFormat="1" applyFont="1" applyBorder="1" applyAlignment="1" applyProtection="1">
      <alignment horizontal="left" vertical="top" wrapText="1"/>
      <protection hidden="1"/>
    </xf>
    <xf numFmtId="39" fontId="74" fillId="0" borderId="13" xfId="0" applyNumberFormat="1" applyFont="1" applyBorder="1" applyAlignment="1" applyProtection="1">
      <alignment horizontal="right" vertical="top"/>
      <protection hidden="1"/>
    </xf>
    <xf numFmtId="0" fontId="43" fillId="0" borderId="13" xfId="0" applyFont="1" applyBorder="1" applyAlignment="1" applyProtection="1">
      <alignment horizontal="center" vertical="top"/>
      <protection hidden="1"/>
    </xf>
    <xf numFmtId="0" fontId="4" fillId="0" borderId="0" xfId="82" applyFont="1"/>
    <xf numFmtId="0" fontId="3" fillId="0" borderId="0" xfId="82" applyFont="1"/>
    <xf numFmtId="0" fontId="3" fillId="0" borderId="0" xfId="78" applyNumberFormat="1" applyFont="1" applyFill="1" applyBorder="1" applyAlignment="1" applyProtection="1">
      <alignment horizontal="left" vertical="top" wrapText="1"/>
    </xf>
    <xf numFmtId="0" fontId="3" fillId="0" borderId="0" xfId="78" applyNumberFormat="1" applyFont="1" applyFill="1" applyBorder="1" applyAlignment="1" applyProtection="1">
      <alignment horizontal="center" vertical="top"/>
    </xf>
    <xf numFmtId="0" fontId="4" fillId="0" borderId="0" xfId="0" applyFont="1" applyAlignment="1">
      <alignment horizontal="center" vertical="top"/>
    </xf>
    <xf numFmtId="0" fontId="4" fillId="0" borderId="0" xfId="0" applyFont="1" applyAlignment="1">
      <alignment horizontal="left" vertical="center" wrapText="1"/>
    </xf>
    <xf numFmtId="4" fontId="4" fillId="0" borderId="0" xfId="0" quotePrefix="1" applyNumberFormat="1" applyFont="1" applyAlignment="1">
      <alignment horizontal="right" vertical="top"/>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3" fillId="0" borderId="0" xfId="82" applyFont="1" applyAlignment="1" applyProtection="1">
      <alignment vertical="center"/>
      <protection hidden="1"/>
    </xf>
    <xf numFmtId="0" fontId="4" fillId="0" borderId="25" xfId="0" applyFont="1" applyBorder="1" applyAlignment="1">
      <alignment horizontal="right" vertical="top"/>
    </xf>
    <xf numFmtId="0" fontId="4" fillId="18" borderId="45" xfId="0" applyFont="1" applyFill="1" applyBorder="1" applyAlignment="1">
      <alignment horizontal="center" vertical="top"/>
    </xf>
    <xf numFmtId="0" fontId="4" fillId="0" borderId="0" xfId="0" applyFont="1" applyAlignment="1" applyProtection="1">
      <alignment horizontal="left" vertical="top" wrapText="1"/>
      <protection hidden="1"/>
    </xf>
    <xf numFmtId="0" fontId="4" fillId="18" borderId="97" xfId="0" applyFont="1" applyFill="1" applyBorder="1" applyAlignment="1">
      <alignment vertical="top" wrapText="1"/>
    </xf>
    <xf numFmtId="0" fontId="4" fillId="18" borderId="101" xfId="0" applyFont="1" applyFill="1" applyBorder="1" applyAlignment="1">
      <alignment vertical="top" wrapText="1"/>
    </xf>
    <xf numFmtId="1" fontId="3" fillId="0" borderId="13" xfId="0" applyNumberFormat="1" applyFont="1" applyBorder="1" applyAlignment="1">
      <alignment horizontal="center" vertical="top" wrapText="1"/>
    </xf>
    <xf numFmtId="0" fontId="84" fillId="0" borderId="13" xfId="0" quotePrefix="1" applyFont="1" applyBorder="1" applyAlignment="1">
      <alignment horizontal="center" vertical="center" wrapText="1"/>
    </xf>
    <xf numFmtId="0" fontId="65" fillId="0" borderId="27" xfId="76" applyFont="1" applyBorder="1" applyAlignment="1" applyProtection="1">
      <alignment horizontal="left" vertical="center" wrapText="1"/>
      <protection hidden="1"/>
    </xf>
    <xf numFmtId="0" fontId="60" fillId="0" borderId="14" xfId="0" quotePrefix="1" applyFont="1" applyBorder="1" applyAlignment="1" applyProtection="1">
      <alignment horizontal="center" vertical="center" wrapText="1"/>
      <protection hidden="1"/>
    </xf>
    <xf numFmtId="0" fontId="3" fillId="0" borderId="51" xfId="0" applyFont="1" applyBorder="1" applyAlignment="1">
      <alignment horizontal="right" vertical="top" wrapText="1"/>
    </xf>
    <xf numFmtId="9" fontId="83" fillId="0" borderId="13" xfId="90" applyFont="1" applyFill="1" applyBorder="1" applyAlignment="1" applyProtection="1">
      <alignment horizontal="center" vertical="top" wrapText="1"/>
    </xf>
    <xf numFmtId="4" fontId="4" fillId="18" borderId="93" xfId="0" applyNumberFormat="1" applyFont="1" applyFill="1" applyBorder="1" applyAlignment="1">
      <alignment horizontal="right" vertical="top"/>
    </xf>
    <xf numFmtId="166" fontId="4" fillId="18" borderId="93" xfId="34" applyFont="1" applyFill="1" applyBorder="1" applyAlignment="1" applyProtection="1">
      <alignment horizontal="right" vertical="top"/>
    </xf>
    <xf numFmtId="0" fontId="44" fillId="0" borderId="13" xfId="0" applyFont="1" applyBorder="1" applyAlignment="1">
      <alignment horizontal="right" vertical="top" wrapText="1"/>
    </xf>
    <xf numFmtId="190" fontId="44" fillId="0" borderId="13" xfId="0" applyNumberFormat="1" applyFont="1" applyBorder="1" applyAlignment="1">
      <alignment horizontal="right" vertical="top" wrapText="1"/>
    </xf>
    <xf numFmtId="3" fontId="44" fillId="0" borderId="13" xfId="0" applyNumberFormat="1" applyFont="1" applyBorder="1" applyAlignment="1">
      <alignment horizontal="right" vertical="top" wrapText="1"/>
    </xf>
    <xf numFmtId="190" fontId="44" fillId="0" borderId="13" xfId="61" applyNumberFormat="1" applyFont="1" applyBorder="1" applyAlignment="1" applyProtection="1">
      <alignment horizontal="right" vertical="top" wrapText="1"/>
      <protection hidden="1"/>
    </xf>
    <xf numFmtId="3" fontId="44" fillId="0" borderId="13" xfId="61" applyNumberFormat="1" applyFont="1" applyBorder="1" applyAlignment="1" applyProtection="1">
      <alignment horizontal="right" vertical="top" wrapText="1"/>
      <protection hidden="1"/>
    </xf>
    <xf numFmtId="164" fontId="44" fillId="0" borderId="13" xfId="0" applyNumberFormat="1" applyFont="1" applyBorder="1" applyAlignment="1">
      <alignment horizontal="right" vertical="top" wrapText="1"/>
    </xf>
    <xf numFmtId="2" fontId="44" fillId="0" borderId="13" xfId="0" applyNumberFormat="1" applyFont="1" applyBorder="1" applyAlignment="1">
      <alignment horizontal="right" vertical="top" wrapText="1"/>
    </xf>
    <xf numFmtId="4" fontId="44" fillId="0" borderId="13" xfId="0" applyNumberFormat="1" applyFont="1" applyBorder="1" applyAlignment="1">
      <alignment horizontal="right" vertical="top" wrapText="1"/>
    </xf>
    <xf numFmtId="164" fontId="44" fillId="0" borderId="13" xfId="61" applyNumberFormat="1" applyFont="1" applyBorder="1" applyAlignment="1" applyProtection="1">
      <alignment horizontal="right" vertical="top" wrapText="1"/>
      <protection hidden="1"/>
    </xf>
    <xf numFmtId="3" fontId="44" fillId="0" borderId="13" xfId="61" applyNumberFormat="1" applyFont="1" applyBorder="1" applyAlignment="1" applyProtection="1">
      <alignment horizontal="right"/>
      <protection hidden="1"/>
    </xf>
    <xf numFmtId="0" fontId="44" fillId="0" borderId="0" xfId="61" applyFont="1" applyAlignment="1" applyProtection="1">
      <alignment horizontal="center"/>
      <protection hidden="1"/>
    </xf>
    <xf numFmtId="0" fontId="44" fillId="0" borderId="27" xfId="61" applyFont="1" applyBorder="1" applyAlignment="1" applyProtection="1">
      <alignment horizontal="center"/>
      <protection hidden="1"/>
    </xf>
    <xf numFmtId="0" fontId="44" fillId="0" borderId="25" xfId="61" applyFont="1" applyBorder="1" applyAlignment="1" applyProtection="1">
      <alignment horizontal="center"/>
      <protection hidden="1"/>
    </xf>
    <xf numFmtId="4" fontId="44" fillId="0" borderId="59" xfId="61" applyNumberFormat="1" applyFont="1" applyBorder="1" applyAlignment="1" applyProtection="1">
      <alignment horizontal="center"/>
      <protection hidden="1"/>
    </xf>
    <xf numFmtId="164" fontId="44" fillId="0" borderId="24" xfId="61" applyNumberFormat="1" applyFont="1" applyBorder="1" applyProtection="1">
      <protection hidden="1"/>
    </xf>
    <xf numFmtId="164" fontId="44" fillId="0" borderId="59" xfId="61" applyNumberFormat="1" applyFont="1" applyBorder="1" applyAlignment="1" applyProtection="1">
      <alignment horizontal="center"/>
      <protection hidden="1"/>
    </xf>
    <xf numFmtId="193" fontId="44" fillId="0" borderId="79" xfId="61" applyNumberFormat="1" applyFont="1" applyBorder="1" applyProtection="1">
      <protection hidden="1"/>
    </xf>
    <xf numFmtId="193" fontId="44" fillId="0" borderId="4" xfId="61" applyNumberFormat="1" applyFont="1" applyBorder="1" applyProtection="1">
      <protection hidden="1"/>
    </xf>
    <xf numFmtId="193" fontId="44" fillId="0" borderId="80" xfId="61" applyNumberFormat="1" applyFont="1" applyBorder="1" applyProtection="1">
      <protection hidden="1"/>
    </xf>
    <xf numFmtId="164" fontId="44" fillId="0" borderId="51" xfId="0" applyNumberFormat="1" applyFont="1" applyBorder="1" applyAlignment="1" applyProtection="1">
      <alignment vertical="center" wrapText="1"/>
      <protection hidden="1"/>
    </xf>
    <xf numFmtId="191" fontId="44" fillId="0" borderId="13" xfId="61" applyNumberFormat="1" applyFont="1" applyBorder="1" applyAlignment="1" applyProtection="1">
      <alignment horizontal="right" vertical="top" wrapText="1"/>
      <protection hidden="1"/>
    </xf>
    <xf numFmtId="0" fontId="43" fillId="0" borderId="0" xfId="79" applyFont="1" applyBorder="1" applyAlignment="1" applyProtection="1">
      <alignment horizontal="center" vertical="center"/>
      <protection hidden="1"/>
    </xf>
    <xf numFmtId="4" fontId="44" fillId="0" borderId="0" xfId="61" applyNumberFormat="1" applyFont="1" applyAlignment="1" applyProtection="1">
      <alignment horizontal="center" vertical="center" wrapText="1"/>
      <protection hidden="1"/>
    </xf>
    <xf numFmtId="4" fontId="43" fillId="0" borderId="0" xfId="61" applyNumberFormat="1" applyFont="1" applyProtection="1">
      <protection hidden="1"/>
    </xf>
    <xf numFmtId="164" fontId="44" fillId="0" borderId="0" xfId="61" applyNumberFormat="1" applyFont="1" applyAlignment="1" applyProtection="1">
      <alignment horizontal="right"/>
      <protection hidden="1"/>
    </xf>
    <xf numFmtId="187" fontId="44" fillId="0" borderId="4" xfId="61" applyNumberFormat="1" applyFont="1" applyBorder="1" applyProtection="1">
      <protection hidden="1"/>
    </xf>
    <xf numFmtId="187" fontId="44" fillId="0" borderId="80" xfId="61" applyNumberFormat="1" applyFont="1" applyBorder="1" applyProtection="1">
      <protection hidden="1"/>
    </xf>
    <xf numFmtId="193" fontId="44" fillId="0" borderId="14" xfId="34" applyNumberFormat="1" applyFont="1" applyBorder="1" applyAlignment="1" applyProtection="1">
      <alignment horizontal="right" vertical="top"/>
      <protection hidden="1"/>
    </xf>
    <xf numFmtId="192" fontId="44" fillId="0" borderId="85" xfId="34" applyNumberFormat="1" applyFont="1" applyBorder="1" applyAlignment="1" applyProtection="1">
      <alignment horizontal="right" vertical="top"/>
      <protection hidden="1"/>
    </xf>
    <xf numFmtId="4" fontId="44" fillId="0" borderId="77" xfId="34" applyNumberFormat="1" applyFont="1" applyBorder="1" applyAlignment="1" applyProtection="1">
      <alignment horizontal="right" vertical="top"/>
      <protection hidden="1"/>
    </xf>
    <xf numFmtId="192" fontId="44" fillId="0" borderId="49" xfId="34" applyNumberFormat="1" applyFont="1" applyBorder="1" applyAlignment="1" applyProtection="1">
      <alignment horizontal="right" vertical="top"/>
      <protection hidden="1"/>
    </xf>
    <xf numFmtId="4" fontId="44" fillId="0" borderId="58" xfId="34" applyNumberFormat="1" applyFont="1" applyBorder="1" applyAlignment="1" applyProtection="1">
      <alignment horizontal="right" vertical="top"/>
      <protection hidden="1"/>
    </xf>
    <xf numFmtId="192" fontId="44" fillId="0" borderId="96" xfId="34" applyNumberFormat="1" applyFont="1" applyBorder="1" applyAlignment="1" applyProtection="1">
      <alignment horizontal="right" vertical="top"/>
      <protection hidden="1"/>
    </xf>
    <xf numFmtId="190" fontId="44" fillId="0" borderId="92" xfId="34" applyNumberFormat="1" applyFont="1" applyBorder="1" applyAlignment="1" applyProtection="1">
      <alignment horizontal="right" vertical="top"/>
      <protection hidden="1"/>
    </xf>
    <xf numFmtId="190" fontId="44" fillId="0" borderId="93" xfId="34" applyNumberFormat="1" applyFont="1" applyBorder="1" applyAlignment="1" applyProtection="1">
      <alignment horizontal="right" vertical="top"/>
      <protection hidden="1"/>
    </xf>
    <xf numFmtId="193" fontId="44" fillId="0" borderId="92" xfId="34" applyNumberFormat="1" applyFont="1" applyBorder="1" applyAlignment="1" applyProtection="1">
      <alignment horizontal="right" vertical="top"/>
      <protection hidden="1"/>
    </xf>
    <xf numFmtId="4" fontId="43" fillId="0" borderId="62" xfId="34" applyNumberFormat="1" applyFont="1" applyBorder="1" applyAlignment="1" applyProtection="1">
      <alignment horizontal="right" vertical="top"/>
      <protection hidden="1"/>
    </xf>
    <xf numFmtId="4" fontId="43" fillId="0" borderId="68" xfId="34" applyNumberFormat="1" applyFont="1" applyBorder="1" applyAlignment="1" applyProtection="1">
      <alignment horizontal="right" vertical="top"/>
      <protection hidden="1"/>
    </xf>
    <xf numFmtId="4" fontId="43" fillId="0" borderId="98" xfId="34" applyNumberFormat="1" applyFont="1" applyBorder="1" applyAlignment="1" applyProtection="1">
      <alignment horizontal="right" vertical="top"/>
      <protection hidden="1"/>
    </xf>
    <xf numFmtId="0" fontId="44" fillId="0" borderId="0" xfId="63" applyFont="1" applyAlignment="1" applyProtection="1">
      <alignment horizontal="left" vertical="top"/>
      <protection hidden="1"/>
    </xf>
    <xf numFmtId="0" fontId="43" fillId="0" borderId="0" xfId="63" applyFont="1" applyAlignment="1" applyProtection="1">
      <alignment vertical="top"/>
      <protection hidden="1"/>
    </xf>
    <xf numFmtId="0" fontId="43" fillId="0" borderId="0" xfId="82" applyFont="1" applyAlignment="1" applyProtection="1">
      <alignment horizontal="left" vertical="top" wrapText="1"/>
      <protection hidden="1"/>
    </xf>
    <xf numFmtId="0" fontId="43" fillId="0" borderId="0" xfId="82" applyFont="1" applyAlignment="1" applyProtection="1">
      <alignment horizontal="center"/>
      <protection hidden="1"/>
    </xf>
    <xf numFmtId="0" fontId="43" fillId="0" borderId="0" xfId="82" applyFont="1" applyAlignment="1" applyProtection="1">
      <alignment horizontal="left"/>
      <protection hidden="1"/>
    </xf>
    <xf numFmtId="0" fontId="44" fillId="0" borderId="0" xfId="0" applyFont="1" applyAlignment="1" applyProtection="1">
      <alignment vertical="center"/>
      <protection hidden="1"/>
    </xf>
    <xf numFmtId="0" fontId="65" fillId="0" borderId="19" xfId="0" quotePrefix="1" applyFont="1" applyBorder="1" applyAlignment="1" applyProtection="1">
      <alignment horizontal="center" vertical="center"/>
      <protection hidden="1"/>
    </xf>
    <xf numFmtId="0" fontId="65" fillId="0" borderId="44" xfId="0" quotePrefix="1" applyFont="1" applyBorder="1" applyAlignment="1" applyProtection="1">
      <alignment horizontal="center" vertical="center"/>
      <protection hidden="1"/>
    </xf>
    <xf numFmtId="0" fontId="65" fillId="0" borderId="13" xfId="0" quotePrefix="1" applyFont="1" applyBorder="1" applyAlignment="1" applyProtection="1">
      <alignment horizontal="center" vertical="center"/>
      <protection hidden="1"/>
    </xf>
    <xf numFmtId="0" fontId="65" fillId="0" borderId="39" xfId="0" quotePrefix="1" applyFont="1" applyBorder="1" applyAlignment="1" applyProtection="1">
      <alignment horizontal="center" vertical="center"/>
      <protection hidden="1"/>
    </xf>
    <xf numFmtId="0" fontId="66" fillId="0" borderId="0" xfId="0" applyFont="1" applyAlignment="1" applyProtection="1">
      <alignment vertical="center"/>
      <protection hidden="1"/>
    </xf>
    <xf numFmtId="0" fontId="3" fillId="0" borderId="13" xfId="0" applyFont="1" applyBorder="1" applyAlignment="1" applyProtection="1">
      <alignment vertical="top" wrapText="1"/>
      <protection hidden="1"/>
    </xf>
    <xf numFmtId="3" fontId="3" fillId="0" borderId="39" xfId="0" applyNumberFormat="1" applyFont="1" applyBorder="1" applyAlignment="1" applyProtection="1">
      <alignment horizontal="right" vertical="top" wrapText="1"/>
      <protection hidden="1"/>
    </xf>
    <xf numFmtId="0" fontId="44" fillId="0" borderId="19" xfId="0" applyFont="1" applyBorder="1" applyAlignment="1" applyProtection="1">
      <alignment horizontal="center" vertical="center" wrapText="1"/>
      <protection hidden="1"/>
    </xf>
    <xf numFmtId="0" fontId="43" fillId="0" borderId="16" xfId="0" applyFont="1" applyBorder="1" applyAlignment="1" applyProtection="1">
      <alignment vertical="top" wrapText="1"/>
      <protection hidden="1"/>
    </xf>
    <xf numFmtId="0" fontId="43" fillId="0" borderId="57" xfId="0" applyFont="1" applyBorder="1" applyAlignment="1" applyProtection="1">
      <alignment vertical="top" wrapText="1"/>
      <protection hidden="1"/>
    </xf>
    <xf numFmtId="0" fontId="43" fillId="18" borderId="53" xfId="0" applyFont="1" applyFill="1" applyBorder="1" applyAlignment="1" applyProtection="1">
      <alignment vertical="center" wrapText="1"/>
      <protection hidden="1"/>
    </xf>
    <xf numFmtId="0" fontId="43" fillId="18" borderId="101" xfId="0" applyFont="1" applyFill="1" applyBorder="1" applyAlignment="1" applyProtection="1">
      <alignment vertical="center" wrapText="1"/>
      <protection hidden="1"/>
    </xf>
    <xf numFmtId="0" fontId="43" fillId="18" borderId="100" xfId="0" applyFont="1" applyFill="1" applyBorder="1" applyAlignment="1" applyProtection="1">
      <alignment vertical="center" wrapText="1"/>
      <protection hidden="1"/>
    </xf>
    <xf numFmtId="0" fontId="43" fillId="18" borderId="48" xfId="0" applyFont="1" applyFill="1" applyBorder="1" applyAlignment="1" applyProtection="1">
      <alignment vertical="center" wrapText="1"/>
      <protection hidden="1"/>
    </xf>
    <xf numFmtId="3" fontId="43" fillId="18" borderId="93" xfId="0" applyNumberFormat="1" applyFont="1" applyFill="1" applyBorder="1" applyAlignment="1" applyProtection="1">
      <alignment horizontal="right" vertical="top"/>
      <protection hidden="1"/>
    </xf>
    <xf numFmtId="0" fontId="43" fillId="0" borderId="0" xfId="0" applyFont="1" applyAlignment="1" applyProtection="1">
      <alignment horizontal="left" wrapText="1"/>
      <protection hidden="1"/>
    </xf>
    <xf numFmtId="14" fontId="44" fillId="0" borderId="0" xfId="0" quotePrefix="1" applyNumberFormat="1" applyFont="1" applyAlignment="1" applyProtection="1">
      <alignment horizontal="left" vertical="top" wrapText="1"/>
      <protection hidden="1"/>
    </xf>
    <xf numFmtId="4" fontId="43" fillId="0" borderId="0" xfId="0" applyNumberFormat="1" applyFont="1" applyAlignment="1" applyProtection="1">
      <alignment horizontal="right" vertical="top" wrapText="1"/>
      <protection hidden="1"/>
    </xf>
    <xf numFmtId="173" fontId="43" fillId="0" borderId="0" xfId="0" quotePrefix="1" applyNumberFormat="1" applyFont="1" applyAlignment="1" applyProtection="1">
      <alignment horizontal="left" vertical="top" wrapText="1"/>
      <protection hidden="1"/>
    </xf>
    <xf numFmtId="0" fontId="4" fillId="0" borderId="0" xfId="82" applyFont="1" applyAlignment="1" applyProtection="1">
      <alignment horizontal="left" vertical="top" wrapText="1"/>
      <protection locked="0"/>
    </xf>
    <xf numFmtId="4" fontId="44" fillId="0" borderId="39" xfId="61" applyNumberFormat="1" applyFont="1" applyBorder="1" applyAlignment="1" applyProtection="1">
      <alignment vertical="center" wrapText="1"/>
      <protection hidden="1"/>
    </xf>
    <xf numFmtId="10" fontId="44" fillId="0" borderId="39" xfId="79" applyNumberFormat="1" applyFont="1" applyFill="1" applyBorder="1" applyAlignment="1" applyProtection="1">
      <alignment horizontal="right" vertical="center" wrapText="1"/>
      <protection hidden="1"/>
    </xf>
    <xf numFmtId="185" fontId="43" fillId="0" borderId="0" xfId="34" applyNumberFormat="1" applyFont="1" applyFill="1" applyBorder="1" applyAlignment="1" applyProtection="1">
      <alignment horizontal="left" vertical="center"/>
      <protection hidden="1"/>
    </xf>
    <xf numFmtId="185" fontId="44" fillId="0" borderId="0" xfId="34" applyNumberFormat="1" applyFont="1" applyBorder="1" applyAlignment="1" applyProtection="1">
      <alignment horizontal="left" vertical="center"/>
      <protection hidden="1"/>
    </xf>
    <xf numFmtId="4" fontId="44" fillId="0" borderId="44" xfId="34" applyNumberFormat="1" applyFont="1" applyBorder="1" applyAlignment="1" applyProtection="1">
      <alignment vertical="top"/>
      <protection hidden="1"/>
    </xf>
    <xf numFmtId="4" fontId="44" fillId="0" borderId="27" xfId="34" applyNumberFormat="1" applyFont="1" applyBorder="1" applyAlignment="1" applyProtection="1">
      <alignment horizontal="right" vertical="top"/>
      <protection hidden="1"/>
    </xf>
    <xf numFmtId="171" fontId="44" fillId="0" borderId="20" xfId="0" applyNumberFormat="1" applyFont="1" applyBorder="1" applyAlignment="1" applyProtection="1">
      <alignment horizontal="right" vertical="top"/>
      <protection hidden="1"/>
    </xf>
    <xf numFmtId="171" fontId="44" fillId="0" borderId="20" xfId="0" applyNumberFormat="1" applyFont="1" applyBorder="1" applyAlignment="1" applyProtection="1">
      <alignment vertical="center" wrapText="1"/>
      <protection hidden="1"/>
    </xf>
    <xf numFmtId="2" fontId="3" fillId="32" borderId="13" xfId="0" applyNumberFormat="1" applyFont="1" applyFill="1" applyBorder="1" applyAlignment="1" applyProtection="1">
      <alignment horizontal="center" vertical="top" wrapText="1"/>
      <protection locked="0"/>
    </xf>
    <xf numFmtId="0" fontId="3" fillId="0" borderId="13" xfId="0" applyFont="1" applyBorder="1" applyAlignment="1" applyProtection="1">
      <alignment vertical="top" wrapText="1"/>
      <protection locked="0"/>
    </xf>
    <xf numFmtId="1" fontId="3" fillId="0" borderId="13" xfId="0" applyNumberFormat="1" applyFont="1" applyBorder="1" applyAlignment="1" applyProtection="1">
      <alignment horizontal="center" vertical="top" wrapText="1"/>
      <protection locked="0"/>
    </xf>
    <xf numFmtId="0" fontId="5" fillId="0" borderId="13" xfId="0" applyFont="1" applyBorder="1" applyAlignment="1" applyProtection="1">
      <alignment horizontal="left" vertical="top" wrapText="1"/>
      <protection locked="0"/>
    </xf>
    <xf numFmtId="2" fontId="44" fillId="0" borderId="0" xfId="0" applyNumberFormat="1" applyFont="1" applyAlignment="1" applyProtection="1">
      <alignment vertical="top"/>
      <protection hidden="1"/>
    </xf>
    <xf numFmtId="0" fontId="43" fillId="0" borderId="0" xfId="72" applyFont="1" applyAlignment="1" applyProtection="1">
      <alignment horizontal="right" vertical="top" wrapText="1"/>
      <protection hidden="1"/>
    </xf>
    <xf numFmtId="0" fontId="44" fillId="0" borderId="13" xfId="76" applyFont="1" applyBorder="1" applyAlignment="1" applyProtection="1">
      <alignment vertical="center" wrapText="1"/>
      <protection hidden="1"/>
    </xf>
    <xf numFmtId="0" fontId="43" fillId="19" borderId="13" xfId="76" applyFont="1" applyFill="1" applyBorder="1" applyAlignment="1" applyProtection="1">
      <alignment horizontal="left" vertical="center" wrapText="1"/>
      <protection locked="0"/>
    </xf>
    <xf numFmtId="0" fontId="44" fillId="0" borderId="17" xfId="76" applyFont="1" applyBorder="1" applyAlignment="1" applyProtection="1">
      <alignment vertical="top" wrapText="1"/>
      <protection hidden="1"/>
    </xf>
    <xf numFmtId="0" fontId="44" fillId="0" borderId="13" xfId="76" applyFont="1" applyBorder="1" applyAlignment="1" applyProtection="1">
      <alignment vertical="top" wrapText="1"/>
      <protection hidden="1"/>
    </xf>
    <xf numFmtId="0" fontId="44" fillId="0" borderId="106" xfId="76" applyFont="1" applyBorder="1" applyAlignment="1" applyProtection="1">
      <alignment vertical="top" wrapText="1"/>
      <protection hidden="1"/>
    </xf>
    <xf numFmtId="0" fontId="44" fillId="0" borderId="25" xfId="76" applyFont="1" applyBorder="1" applyAlignment="1" applyProtection="1">
      <alignment vertical="center"/>
      <protection hidden="1"/>
    </xf>
    <xf numFmtId="14" fontId="44" fillId="19" borderId="13" xfId="76" applyNumberFormat="1" applyFont="1" applyFill="1" applyBorder="1" applyAlignment="1" applyProtection="1">
      <alignment horizontal="left" vertical="center" wrapText="1"/>
      <protection locked="0"/>
    </xf>
    <xf numFmtId="0" fontId="3" fillId="0" borderId="13" xfId="0" applyFont="1" applyBorder="1" applyAlignment="1">
      <alignment horizontal="left" vertical="top" wrapText="1"/>
    </xf>
    <xf numFmtId="1" fontId="44" fillId="0" borderId="55" xfId="0" applyNumberFormat="1" applyFont="1" applyBorder="1" applyAlignment="1" applyProtection="1">
      <alignment horizontal="center" vertical="top" wrapText="1"/>
      <protection hidden="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15" xfId="0" applyFont="1" applyBorder="1" applyAlignment="1">
      <alignment vertical="top" wrapText="1"/>
    </xf>
    <xf numFmtId="0" fontId="3" fillId="0" borderId="15" xfId="0" applyFont="1" applyBorder="1" applyAlignment="1">
      <alignment horizontal="center" vertical="top" wrapText="1"/>
    </xf>
    <xf numFmtId="0" fontId="44" fillId="27" borderId="15" xfId="0" applyFont="1" applyFill="1" applyBorder="1" applyAlignment="1" applyProtection="1">
      <alignment horizontal="center" vertical="top" wrapText="1"/>
      <protection locked="0" hidden="1"/>
    </xf>
    <xf numFmtId="4" fontId="44" fillId="0" borderId="22" xfId="43" applyNumberFormat="1" applyFont="1" applyBorder="1" applyAlignment="1" applyProtection="1">
      <alignment horizontal="right" vertical="top" wrapText="1"/>
      <protection hidden="1"/>
    </xf>
    <xf numFmtId="0" fontId="3" fillId="0" borderId="15" xfId="0" applyFont="1" applyBorder="1" applyAlignment="1" applyProtection="1">
      <alignment horizontal="center" vertical="top" wrapText="1"/>
      <protection hidden="1"/>
    </xf>
    <xf numFmtId="4" fontId="44" fillId="0" borderId="22" xfId="34" applyNumberFormat="1" applyFont="1" applyBorder="1" applyAlignment="1" applyProtection="1">
      <alignment horizontal="right" vertical="top"/>
      <protection hidden="1"/>
    </xf>
    <xf numFmtId="4" fontId="43" fillId="0" borderId="0" xfId="0" applyNumberFormat="1" applyFont="1" applyAlignment="1" applyProtection="1">
      <alignment horizontal="right" vertical="top"/>
      <protection hidden="1"/>
    </xf>
    <xf numFmtId="0" fontId="85" fillId="0" borderId="13" xfId="0" applyFont="1" applyBorder="1" applyAlignment="1" applyProtection="1">
      <alignment horizontal="right" vertical="top" wrapText="1"/>
      <protection hidden="1"/>
    </xf>
    <xf numFmtId="0" fontId="4" fillId="0" borderId="13" xfId="0" applyFont="1" applyBorder="1" applyAlignment="1">
      <alignment vertical="top" wrapText="1"/>
    </xf>
    <xf numFmtId="9" fontId="3" fillId="0" borderId="13" xfId="0" applyNumberFormat="1" applyFont="1" applyBorder="1" applyAlignment="1" applyProtection="1">
      <alignment horizontal="center" vertical="top" wrapText="1"/>
      <protection hidden="1"/>
    </xf>
    <xf numFmtId="9" fontId="3" fillId="0" borderId="13" xfId="90" applyFont="1" applyBorder="1" applyAlignment="1">
      <alignment horizontal="center" vertical="top" wrapText="1"/>
    </xf>
    <xf numFmtId="4" fontId="53" fillId="0" borderId="0" xfId="0" applyNumberFormat="1" applyFont="1" applyAlignment="1" applyProtection="1">
      <alignment horizontal="left" vertical="top"/>
      <protection hidden="1"/>
    </xf>
    <xf numFmtId="0" fontId="61" fillId="0" borderId="0" xfId="0" applyFont="1" applyAlignment="1" applyProtection="1">
      <alignment horizontal="left" vertical="top" wrapText="1"/>
      <protection hidden="1"/>
    </xf>
    <xf numFmtId="0" fontId="77" fillId="0" borderId="5" xfId="0" applyFont="1" applyBorder="1" applyAlignment="1" applyProtection="1">
      <alignment horizontal="left" vertical="top" wrapText="1"/>
      <protection hidden="1"/>
    </xf>
    <xf numFmtId="0" fontId="54" fillId="0" borderId="0" xfId="0" applyFont="1" applyAlignment="1" applyProtection="1">
      <alignment vertical="top"/>
      <protection hidden="1"/>
    </xf>
    <xf numFmtId="4" fontId="43" fillId="18" borderId="51" xfId="34" applyNumberFormat="1" applyFont="1" applyFill="1" applyBorder="1" applyAlignment="1" applyProtection="1">
      <alignment horizontal="center" vertical="top" wrapText="1"/>
      <protection hidden="1"/>
    </xf>
    <xf numFmtId="0" fontId="44" fillId="18" borderId="61" xfId="0" applyFont="1" applyFill="1" applyBorder="1" applyAlignment="1" applyProtection="1">
      <alignment horizontal="center" vertical="top" wrapText="1"/>
      <protection hidden="1"/>
    </xf>
    <xf numFmtId="0" fontId="53" fillId="28" borderId="46" xfId="0" applyFont="1" applyFill="1" applyBorder="1" applyAlignment="1" applyProtection="1">
      <alignment vertical="center" wrapText="1"/>
      <protection hidden="1"/>
    </xf>
    <xf numFmtId="0" fontId="53" fillId="31" borderId="46" xfId="0" applyFont="1" applyFill="1" applyBorder="1" applyAlignment="1" applyProtection="1">
      <alignment vertical="center" wrapText="1"/>
      <protection hidden="1"/>
    </xf>
    <xf numFmtId="185" fontId="53" fillId="28" borderId="77" xfId="34" applyNumberFormat="1" applyFont="1" applyFill="1" applyBorder="1" applyAlignment="1" applyProtection="1">
      <alignment vertical="center" wrapText="1"/>
      <protection hidden="1"/>
    </xf>
    <xf numFmtId="0" fontId="53" fillId="28" borderId="15" xfId="0" applyFont="1" applyFill="1" applyBorder="1" applyAlignment="1" applyProtection="1">
      <alignment vertical="center" wrapText="1"/>
      <protection hidden="1"/>
    </xf>
    <xf numFmtId="0" fontId="53" fillId="31" borderId="15" xfId="0" applyFont="1" applyFill="1" applyBorder="1" applyAlignment="1" applyProtection="1">
      <alignment vertical="center" wrapText="1"/>
      <protection hidden="1"/>
    </xf>
    <xf numFmtId="0" fontId="53" fillId="28" borderId="16" xfId="0" applyFont="1" applyFill="1" applyBorder="1" applyAlignment="1" applyProtection="1">
      <alignment vertical="center" wrapText="1"/>
      <protection hidden="1"/>
    </xf>
    <xf numFmtId="0" fontId="53" fillId="31" borderId="16" xfId="0" applyFont="1" applyFill="1" applyBorder="1" applyAlignment="1" applyProtection="1">
      <alignment vertical="center" wrapText="1"/>
      <protection hidden="1"/>
    </xf>
    <xf numFmtId="185" fontId="53" fillId="28" borderId="16" xfId="34" applyNumberFormat="1" applyFont="1" applyFill="1" applyBorder="1" applyAlignment="1" applyProtection="1">
      <alignment vertical="center" wrapText="1"/>
      <protection hidden="1"/>
    </xf>
    <xf numFmtId="0" fontId="4" fillId="0" borderId="13" xfId="116" applyNumberFormat="1" applyFont="1" applyFill="1" applyBorder="1" applyAlignment="1" applyProtection="1">
      <alignment horizontal="justify" vertical="center" wrapText="1"/>
    </xf>
    <xf numFmtId="4" fontId="44" fillId="0" borderId="22" xfId="34" applyNumberFormat="1" applyFont="1" applyBorder="1" applyAlignment="1" applyProtection="1">
      <alignment vertical="top"/>
      <protection hidden="1"/>
    </xf>
    <xf numFmtId="4" fontId="43" fillId="24" borderId="22" xfId="34" applyNumberFormat="1" applyFont="1" applyFill="1" applyBorder="1" applyAlignment="1" applyProtection="1">
      <alignment vertical="top"/>
      <protection hidden="1"/>
    </xf>
    <xf numFmtId="4" fontId="86" fillId="32" borderId="44" xfId="34" applyNumberFormat="1" applyFont="1" applyFill="1" applyBorder="1" applyAlignment="1" applyProtection="1">
      <alignment horizontal="center" vertical="center" wrapText="1"/>
      <protection locked="0"/>
    </xf>
    <xf numFmtId="4" fontId="44" fillId="0" borderId="0" xfId="0" applyNumberFormat="1" applyFont="1" applyAlignment="1" applyProtection="1">
      <alignment horizontal="right"/>
      <protection hidden="1"/>
    </xf>
    <xf numFmtId="175" fontId="53" fillId="0" borderId="0" xfId="0" applyNumberFormat="1" applyFont="1" applyAlignment="1" applyProtection="1">
      <alignment horizontal="left" vertical="top" wrapText="1"/>
      <protection hidden="1"/>
    </xf>
    <xf numFmtId="4" fontId="44" fillId="0" borderId="0" xfId="0" applyNumberFormat="1" applyFont="1" applyAlignment="1" applyProtection="1">
      <alignment horizontal="left" vertical="top"/>
      <protection hidden="1"/>
    </xf>
    <xf numFmtId="1" fontId="44" fillId="0" borderId="0" xfId="0" applyNumberFormat="1" applyFont="1" applyAlignment="1" applyProtection="1">
      <alignment horizontal="center"/>
      <protection hidden="1"/>
    </xf>
    <xf numFmtId="185" fontId="53" fillId="28" borderId="47" xfId="34" applyNumberFormat="1" applyFont="1" applyFill="1" applyBorder="1" applyAlignment="1" applyProtection="1">
      <alignment horizontal="center" vertical="center" wrapText="1"/>
      <protection hidden="1"/>
    </xf>
    <xf numFmtId="0" fontId="53" fillId="31" borderId="59" xfId="0" applyFont="1" applyFill="1" applyBorder="1" applyAlignment="1" applyProtection="1">
      <alignment vertical="center" wrapText="1"/>
      <protection hidden="1"/>
    </xf>
    <xf numFmtId="0" fontId="53" fillId="31" borderId="23" xfId="0" applyFont="1" applyFill="1" applyBorder="1" applyAlignment="1" applyProtection="1">
      <alignment vertical="center" wrapText="1"/>
      <protection hidden="1"/>
    </xf>
    <xf numFmtId="0" fontId="53" fillId="31" borderId="26" xfId="0" applyFont="1" applyFill="1" applyBorder="1" applyAlignment="1" applyProtection="1">
      <alignment vertical="center" wrapText="1"/>
      <protection hidden="1"/>
    </xf>
    <xf numFmtId="0" fontId="61" fillId="31" borderId="59" xfId="0" applyFont="1" applyFill="1" applyBorder="1" applyAlignment="1" applyProtection="1">
      <alignment horizontal="center" vertical="top"/>
      <protection hidden="1"/>
    </xf>
    <xf numFmtId="0" fontId="3" fillId="0" borderId="44" xfId="0" applyFont="1" applyBorder="1" applyAlignment="1">
      <alignment horizontal="center" vertical="top" wrapText="1"/>
    </xf>
    <xf numFmtId="0" fontId="55" fillId="0" borderId="81" xfId="0" applyFont="1" applyBorder="1" applyAlignment="1" applyProtection="1">
      <alignment horizontal="center" vertical="top" wrapText="1"/>
      <protection hidden="1"/>
    </xf>
    <xf numFmtId="185" fontId="55" fillId="0" borderId="81" xfId="34" applyNumberFormat="1" applyFont="1" applyFill="1" applyBorder="1" applyAlignment="1" applyProtection="1">
      <alignment horizontal="right" vertical="top" wrapText="1"/>
      <protection hidden="1"/>
    </xf>
    <xf numFmtId="185" fontId="55" fillId="0" borderId="83" xfId="34" applyNumberFormat="1" applyFont="1" applyFill="1" applyBorder="1" applyAlignment="1" applyProtection="1">
      <alignment horizontal="right" vertical="top" wrapText="1"/>
      <protection hidden="1"/>
    </xf>
    <xf numFmtId="0" fontId="54" fillId="0" borderId="17" xfId="0" applyFont="1" applyBorder="1" applyAlignment="1" applyProtection="1">
      <alignment horizontal="center" vertical="top"/>
      <protection hidden="1"/>
    </xf>
    <xf numFmtId="4" fontId="54" fillId="0" borderId="18" xfId="0" applyNumberFormat="1" applyFont="1" applyBorder="1" applyAlignment="1" applyProtection="1">
      <alignment horizontal="right" vertical="top"/>
      <protection hidden="1"/>
    </xf>
    <xf numFmtId="0" fontId="58" fillId="24" borderId="17" xfId="0" applyFont="1" applyFill="1" applyBorder="1" applyAlignment="1" applyProtection="1">
      <alignment horizontal="center" vertical="top" wrapText="1"/>
      <protection hidden="1"/>
    </xf>
    <xf numFmtId="0" fontId="58" fillId="24" borderId="18" xfId="0" applyFont="1" applyFill="1" applyBorder="1" applyAlignment="1" applyProtection="1">
      <alignment horizontal="right" vertical="top" wrapText="1"/>
      <protection hidden="1"/>
    </xf>
    <xf numFmtId="0" fontId="44" fillId="0" borderId="17" xfId="0" applyFont="1" applyBorder="1" applyAlignment="1" applyProtection="1">
      <alignment vertical="top"/>
      <protection hidden="1"/>
    </xf>
    <xf numFmtId="185" fontId="43" fillId="0" borderId="18" xfId="34" applyNumberFormat="1" applyFont="1" applyFill="1" applyBorder="1" applyAlignment="1" applyProtection="1">
      <alignment horizontal="left" vertical="top"/>
      <protection hidden="1"/>
    </xf>
    <xf numFmtId="0" fontId="43" fillId="0" borderId="17" xfId="0" applyFont="1" applyBorder="1" applyAlignment="1" applyProtection="1">
      <alignment vertical="top"/>
      <protection hidden="1"/>
    </xf>
    <xf numFmtId="185" fontId="44" fillId="0" borderId="18" xfId="34" applyNumberFormat="1" applyFont="1" applyBorder="1" applyAlignment="1" applyProtection="1">
      <alignment horizontal="left" vertical="top"/>
      <protection hidden="1"/>
    </xf>
    <xf numFmtId="0" fontId="44" fillId="0" borderId="17" xfId="82" applyFont="1" applyBorder="1" applyAlignment="1" applyProtection="1">
      <alignment horizontal="left" vertical="top"/>
      <protection hidden="1"/>
    </xf>
    <xf numFmtId="0" fontId="44" fillId="0" borderId="17" xfId="82" applyFont="1" applyBorder="1" applyAlignment="1" applyProtection="1">
      <alignment horizontal="center" vertical="top"/>
      <protection hidden="1"/>
    </xf>
    <xf numFmtId="4" fontId="44" fillId="0" borderId="18" xfId="82" applyNumberFormat="1" applyFont="1" applyBorder="1" applyAlignment="1" applyProtection="1">
      <alignment horizontal="right" vertical="top"/>
      <protection hidden="1"/>
    </xf>
    <xf numFmtId="0" fontId="44" fillId="0" borderId="69" xfId="0" applyFont="1" applyBorder="1" applyAlignment="1" applyProtection="1">
      <alignment horizontal="center" vertical="top"/>
      <protection hidden="1"/>
    </xf>
    <xf numFmtId="0" fontId="53" fillId="28" borderId="49" xfId="0" applyFont="1" applyFill="1" applyBorder="1" applyAlignment="1" applyProtection="1">
      <alignment vertical="center" wrapText="1"/>
      <protection hidden="1"/>
    </xf>
    <xf numFmtId="4" fontId="53" fillId="28" borderId="30" xfId="0" applyNumberFormat="1" applyFont="1" applyFill="1" applyBorder="1" applyAlignment="1" applyProtection="1">
      <alignment vertical="center" wrapText="1"/>
      <protection hidden="1"/>
    </xf>
    <xf numFmtId="0" fontId="53" fillId="28" borderId="55" xfId="0" applyFont="1" applyFill="1" applyBorder="1" applyAlignment="1" applyProtection="1">
      <alignment vertical="center" wrapText="1"/>
      <protection hidden="1"/>
    </xf>
    <xf numFmtId="185" fontId="53" fillId="28" borderId="52" xfId="34" applyNumberFormat="1" applyFont="1" applyFill="1" applyBorder="1" applyAlignment="1" applyProtection="1">
      <alignment vertical="center" wrapText="1"/>
      <protection hidden="1"/>
    </xf>
    <xf numFmtId="0" fontId="53" fillId="28" borderId="50" xfId="0" applyFont="1" applyFill="1" applyBorder="1" applyAlignment="1" applyProtection="1">
      <alignment vertical="center" wrapText="1"/>
      <protection hidden="1"/>
    </xf>
    <xf numFmtId="185" fontId="53" fillId="28" borderId="57" xfId="34" applyNumberFormat="1" applyFont="1" applyFill="1" applyBorder="1" applyAlignment="1" applyProtection="1">
      <alignment vertical="center" wrapText="1"/>
      <protection hidden="1"/>
    </xf>
    <xf numFmtId="0" fontId="60" fillId="0" borderId="39" xfId="0" quotePrefix="1" applyFont="1" applyBorder="1" applyAlignment="1" applyProtection="1">
      <alignment horizontal="center" vertical="center" wrapText="1"/>
      <protection hidden="1"/>
    </xf>
    <xf numFmtId="4" fontId="3" fillId="0" borderId="39" xfId="43" applyNumberFormat="1" applyFont="1" applyFill="1" applyBorder="1" applyAlignment="1" applyProtection="1">
      <alignment horizontal="right" vertical="top" wrapText="1"/>
      <protection hidden="1"/>
    </xf>
    <xf numFmtId="0" fontId="43" fillId="18" borderId="19" xfId="0" applyFont="1" applyFill="1" applyBorder="1" applyAlignment="1" applyProtection="1">
      <alignment horizontal="center" vertical="top" wrapText="1"/>
      <protection hidden="1"/>
    </xf>
    <xf numFmtId="4" fontId="55" fillId="18" borderId="39" xfId="0" applyNumberFormat="1" applyFont="1" applyFill="1" applyBorder="1" applyAlignment="1" applyProtection="1">
      <alignment horizontal="right" vertical="top" wrapText="1"/>
      <protection hidden="1"/>
    </xf>
    <xf numFmtId="4" fontId="44" fillId="0" borderId="39" xfId="0" applyNumberFormat="1" applyFont="1" applyBorder="1" applyAlignment="1" applyProtection="1">
      <alignment horizontal="right" vertical="top" wrapText="1"/>
      <protection hidden="1"/>
    </xf>
    <xf numFmtId="4" fontId="43" fillId="18" borderId="39" xfId="0" applyNumberFormat="1" applyFont="1" applyFill="1" applyBorder="1" applyAlignment="1" applyProtection="1">
      <alignment horizontal="right" vertical="top" wrapText="1"/>
      <protection hidden="1"/>
    </xf>
    <xf numFmtId="4" fontId="44" fillId="24" borderId="52" xfId="0" applyNumberFormat="1" applyFont="1" applyFill="1" applyBorder="1" applyAlignment="1" applyProtection="1">
      <alignment horizontal="right" vertical="top" wrapText="1"/>
      <protection hidden="1"/>
    </xf>
    <xf numFmtId="0" fontId="54" fillId="24" borderId="17" xfId="0" applyFont="1" applyFill="1" applyBorder="1" applyAlignment="1" applyProtection="1">
      <alignment horizontal="center" vertical="top"/>
      <protection hidden="1"/>
    </xf>
    <xf numFmtId="4" fontId="54" fillId="24" borderId="18" xfId="0" applyNumberFormat="1" applyFont="1" applyFill="1" applyBorder="1" applyAlignment="1" applyProtection="1">
      <alignment horizontal="right" vertical="top"/>
      <protection hidden="1"/>
    </xf>
    <xf numFmtId="0" fontId="54" fillId="0" borderId="17" xfId="0" applyFont="1" applyBorder="1" applyAlignment="1" applyProtection="1">
      <alignment horizontal="center" vertical="top" wrapText="1"/>
      <protection hidden="1"/>
    </xf>
    <xf numFmtId="0" fontId="54" fillId="0" borderId="18" xfId="0" applyFont="1" applyBorder="1" applyAlignment="1" applyProtection="1">
      <alignment horizontal="left" vertical="top"/>
      <protection hidden="1"/>
    </xf>
    <xf numFmtId="0" fontId="54" fillId="0" borderId="18" xfId="0" applyFont="1" applyBorder="1" applyAlignment="1" applyProtection="1">
      <alignment horizontal="right" vertical="top" wrapText="1"/>
      <protection hidden="1"/>
    </xf>
    <xf numFmtId="0" fontId="53" fillId="0" borderId="17" xfId="0" applyFont="1" applyBorder="1" applyAlignment="1" applyProtection="1">
      <alignment horizontal="center" vertical="top"/>
      <protection hidden="1"/>
    </xf>
    <xf numFmtId="4" fontId="53" fillId="0" borderId="18" xfId="0" applyNumberFormat="1" applyFont="1" applyBorder="1" applyAlignment="1" applyProtection="1">
      <alignment horizontal="left" vertical="top"/>
      <protection hidden="1"/>
    </xf>
    <xf numFmtId="0" fontId="53" fillId="0" borderId="69" xfId="0" applyFont="1" applyBorder="1" applyAlignment="1" applyProtection="1">
      <alignment horizontal="center" vertical="top"/>
      <protection hidden="1"/>
    </xf>
    <xf numFmtId="4" fontId="53" fillId="0" borderId="48" xfId="0" applyNumberFormat="1" applyFont="1" applyBorder="1" applyAlignment="1" applyProtection="1">
      <alignment vertical="top"/>
      <protection hidden="1"/>
    </xf>
    <xf numFmtId="0" fontId="54" fillId="0" borderId="48" xfId="0" applyFont="1" applyBorder="1" applyAlignment="1" applyProtection="1">
      <alignment horizontal="center" vertical="top"/>
      <protection hidden="1"/>
    </xf>
    <xf numFmtId="185" fontId="54" fillId="0" borderId="48" xfId="34" applyNumberFormat="1" applyFont="1" applyBorder="1" applyAlignment="1" applyProtection="1">
      <alignment horizontal="left" vertical="top"/>
      <protection hidden="1"/>
    </xf>
    <xf numFmtId="4" fontId="53" fillId="0" borderId="70" xfId="0" applyNumberFormat="1" applyFont="1" applyBorder="1" applyAlignment="1" applyProtection="1">
      <alignment horizontal="left" vertical="top"/>
      <protection hidden="1"/>
    </xf>
    <xf numFmtId="167" fontId="43" fillId="26" borderId="54" xfId="63" applyNumberFormat="1" applyFont="1" applyFill="1" applyBorder="1" applyAlignment="1" applyProtection="1">
      <alignment horizontal="center" vertical="top"/>
      <protection hidden="1"/>
    </xf>
    <xf numFmtId="4" fontId="44" fillId="0" borderId="55" xfId="34" applyNumberFormat="1" applyFont="1" applyBorder="1" applyAlignment="1" applyProtection="1">
      <alignment horizontal="right" vertical="top"/>
      <protection hidden="1"/>
    </xf>
    <xf numFmtId="4" fontId="44" fillId="0" borderId="60" xfId="34" applyNumberFormat="1" applyFont="1" applyBorder="1" applyAlignment="1" applyProtection="1">
      <alignment horizontal="right" vertical="top"/>
      <protection hidden="1"/>
    </xf>
    <xf numFmtId="4" fontId="43" fillId="0" borderId="95" xfId="34" applyNumberFormat="1" applyFont="1" applyBorder="1" applyAlignment="1" applyProtection="1">
      <alignment horizontal="right" vertical="top"/>
      <protection hidden="1"/>
    </xf>
    <xf numFmtId="0" fontId="3" fillId="0" borderId="13" xfId="0" applyFont="1" applyBorder="1" applyAlignment="1">
      <alignment horizontal="center" vertical="center" wrapText="1"/>
    </xf>
    <xf numFmtId="194" fontId="83" fillId="0" borderId="13" xfId="0" applyNumberFormat="1" applyFont="1" applyBorder="1" applyAlignment="1">
      <alignment vertical="center" wrapText="1"/>
    </xf>
    <xf numFmtId="169" fontId="4" fillId="0" borderId="19" xfId="0" applyNumberFormat="1" applyFont="1" applyBorder="1" applyAlignment="1">
      <alignment horizontal="center" vertical="top" wrapText="1"/>
    </xf>
    <xf numFmtId="0" fontId="43" fillId="0" borderId="28" xfId="0" applyFont="1" applyBorder="1" applyAlignment="1" applyProtection="1">
      <alignment vertical="top"/>
      <protection hidden="1"/>
    </xf>
    <xf numFmtId="0" fontId="43" fillId="0" borderId="81" xfId="0" applyFont="1" applyBorder="1" applyAlignment="1" applyProtection="1">
      <alignment vertical="top"/>
      <protection hidden="1"/>
    </xf>
    <xf numFmtId="0" fontId="55" fillId="0" borderId="0" xfId="0" applyFont="1" applyAlignment="1" applyProtection="1">
      <alignment horizontal="center" vertical="top" wrapText="1"/>
      <protection hidden="1"/>
    </xf>
    <xf numFmtId="0" fontId="53" fillId="0" borderId="0" xfId="82" applyFont="1" applyAlignment="1" applyProtection="1">
      <alignment horizontal="center" vertical="top"/>
      <protection hidden="1"/>
    </xf>
    <xf numFmtId="185" fontId="55" fillId="0" borderId="0" xfId="34" applyNumberFormat="1" applyFont="1" applyFill="1" applyBorder="1" applyAlignment="1" applyProtection="1">
      <alignment horizontal="right" vertical="top" wrapText="1"/>
      <protection hidden="1"/>
    </xf>
    <xf numFmtId="0" fontId="58" fillId="24" borderId="0" xfId="0" applyFont="1" applyFill="1" applyAlignment="1" applyProtection="1">
      <alignment horizontal="right" vertical="top" wrapText="1"/>
      <protection hidden="1"/>
    </xf>
    <xf numFmtId="185" fontId="43" fillId="0" borderId="0" xfId="34" applyNumberFormat="1" applyFont="1" applyFill="1" applyBorder="1" applyAlignment="1" applyProtection="1">
      <alignment horizontal="left" vertical="top"/>
      <protection hidden="1"/>
    </xf>
    <xf numFmtId="185" fontId="44" fillId="0" borderId="0" xfId="34" applyNumberFormat="1" applyFont="1" applyBorder="1" applyAlignment="1" applyProtection="1">
      <alignment horizontal="left" vertical="top"/>
      <protection hidden="1"/>
    </xf>
    <xf numFmtId="4" fontId="44" fillId="0" borderId="0" xfId="82" applyNumberFormat="1" applyFont="1" applyAlignment="1" applyProtection="1">
      <alignment horizontal="right" vertical="top"/>
      <protection hidden="1"/>
    </xf>
    <xf numFmtId="185" fontId="65" fillId="0" borderId="0" xfId="34" applyNumberFormat="1" applyFont="1" applyBorder="1" applyAlignment="1" applyProtection="1">
      <alignment vertical="top"/>
      <protection hidden="1"/>
    </xf>
    <xf numFmtId="4" fontId="53" fillId="28" borderId="0" xfId="0" applyNumberFormat="1" applyFont="1" applyFill="1" applyAlignment="1" applyProtection="1">
      <alignment vertical="center" wrapText="1"/>
      <protection hidden="1"/>
    </xf>
    <xf numFmtId="185" fontId="53" fillId="28" borderId="0" xfId="34" applyNumberFormat="1" applyFont="1" applyFill="1" applyBorder="1" applyAlignment="1" applyProtection="1">
      <alignment vertical="center" wrapText="1"/>
      <protection hidden="1"/>
    </xf>
    <xf numFmtId="185" fontId="53" fillId="28" borderId="25" xfId="34" applyNumberFormat="1" applyFont="1" applyFill="1" applyBorder="1" applyAlignment="1" applyProtection="1">
      <alignment vertical="center" wrapText="1"/>
      <protection hidden="1"/>
    </xf>
    <xf numFmtId="0" fontId="60" fillId="0" borderId="27" xfId="0" quotePrefix="1" applyFont="1" applyBorder="1" applyAlignment="1" applyProtection="1">
      <alignment horizontal="center" vertical="center" wrapText="1"/>
      <protection hidden="1"/>
    </xf>
    <xf numFmtId="4" fontId="3" fillId="0" borderId="5" xfId="43" applyNumberFormat="1" applyFont="1" applyFill="1" applyBorder="1" applyAlignment="1" applyProtection="1">
      <alignment horizontal="right" vertical="top" wrapText="1"/>
      <protection hidden="1"/>
    </xf>
    <xf numFmtId="0" fontId="76" fillId="0" borderId="0" xfId="0" applyFont="1" applyAlignment="1" applyProtection="1">
      <alignment horizontal="left" vertical="top" wrapText="1"/>
      <protection hidden="1"/>
    </xf>
    <xf numFmtId="4" fontId="55" fillId="18" borderId="0" xfId="0" applyNumberFormat="1" applyFont="1" applyFill="1" applyAlignment="1" applyProtection="1">
      <alignment horizontal="right" vertical="top" wrapText="1"/>
      <protection hidden="1"/>
    </xf>
    <xf numFmtId="4" fontId="44" fillId="0" borderId="0" xfId="0" applyNumberFormat="1" applyFont="1" applyAlignment="1" applyProtection="1">
      <alignment horizontal="right" vertical="top" wrapText="1"/>
      <protection hidden="1"/>
    </xf>
    <xf numFmtId="4" fontId="43" fillId="18" borderId="0" xfId="0" applyNumberFormat="1" applyFont="1" applyFill="1" applyAlignment="1" applyProtection="1">
      <alignment horizontal="right" vertical="top" wrapText="1"/>
      <protection hidden="1"/>
    </xf>
    <xf numFmtId="4" fontId="44" fillId="24" borderId="0" xfId="0" applyNumberFormat="1" applyFont="1" applyFill="1" applyAlignment="1" applyProtection="1">
      <alignment horizontal="right" vertical="top" wrapText="1"/>
      <protection hidden="1"/>
    </xf>
    <xf numFmtId="4" fontId="54" fillId="24" borderId="0" xfId="0" applyNumberFormat="1" applyFont="1" applyFill="1" applyAlignment="1" applyProtection="1">
      <alignment horizontal="right" vertical="top"/>
      <protection hidden="1"/>
    </xf>
    <xf numFmtId="10" fontId="43" fillId="27" borderId="13" xfId="63" applyNumberFormat="1" applyFont="1" applyFill="1" applyBorder="1" applyAlignment="1" applyProtection="1">
      <alignment horizontal="left" vertical="top" wrapText="1"/>
      <protection locked="0" hidden="1"/>
    </xf>
    <xf numFmtId="0" fontId="43" fillId="20" borderId="13" xfId="61" applyFont="1" applyFill="1" applyBorder="1" applyAlignment="1" applyProtection="1">
      <alignment vertical="top" wrapText="1"/>
      <protection hidden="1"/>
    </xf>
    <xf numFmtId="0" fontId="44" fillId="0" borderId="27" xfId="79" applyFont="1" applyBorder="1" applyAlignment="1" applyProtection="1">
      <alignment horizontal="justify" vertical="top" wrapText="1"/>
      <protection hidden="1"/>
    </xf>
    <xf numFmtId="0" fontId="44" fillId="0" borderId="0" xfId="79" applyFont="1" applyFill="1" applyBorder="1" applyAlignment="1" applyProtection="1">
      <alignment horizontal="right" vertical="center"/>
      <protection hidden="1"/>
    </xf>
    <xf numFmtId="0" fontId="44" fillId="0" borderId="25" xfId="79" applyFont="1" applyFill="1" applyBorder="1" applyAlignment="1" applyProtection="1">
      <alignment horizontal="right" vertical="center"/>
      <protection hidden="1"/>
    </xf>
    <xf numFmtId="0" fontId="44" fillId="0" borderId="27" xfId="79" applyFont="1" applyBorder="1" applyAlignment="1" applyProtection="1">
      <alignment horizontal="justify" vertical="center" wrapText="1"/>
      <protection hidden="1"/>
    </xf>
    <xf numFmtId="0" fontId="44" fillId="0" borderId="0" xfId="79" applyFont="1" applyBorder="1" applyAlignment="1" applyProtection="1">
      <alignment horizontal="right" vertical="center"/>
      <protection hidden="1"/>
    </xf>
    <xf numFmtId="0" fontId="44" fillId="0" borderId="25" xfId="79" applyFont="1" applyBorder="1" applyAlignment="1" applyProtection="1">
      <alignment horizontal="right" vertical="center"/>
      <protection hidden="1"/>
    </xf>
    <xf numFmtId="0" fontId="43" fillId="0" borderId="13" xfId="61" applyFont="1" applyBorder="1" applyAlignment="1" applyProtection="1">
      <alignment horizontal="center" vertical="top" wrapText="1"/>
      <protection hidden="1"/>
    </xf>
    <xf numFmtId="4" fontId="44" fillId="0" borderId="0" xfId="73" applyNumberFormat="1" applyFont="1" applyProtection="1">
      <protection hidden="1"/>
    </xf>
    <xf numFmtId="0" fontId="44" fillId="0" borderId="25" xfId="76" applyFont="1" applyBorder="1" applyAlignment="1" applyProtection="1">
      <alignment vertical="center" wrapText="1"/>
      <protection hidden="1"/>
    </xf>
    <xf numFmtId="0" fontId="43" fillId="19" borderId="13" xfId="76" applyFont="1" applyFill="1" applyBorder="1" applyAlignment="1" applyProtection="1">
      <alignment horizontal="center" vertical="center" wrapText="1"/>
      <protection locked="0"/>
    </xf>
    <xf numFmtId="185" fontId="43" fillId="0" borderId="0" xfId="34" applyNumberFormat="1" applyFont="1" applyBorder="1" applyAlignment="1" applyProtection="1">
      <alignment horizontal="left" vertical="top"/>
      <protection hidden="1"/>
    </xf>
    <xf numFmtId="4" fontId="53" fillId="0" borderId="48" xfId="0" applyNumberFormat="1" applyFont="1" applyBorder="1" applyAlignment="1" applyProtection="1">
      <alignment horizontal="left" vertical="top"/>
      <protection hidden="1"/>
    </xf>
    <xf numFmtId="4" fontId="44" fillId="32" borderId="44" xfId="34" applyNumberFormat="1" applyFont="1" applyFill="1" applyBorder="1" applyAlignment="1" applyProtection="1">
      <alignment horizontal="center" vertical="top" wrapText="1"/>
      <protection locked="0"/>
    </xf>
    <xf numFmtId="9" fontId="54" fillId="0" borderId="0" xfId="0" applyNumberFormat="1" applyFont="1" applyAlignment="1" applyProtection="1">
      <alignment horizontal="center" vertical="top"/>
      <protection hidden="1"/>
    </xf>
    <xf numFmtId="3" fontId="44" fillId="0" borderId="0" xfId="0" applyNumberFormat="1" applyFont="1" applyAlignment="1" applyProtection="1">
      <alignment horizontal="right" vertical="top"/>
      <protection hidden="1"/>
    </xf>
    <xf numFmtId="0" fontId="78" fillId="0" borderId="0" xfId="0" applyFont="1" applyAlignment="1" applyProtection="1">
      <alignment horizontal="center" vertical="top"/>
      <protection hidden="1"/>
    </xf>
    <xf numFmtId="185" fontId="44" fillId="0" borderId="0" xfId="0" applyNumberFormat="1" applyFont="1" applyAlignment="1" applyProtection="1">
      <alignment horizontal="center" vertical="top"/>
      <protection hidden="1"/>
    </xf>
    <xf numFmtId="4" fontId="43" fillId="0" borderId="0" xfId="34" applyNumberFormat="1" applyFont="1" applyBorder="1" applyAlignment="1" applyProtection="1">
      <alignment horizontal="right"/>
      <protection hidden="1"/>
    </xf>
    <xf numFmtId="0" fontId="43" fillId="0" borderId="0" xfId="82" applyFont="1" applyAlignment="1" applyProtection="1">
      <alignment horizontal="left" vertical="top"/>
      <protection hidden="1"/>
    </xf>
    <xf numFmtId="185" fontId="53" fillId="0" borderId="0" xfId="34" applyNumberFormat="1" applyFont="1" applyBorder="1" applyAlignment="1" applyProtection="1">
      <alignment horizontal="right" vertical="top"/>
      <protection hidden="1"/>
    </xf>
    <xf numFmtId="185" fontId="53" fillId="0" borderId="48" xfId="34" applyNumberFormat="1" applyFont="1" applyBorder="1" applyAlignment="1" applyProtection="1">
      <alignment horizontal="right" vertical="top"/>
      <protection hidden="1"/>
    </xf>
    <xf numFmtId="169" fontId="4" fillId="0" borderId="44" xfId="0" applyNumberFormat="1" applyFont="1" applyBorder="1" applyAlignment="1">
      <alignment horizontal="center" vertical="top" wrapText="1"/>
    </xf>
    <xf numFmtId="0" fontId="55" fillId="0" borderId="25" xfId="0" applyFont="1" applyBorder="1" applyAlignment="1" applyProtection="1">
      <alignment vertical="top"/>
      <protection hidden="1"/>
    </xf>
    <xf numFmtId="0" fontId="43" fillId="0" borderId="0" xfId="61" applyFont="1" applyAlignment="1" applyProtection="1">
      <alignment horizontal="right"/>
      <protection hidden="1"/>
    </xf>
    <xf numFmtId="185" fontId="65" fillId="24" borderId="70" xfId="34" applyNumberFormat="1" applyFont="1" applyFill="1" applyBorder="1" applyAlignment="1" applyProtection="1">
      <alignment vertical="top"/>
      <protection hidden="1"/>
    </xf>
    <xf numFmtId="0" fontId="43" fillId="18" borderId="84" xfId="0" applyFont="1" applyFill="1" applyBorder="1" applyAlignment="1" applyProtection="1">
      <alignment horizontal="center" vertical="center"/>
      <protection hidden="1"/>
    </xf>
    <xf numFmtId="1" fontId="43" fillId="18" borderId="87" xfId="0" applyNumberFormat="1" applyFont="1" applyFill="1" applyBorder="1" applyAlignment="1" applyProtection="1">
      <alignment horizontal="left" vertical="center"/>
      <protection hidden="1"/>
    </xf>
    <xf numFmtId="0" fontId="44" fillId="18" borderId="87" xfId="0" applyFont="1" applyFill="1" applyBorder="1" applyAlignment="1" applyProtection="1">
      <alignment vertical="center"/>
      <protection hidden="1"/>
    </xf>
    <xf numFmtId="0" fontId="44" fillId="18" borderId="87" xfId="0" applyFont="1" applyFill="1" applyBorder="1" applyAlignment="1" applyProtection="1">
      <alignment horizontal="center" vertical="center"/>
      <protection hidden="1"/>
    </xf>
    <xf numFmtId="185" fontId="44" fillId="18" borderId="87" xfId="34" applyNumberFormat="1" applyFont="1" applyFill="1" applyBorder="1" applyAlignment="1" applyProtection="1">
      <alignment horizontal="center" vertical="center"/>
      <protection hidden="1"/>
    </xf>
    <xf numFmtId="4" fontId="43" fillId="18" borderId="87" xfId="34" applyNumberFormat="1" applyFont="1" applyFill="1" applyBorder="1" applyAlignment="1" applyProtection="1">
      <alignment vertical="center"/>
      <protection hidden="1"/>
    </xf>
    <xf numFmtId="4" fontId="43" fillId="18" borderId="85" xfId="34" applyNumberFormat="1" applyFont="1" applyFill="1" applyBorder="1" applyAlignment="1" applyProtection="1">
      <alignment vertical="center"/>
      <protection hidden="1"/>
    </xf>
    <xf numFmtId="4" fontId="43" fillId="18" borderId="88" xfId="0" applyNumberFormat="1" applyFont="1" applyFill="1" applyBorder="1" applyAlignment="1" applyProtection="1">
      <alignment horizontal="right" vertical="center"/>
      <protection hidden="1"/>
    </xf>
    <xf numFmtId="0" fontId="44" fillId="0" borderId="0" xfId="0" applyFont="1" applyAlignment="1" applyProtection="1">
      <alignment horizontal="center" vertical="center"/>
      <protection hidden="1"/>
    </xf>
    <xf numFmtId="0" fontId="43" fillId="18" borderId="13" xfId="0" applyFont="1" applyFill="1" applyBorder="1" applyAlignment="1" applyProtection="1">
      <alignment horizontal="center" vertical="center"/>
      <protection hidden="1"/>
    </xf>
    <xf numFmtId="1" fontId="43" fillId="18" borderId="13" xfId="0" applyNumberFormat="1" applyFont="1" applyFill="1" applyBorder="1" applyAlignment="1" applyProtection="1">
      <alignment horizontal="left" vertical="center"/>
      <protection hidden="1"/>
    </xf>
    <xf numFmtId="0" fontId="44" fillId="18" borderId="13" xfId="0" applyFont="1" applyFill="1" applyBorder="1" applyAlignment="1" applyProtection="1">
      <alignment vertical="center"/>
      <protection hidden="1"/>
    </xf>
    <xf numFmtId="0" fontId="44" fillId="18" borderId="13" xfId="0" applyFont="1" applyFill="1" applyBorder="1" applyAlignment="1" applyProtection="1">
      <alignment horizontal="center" vertical="center"/>
      <protection hidden="1"/>
    </xf>
    <xf numFmtId="185" fontId="44" fillId="18" borderId="13" xfId="34" applyNumberFormat="1" applyFont="1" applyFill="1" applyBorder="1" applyAlignment="1" applyProtection="1">
      <alignment horizontal="center" vertical="center"/>
      <protection hidden="1"/>
    </xf>
    <xf numFmtId="4" fontId="43" fillId="18" borderId="13" xfId="34" applyNumberFormat="1" applyFont="1" applyFill="1" applyBorder="1" applyAlignment="1" applyProtection="1">
      <alignment vertical="center"/>
      <protection hidden="1"/>
    </xf>
    <xf numFmtId="1" fontId="43" fillId="18" borderId="13" xfId="0" applyNumberFormat="1" applyFont="1" applyFill="1" applyBorder="1" applyAlignment="1" applyProtection="1">
      <alignment horizontal="left" vertical="center" wrapText="1"/>
      <protection hidden="1"/>
    </xf>
    <xf numFmtId="14" fontId="43" fillId="0" borderId="0" xfId="0" applyNumberFormat="1" applyFont="1" applyAlignment="1" applyProtection="1">
      <alignment horizontal="left" vertical="top"/>
      <protection hidden="1"/>
    </xf>
    <xf numFmtId="14" fontId="44" fillId="0" borderId="0" xfId="0" applyNumberFormat="1" applyFont="1" applyAlignment="1" applyProtection="1">
      <alignment horizontal="left" vertical="top"/>
      <protection hidden="1"/>
    </xf>
    <xf numFmtId="0" fontId="43" fillId="30" borderId="87" xfId="0" applyFont="1" applyFill="1" applyBorder="1" applyAlignment="1" applyProtection="1">
      <alignment horizontal="left" vertical="top"/>
      <protection hidden="1"/>
    </xf>
    <xf numFmtId="0" fontId="42" fillId="0" borderId="13" xfId="80" applyFont="1" applyBorder="1" applyAlignment="1" applyProtection="1">
      <alignment horizontal="center" vertical="center"/>
      <protection hidden="1"/>
    </xf>
    <xf numFmtId="0" fontId="50" fillId="0" borderId="22" xfId="80" applyFont="1" applyBorder="1" applyAlignment="1" applyProtection="1">
      <alignment horizontal="right" vertical="center"/>
      <protection hidden="1"/>
    </xf>
    <xf numFmtId="0" fontId="50" fillId="0" borderId="0" xfId="80" applyFont="1" applyAlignment="1" applyProtection="1">
      <alignment horizontal="right" vertical="center"/>
      <protection hidden="1"/>
    </xf>
    <xf numFmtId="0" fontId="50" fillId="0" borderId="13" xfId="80" applyFont="1" applyBorder="1" applyAlignment="1" applyProtection="1">
      <alignment horizontal="center" vertical="center"/>
      <protection hidden="1"/>
    </xf>
    <xf numFmtId="0" fontId="52" fillId="0" borderId="24" xfId="80" applyFont="1" applyBorder="1" applyAlignment="1" applyProtection="1">
      <alignment horizontal="right" vertical="center"/>
      <protection hidden="1"/>
    </xf>
    <xf numFmtId="0" fontId="52" fillId="0" borderId="25" xfId="80" applyFont="1" applyBorder="1" applyAlignment="1" applyProtection="1">
      <alignment horizontal="right" vertical="center"/>
      <protection hidden="1"/>
    </xf>
    <xf numFmtId="0" fontId="43" fillId="0" borderId="51" xfId="80" applyFont="1" applyBorder="1" applyAlignment="1" applyProtection="1">
      <alignment horizontal="center" vertical="center"/>
      <protection hidden="1"/>
    </xf>
    <xf numFmtId="0" fontId="43" fillId="0" borderId="5" xfId="80" applyFont="1" applyBorder="1" applyAlignment="1" applyProtection="1">
      <alignment horizontal="center" vertical="center"/>
      <protection hidden="1"/>
    </xf>
    <xf numFmtId="0" fontId="43" fillId="0" borderId="44" xfId="80" applyFont="1" applyBorder="1" applyAlignment="1" applyProtection="1">
      <alignment horizontal="center" vertical="center"/>
      <protection hidden="1"/>
    </xf>
    <xf numFmtId="0" fontId="45" fillId="0" borderId="14" xfId="80" applyFont="1" applyBorder="1" applyAlignment="1" applyProtection="1">
      <alignment horizontal="center" vertical="center" textRotation="180"/>
      <protection hidden="1"/>
    </xf>
    <xf numFmtId="0" fontId="45" fillId="0" borderId="15" xfId="80" applyFont="1" applyBorder="1" applyAlignment="1" applyProtection="1">
      <alignment horizontal="center" vertical="center" textRotation="180"/>
      <protection hidden="1"/>
    </xf>
    <xf numFmtId="0" fontId="45" fillId="0" borderId="16" xfId="80" applyFont="1" applyBorder="1" applyAlignment="1" applyProtection="1">
      <alignment horizontal="center" vertical="center" textRotation="180"/>
      <protection hidden="1"/>
    </xf>
    <xf numFmtId="0" fontId="57" fillId="0" borderId="71" xfId="80" applyFont="1" applyBorder="1" applyAlignment="1" applyProtection="1">
      <alignment horizontal="center" vertical="center" wrapText="1"/>
      <protection hidden="1"/>
    </xf>
    <xf numFmtId="0" fontId="57" fillId="0" borderId="40" xfId="80" applyFont="1" applyBorder="1" applyAlignment="1" applyProtection="1">
      <alignment horizontal="center" vertical="center" wrapText="1"/>
      <protection hidden="1"/>
    </xf>
    <xf numFmtId="0" fontId="57" fillId="0" borderId="33" xfId="80" applyFont="1" applyBorder="1" applyAlignment="1" applyProtection="1">
      <alignment horizontal="center" vertical="center" wrapText="1"/>
      <protection hidden="1"/>
    </xf>
    <xf numFmtId="0" fontId="47" fillId="0" borderId="14" xfId="80" applyFont="1" applyBorder="1" applyAlignment="1" applyProtection="1">
      <alignment horizontal="center" vertical="center" textRotation="90"/>
      <protection hidden="1"/>
    </xf>
    <xf numFmtId="0" fontId="47" fillId="0" borderId="15" xfId="80" applyFont="1" applyBorder="1" applyAlignment="1" applyProtection="1">
      <alignment horizontal="center" vertical="center" textRotation="90"/>
      <protection hidden="1"/>
    </xf>
    <xf numFmtId="0" fontId="47" fillId="0" borderId="16" xfId="80" applyFont="1" applyBorder="1" applyAlignment="1" applyProtection="1">
      <alignment horizontal="center" vertical="center" textRotation="90"/>
      <protection hidden="1"/>
    </xf>
    <xf numFmtId="0" fontId="48" fillId="21" borderId="21" xfId="80" applyFont="1" applyFill="1" applyBorder="1" applyAlignment="1" applyProtection="1">
      <alignment horizontal="center" vertical="center"/>
      <protection hidden="1"/>
    </xf>
    <xf numFmtId="0" fontId="48" fillId="21" borderId="41" xfId="80" applyFont="1" applyFill="1" applyBorder="1" applyAlignment="1" applyProtection="1">
      <alignment horizontal="center" vertical="center"/>
      <protection hidden="1"/>
    </xf>
    <xf numFmtId="0" fontId="48" fillId="21" borderId="36" xfId="80" applyFont="1" applyFill="1" applyBorder="1" applyAlignment="1" applyProtection="1">
      <alignment horizontal="center" vertical="center"/>
      <protection hidden="1"/>
    </xf>
    <xf numFmtId="0" fontId="55" fillId="0" borderId="41" xfId="80" applyFont="1" applyBorder="1" applyAlignment="1" applyProtection="1">
      <alignment horizontal="justify" vertical="center"/>
      <protection hidden="1"/>
    </xf>
    <xf numFmtId="0" fontId="55" fillId="0" borderId="36" xfId="80" applyFont="1" applyBorder="1" applyAlignment="1" applyProtection="1">
      <alignment horizontal="justify" vertical="center"/>
      <protection hidden="1"/>
    </xf>
    <xf numFmtId="0" fontId="49" fillId="0" borderId="41" xfId="80" applyFont="1" applyBorder="1" applyAlignment="1" applyProtection="1">
      <alignment horizontal="justify" vertical="center"/>
      <protection hidden="1"/>
    </xf>
    <xf numFmtId="0" fontId="49" fillId="0" borderId="36" xfId="80" applyFont="1" applyBorder="1" applyAlignment="1" applyProtection="1">
      <alignment horizontal="justify" vertical="center"/>
      <protection hidden="1"/>
    </xf>
    <xf numFmtId="0" fontId="42" fillId="0" borderId="22" xfId="80" applyFont="1" applyBorder="1" applyProtection="1">
      <protection hidden="1"/>
    </xf>
    <xf numFmtId="0" fontId="42" fillId="0" borderId="0" xfId="80" applyFont="1" applyProtection="1">
      <protection hidden="1"/>
    </xf>
    <xf numFmtId="0" fontId="42" fillId="0" borderId="23" xfId="80" applyFont="1" applyBorder="1" applyProtection="1">
      <protection hidden="1"/>
    </xf>
    <xf numFmtId="0" fontId="50" fillId="0" borderId="47" xfId="80" applyFont="1" applyBorder="1" applyAlignment="1" applyProtection="1">
      <alignment horizontal="right" vertical="center"/>
      <protection hidden="1"/>
    </xf>
    <xf numFmtId="0" fontId="50" fillId="0" borderId="27" xfId="80" applyFont="1" applyBorder="1" applyAlignment="1" applyProtection="1">
      <alignment horizontal="right" vertical="center"/>
      <protection hidden="1"/>
    </xf>
    <xf numFmtId="0" fontId="52" fillId="0" borderId="22" xfId="80" applyFont="1" applyBorder="1" applyAlignment="1" applyProtection="1">
      <alignment horizontal="right" vertical="center"/>
      <protection hidden="1"/>
    </xf>
    <xf numFmtId="0" fontId="52" fillId="0" borderId="0" xfId="80" applyFont="1" applyAlignment="1" applyProtection="1">
      <alignment horizontal="right" vertical="center"/>
      <protection hidden="1"/>
    </xf>
    <xf numFmtId="0" fontId="53" fillId="31" borderId="0" xfId="61" applyFont="1" applyFill="1" applyAlignment="1" applyProtection="1">
      <alignment horizontal="left" vertical="top" wrapText="1"/>
      <protection hidden="1"/>
    </xf>
    <xf numFmtId="0" fontId="54" fillId="0" borderId="0" xfId="61" applyFont="1" applyAlignment="1" applyProtection="1">
      <alignment horizontal="left" vertical="top" wrapText="1"/>
      <protection hidden="1"/>
    </xf>
    <xf numFmtId="0" fontId="54" fillId="0" borderId="18" xfId="61" applyFont="1" applyBorder="1" applyAlignment="1" applyProtection="1">
      <alignment horizontal="left" vertical="top" wrapText="1"/>
      <protection hidden="1"/>
    </xf>
    <xf numFmtId="0" fontId="54" fillId="0" borderId="0" xfId="61" applyFont="1" applyAlignment="1" applyProtection="1">
      <alignment horizontal="justify" vertical="top" wrapText="1"/>
      <protection hidden="1"/>
    </xf>
    <xf numFmtId="0" fontId="54" fillId="0" borderId="18" xfId="61" applyFont="1" applyBorder="1" applyAlignment="1" applyProtection="1">
      <alignment horizontal="justify" vertical="top" wrapText="1"/>
      <protection hidden="1"/>
    </xf>
    <xf numFmtId="0" fontId="54" fillId="0" borderId="0" xfId="61" applyFont="1" applyAlignment="1" applyProtection="1">
      <alignment vertical="top" wrapText="1"/>
      <protection hidden="1"/>
    </xf>
    <xf numFmtId="0" fontId="54" fillId="0" borderId="18" xfId="61" applyFont="1" applyBorder="1" applyAlignment="1" applyProtection="1">
      <alignment vertical="top" wrapText="1"/>
      <protection hidden="1"/>
    </xf>
    <xf numFmtId="0" fontId="46" fillId="0" borderId="0" xfId="61" applyFont="1" applyAlignment="1" applyProtection="1">
      <alignment horizontal="right" vertical="top" wrapText="1"/>
      <protection hidden="1"/>
    </xf>
    <xf numFmtId="0" fontId="56" fillId="22" borderId="63" xfId="61" applyFont="1" applyFill="1" applyBorder="1" applyAlignment="1" applyProtection="1">
      <alignment horizontal="center" vertical="center" wrapText="1"/>
      <protection hidden="1"/>
    </xf>
    <xf numFmtId="0" fontId="56" fillId="22" borderId="67" xfId="61" applyFont="1" applyFill="1" applyBorder="1" applyAlignment="1" applyProtection="1">
      <alignment horizontal="center" vertical="center" wrapText="1"/>
      <protection hidden="1"/>
    </xf>
    <xf numFmtId="0" fontId="56" fillId="22" borderId="68" xfId="61" applyFont="1" applyFill="1" applyBorder="1" applyAlignment="1" applyProtection="1">
      <alignment horizontal="center" vertical="center" wrapText="1"/>
      <protection hidden="1"/>
    </xf>
    <xf numFmtId="0" fontId="43" fillId="0" borderId="25" xfId="76" applyFont="1" applyBorder="1" applyAlignment="1" applyProtection="1">
      <alignment horizontal="center" vertical="center" wrapText="1"/>
      <protection hidden="1"/>
    </xf>
    <xf numFmtId="0" fontId="43" fillId="0" borderId="5" xfId="76" applyFont="1" applyBorder="1" applyAlignment="1" applyProtection="1">
      <alignment horizontal="center" vertical="center"/>
      <protection hidden="1"/>
    </xf>
    <xf numFmtId="0" fontId="56" fillId="23" borderId="0" xfId="76" applyFont="1" applyFill="1" applyAlignment="1" applyProtection="1">
      <alignment horizontal="center" vertical="center"/>
      <protection hidden="1"/>
    </xf>
    <xf numFmtId="0" fontId="44" fillId="0" borderId="0" xfId="85" applyFont="1" applyAlignment="1" applyProtection="1">
      <alignment horizontal="center"/>
      <protection hidden="1"/>
    </xf>
    <xf numFmtId="0" fontId="55" fillId="0" borderId="17" xfId="0" applyFont="1" applyBorder="1" applyAlignment="1" applyProtection="1">
      <alignment horizontal="center" vertical="top" wrapText="1"/>
      <protection hidden="1"/>
    </xf>
    <xf numFmtId="0" fontId="55" fillId="0" borderId="0" xfId="0" applyFont="1" applyAlignment="1" applyProtection="1">
      <alignment horizontal="center" vertical="top" wrapText="1"/>
      <protection hidden="1"/>
    </xf>
    <xf numFmtId="0" fontId="55" fillId="0" borderId="18" xfId="0" applyFont="1" applyBorder="1" applyAlignment="1" applyProtection="1">
      <alignment horizontal="center" vertical="top" wrapText="1"/>
      <protection hidden="1"/>
    </xf>
    <xf numFmtId="0" fontId="53" fillId="0" borderId="17" xfId="82" applyFont="1" applyBorder="1" applyAlignment="1" applyProtection="1">
      <alignment horizontal="center" vertical="top"/>
      <protection hidden="1"/>
    </xf>
    <xf numFmtId="0" fontId="53" fillId="0" borderId="0" xfId="82" applyFont="1" applyAlignment="1" applyProtection="1">
      <alignment horizontal="center" vertical="top"/>
      <protection hidden="1"/>
    </xf>
    <xf numFmtId="0" fontId="53" fillId="0" borderId="18" xfId="82" applyFont="1" applyBorder="1" applyAlignment="1" applyProtection="1">
      <alignment horizontal="center" vertical="top"/>
      <protection hidden="1"/>
    </xf>
    <xf numFmtId="0" fontId="44" fillId="0" borderId="17" xfId="0" applyFont="1" applyBorder="1" applyAlignment="1" applyProtection="1">
      <alignment horizontal="left" vertical="top" wrapText="1"/>
      <protection hidden="1"/>
    </xf>
    <xf numFmtId="0" fontId="44" fillId="0" borderId="0" xfId="0" applyFont="1" applyAlignment="1" applyProtection="1">
      <alignment horizontal="left" vertical="top" wrapText="1"/>
      <protection hidden="1"/>
    </xf>
    <xf numFmtId="0" fontId="44" fillId="0" borderId="18" xfId="0" applyFont="1" applyBorder="1" applyAlignment="1" applyProtection="1">
      <alignment horizontal="left" vertical="top" wrapText="1"/>
      <protection hidden="1"/>
    </xf>
    <xf numFmtId="0" fontId="43" fillId="18" borderId="85" xfId="0" applyFont="1" applyFill="1" applyBorder="1" applyAlignment="1" applyProtection="1">
      <alignment horizontal="left" vertical="top" wrapText="1"/>
      <protection hidden="1"/>
    </xf>
    <xf numFmtId="0" fontId="43" fillId="18" borderId="4" xfId="0" applyFont="1" applyFill="1" applyBorder="1" applyAlignment="1" applyProtection="1">
      <alignment horizontal="left" vertical="top" wrapText="1"/>
      <protection hidden="1"/>
    </xf>
    <xf numFmtId="0" fontId="43" fillId="18" borderId="86" xfId="0" applyFont="1" applyFill="1" applyBorder="1" applyAlignment="1" applyProtection="1">
      <alignment horizontal="left" vertical="top" wrapText="1"/>
      <protection hidden="1"/>
    </xf>
    <xf numFmtId="0" fontId="43" fillId="18" borderId="51" xfId="0" applyFont="1" applyFill="1" applyBorder="1" applyAlignment="1" applyProtection="1">
      <alignment horizontal="left" vertical="top" wrapText="1"/>
      <protection hidden="1"/>
    </xf>
    <xf numFmtId="0" fontId="43" fillId="18" borderId="5" xfId="0" applyFont="1" applyFill="1" applyBorder="1" applyAlignment="1" applyProtection="1">
      <alignment horizontal="left" vertical="top" wrapText="1"/>
      <protection hidden="1"/>
    </xf>
    <xf numFmtId="0" fontId="43" fillId="18" borderId="44" xfId="0" applyFont="1" applyFill="1" applyBorder="1" applyAlignment="1" applyProtection="1">
      <alignment horizontal="left" vertical="top" wrapText="1"/>
      <protection hidden="1"/>
    </xf>
    <xf numFmtId="0" fontId="76" fillId="0" borderId="5" xfId="0" applyFont="1" applyBorder="1" applyAlignment="1" applyProtection="1">
      <alignment horizontal="left" vertical="top" wrapText="1"/>
      <protection hidden="1"/>
    </xf>
    <xf numFmtId="0" fontId="76" fillId="0" borderId="20" xfId="0" applyFont="1" applyBorder="1" applyAlignment="1" applyProtection="1">
      <alignment horizontal="left" vertical="top" wrapText="1"/>
      <protection hidden="1"/>
    </xf>
    <xf numFmtId="4" fontId="43" fillId="0" borderId="0" xfId="0" applyNumberFormat="1" applyFont="1" applyAlignment="1" applyProtection="1">
      <alignment horizontal="left" vertical="top"/>
      <protection hidden="1"/>
    </xf>
    <xf numFmtId="185" fontId="43" fillId="0" borderId="0" xfId="34" applyNumberFormat="1" applyFont="1" applyBorder="1" applyAlignment="1" applyProtection="1">
      <alignment horizontal="left" vertical="top"/>
      <protection hidden="1"/>
    </xf>
    <xf numFmtId="0" fontId="43" fillId="28" borderId="46" xfId="0" applyFont="1" applyFill="1" applyBorder="1" applyAlignment="1" applyProtection="1">
      <alignment horizontal="center" vertical="center" wrapText="1"/>
      <protection hidden="1"/>
    </xf>
    <xf numFmtId="0" fontId="43" fillId="28" borderId="15" xfId="0" applyFont="1" applyFill="1" applyBorder="1" applyAlignment="1" applyProtection="1">
      <alignment horizontal="center" vertical="center" wrapText="1"/>
      <protection hidden="1"/>
    </xf>
    <xf numFmtId="0" fontId="43" fillId="28" borderId="16" xfId="0" applyFont="1" applyFill="1" applyBorder="1" applyAlignment="1" applyProtection="1">
      <alignment horizontal="center" vertical="center" wrapText="1"/>
      <protection hidden="1"/>
    </xf>
    <xf numFmtId="0" fontId="43" fillId="18" borderId="13" xfId="0" applyFont="1" applyFill="1" applyBorder="1" applyAlignment="1" applyProtection="1">
      <alignment horizontal="center" vertical="center"/>
      <protection hidden="1"/>
    </xf>
    <xf numFmtId="0" fontId="77" fillId="0" borderId="31" xfId="0" applyFont="1" applyBorder="1" applyAlignment="1" applyProtection="1">
      <alignment horizontal="left" vertical="top" wrapText="1"/>
      <protection hidden="1"/>
    </xf>
    <xf numFmtId="0" fontId="77" fillId="0" borderId="5" xfId="0" applyFont="1" applyBorder="1" applyAlignment="1" applyProtection="1">
      <alignment horizontal="left" vertical="top" wrapText="1"/>
      <protection hidden="1"/>
    </xf>
    <xf numFmtId="0" fontId="61" fillId="0" borderId="0" xfId="0" applyFont="1" applyAlignment="1" applyProtection="1">
      <alignment horizontal="left" vertical="top" wrapText="1"/>
      <protection hidden="1"/>
    </xf>
    <xf numFmtId="0" fontId="43" fillId="28" borderId="30" xfId="0" applyFont="1" applyFill="1" applyBorder="1" applyAlignment="1" applyProtection="1">
      <alignment horizontal="center" vertical="center" wrapText="1"/>
      <protection hidden="1"/>
    </xf>
    <xf numFmtId="0" fontId="43" fillId="28" borderId="39" xfId="0" applyFont="1" applyFill="1" applyBorder="1" applyAlignment="1" applyProtection="1">
      <alignment horizontal="center" vertical="center" wrapText="1"/>
      <protection hidden="1"/>
    </xf>
    <xf numFmtId="0" fontId="55" fillId="0" borderId="25" xfId="0" applyFont="1" applyBorder="1" applyAlignment="1" applyProtection="1">
      <alignment horizontal="left" vertical="top" wrapText="1"/>
      <protection hidden="1"/>
    </xf>
    <xf numFmtId="0" fontId="43" fillId="0" borderId="0" xfId="0" applyFont="1" applyAlignment="1" applyProtection="1">
      <alignment horizontal="left" vertical="top" wrapText="1"/>
      <protection hidden="1"/>
    </xf>
    <xf numFmtId="0" fontId="43" fillId="0" borderId="0" xfId="82" applyFont="1" applyAlignment="1" applyProtection="1">
      <alignment horizontal="center"/>
      <protection hidden="1"/>
    </xf>
    <xf numFmtId="0" fontId="43" fillId="28" borderId="49" xfId="0" applyFont="1" applyFill="1" applyBorder="1" applyAlignment="1" applyProtection="1">
      <alignment horizontal="center" vertical="center" wrapText="1"/>
      <protection hidden="1"/>
    </xf>
    <xf numFmtId="0" fontId="43" fillId="28" borderId="55" xfId="0" applyFont="1" applyFill="1" applyBorder="1" applyAlignment="1" applyProtection="1">
      <alignment horizontal="center" vertical="center" wrapText="1"/>
      <protection hidden="1"/>
    </xf>
    <xf numFmtId="0" fontId="43" fillId="28" borderId="50" xfId="0" applyFont="1" applyFill="1" applyBorder="1" applyAlignment="1" applyProtection="1">
      <alignment horizontal="center" vertical="center" wrapText="1"/>
      <protection hidden="1"/>
    </xf>
    <xf numFmtId="185" fontId="43" fillId="28" borderId="64" xfId="34" applyNumberFormat="1" applyFont="1" applyFill="1" applyBorder="1" applyAlignment="1" applyProtection="1">
      <alignment horizontal="center" vertical="center" wrapText="1"/>
      <protection hidden="1"/>
    </xf>
    <xf numFmtId="185" fontId="43" fillId="28" borderId="13" xfId="34" applyNumberFormat="1" applyFont="1" applyFill="1" applyBorder="1" applyAlignment="1" applyProtection="1">
      <alignment horizontal="center" vertical="center" wrapText="1"/>
      <protection hidden="1"/>
    </xf>
    <xf numFmtId="185" fontId="43" fillId="28" borderId="46" xfId="34" applyNumberFormat="1" applyFont="1" applyFill="1" applyBorder="1" applyAlignment="1" applyProtection="1">
      <alignment horizontal="center" vertical="center" wrapText="1"/>
      <protection hidden="1"/>
    </xf>
    <xf numFmtId="185" fontId="43" fillId="28" borderId="15" xfId="34" applyNumberFormat="1" applyFont="1" applyFill="1" applyBorder="1" applyAlignment="1" applyProtection="1">
      <alignment horizontal="center" vertical="center" wrapText="1"/>
      <protection hidden="1"/>
    </xf>
    <xf numFmtId="185" fontId="43" fillId="28" borderId="16" xfId="34" applyNumberFormat="1" applyFont="1" applyFill="1" applyBorder="1" applyAlignment="1" applyProtection="1">
      <alignment horizontal="center" vertical="center" wrapText="1"/>
      <protection hidden="1"/>
    </xf>
    <xf numFmtId="185" fontId="65" fillId="0" borderId="48" xfId="34" applyNumberFormat="1" applyFont="1" applyBorder="1" applyAlignment="1" applyProtection="1">
      <alignment horizontal="center" vertical="top"/>
      <protection hidden="1"/>
    </xf>
    <xf numFmtId="0" fontId="65" fillId="0" borderId="48" xfId="0" applyFont="1" applyBorder="1" applyAlignment="1" applyProtection="1">
      <alignment horizontal="center" vertical="center" wrapText="1"/>
      <protection hidden="1"/>
    </xf>
    <xf numFmtId="0" fontId="65" fillId="0" borderId="48" xfId="0" applyFont="1" applyBorder="1" applyAlignment="1" applyProtection="1">
      <alignment horizontal="right" vertical="center" wrapText="1"/>
      <protection hidden="1"/>
    </xf>
    <xf numFmtId="0" fontId="43" fillId="0" borderId="0" xfId="0" applyFont="1" applyAlignment="1" applyProtection="1">
      <alignment horizontal="left" vertical="top"/>
      <protection hidden="1"/>
    </xf>
    <xf numFmtId="0" fontId="43" fillId="28" borderId="72" xfId="0" applyFont="1" applyFill="1" applyBorder="1" applyAlignment="1" applyProtection="1">
      <alignment horizontal="center" vertical="center" wrapText="1"/>
      <protection hidden="1"/>
    </xf>
    <xf numFmtId="0" fontId="43" fillId="28" borderId="67" xfId="0" applyFont="1" applyFill="1" applyBorder="1" applyAlignment="1" applyProtection="1">
      <alignment horizontal="center" vertical="center" wrapText="1"/>
      <protection hidden="1"/>
    </xf>
    <xf numFmtId="0" fontId="43" fillId="28" borderId="73" xfId="0" applyFont="1" applyFill="1" applyBorder="1" applyAlignment="1" applyProtection="1">
      <alignment horizontal="center" vertical="center" wrapText="1"/>
      <protection hidden="1"/>
    </xf>
    <xf numFmtId="0" fontId="51" fillId="28" borderId="13" xfId="0" applyFont="1" applyFill="1" applyBorder="1" applyAlignment="1" applyProtection="1">
      <alignment horizontal="center" vertical="center" wrapText="1"/>
      <protection hidden="1"/>
    </xf>
    <xf numFmtId="0" fontId="43" fillId="28" borderId="13" xfId="0" applyFont="1" applyFill="1" applyBorder="1" applyAlignment="1" applyProtection="1">
      <alignment horizontal="center" vertical="center" wrapText="1"/>
      <protection hidden="1"/>
    </xf>
    <xf numFmtId="0" fontId="55" fillId="0" borderId="25" xfId="0" applyFont="1" applyBorder="1" applyAlignment="1" applyProtection="1">
      <alignment horizontal="left" vertical="top"/>
      <protection hidden="1"/>
    </xf>
    <xf numFmtId="0" fontId="53" fillId="28" borderId="46" xfId="0" applyFont="1" applyFill="1" applyBorder="1" applyAlignment="1" applyProtection="1">
      <alignment horizontal="center" vertical="center" wrapText="1"/>
      <protection hidden="1"/>
    </xf>
    <xf numFmtId="0" fontId="53" fillId="28" borderId="15" xfId="0" applyFont="1" applyFill="1" applyBorder="1" applyAlignment="1" applyProtection="1">
      <alignment horizontal="center" vertical="center" wrapText="1"/>
      <protection hidden="1"/>
    </xf>
    <xf numFmtId="0" fontId="53" fillId="28" borderId="16" xfId="0" applyFont="1" applyFill="1" applyBorder="1" applyAlignment="1" applyProtection="1">
      <alignment horizontal="center" vertical="center" wrapText="1"/>
      <protection hidden="1"/>
    </xf>
    <xf numFmtId="1" fontId="43" fillId="28" borderId="49" xfId="0" applyNumberFormat="1" applyFont="1" applyFill="1" applyBorder="1" applyAlignment="1" applyProtection="1">
      <alignment horizontal="center" vertical="center" wrapText="1"/>
      <protection hidden="1"/>
    </xf>
    <xf numFmtId="1" fontId="43" fillId="28" borderId="55" xfId="0" applyNumberFormat="1" applyFont="1" applyFill="1" applyBorder="1" applyAlignment="1" applyProtection="1">
      <alignment horizontal="center" vertical="center" wrapText="1"/>
      <protection hidden="1"/>
    </xf>
    <xf numFmtId="1" fontId="43" fillId="28" borderId="50" xfId="0" applyNumberFormat="1" applyFont="1" applyFill="1" applyBorder="1" applyAlignment="1" applyProtection="1">
      <alignment horizontal="center" vertical="center" wrapText="1"/>
      <protection hidden="1"/>
    </xf>
    <xf numFmtId="0" fontId="43" fillId="0" borderId="0" xfId="82" applyFont="1" applyAlignment="1" applyProtection="1">
      <alignment horizontal="left" vertical="top" wrapText="1"/>
      <protection hidden="1"/>
    </xf>
    <xf numFmtId="1" fontId="43" fillId="0" borderId="0" xfId="0" applyNumberFormat="1" applyFont="1" applyAlignment="1" applyProtection="1">
      <alignment horizontal="left" vertical="top"/>
      <protection hidden="1"/>
    </xf>
    <xf numFmtId="1" fontId="43" fillId="0" borderId="0" xfId="0" applyNumberFormat="1" applyFont="1" applyAlignment="1" applyProtection="1">
      <alignment horizontal="left" vertical="top" wrapText="1"/>
      <protection hidden="1"/>
    </xf>
    <xf numFmtId="1" fontId="44" fillId="0" borderId="0" xfId="82" applyNumberFormat="1" applyFont="1" applyAlignment="1" applyProtection="1">
      <alignment horizontal="center" vertical="center"/>
      <protection hidden="1"/>
    </xf>
    <xf numFmtId="0" fontId="43" fillId="0" borderId="0" xfId="0" applyFont="1" applyAlignment="1" applyProtection="1">
      <alignment horizontal="left" vertical="center" wrapText="1"/>
      <protection hidden="1"/>
    </xf>
    <xf numFmtId="1" fontId="43" fillId="29" borderId="49" xfId="0" applyNumberFormat="1" applyFont="1" applyFill="1" applyBorder="1" applyAlignment="1" applyProtection="1">
      <alignment horizontal="center" vertical="center" wrapText="1"/>
      <protection hidden="1"/>
    </xf>
    <xf numFmtId="1" fontId="43" fillId="29" borderId="55" xfId="0" applyNumberFormat="1" applyFont="1" applyFill="1" applyBorder="1" applyAlignment="1" applyProtection="1">
      <alignment horizontal="center" vertical="center" wrapText="1"/>
      <protection hidden="1"/>
    </xf>
    <xf numFmtId="1" fontId="43" fillId="29" borderId="50" xfId="0" applyNumberFormat="1" applyFont="1" applyFill="1" applyBorder="1" applyAlignment="1" applyProtection="1">
      <alignment horizontal="center" vertical="center" wrapText="1"/>
      <protection hidden="1"/>
    </xf>
    <xf numFmtId="0" fontId="43" fillId="29" borderId="46" xfId="0" applyFont="1" applyFill="1" applyBorder="1" applyAlignment="1" applyProtection="1">
      <alignment horizontal="center" vertical="center" wrapText="1"/>
      <protection hidden="1"/>
    </xf>
    <xf numFmtId="0" fontId="43" fillId="29" borderId="15" xfId="0" applyFont="1" applyFill="1" applyBorder="1" applyAlignment="1" applyProtection="1">
      <alignment horizontal="center" vertical="center" wrapText="1"/>
      <protection hidden="1"/>
    </xf>
    <xf numFmtId="0" fontId="43" fillId="29" borderId="16" xfId="0" applyFont="1" applyFill="1" applyBorder="1" applyAlignment="1" applyProtection="1">
      <alignment horizontal="center" vertical="center" wrapText="1"/>
      <protection hidden="1"/>
    </xf>
    <xf numFmtId="0" fontId="65" fillId="0" borderId="48" xfId="0" applyFont="1" applyBorder="1" applyAlignment="1" applyProtection="1">
      <alignment horizontal="right" vertical="top"/>
      <protection hidden="1"/>
    </xf>
    <xf numFmtId="0" fontId="43" fillId="29" borderId="72" xfId="0" applyFont="1" applyFill="1" applyBorder="1" applyAlignment="1" applyProtection="1">
      <alignment horizontal="center" vertical="center" wrapText="1"/>
      <protection hidden="1"/>
    </xf>
    <xf numFmtId="0" fontId="43" fillId="29" borderId="67" xfId="0" applyFont="1" applyFill="1" applyBorder="1" applyAlignment="1" applyProtection="1">
      <alignment horizontal="center" vertical="center" wrapText="1"/>
      <protection hidden="1"/>
    </xf>
    <xf numFmtId="0" fontId="43" fillId="29" borderId="24" xfId="0" applyFont="1" applyFill="1" applyBorder="1" applyAlignment="1" applyProtection="1">
      <alignment horizontal="center" vertical="center" wrapText="1"/>
      <protection hidden="1"/>
    </xf>
    <xf numFmtId="0" fontId="43" fillId="29" borderId="25" xfId="0" applyFont="1" applyFill="1" applyBorder="1" applyAlignment="1" applyProtection="1">
      <alignment horizontal="center" vertical="center" wrapText="1"/>
      <protection hidden="1"/>
    </xf>
    <xf numFmtId="0" fontId="65" fillId="0" borderId="0" xfId="0" applyFont="1" applyAlignment="1" applyProtection="1">
      <alignment horizontal="center" vertical="top" wrapText="1"/>
      <protection hidden="1"/>
    </xf>
    <xf numFmtId="0" fontId="90" fillId="0" borderId="51" xfId="116" applyNumberFormat="1" applyFont="1" applyFill="1" applyBorder="1" applyAlignment="1" applyProtection="1">
      <alignment horizontal="center" vertical="center" wrapText="1"/>
    </xf>
    <xf numFmtId="0" fontId="90" fillId="0" borderId="5" xfId="116" applyNumberFormat="1" applyFont="1" applyFill="1" applyBorder="1" applyAlignment="1" applyProtection="1">
      <alignment horizontal="center" vertical="center" wrapText="1"/>
    </xf>
    <xf numFmtId="0" fontId="90" fillId="0" borderId="44" xfId="116" applyNumberFormat="1" applyFont="1" applyFill="1" applyBorder="1" applyAlignment="1" applyProtection="1">
      <alignment horizontal="center" vertical="center" wrapText="1"/>
    </xf>
    <xf numFmtId="0" fontId="4" fillId="0" borderId="51" xfId="116" applyNumberFormat="1" applyFont="1" applyFill="1" applyBorder="1" applyAlignment="1" applyProtection="1">
      <alignment horizontal="center" vertical="center" wrapText="1"/>
    </xf>
    <xf numFmtId="0" fontId="4" fillId="0" borderId="5" xfId="116" applyNumberFormat="1" applyFont="1" applyFill="1" applyBorder="1" applyAlignment="1" applyProtection="1">
      <alignment horizontal="center" vertical="center" wrapText="1"/>
    </xf>
    <xf numFmtId="0" fontId="4" fillId="0" borderId="44" xfId="116" applyNumberFormat="1" applyFont="1" applyFill="1" applyBorder="1" applyAlignment="1" applyProtection="1">
      <alignment horizontal="center" vertical="center" wrapText="1"/>
    </xf>
    <xf numFmtId="1" fontId="43" fillId="18" borderId="96" xfId="0" applyNumberFormat="1" applyFont="1" applyFill="1" applyBorder="1" applyAlignment="1" applyProtection="1">
      <alignment horizontal="left" vertical="top" wrapText="1"/>
      <protection hidden="1"/>
    </xf>
    <xf numFmtId="1" fontId="43" fillId="18" borderId="97" xfId="0" applyNumberFormat="1" applyFont="1" applyFill="1" applyBorder="1" applyAlignment="1" applyProtection="1">
      <alignment horizontal="left" vertical="top" wrapText="1"/>
      <protection hidden="1"/>
    </xf>
    <xf numFmtId="1" fontId="43" fillId="18" borderId="101" xfId="0" applyNumberFormat="1" applyFont="1" applyFill="1" applyBorder="1" applyAlignment="1" applyProtection="1">
      <alignment horizontal="left" vertical="top" wrapText="1"/>
      <protection hidden="1"/>
    </xf>
    <xf numFmtId="0" fontId="43" fillId="29" borderId="13" xfId="0" applyFont="1" applyFill="1" applyBorder="1" applyAlignment="1" applyProtection="1">
      <alignment horizontal="center" vertical="center" wrapText="1"/>
      <protection hidden="1"/>
    </xf>
    <xf numFmtId="0" fontId="43" fillId="0" borderId="25" xfId="0" applyFont="1" applyBorder="1" applyAlignment="1" applyProtection="1">
      <alignment horizontal="left" vertical="top" wrapText="1"/>
      <protection hidden="1"/>
    </xf>
    <xf numFmtId="0" fontId="44" fillId="18" borderId="61" xfId="0" applyFont="1" applyFill="1" applyBorder="1" applyAlignment="1" applyProtection="1">
      <alignment horizontal="center" vertical="top" wrapText="1"/>
      <protection hidden="1"/>
    </xf>
    <xf numFmtId="0" fontId="44" fillId="0" borderId="0" xfId="0" applyFont="1" applyAlignment="1" applyProtection="1">
      <alignment horizontal="left" wrapText="1"/>
      <protection hidden="1"/>
    </xf>
    <xf numFmtId="0" fontId="44" fillId="0" borderId="0" xfId="82" applyFont="1" applyAlignment="1" applyProtection="1">
      <alignment horizontal="center"/>
      <protection hidden="1"/>
    </xf>
    <xf numFmtId="0" fontId="44" fillId="29" borderId="16" xfId="0" applyFont="1" applyFill="1" applyBorder="1" applyAlignment="1" applyProtection="1">
      <alignment horizontal="center" vertical="center" wrapText="1"/>
      <protection hidden="1"/>
    </xf>
    <xf numFmtId="0" fontId="43" fillId="29" borderId="49" xfId="0" applyFont="1" applyFill="1" applyBorder="1" applyAlignment="1" applyProtection="1">
      <alignment horizontal="center" vertical="center" wrapText="1"/>
      <protection hidden="1"/>
    </xf>
    <xf numFmtId="0" fontId="43" fillId="29" borderId="50" xfId="0" applyFont="1" applyFill="1" applyBorder="1" applyAlignment="1" applyProtection="1">
      <alignment horizontal="center" vertical="center" wrapText="1"/>
      <protection hidden="1"/>
    </xf>
    <xf numFmtId="0" fontId="65" fillId="0" borderId="48" xfId="82" applyFont="1" applyBorder="1" applyAlignment="1" applyProtection="1">
      <alignment horizontal="right"/>
      <protection hidden="1"/>
    </xf>
    <xf numFmtId="0" fontId="43" fillId="29" borderId="58" xfId="0" applyFont="1" applyFill="1" applyBorder="1" applyAlignment="1" applyProtection="1">
      <alignment horizontal="center" vertical="center" wrapText="1"/>
      <protection hidden="1"/>
    </xf>
    <xf numFmtId="0" fontId="43" fillId="29" borderId="57" xfId="0" applyFont="1" applyFill="1" applyBorder="1" applyAlignment="1" applyProtection="1">
      <alignment horizontal="center" vertical="center" wrapText="1"/>
      <protection hidden="1"/>
    </xf>
    <xf numFmtId="0" fontId="43" fillId="0" borderId="0" xfId="82" applyFont="1" applyAlignment="1" applyProtection="1">
      <alignment horizontal="left"/>
      <protection hidden="1"/>
    </xf>
    <xf numFmtId="4" fontId="43" fillId="0" borderId="0" xfId="0" applyNumberFormat="1" applyFont="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25" xfId="0" applyFont="1" applyBorder="1" applyAlignment="1">
      <alignment horizontal="left" vertical="top" wrapText="1"/>
    </xf>
    <xf numFmtId="0" fontId="4" fillId="0" borderId="0" xfId="0" applyFont="1" applyAlignment="1">
      <alignment horizontal="center" vertical="top"/>
    </xf>
    <xf numFmtId="0" fontId="55" fillId="0" borderId="0" xfId="0" applyFont="1" applyAlignment="1">
      <alignment horizontal="center" vertical="top" wrapText="1"/>
    </xf>
    <xf numFmtId="0" fontId="44" fillId="0" borderId="0" xfId="82" applyFont="1" applyAlignment="1">
      <alignment horizontal="center"/>
    </xf>
    <xf numFmtId="0" fontId="4" fillId="0" borderId="0" xfId="0" applyFont="1" applyAlignment="1">
      <alignment horizontal="left" wrapText="1"/>
    </xf>
    <xf numFmtId="0" fontId="4" fillId="0" borderId="0" xfId="0" applyFont="1" applyAlignment="1">
      <alignment horizontal="left" vertical="top"/>
    </xf>
    <xf numFmtId="0" fontId="4" fillId="29" borderId="49" xfId="0" applyFont="1" applyFill="1" applyBorder="1" applyAlignment="1">
      <alignment horizontal="center" vertical="center" wrapText="1"/>
    </xf>
    <xf numFmtId="0" fontId="4" fillId="29" borderId="55" xfId="0" applyFont="1" applyFill="1" applyBorder="1" applyAlignment="1">
      <alignment horizontal="center" vertical="center" wrapText="1"/>
    </xf>
    <xf numFmtId="0" fontId="4" fillId="29" borderId="74" xfId="0" applyFont="1" applyFill="1" applyBorder="1" applyAlignment="1">
      <alignment horizontal="center" vertical="center" wrapText="1"/>
    </xf>
    <xf numFmtId="0" fontId="4" fillId="29" borderId="102" xfId="0" applyFont="1" applyFill="1" applyBorder="1" applyAlignment="1">
      <alignment horizontal="center" vertical="center" wrapText="1"/>
    </xf>
    <xf numFmtId="0" fontId="4" fillId="29" borderId="75" xfId="0" applyFont="1" applyFill="1" applyBorder="1" applyAlignment="1">
      <alignment horizontal="center" vertical="center" wrapText="1"/>
    </xf>
    <xf numFmtId="0" fontId="4" fillId="29" borderId="103" xfId="0" applyFont="1" applyFill="1" applyBorder="1" applyAlignment="1">
      <alignment horizontal="center" vertical="center" wrapText="1"/>
    </xf>
    <xf numFmtId="0" fontId="4" fillId="29" borderId="46" xfId="0" applyFont="1" applyFill="1" applyBorder="1" applyAlignment="1">
      <alignment horizontal="center" vertical="center" wrapText="1"/>
    </xf>
    <xf numFmtId="0" fontId="4" fillId="29" borderId="15" xfId="0" applyFont="1" applyFill="1" applyBorder="1" applyAlignment="1">
      <alignment horizontal="center" vertical="center" wrapText="1"/>
    </xf>
    <xf numFmtId="0" fontId="51" fillId="29" borderId="64" xfId="0" applyFont="1" applyFill="1" applyBorder="1" applyAlignment="1">
      <alignment horizontal="center" vertical="center" wrapText="1"/>
    </xf>
    <xf numFmtId="0" fontId="51" fillId="29" borderId="14" xfId="0" applyFont="1" applyFill="1" applyBorder="1" applyAlignment="1">
      <alignment horizontal="center" vertical="center" wrapText="1"/>
    </xf>
    <xf numFmtId="0" fontId="4" fillId="29" borderId="104" xfId="0" applyFont="1" applyFill="1" applyBorder="1" applyAlignment="1">
      <alignment horizontal="center" vertical="center" wrapText="1"/>
    </xf>
    <xf numFmtId="0" fontId="4" fillId="29" borderId="105" xfId="0" applyFont="1" applyFill="1" applyBorder="1" applyAlignment="1">
      <alignment horizontal="center" vertical="center" wrapText="1"/>
    </xf>
    <xf numFmtId="0" fontId="4" fillId="0" borderId="0" xfId="82" applyFont="1" applyAlignment="1">
      <alignment horizontal="left" vertical="top" wrapText="1"/>
    </xf>
    <xf numFmtId="0" fontId="84" fillId="0" borderId="48" xfId="0" applyFont="1" applyBorder="1" applyAlignment="1">
      <alignment horizontal="right"/>
    </xf>
    <xf numFmtId="0" fontId="3" fillId="0" borderId="0" xfId="0" applyFont="1" applyAlignment="1">
      <alignment horizontal="left" vertical="top" wrapText="1"/>
    </xf>
    <xf numFmtId="0" fontId="4" fillId="29" borderId="13" xfId="0" applyFont="1" applyFill="1" applyBorder="1" applyAlignment="1">
      <alignment horizontal="center" vertical="center" wrapText="1"/>
    </xf>
    <xf numFmtId="173" fontId="4" fillId="0" borderId="0" xfId="0" quotePrefix="1" applyNumberFormat="1" applyFont="1" applyAlignment="1">
      <alignment horizontal="left" vertical="top" wrapText="1"/>
    </xf>
    <xf numFmtId="175" fontId="4" fillId="0" borderId="0" xfId="0" applyNumberFormat="1" applyFont="1" applyAlignment="1">
      <alignment horizontal="left" vertical="top" wrapText="1"/>
    </xf>
    <xf numFmtId="0" fontId="4" fillId="18" borderId="97" xfId="0" applyFont="1" applyFill="1" applyBorder="1" applyAlignment="1">
      <alignment horizontal="left" vertical="top"/>
    </xf>
    <xf numFmtId="0" fontId="4" fillId="0" borderId="0" xfId="0" applyFont="1" applyAlignment="1">
      <alignment horizontal="right" vertical="top" wrapText="1"/>
    </xf>
    <xf numFmtId="0" fontId="43" fillId="0" borderId="25" xfId="61" applyFont="1" applyBorder="1" applyAlignment="1" applyProtection="1">
      <alignment horizontal="left" vertical="top" wrapText="1"/>
      <protection hidden="1"/>
    </xf>
    <xf numFmtId="0" fontId="43" fillId="0" borderId="0" xfId="61" applyFont="1" applyAlignment="1" applyProtection="1">
      <alignment horizontal="center" vertical="top" wrapText="1"/>
      <protection hidden="1"/>
    </xf>
    <xf numFmtId="0" fontId="43" fillId="0" borderId="0" xfId="81" applyFont="1" applyAlignment="1" applyProtection="1">
      <alignment horizontal="center" vertical="center"/>
      <protection hidden="1"/>
    </xf>
    <xf numFmtId="0" fontId="43" fillId="0" borderId="25" xfId="61" applyFont="1" applyBorder="1" applyAlignment="1" applyProtection="1">
      <alignment horizontal="right" vertical="top" wrapText="1"/>
      <protection hidden="1"/>
    </xf>
    <xf numFmtId="0" fontId="43" fillId="0" borderId="48" xfId="63" applyFont="1" applyBorder="1" applyAlignment="1" applyProtection="1">
      <alignment horizontal="center" vertical="top" wrapText="1"/>
      <protection hidden="1"/>
    </xf>
    <xf numFmtId="0" fontId="87" fillId="0" borderId="51" xfId="63" applyFont="1" applyBorder="1" applyAlignment="1" applyProtection="1">
      <alignment horizontal="center" vertical="top" wrapText="1"/>
      <protection hidden="1"/>
    </xf>
    <xf numFmtId="0" fontId="87" fillId="0" borderId="20" xfId="63" applyFont="1" applyBorder="1" applyAlignment="1" applyProtection="1">
      <alignment horizontal="center" vertical="top" wrapText="1"/>
      <protection hidden="1"/>
    </xf>
    <xf numFmtId="0" fontId="43" fillId="26" borderId="51" xfId="63" applyFont="1" applyFill="1" applyBorder="1" applyAlignment="1" applyProtection="1">
      <alignment horizontal="left" vertical="top" wrapText="1"/>
      <protection hidden="1"/>
    </xf>
    <xf numFmtId="0" fontId="43" fillId="26" borderId="5" xfId="63" applyFont="1" applyFill="1" applyBorder="1" applyAlignment="1" applyProtection="1">
      <alignment horizontal="left" vertical="top" wrapText="1"/>
      <protection hidden="1"/>
    </xf>
    <xf numFmtId="0" fontId="43" fillId="26" borderId="20" xfId="63" applyFont="1" applyFill="1" applyBorder="1" applyAlignment="1" applyProtection="1">
      <alignment horizontal="left" vertical="top" wrapText="1"/>
      <protection hidden="1"/>
    </xf>
    <xf numFmtId="0" fontId="43" fillId="0" borderId="0" xfId="61" applyFont="1" applyAlignment="1" applyProtection="1">
      <alignment horizontal="left" vertical="top" wrapText="1"/>
      <protection hidden="1"/>
    </xf>
    <xf numFmtId="0" fontId="44" fillId="0" borderId="0" xfId="63" applyFont="1" applyAlignment="1" applyProtection="1">
      <alignment horizontal="justify" vertical="top" wrapText="1"/>
      <protection hidden="1"/>
    </xf>
    <xf numFmtId="0" fontId="44" fillId="0" borderId="51" xfId="63" applyFont="1" applyBorder="1" applyAlignment="1" applyProtection="1">
      <alignment horizontal="left" vertical="top" wrapText="1"/>
      <protection hidden="1"/>
    </xf>
    <xf numFmtId="0" fontId="44" fillId="0" borderId="5" xfId="63" applyFont="1" applyBorder="1" applyAlignment="1" applyProtection="1">
      <alignment horizontal="left" vertical="top" wrapText="1"/>
      <protection hidden="1"/>
    </xf>
    <xf numFmtId="4" fontId="43" fillId="33" borderId="51" xfId="63" applyNumberFormat="1" applyFont="1" applyFill="1" applyBorder="1" applyAlignment="1" applyProtection="1">
      <alignment horizontal="right" vertical="top" wrapText="1"/>
      <protection hidden="1"/>
    </xf>
    <xf numFmtId="4" fontId="43" fillId="33" borderId="20" xfId="63" applyNumberFormat="1" applyFont="1" applyFill="1" applyBorder="1" applyAlignment="1" applyProtection="1">
      <alignment horizontal="right" vertical="top" wrapText="1"/>
      <protection hidden="1"/>
    </xf>
    <xf numFmtId="0" fontId="43" fillId="26" borderId="25" xfId="63" applyFont="1" applyFill="1" applyBorder="1" applyAlignment="1" applyProtection="1">
      <alignment horizontal="left" vertical="top" wrapText="1"/>
      <protection hidden="1"/>
    </xf>
    <xf numFmtId="0" fontId="43" fillId="26" borderId="43" xfId="63" applyFont="1" applyFill="1" applyBorder="1" applyAlignment="1" applyProtection="1">
      <alignment horizontal="left" vertical="top" wrapText="1"/>
      <protection hidden="1"/>
    </xf>
    <xf numFmtId="166" fontId="43" fillId="0" borderId="79" xfId="34" applyFont="1" applyBorder="1" applyAlignment="1" applyProtection="1">
      <alignment horizontal="right" vertical="top" wrapText="1"/>
      <protection hidden="1"/>
    </xf>
    <xf numFmtId="166" fontId="43" fillId="0" borderId="80" xfId="34" applyFont="1" applyBorder="1" applyAlignment="1" applyProtection="1">
      <alignment horizontal="right" vertical="top" wrapText="1"/>
      <protection hidden="1"/>
    </xf>
    <xf numFmtId="10" fontId="43" fillId="29" borderId="77" xfId="63" applyNumberFormat="1" applyFont="1" applyFill="1" applyBorder="1" applyAlignment="1" applyProtection="1">
      <alignment horizontal="center" vertical="center" wrapText="1"/>
      <protection hidden="1"/>
    </xf>
    <xf numFmtId="0" fontId="0" fillId="0" borderId="81" xfId="0" applyBorder="1" applyAlignment="1">
      <alignment horizontal="center" vertical="center" wrapText="1"/>
    </xf>
    <xf numFmtId="0" fontId="0" fillId="0" borderId="83" xfId="0" applyBorder="1" applyAlignment="1">
      <alignment horizontal="center" vertical="center" wrapText="1"/>
    </xf>
    <xf numFmtId="1" fontId="43" fillId="27" borderId="47" xfId="63" applyNumberFormat="1" applyFont="1" applyFill="1"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0" fontId="0" fillId="0" borderId="59" xfId="0" applyBorder="1" applyAlignment="1" applyProtection="1">
      <alignment horizontal="center" vertical="top" wrapText="1"/>
      <protection locked="0"/>
    </xf>
    <xf numFmtId="0" fontId="47" fillId="34" borderId="49" xfId="63" applyFont="1" applyFill="1" applyBorder="1" applyAlignment="1" applyProtection="1">
      <alignment horizontal="center" vertical="center" wrapText="1"/>
      <protection hidden="1"/>
    </xf>
    <xf numFmtId="0" fontId="47" fillId="34" borderId="61" xfId="63" applyFont="1" applyFill="1" applyBorder="1" applyAlignment="1" applyProtection="1">
      <alignment horizontal="center" vertical="center" wrapText="1"/>
      <protection hidden="1"/>
    </xf>
    <xf numFmtId="2" fontId="43" fillId="0" borderId="79" xfId="63" applyNumberFormat="1" applyFont="1" applyBorder="1" applyAlignment="1" applyProtection="1">
      <alignment horizontal="right" vertical="top" wrapText="1"/>
      <protection hidden="1"/>
    </xf>
    <xf numFmtId="2" fontId="43" fillId="0" borderId="80" xfId="63" applyNumberFormat="1" applyFont="1" applyBorder="1" applyAlignment="1" applyProtection="1">
      <alignment horizontal="right" vertical="top" wrapText="1"/>
      <protection hidden="1"/>
    </xf>
    <xf numFmtId="0" fontId="44" fillId="0" borderId="20" xfId="63" applyFont="1" applyBorder="1" applyAlignment="1" applyProtection="1">
      <alignment horizontal="left" vertical="top" wrapText="1"/>
      <protection hidden="1"/>
    </xf>
    <xf numFmtId="0" fontId="47" fillId="34" borderId="47" xfId="63" applyFont="1" applyFill="1" applyBorder="1" applyAlignment="1" applyProtection="1">
      <alignment horizontal="left" vertical="center" wrapText="1"/>
      <protection hidden="1"/>
    </xf>
    <xf numFmtId="0" fontId="47" fillId="34" borderId="27" xfId="63" applyFont="1" applyFill="1" applyBorder="1" applyAlignment="1" applyProtection="1">
      <alignment horizontal="left" vertical="center" wrapText="1"/>
      <protection hidden="1"/>
    </xf>
    <xf numFmtId="0" fontId="88" fillId="34" borderId="27" xfId="0" applyFont="1" applyFill="1" applyBorder="1" applyAlignment="1">
      <alignment wrapText="1"/>
    </xf>
    <xf numFmtId="0" fontId="88" fillId="34" borderId="59" xfId="0" applyFont="1" applyFill="1" applyBorder="1" applyAlignment="1">
      <alignment wrapText="1"/>
    </xf>
    <xf numFmtId="0" fontId="47" fillId="34" borderId="24" xfId="63" applyFont="1" applyFill="1" applyBorder="1" applyAlignment="1" applyProtection="1">
      <alignment horizontal="left" vertical="center" wrapText="1"/>
      <protection hidden="1"/>
    </xf>
    <xf numFmtId="0" fontId="47" fillId="34" borderId="25" xfId="63" applyFont="1" applyFill="1" applyBorder="1" applyAlignment="1" applyProtection="1">
      <alignment horizontal="left" vertical="center" wrapText="1"/>
      <protection hidden="1"/>
    </xf>
    <xf numFmtId="0" fontId="88" fillId="34" borderId="25" xfId="0" applyFont="1" applyFill="1" applyBorder="1" applyAlignment="1">
      <alignment wrapText="1"/>
    </xf>
    <xf numFmtId="0" fontId="88" fillId="34" borderId="26" xfId="0" applyFont="1" applyFill="1" applyBorder="1" applyAlignment="1">
      <alignment wrapText="1"/>
    </xf>
    <xf numFmtId="0" fontId="43" fillId="26" borderId="51" xfId="63" applyFont="1" applyFill="1" applyBorder="1" applyAlignment="1" applyProtection="1">
      <alignment horizontal="right" vertical="top" wrapText="1"/>
      <protection hidden="1"/>
    </xf>
    <xf numFmtId="0" fontId="43" fillId="26" borderId="44" xfId="63" applyFont="1" applyFill="1" applyBorder="1" applyAlignment="1" applyProtection="1">
      <alignment horizontal="right" vertical="top" wrapText="1"/>
      <protection hidden="1"/>
    </xf>
    <xf numFmtId="0" fontId="54" fillId="0" borderId="0" xfId="0" applyFont="1" applyAlignment="1" applyProtection="1">
      <alignment horizontal="left" vertical="top" wrapText="1"/>
      <protection hidden="1"/>
    </xf>
    <xf numFmtId="0" fontId="43" fillId="18" borderId="13" xfId="0" applyFont="1" applyFill="1" applyBorder="1" applyAlignment="1" applyProtection="1">
      <alignment horizontal="left" vertical="top" wrapText="1"/>
      <protection hidden="1"/>
    </xf>
    <xf numFmtId="0" fontId="44" fillId="0" borderId="51" xfId="0" applyFont="1" applyBorder="1" applyAlignment="1" applyProtection="1">
      <alignment horizontal="left" vertical="top" wrapText="1"/>
      <protection hidden="1"/>
    </xf>
    <xf numFmtId="0" fontId="44" fillId="0" borderId="44" xfId="0" applyFont="1" applyBorder="1" applyAlignment="1" applyProtection="1">
      <alignment horizontal="left" vertical="top" wrapText="1"/>
      <protection hidden="1"/>
    </xf>
    <xf numFmtId="0" fontId="43" fillId="18" borderId="24" xfId="0" applyFont="1" applyFill="1" applyBorder="1" applyAlignment="1" applyProtection="1">
      <alignment horizontal="left" vertical="top" wrapText="1"/>
      <protection hidden="1"/>
    </xf>
    <xf numFmtId="0" fontId="43" fillId="18" borderId="25" xfId="0" applyFont="1" applyFill="1" applyBorder="1" applyAlignment="1" applyProtection="1">
      <alignment horizontal="left" vertical="top" wrapText="1"/>
      <protection hidden="1"/>
    </xf>
    <xf numFmtId="0" fontId="43" fillId="18" borderId="0" xfId="0" applyFont="1" applyFill="1" applyAlignment="1" applyProtection="1">
      <alignment horizontal="left" vertical="top" wrapText="1"/>
      <protection hidden="1"/>
    </xf>
    <xf numFmtId="0" fontId="43" fillId="18" borderId="56" xfId="0" applyFont="1" applyFill="1" applyBorder="1" applyAlignment="1" applyProtection="1">
      <alignment horizontal="left" vertical="top" wrapText="1"/>
      <protection hidden="1"/>
    </xf>
    <xf numFmtId="0" fontId="43" fillId="18" borderId="18" xfId="0" applyFont="1" applyFill="1" applyBorder="1" applyAlignment="1" applyProtection="1">
      <alignment horizontal="left" vertical="top" wrapText="1"/>
      <protection hidden="1"/>
    </xf>
    <xf numFmtId="3" fontId="71" fillId="0" borderId="5" xfId="0" applyNumberFormat="1" applyFont="1" applyBorder="1" applyAlignment="1" applyProtection="1">
      <alignment horizontal="center" vertical="center" wrapText="1"/>
      <protection hidden="1"/>
    </xf>
    <xf numFmtId="3" fontId="71" fillId="0" borderId="44" xfId="0" applyNumberFormat="1" applyFont="1" applyBorder="1" applyAlignment="1" applyProtection="1">
      <alignment horizontal="center" vertical="center" wrapText="1"/>
      <protection hidden="1"/>
    </xf>
    <xf numFmtId="0" fontId="43" fillId="20" borderId="72" xfId="0" applyFont="1" applyFill="1" applyBorder="1" applyAlignment="1" applyProtection="1">
      <alignment horizontal="left" vertical="top"/>
      <protection hidden="1"/>
    </xf>
    <xf numFmtId="0" fontId="43" fillId="20" borderId="76" xfId="0" applyFont="1" applyFill="1" applyBorder="1" applyAlignment="1" applyProtection="1">
      <alignment horizontal="left" vertical="top"/>
      <protection hidden="1"/>
    </xf>
    <xf numFmtId="0" fontId="44" fillId="0" borderId="47" xfId="0" applyFont="1" applyBorder="1" applyAlignment="1" applyProtection="1">
      <alignment horizontal="left" vertical="top" wrapText="1"/>
      <protection hidden="1"/>
    </xf>
    <xf numFmtId="0" fontId="44" fillId="0" borderId="27" xfId="0" applyFont="1" applyBorder="1" applyAlignment="1" applyProtection="1">
      <alignment horizontal="left" vertical="top" wrapText="1"/>
      <protection hidden="1"/>
    </xf>
    <xf numFmtId="0" fontId="44" fillId="0" borderId="0" xfId="0" quotePrefix="1" applyFont="1" applyAlignment="1" applyProtection="1">
      <alignment horizontal="left" vertical="top" wrapText="1"/>
      <protection hidden="1"/>
    </xf>
    <xf numFmtId="0" fontId="43" fillId="0" borderId="77" xfId="0" applyFont="1" applyBorder="1" applyAlignment="1" applyProtection="1">
      <alignment horizontal="center" vertical="center" wrapText="1"/>
      <protection hidden="1"/>
    </xf>
    <xf numFmtId="0" fontId="43" fillId="0" borderId="83" xfId="0" applyFont="1" applyBorder="1" applyAlignment="1" applyProtection="1">
      <alignment horizontal="center" vertical="center" wrapText="1"/>
      <protection hidden="1"/>
    </xf>
    <xf numFmtId="0" fontId="43" fillId="18" borderId="20" xfId="0" applyFont="1" applyFill="1" applyBorder="1" applyAlignment="1" applyProtection="1">
      <alignment horizontal="left" vertical="top" wrapText="1"/>
      <protection hidden="1"/>
    </xf>
    <xf numFmtId="0" fontId="44" fillId="0" borderId="5" xfId="0" applyFont="1" applyBorder="1" applyAlignment="1" applyProtection="1">
      <alignment horizontal="left" vertical="top"/>
      <protection hidden="1"/>
    </xf>
    <xf numFmtId="4" fontId="43" fillId="0" borderId="0" xfId="63" applyNumberFormat="1" applyFont="1" applyAlignment="1" applyProtection="1">
      <alignment horizontal="left" vertical="top"/>
      <protection hidden="1"/>
    </xf>
    <xf numFmtId="0" fontId="43" fillId="0" borderId="0" xfId="63" applyFont="1" applyAlignment="1" applyProtection="1">
      <alignment horizontal="left" vertical="top"/>
      <protection hidden="1"/>
    </xf>
    <xf numFmtId="0" fontId="43" fillId="0" borderId="0" xfId="0" applyFont="1" applyAlignment="1" applyProtection="1">
      <alignment horizontal="center" vertical="top" wrapText="1"/>
      <protection hidden="1"/>
    </xf>
    <xf numFmtId="0" fontId="43" fillId="0" borderId="0" xfId="0" applyFont="1" applyAlignment="1" applyProtection="1">
      <alignment horizontal="center" vertical="top"/>
      <protection hidden="1"/>
    </xf>
    <xf numFmtId="0" fontId="43" fillId="0" borderId="77" xfId="0" applyFont="1" applyBorder="1" applyAlignment="1" applyProtection="1">
      <alignment horizontal="left" vertical="center" wrapText="1"/>
      <protection hidden="1"/>
    </xf>
    <xf numFmtId="0" fontId="43" fillId="0" borderId="29" xfId="0" applyFont="1" applyBorder="1" applyAlignment="1" applyProtection="1">
      <alignment horizontal="left" vertical="center" wrapText="1"/>
      <protection hidden="1"/>
    </xf>
    <xf numFmtId="0" fontId="43" fillId="18" borderId="47" xfId="0" applyFont="1" applyFill="1" applyBorder="1" applyAlignment="1" applyProtection="1">
      <alignment horizontal="left" vertical="top" wrapText="1"/>
      <protection hidden="1"/>
    </xf>
    <xf numFmtId="0" fontId="43" fillId="18" borderId="27" xfId="0" applyFont="1" applyFill="1" applyBorder="1" applyAlignment="1" applyProtection="1">
      <alignment horizontal="left" vertical="top" wrapText="1"/>
      <protection hidden="1"/>
    </xf>
    <xf numFmtId="0" fontId="44" fillId="0" borderId="13" xfId="0" applyFont="1" applyBorder="1" applyAlignment="1" applyProtection="1">
      <alignment horizontal="left" vertical="top" wrapText="1"/>
      <protection hidden="1"/>
    </xf>
    <xf numFmtId="0" fontId="44" fillId="0" borderId="5" xfId="0" applyFont="1" applyBorder="1" applyAlignment="1" applyProtection="1">
      <alignment horizontal="left" vertical="top" wrapText="1"/>
      <protection hidden="1"/>
    </xf>
    <xf numFmtId="0" fontId="43" fillId="18" borderId="22" xfId="0" applyFont="1" applyFill="1" applyBorder="1" applyAlignment="1" applyProtection="1">
      <alignment horizontal="left" vertical="top" wrapText="1"/>
      <protection hidden="1"/>
    </xf>
    <xf numFmtId="0" fontId="55" fillId="0" borderId="25" xfId="61" applyFont="1" applyBorder="1" applyAlignment="1" applyProtection="1">
      <alignment horizontal="left" vertical="top" wrapText="1"/>
      <protection hidden="1"/>
    </xf>
    <xf numFmtId="0" fontId="55" fillId="0" borderId="25" xfId="61" applyFont="1" applyBorder="1" applyAlignment="1" applyProtection="1">
      <alignment horizontal="right" vertical="top" wrapText="1"/>
      <protection hidden="1"/>
    </xf>
    <xf numFmtId="0" fontId="55" fillId="0" borderId="0" xfId="61" applyFont="1" applyAlignment="1" applyProtection="1">
      <alignment horizontal="center" vertical="top" wrapText="1"/>
      <protection hidden="1"/>
    </xf>
    <xf numFmtId="0" fontId="67" fillId="0" borderId="0" xfId="61" applyFont="1" applyAlignment="1" applyProtection="1">
      <alignment horizontal="center" vertical="top" wrapText="1"/>
      <protection hidden="1"/>
    </xf>
    <xf numFmtId="0" fontId="43" fillId="0" borderId="0" xfId="61" applyFont="1" applyAlignment="1" applyProtection="1">
      <alignment horizontal="center" vertical="top"/>
      <protection hidden="1"/>
    </xf>
    <xf numFmtId="0" fontId="43" fillId="0" borderId="77" xfId="61" applyFont="1" applyBorder="1" applyAlignment="1" applyProtection="1">
      <alignment horizontal="left" vertical="center" wrapText="1"/>
      <protection hidden="1"/>
    </xf>
    <xf numFmtId="0" fontId="43" fillId="0" borderId="29" xfId="61" applyFont="1" applyBorder="1" applyAlignment="1" applyProtection="1">
      <alignment horizontal="left" vertical="center" wrapText="1"/>
      <protection hidden="1"/>
    </xf>
    <xf numFmtId="0" fontId="43" fillId="18" borderId="47" xfId="61" applyFont="1" applyFill="1" applyBorder="1" applyAlignment="1" applyProtection="1">
      <alignment horizontal="left" vertical="top" wrapText="1"/>
      <protection hidden="1"/>
    </xf>
    <xf numFmtId="0" fontId="43" fillId="18" borderId="27" xfId="61" applyFont="1" applyFill="1" applyBorder="1" applyAlignment="1" applyProtection="1">
      <alignment horizontal="left" vertical="top" wrapText="1"/>
      <protection hidden="1"/>
    </xf>
    <xf numFmtId="0" fontId="43" fillId="18" borderId="56" xfId="61" applyFont="1" applyFill="1" applyBorder="1" applyAlignment="1" applyProtection="1">
      <alignment horizontal="left" vertical="top" wrapText="1"/>
      <protection hidden="1"/>
    </xf>
    <xf numFmtId="0" fontId="43" fillId="0" borderId="77" xfId="61" applyFont="1" applyBorder="1" applyAlignment="1" applyProtection="1">
      <alignment horizontal="center" vertical="center" wrapText="1"/>
      <protection hidden="1"/>
    </xf>
    <xf numFmtId="0" fontId="43" fillId="0" borderId="83" xfId="61" applyFont="1" applyBorder="1" applyAlignment="1" applyProtection="1">
      <alignment horizontal="center" vertical="center" wrapText="1"/>
      <protection hidden="1"/>
    </xf>
    <xf numFmtId="0" fontId="43" fillId="18" borderId="24" xfId="61" applyFont="1" applyFill="1" applyBorder="1" applyAlignment="1" applyProtection="1">
      <alignment horizontal="left" vertical="top" wrapText="1"/>
      <protection hidden="1"/>
    </xf>
    <xf numFmtId="0" fontId="43" fillId="18" borderId="25" xfId="61" applyFont="1" applyFill="1" applyBorder="1" applyAlignment="1" applyProtection="1">
      <alignment horizontal="left" vertical="top" wrapText="1"/>
      <protection hidden="1"/>
    </xf>
    <xf numFmtId="0" fontId="43" fillId="18" borderId="0" xfId="61" applyFont="1" applyFill="1" applyAlignment="1" applyProtection="1">
      <alignment horizontal="left" vertical="top" wrapText="1"/>
      <protection hidden="1"/>
    </xf>
    <xf numFmtId="0" fontId="43" fillId="18" borderId="51" xfId="61" applyFont="1" applyFill="1" applyBorder="1" applyAlignment="1" applyProtection="1">
      <alignment horizontal="left" vertical="top" wrapText="1"/>
      <protection hidden="1"/>
    </xf>
    <xf numFmtId="0" fontId="43" fillId="18" borderId="5" xfId="61" applyFont="1" applyFill="1" applyBorder="1" applyAlignment="1" applyProtection="1">
      <alignment horizontal="left" vertical="top" wrapText="1"/>
      <protection hidden="1"/>
    </xf>
    <xf numFmtId="0" fontId="44" fillId="0" borderId="47" xfId="61" applyFont="1" applyBorder="1" applyAlignment="1" applyProtection="1">
      <alignment horizontal="left" vertical="top"/>
      <protection hidden="1"/>
    </xf>
    <xf numFmtId="0" fontId="44" fillId="0" borderId="27" xfId="61" applyFont="1" applyBorder="1" applyAlignment="1" applyProtection="1">
      <alignment horizontal="left" vertical="top"/>
      <protection hidden="1"/>
    </xf>
    <xf numFmtId="0" fontId="43" fillId="18" borderId="13" xfId="61" applyFont="1" applyFill="1" applyBorder="1" applyAlignment="1" applyProtection="1">
      <alignment horizontal="left" vertical="top" wrapText="1"/>
      <protection hidden="1"/>
    </xf>
    <xf numFmtId="0" fontId="44" fillId="0" borderId="47" xfId="61" applyFont="1" applyBorder="1" applyAlignment="1" applyProtection="1">
      <alignment horizontal="left" vertical="top" wrapText="1"/>
      <protection hidden="1"/>
    </xf>
    <xf numFmtId="0" fontId="44" fillId="0" borderId="59" xfId="61" applyFont="1" applyBorder="1" applyAlignment="1" applyProtection="1">
      <alignment horizontal="left" vertical="top" wrapText="1"/>
      <protection hidden="1"/>
    </xf>
    <xf numFmtId="0" fontId="44" fillId="0" borderId="27" xfId="61" applyFont="1" applyBorder="1" applyAlignment="1" applyProtection="1">
      <alignment horizontal="left" vertical="top" wrapText="1"/>
      <protection hidden="1"/>
    </xf>
    <xf numFmtId="0" fontId="44" fillId="0" borderId="0" xfId="61" applyFont="1" applyAlignment="1" applyProtection="1">
      <alignment horizontal="left" vertical="top" wrapText="1"/>
      <protection hidden="1"/>
    </xf>
    <xf numFmtId="0" fontId="44" fillId="0" borderId="51" xfId="61" applyFont="1" applyBorder="1" applyAlignment="1" applyProtection="1">
      <alignment horizontal="left" vertical="top" wrapText="1"/>
      <protection hidden="1"/>
    </xf>
    <xf numFmtId="0" fontId="44" fillId="0" borderId="44" xfId="61" applyFont="1" applyBorder="1" applyAlignment="1" applyProtection="1">
      <alignment horizontal="left" vertical="top" wrapText="1"/>
      <protection hidden="1"/>
    </xf>
    <xf numFmtId="4" fontId="71" fillId="0" borderId="5" xfId="61" applyNumberFormat="1" applyFont="1" applyBorder="1" applyAlignment="1" applyProtection="1">
      <alignment horizontal="center" vertical="center" wrapText="1"/>
      <protection hidden="1"/>
    </xf>
    <xf numFmtId="4" fontId="71" fillId="0" borderId="44" xfId="61" applyNumberFormat="1" applyFont="1" applyBorder="1" applyAlignment="1" applyProtection="1">
      <alignment horizontal="center" vertical="center" wrapText="1"/>
      <protection hidden="1"/>
    </xf>
    <xf numFmtId="0" fontId="44" fillId="0" borderId="0" xfId="61" quotePrefix="1" applyFont="1" applyAlignment="1" applyProtection="1">
      <alignment horizontal="left" vertical="top" wrapText="1"/>
      <protection hidden="1"/>
    </xf>
    <xf numFmtId="0" fontId="43" fillId="20" borderId="72" xfId="61" applyFont="1" applyFill="1" applyBorder="1" applyAlignment="1" applyProtection="1">
      <alignment horizontal="left" vertical="top" wrapText="1"/>
      <protection hidden="1"/>
    </xf>
    <xf numFmtId="0" fontId="43" fillId="20" borderId="76" xfId="61" applyFont="1" applyFill="1" applyBorder="1" applyAlignment="1" applyProtection="1">
      <alignment horizontal="left" vertical="top" wrapText="1"/>
      <protection hidden="1"/>
    </xf>
    <xf numFmtId="0" fontId="43" fillId="0" borderId="0" xfId="73" applyFont="1" applyAlignment="1" applyProtection="1">
      <alignment horizontal="left" vertical="center"/>
      <protection hidden="1"/>
    </xf>
    <xf numFmtId="0" fontId="43" fillId="0" borderId="51" xfId="79" applyFont="1" applyBorder="1" applyAlignment="1" applyProtection="1">
      <alignment horizontal="justify" vertical="top" wrapText="1"/>
      <protection hidden="1"/>
    </xf>
    <xf numFmtId="0" fontId="44" fillId="0" borderId="5" xfId="79" applyFont="1" applyBorder="1" applyAlignment="1" applyProtection="1">
      <alignment horizontal="justify" vertical="top"/>
      <protection hidden="1"/>
    </xf>
    <xf numFmtId="0" fontId="44" fillId="0" borderId="44" xfId="79" applyFont="1" applyBorder="1" applyAlignment="1" applyProtection="1">
      <alignment horizontal="justify" vertical="top"/>
      <protection hidden="1"/>
    </xf>
    <xf numFmtId="0" fontId="43" fillId="0" borderId="71" xfId="79" applyFont="1" applyBorder="1" applyAlignment="1" applyProtection="1">
      <alignment horizontal="justify" vertical="top" wrapText="1"/>
      <protection hidden="1"/>
    </xf>
    <xf numFmtId="0" fontId="44" fillId="0" borderId="40" xfId="79" applyFont="1" applyBorder="1" applyAlignment="1" applyProtection="1">
      <alignment horizontal="justify" vertical="top" wrapText="1"/>
      <protection hidden="1"/>
    </xf>
    <xf numFmtId="0" fontId="44" fillId="0" borderId="33" xfId="79" applyFont="1" applyBorder="1" applyAlignment="1" applyProtection="1">
      <alignment horizontal="justify" vertical="top" wrapText="1"/>
      <protection hidden="1"/>
    </xf>
    <xf numFmtId="0" fontId="43" fillId="0" borderId="71" xfId="79" applyFont="1" applyBorder="1" applyAlignment="1" applyProtection="1">
      <alignment horizontal="justify" vertical="center" wrapText="1"/>
      <protection hidden="1"/>
    </xf>
    <xf numFmtId="0" fontId="44" fillId="0" borderId="40" xfId="79" applyFont="1" applyBorder="1" applyAlignment="1" applyProtection="1">
      <alignment horizontal="justify" vertical="center" wrapText="1"/>
      <protection hidden="1"/>
    </xf>
    <xf numFmtId="0" fontId="44" fillId="0" borderId="33" xfId="79" applyFont="1" applyBorder="1" applyAlignment="1" applyProtection="1">
      <alignment horizontal="justify" vertical="center" wrapText="1"/>
      <protection hidden="1"/>
    </xf>
    <xf numFmtId="0" fontId="44" fillId="0" borderId="51" xfId="79" applyFont="1" applyBorder="1" applyAlignment="1" applyProtection="1">
      <alignment horizontal="left" vertical="top" wrapText="1"/>
      <protection hidden="1"/>
    </xf>
    <xf numFmtId="0" fontId="44" fillId="0" borderId="5" xfId="79" applyFont="1" applyBorder="1" applyAlignment="1" applyProtection="1">
      <alignment horizontal="left" vertical="top" wrapText="1"/>
      <protection hidden="1"/>
    </xf>
    <xf numFmtId="0" fontId="44" fillId="0" borderId="44" xfId="79" applyFont="1" applyBorder="1" applyAlignment="1" applyProtection="1">
      <alignment horizontal="left" vertical="top" wrapText="1"/>
      <protection hidden="1"/>
    </xf>
    <xf numFmtId="0" fontId="44" fillId="0" borderId="0" xfId="79" applyFont="1" applyFill="1" applyBorder="1" applyAlignment="1" applyProtection="1">
      <alignment horizontal="left" vertical="center"/>
      <protection hidden="1"/>
    </xf>
    <xf numFmtId="0" fontId="44" fillId="19" borderId="51" xfId="79" applyFont="1" applyFill="1" applyBorder="1" applyAlignment="1" applyProtection="1">
      <alignment horizontal="left" vertical="top"/>
      <protection locked="0" hidden="1"/>
    </xf>
    <xf numFmtId="0" fontId="44" fillId="19" borderId="5" xfId="79" applyFont="1" applyFill="1" applyBorder="1" applyAlignment="1" applyProtection="1">
      <alignment horizontal="left" vertical="top"/>
      <protection locked="0" hidden="1"/>
    </xf>
    <xf numFmtId="0" fontId="44" fillId="19" borderId="44" xfId="79" applyFont="1" applyFill="1" applyBorder="1" applyAlignment="1" applyProtection="1">
      <alignment horizontal="left" vertical="top"/>
      <protection locked="0" hidden="1"/>
    </xf>
    <xf numFmtId="4" fontId="43" fillId="0" borderId="0" xfId="61" applyNumberFormat="1" applyFont="1" applyAlignment="1" applyProtection="1">
      <alignment horizontal="left"/>
      <protection hidden="1"/>
    </xf>
    <xf numFmtId="4" fontId="43" fillId="0" borderId="23" xfId="61" applyNumberFormat="1" applyFont="1" applyBorder="1" applyAlignment="1" applyProtection="1">
      <alignment horizontal="left"/>
      <protection hidden="1"/>
    </xf>
    <xf numFmtId="0" fontId="43" fillId="0" borderId="0" xfId="61" applyFont="1" applyAlignment="1" applyProtection="1">
      <alignment horizontal="center"/>
      <protection hidden="1"/>
    </xf>
    <xf numFmtId="0" fontId="43" fillId="0" borderId="77" xfId="79" applyFont="1" applyBorder="1" applyAlignment="1" applyProtection="1">
      <alignment horizontal="justify" vertical="top" wrapText="1"/>
      <protection hidden="1"/>
    </xf>
    <xf numFmtId="0" fontId="44" fillId="0" borderId="81" xfId="79" applyFont="1" applyBorder="1" applyAlignment="1" applyProtection="1">
      <alignment horizontal="justify" vertical="top"/>
      <protection hidden="1"/>
    </xf>
    <xf numFmtId="0" fontId="44" fillId="0" borderId="29" xfId="79" applyFont="1" applyBorder="1" applyAlignment="1" applyProtection="1">
      <alignment horizontal="justify" vertical="top"/>
      <protection hidden="1"/>
    </xf>
    <xf numFmtId="0" fontId="55" fillId="21" borderId="0" xfId="79" applyNumberFormat="1" applyFont="1" applyFill="1" applyBorder="1" applyAlignment="1" applyProtection="1">
      <alignment horizontal="center" vertical="center" wrapText="1"/>
      <protection hidden="1"/>
    </xf>
    <xf numFmtId="0" fontId="43" fillId="0" borderId="0" xfId="61" applyFont="1" applyAlignment="1" applyProtection="1">
      <alignment horizontal="center" vertical="center"/>
      <protection hidden="1"/>
    </xf>
    <xf numFmtId="0" fontId="44" fillId="0" borderId="0" xfId="79" applyFont="1" applyAlignment="1" applyProtection="1">
      <alignment horizontal="left" vertical="top" wrapText="1"/>
      <protection hidden="1"/>
    </xf>
    <xf numFmtId="0" fontId="43" fillId="24" borderId="67" xfId="0" applyFont="1" applyFill="1" applyBorder="1" applyAlignment="1" applyProtection="1">
      <alignment horizontal="left" vertical="top" wrapText="1"/>
      <protection hidden="1"/>
    </xf>
    <xf numFmtId="0" fontId="43" fillId="0" borderId="47"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56"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0" xfId="0" applyFont="1" applyAlignment="1">
      <alignment horizontal="center" vertical="center" wrapText="1"/>
    </xf>
    <xf numFmtId="0" fontId="43" fillId="0" borderId="18"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54" xfId="0" applyFont="1" applyBorder="1" applyAlignment="1">
      <alignment horizontal="center" vertical="top" wrapText="1"/>
    </xf>
    <xf numFmtId="0" fontId="43" fillId="0" borderId="55" xfId="0" applyFont="1" applyBorder="1" applyAlignment="1">
      <alignment horizontal="center" vertical="top" wrapText="1"/>
    </xf>
    <xf numFmtId="0" fontId="43" fillId="0" borderId="50" xfId="0" applyFont="1" applyBorder="1" applyAlignment="1">
      <alignment horizontal="center" vertical="top" wrapText="1"/>
    </xf>
    <xf numFmtId="0" fontId="43" fillId="0" borderId="46" xfId="82" applyFont="1" applyBorder="1" applyAlignment="1">
      <alignment horizontal="center" vertical="center" wrapText="1"/>
    </xf>
    <xf numFmtId="0" fontId="43" fillId="0" borderId="16" xfId="82" applyFont="1" applyBorder="1" applyAlignment="1">
      <alignment horizontal="center" vertical="center" wrapText="1"/>
    </xf>
    <xf numFmtId="0" fontId="65" fillId="0" borderId="48" xfId="82" applyFont="1" applyBorder="1" applyAlignment="1">
      <alignment horizontal="right" vertical="top" wrapText="1"/>
    </xf>
    <xf numFmtId="0" fontId="43" fillId="0" borderId="0" xfId="82" applyFont="1" applyAlignment="1">
      <alignment horizontal="center"/>
    </xf>
    <xf numFmtId="0" fontId="81" fillId="0" borderId="30" xfId="0" applyFont="1" applyBorder="1" applyAlignment="1">
      <alignment horizontal="center" vertical="top" wrapText="1"/>
    </xf>
    <xf numFmtId="0" fontId="81" fillId="0" borderId="52" xfId="0" applyFont="1" applyBorder="1" applyAlignment="1">
      <alignment horizontal="center" vertical="top" wrapText="1"/>
    </xf>
    <xf numFmtId="0" fontId="81" fillId="0" borderId="64"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46" xfId="0" applyFont="1" applyBorder="1" applyAlignment="1">
      <alignment horizontal="center" vertical="center" wrapText="1"/>
    </xf>
    <xf numFmtId="0" fontId="81" fillId="0" borderId="16" xfId="0" applyFont="1" applyBorder="1" applyAlignment="1">
      <alignment horizontal="center" vertical="center" wrapText="1"/>
    </xf>
    <xf numFmtId="0" fontId="81" fillId="0" borderId="91" xfId="82" applyFont="1" applyBorder="1" applyAlignment="1">
      <alignment horizontal="center" vertical="center" wrapText="1"/>
    </xf>
    <xf numFmtId="0" fontId="81" fillId="0" borderId="54" xfId="82" applyFont="1" applyBorder="1" applyAlignment="1">
      <alignment horizontal="center" vertical="center" wrapText="1"/>
    </xf>
    <xf numFmtId="0" fontId="43" fillId="0" borderId="25" xfId="0" applyFont="1" applyBorder="1" applyAlignment="1">
      <alignment horizontal="right" vertical="top"/>
    </xf>
    <xf numFmtId="0" fontId="43" fillId="0" borderId="48" xfId="82" applyFont="1" applyBorder="1" applyAlignment="1">
      <alignment horizontal="left" vertical="top" wrapText="1"/>
    </xf>
    <xf numFmtId="0" fontId="66" fillId="24" borderId="0" xfId="0" applyFont="1" applyFill="1" applyAlignment="1" applyProtection="1">
      <alignment horizontal="left" vertical="top" wrapText="1"/>
      <protection hidden="1"/>
    </xf>
    <xf numFmtId="0" fontId="43" fillId="24" borderId="0" xfId="0" applyFont="1" applyFill="1" applyAlignment="1" applyProtection="1">
      <alignment horizontal="left" vertical="top" wrapText="1"/>
      <protection hidden="1"/>
    </xf>
    <xf numFmtId="0" fontId="1" fillId="0" borderId="17" xfId="77" applyBorder="1" applyAlignment="1" applyProtection="1">
      <alignment horizontal="left" vertical="top" wrapText="1"/>
      <protection hidden="1"/>
    </xf>
    <xf numFmtId="0" fontId="1" fillId="0" borderId="0" xfId="77" applyAlignment="1" applyProtection="1">
      <alignment horizontal="left" vertical="top" wrapText="1"/>
      <protection hidden="1"/>
    </xf>
    <xf numFmtId="0" fontId="1" fillId="0" borderId="18" xfId="77" applyBorder="1" applyAlignment="1" applyProtection="1">
      <alignment horizontal="left" vertical="top" wrapText="1"/>
      <protection hidden="1"/>
    </xf>
    <xf numFmtId="0" fontId="2" fillId="0" borderId="48" xfId="61" applyFont="1" applyBorder="1" applyAlignment="1" applyProtection="1">
      <alignment horizontal="left" vertical="top" wrapText="1"/>
      <protection hidden="1"/>
    </xf>
    <xf numFmtId="0" fontId="1" fillId="0" borderId="79" xfId="61" applyBorder="1" applyAlignment="1" applyProtection="1">
      <alignment horizontal="left" vertical="top" wrapText="1"/>
      <protection hidden="1"/>
    </xf>
    <xf numFmtId="0" fontId="1" fillId="0" borderId="4" xfId="61" applyBorder="1" applyAlignment="1" applyProtection="1">
      <alignment horizontal="left" vertical="top" wrapText="1"/>
      <protection hidden="1"/>
    </xf>
    <xf numFmtId="0" fontId="1" fillId="0" borderId="80" xfId="61" applyBorder="1" applyAlignment="1" applyProtection="1">
      <alignment horizontal="left" vertical="top" wrapText="1"/>
      <protection hidden="1"/>
    </xf>
    <xf numFmtId="164" fontId="1" fillId="19" borderId="79" xfId="43" applyFont="1" applyFill="1" applyBorder="1" applyAlignment="1" applyProtection="1">
      <alignment horizontal="right" vertical="center"/>
      <protection hidden="1"/>
    </xf>
    <xf numFmtId="164" fontId="1" fillId="19" borderId="80" xfId="43" applyFont="1" applyFill="1" applyBorder="1" applyAlignment="1" applyProtection="1">
      <alignment horizontal="right" vertical="center"/>
      <protection hidden="1"/>
    </xf>
    <xf numFmtId="0" fontId="1" fillId="0" borderId="63" xfId="77" applyBorder="1" applyAlignment="1" applyProtection="1">
      <alignment horizontal="left" vertical="center"/>
      <protection hidden="1"/>
    </xf>
    <xf numFmtId="0" fontId="1" fillId="0" borderId="67" xfId="77" applyBorder="1" applyAlignment="1" applyProtection="1">
      <alignment horizontal="left" vertical="center"/>
      <protection hidden="1"/>
    </xf>
    <xf numFmtId="2" fontId="10" fillId="19" borderId="79" xfId="77" applyNumberFormat="1" applyFont="1" applyFill="1" applyBorder="1" applyAlignment="1" applyProtection="1">
      <alignment horizontal="right" vertical="center"/>
      <protection hidden="1"/>
    </xf>
    <xf numFmtId="2" fontId="10" fillId="19" borderId="80" xfId="77" applyNumberFormat="1" applyFont="1" applyFill="1" applyBorder="1" applyAlignment="1" applyProtection="1">
      <alignment horizontal="right" vertical="center"/>
      <protection hidden="1"/>
    </xf>
    <xf numFmtId="0" fontId="38" fillId="23" borderId="0" xfId="72" applyFont="1" applyFill="1" applyAlignment="1" applyProtection="1">
      <alignment horizontal="center" vertical="center" wrapText="1"/>
      <protection hidden="1"/>
    </xf>
    <xf numFmtId="0" fontId="38" fillId="23" borderId="23" xfId="72" applyFont="1" applyFill="1" applyBorder="1" applyAlignment="1" applyProtection="1">
      <alignment horizontal="center" vertical="center" wrapText="1"/>
      <protection hidden="1"/>
    </xf>
    <xf numFmtId="0" fontId="43" fillId="0" borderId="0" xfId="73" applyFont="1" applyAlignment="1" applyProtection="1">
      <alignment horizontal="center" vertical="center"/>
      <protection hidden="1"/>
    </xf>
    <xf numFmtId="0" fontId="43" fillId="19" borderId="0" xfId="73" applyFont="1" applyFill="1" applyAlignment="1" applyProtection="1">
      <alignment vertical="center"/>
      <protection locked="0" hidden="1"/>
    </xf>
    <xf numFmtId="183" fontId="43" fillId="0" borderId="0" xfId="73" applyNumberFormat="1" applyFont="1" applyAlignment="1" applyProtection="1">
      <alignment horizontal="left" vertical="center"/>
      <protection hidden="1"/>
    </xf>
    <xf numFmtId="0" fontId="43" fillId="0" borderId="0" xfId="73" applyFont="1" applyAlignment="1" applyProtection="1">
      <alignment horizontal="justify" vertical="top"/>
      <protection hidden="1"/>
    </xf>
    <xf numFmtId="0" fontId="44" fillId="0" borderId="0" xfId="73" applyFont="1" applyAlignment="1" applyProtection="1">
      <alignment horizontal="justify" vertical="top"/>
      <protection hidden="1"/>
    </xf>
    <xf numFmtId="0" fontId="44" fillId="0" borderId="0" xfId="73" applyFont="1" applyAlignment="1" applyProtection="1">
      <alignment horizontal="justify" vertical="center"/>
      <protection hidden="1"/>
    </xf>
    <xf numFmtId="0" fontId="43" fillId="0" borderId="0" xfId="73" applyFont="1" applyAlignment="1" applyProtection="1">
      <alignment horizontal="justify" vertical="center"/>
      <protection hidden="1"/>
    </xf>
    <xf numFmtId="0" fontId="44" fillId="0" borderId="0" xfId="74" applyFont="1" applyAlignment="1" applyProtection="1">
      <alignment horizontal="left" vertical="top"/>
      <protection hidden="1"/>
    </xf>
    <xf numFmtId="0" fontId="44" fillId="0" borderId="0" xfId="74" applyFont="1" applyAlignment="1" applyProtection="1">
      <alignment vertical="top" wrapText="1"/>
      <protection hidden="1"/>
    </xf>
    <xf numFmtId="0" fontId="44" fillId="0" borderId="0" xfId="64" applyFont="1" applyAlignment="1" applyProtection="1">
      <alignment vertical="top" wrapText="1"/>
      <protection hidden="1"/>
    </xf>
    <xf numFmtId="0" fontId="44" fillId="0" borderId="0" xfId="74" applyFont="1" applyAlignment="1" applyProtection="1">
      <alignment horizontal="left" vertical="top" wrapText="1"/>
      <protection hidden="1"/>
    </xf>
    <xf numFmtId="0" fontId="44" fillId="0" borderId="0" xfId="72" applyFont="1" applyAlignment="1" applyProtection="1">
      <alignment horizontal="right" vertical="top" wrapText="1"/>
      <protection hidden="1"/>
    </xf>
    <xf numFmtId="183" fontId="43" fillId="0" borderId="0" xfId="73" applyNumberFormat="1" applyFont="1" applyAlignment="1" applyProtection="1">
      <alignment horizontal="left" vertical="center" indent="1"/>
      <protection hidden="1"/>
    </xf>
    <xf numFmtId="0" fontId="89" fillId="0" borderId="0" xfId="73" applyFont="1" applyAlignment="1" applyProtection="1">
      <alignment horizontal="justify" vertical="top"/>
      <protection hidden="1"/>
    </xf>
    <xf numFmtId="0" fontId="44" fillId="0" borderId="0" xfId="72" applyFont="1" applyAlignment="1" applyProtection="1">
      <alignment horizontal="left" vertical="center" indent="2"/>
      <protection hidden="1"/>
    </xf>
    <xf numFmtId="0" fontId="44" fillId="19" borderId="41" xfId="72" applyFont="1" applyFill="1" applyBorder="1" applyAlignment="1" applyProtection="1">
      <alignment horizontal="left" vertical="center"/>
      <protection locked="0" hidden="1"/>
    </xf>
    <xf numFmtId="0" fontId="44" fillId="0" borderId="78" xfId="72" applyFont="1" applyBorder="1" applyAlignment="1" applyProtection="1">
      <alignment horizontal="left" vertical="center" indent="2"/>
      <protection hidden="1"/>
    </xf>
    <xf numFmtId="0" fontId="44" fillId="0" borderId="42" xfId="72" applyFont="1" applyBorder="1" applyAlignment="1" applyProtection="1">
      <alignment horizontal="left" vertical="center" indent="2"/>
      <protection hidden="1"/>
    </xf>
    <xf numFmtId="0" fontId="44" fillId="0" borderId="41" xfId="72" applyFont="1" applyBorder="1" applyAlignment="1" applyProtection="1">
      <alignment vertical="center" wrapText="1"/>
      <protection hidden="1"/>
    </xf>
    <xf numFmtId="0" fontId="60" fillId="0" borderId="42" xfId="72" applyFont="1" applyBorder="1" applyAlignment="1" applyProtection="1">
      <alignment horizontal="justify" vertical="center" wrapText="1"/>
      <protection hidden="1"/>
    </xf>
    <xf numFmtId="0" fontId="43" fillId="0" borderId="0" xfId="73" quotePrefix="1" applyFont="1" applyAlignment="1" applyProtection="1">
      <alignment horizontal="center" vertical="center"/>
      <protection hidden="1"/>
    </xf>
    <xf numFmtId="0" fontId="44" fillId="0" borderId="42" xfId="72" applyFont="1" applyBorder="1" applyAlignment="1" applyProtection="1">
      <alignment vertical="center" wrapText="1"/>
      <protection hidden="1"/>
    </xf>
  </cellXfs>
  <cellStyles count="11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75" xfId="19" xr:uid="{00000000-0005-0000-0000-000012000000}"/>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ÅëÈ­ [0]_±âÅ¸" xfId="26" xr:uid="{00000000-0005-0000-0000-000019000000}"/>
    <cellStyle name="ÅëÈ­_±âÅ¸" xfId="27" xr:uid="{00000000-0005-0000-0000-00001A000000}"/>
    <cellStyle name="ÄÞ¸¶ [0]_±âÅ¸" xfId="28" xr:uid="{00000000-0005-0000-0000-00001B000000}"/>
    <cellStyle name="ÄÞ¸¶_±âÅ¸" xfId="29" xr:uid="{00000000-0005-0000-0000-00001C000000}"/>
    <cellStyle name="Bad" xfId="30" builtinId="27" customBuiltin="1"/>
    <cellStyle name="Ç¥ÁØ_¿¬°£´©°è¿¹»ó" xfId="31" xr:uid="{00000000-0005-0000-0000-00001E000000}"/>
    <cellStyle name="Calculation" xfId="32" builtinId="22" customBuiltin="1"/>
    <cellStyle name="Check Cell" xfId="33" builtinId="23" customBuiltin="1"/>
    <cellStyle name="Comma" xfId="34" builtinId="3"/>
    <cellStyle name="Comma  - Style1" xfId="35" xr:uid="{00000000-0005-0000-0000-000022000000}"/>
    <cellStyle name="Comma  - Style2" xfId="36" xr:uid="{00000000-0005-0000-0000-000023000000}"/>
    <cellStyle name="Comma  - Style3" xfId="37" xr:uid="{00000000-0005-0000-0000-000024000000}"/>
    <cellStyle name="Comma  - Style4" xfId="38" xr:uid="{00000000-0005-0000-0000-000025000000}"/>
    <cellStyle name="Comma  - Style5" xfId="39" xr:uid="{00000000-0005-0000-0000-000026000000}"/>
    <cellStyle name="Comma  - Style6" xfId="40" xr:uid="{00000000-0005-0000-0000-000027000000}"/>
    <cellStyle name="Comma  - Style7" xfId="41" xr:uid="{00000000-0005-0000-0000-000028000000}"/>
    <cellStyle name="Comma  - Style8" xfId="42" xr:uid="{00000000-0005-0000-0000-000029000000}"/>
    <cellStyle name="Comma 2" xfId="43" xr:uid="{00000000-0005-0000-0000-00002A000000}"/>
    <cellStyle name="Comma 3" xfId="44" xr:uid="{00000000-0005-0000-0000-00002B000000}"/>
    <cellStyle name="Comma 3 2" xfId="97" xr:uid="{00000000-0005-0000-0000-00002C000000}"/>
    <cellStyle name="Comma_SCH-4(i)" xfId="45" xr:uid="{00000000-0005-0000-0000-00002D000000}"/>
    <cellStyle name="Explanatory Text" xfId="46" builtinId="53" customBuiltin="1"/>
    <cellStyle name="Formula" xfId="47" xr:uid="{00000000-0005-0000-0000-00002F000000}"/>
    <cellStyle name="Good" xfId="48" builtinId="26" customBuiltin="1"/>
    <cellStyle name="Header1" xfId="49" xr:uid="{00000000-0005-0000-0000-000031000000}"/>
    <cellStyle name="Header2" xfId="50" xr:uid="{00000000-0005-0000-0000-000032000000}"/>
    <cellStyle name="Heading 1" xfId="51" builtinId="16" customBuiltin="1"/>
    <cellStyle name="Heading 2" xfId="52" builtinId="17" customBuiltin="1"/>
    <cellStyle name="Heading 3" xfId="53" builtinId="18" customBuiltin="1"/>
    <cellStyle name="Heading 4" xfId="54" builtinId="19" customBuiltin="1"/>
    <cellStyle name="Hypertextový odkaz" xfId="55" xr:uid="{00000000-0005-0000-0000-000037000000}"/>
    <cellStyle name="Input" xfId="56" builtinId="20" customBuiltin="1"/>
    <cellStyle name="Linked Cell" xfId="57" builtinId="24" customBuiltin="1"/>
    <cellStyle name="Neutral" xfId="58" builtinId="28" customBuiltin="1"/>
    <cellStyle name="no dec" xfId="59" xr:uid="{00000000-0005-0000-0000-00003B000000}"/>
    <cellStyle name="Normal" xfId="0" builtinId="0"/>
    <cellStyle name="Normal - Style1" xfId="60" xr:uid="{00000000-0005-0000-0000-00003D000000}"/>
    <cellStyle name="Normal 10" xfId="98" xr:uid="{00000000-0005-0000-0000-00003E000000}"/>
    <cellStyle name="Normal 11" xfId="99" xr:uid="{00000000-0005-0000-0000-00003F000000}"/>
    <cellStyle name="Normal 12" xfId="100" xr:uid="{00000000-0005-0000-0000-000040000000}"/>
    <cellStyle name="Normal 13" xfId="101" xr:uid="{00000000-0005-0000-0000-000041000000}"/>
    <cellStyle name="Normal 14" xfId="102" xr:uid="{00000000-0005-0000-0000-000042000000}"/>
    <cellStyle name="Normal 15" xfId="103" xr:uid="{00000000-0005-0000-0000-000043000000}"/>
    <cellStyle name="Normal 16" xfId="104" xr:uid="{00000000-0005-0000-0000-000044000000}"/>
    <cellStyle name="Normal 17" xfId="105" xr:uid="{00000000-0005-0000-0000-000045000000}"/>
    <cellStyle name="Normal 18" xfId="106" xr:uid="{00000000-0005-0000-0000-000046000000}"/>
    <cellStyle name="Normal 19" xfId="107" xr:uid="{00000000-0005-0000-0000-000047000000}"/>
    <cellStyle name="Normal 2" xfId="61" xr:uid="{00000000-0005-0000-0000-000048000000}"/>
    <cellStyle name="Normal 2 2" xfId="62" xr:uid="{00000000-0005-0000-0000-000049000000}"/>
    <cellStyle name="Normal 2 3" xfId="113" xr:uid="{00000000-0005-0000-0000-00004A000000}"/>
    <cellStyle name="Normal 2_20 Price Schedule VOL III Rev-2" xfId="63" xr:uid="{00000000-0005-0000-0000-00004B000000}"/>
    <cellStyle name="Normal 20" xfId="108" xr:uid="{00000000-0005-0000-0000-00004C000000}"/>
    <cellStyle name="Normal 21" xfId="109" xr:uid="{00000000-0005-0000-0000-00004D000000}"/>
    <cellStyle name="Normal 22" xfId="110" xr:uid="{00000000-0005-0000-0000-00004E000000}"/>
    <cellStyle name="Normal 3" xfId="64" xr:uid="{00000000-0005-0000-0000-00004F000000}"/>
    <cellStyle name="Normal 3 2" xfId="65" xr:uid="{00000000-0005-0000-0000-000050000000}"/>
    <cellStyle name="Normal 3 3" xfId="114" xr:uid="{00000000-0005-0000-0000-000051000000}"/>
    <cellStyle name="Normal 3_29_First Envelope - R2_Vol-III" xfId="66" xr:uid="{00000000-0005-0000-0000-000052000000}"/>
    <cellStyle name="Normal 4" xfId="67" xr:uid="{00000000-0005-0000-0000-000053000000}"/>
    <cellStyle name="Normal 5" xfId="68" xr:uid="{00000000-0005-0000-0000-000054000000}"/>
    <cellStyle name="Normal 6" xfId="69" xr:uid="{00000000-0005-0000-0000-000055000000}"/>
    <cellStyle name="Normal 7" xfId="70" xr:uid="{00000000-0005-0000-0000-000056000000}"/>
    <cellStyle name="Normal 8" xfId="71" xr:uid="{00000000-0005-0000-0000-000057000000}"/>
    <cellStyle name="Normal 8 2" xfId="115" xr:uid="{00000000-0005-0000-0000-000058000000}"/>
    <cellStyle name="Normal 9" xfId="111" xr:uid="{00000000-0005-0000-0000-000059000000}"/>
    <cellStyle name="Normal_21 -Price Schedule TW01" xfId="72" xr:uid="{00000000-0005-0000-0000-00005A000000}"/>
    <cellStyle name="Normal_Annexures TW 04" xfId="73" xr:uid="{00000000-0005-0000-0000-00005B000000}"/>
    <cellStyle name="Normal_Annexures TW 04 2" xfId="74" xr:uid="{00000000-0005-0000-0000-00005C000000}"/>
    <cellStyle name="Normal_Attach 3(JV)" xfId="75" xr:uid="{00000000-0005-0000-0000-00005D000000}"/>
    <cellStyle name="Normal_Attacments TW 04_SE-Vol-III" xfId="76" xr:uid="{00000000-0005-0000-0000-00005E000000}"/>
    <cellStyle name="Normal_Entertainment Form" xfId="77" xr:uid="{00000000-0005-0000-0000-00005F000000}"/>
    <cellStyle name="Normal_pgcil-tivim-pricesched" xfId="78" xr:uid="{00000000-0005-0000-0000-000060000000}"/>
    <cellStyle name="Normal_pgcil-tivim-pricesched 3" xfId="116" xr:uid="{00000000-0005-0000-0000-000061000000}"/>
    <cellStyle name="Normal_PRICE SCHEDULE-4 to 6-A4" xfId="79" xr:uid="{00000000-0005-0000-0000-000062000000}"/>
    <cellStyle name="Normal_Price_Schedules for Insulator Package Rev-01" xfId="80" xr:uid="{00000000-0005-0000-0000-000063000000}"/>
    <cellStyle name="Normal_Price_Schedules for Insulator Package Rev-01_20 Price Schedule VOL III Rev-2" xfId="81" xr:uid="{00000000-0005-0000-0000-000064000000}"/>
    <cellStyle name="Normal_PRICE-SCHE Bihar-Rev-2-corrections" xfId="82" xr:uid="{00000000-0005-0000-0000-000065000000}"/>
    <cellStyle name="Normal_PRICE-SCHE Bihar-Rev-2-corrections 2" xfId="83" xr:uid="{00000000-0005-0000-0000-000066000000}"/>
    <cellStyle name="Normal_PRICE-SCHE Bihar-Rev-2-corrections_Annexures TW 04" xfId="84" xr:uid="{00000000-0005-0000-0000-000067000000}"/>
    <cellStyle name="Normal_SE-Vol-III" xfId="85" xr:uid="{00000000-0005-0000-0000-000068000000}"/>
    <cellStyle name="Normal_Sheet1" xfId="86" xr:uid="{00000000-0005-0000-0000-000069000000}"/>
    <cellStyle name="Note" xfId="87" builtinId="10" customBuiltin="1"/>
    <cellStyle name="Note 2" xfId="88" xr:uid="{00000000-0005-0000-0000-00006B000000}"/>
    <cellStyle name="Note 2 2" xfId="112" xr:uid="{00000000-0005-0000-0000-00006C000000}"/>
    <cellStyle name="Output" xfId="89" builtinId="21" customBuiltin="1"/>
    <cellStyle name="Percent" xfId="90" builtinId="5"/>
    <cellStyle name="Popis" xfId="91" xr:uid="{00000000-0005-0000-0000-00006F000000}"/>
    <cellStyle name="Sledovaný hypertextový odkaz" xfId="92" xr:uid="{00000000-0005-0000-0000-000070000000}"/>
    <cellStyle name="Standard_BS14" xfId="93" xr:uid="{00000000-0005-0000-0000-000071000000}"/>
    <cellStyle name="Title" xfId="94" builtinId="15" customBuiltin="1"/>
    <cellStyle name="Total" xfId="95" builtinId="25" customBuiltin="1"/>
    <cellStyle name="Warning Text" xfId="96" builtinId="11" customBuiltin="1"/>
  </cellStyles>
  <dxfs count="13">
    <dxf>
      <font>
        <strike/>
        <condense val="0"/>
        <extend val="0"/>
        <color auto="1"/>
      </font>
    </dxf>
    <dxf>
      <font>
        <strike/>
        <condense val="0"/>
        <extend val="0"/>
        <color auto="1"/>
      </font>
    </dxf>
    <dxf>
      <font>
        <strike/>
      </font>
    </dxf>
    <dxf>
      <font>
        <strike/>
        <condense val="0"/>
        <extend val="0"/>
      </font>
    </dxf>
    <dxf>
      <font>
        <condense val="0"/>
        <extend val="0"/>
        <color auto="1"/>
      </font>
      <fill>
        <patternFill>
          <bgColor indexed="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s>
  <tableStyles count="0" defaultTableStyle="TableStyleMedium2" defaultPivotStyle="PivotStyleLight16"/>
  <colors>
    <mruColors>
      <color rgb="FFFFFF99"/>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 of Bidder'!Print_Area"/><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Sch-1b '!A1"/><Relationship Id="rId1" Type="http://schemas.openxmlformats.org/officeDocument/2006/relationships/hyperlink" Target="#'Attach 5'!A1"/></Relationships>
</file>

<file path=xl/drawings/_rels/drawing3.xml.rels><?xml version="1.0" encoding="UTF-8" standalone="yes"?>
<Relationships xmlns="http://schemas.openxmlformats.org/package/2006/relationships"><Relationship Id="rId2" Type="http://schemas.openxmlformats.org/officeDocument/2006/relationships/hyperlink" Target="#'Sch-4a'!A1"/><Relationship Id="rId1" Type="http://schemas.openxmlformats.org/officeDocument/2006/relationships/hyperlink" Target="#'Attach 5'!A1"/></Relationships>
</file>

<file path=xl/drawings/_rels/drawing4.xml.rels><?xml version="1.0" encoding="UTF-8" standalone="yes"?>
<Relationships xmlns="http://schemas.openxmlformats.org/package/2006/relationships"><Relationship Id="rId2" Type="http://schemas.openxmlformats.org/officeDocument/2006/relationships/hyperlink" Target="#'Sch-7a'!A1"/><Relationship Id="rId1" Type="http://schemas.openxmlformats.org/officeDocument/2006/relationships/hyperlink" Target="#'Attach 5'!A1"/></Relationships>
</file>

<file path=xl/drawings/_rels/drawing5.xml.rels><?xml version="1.0" encoding="UTF-8" standalone="yes"?>
<Relationships xmlns="http://schemas.openxmlformats.org/package/2006/relationships"><Relationship Id="rId2" Type="http://schemas.openxmlformats.org/officeDocument/2006/relationships/hyperlink" Target="#'Sch-7b'!A1"/><Relationship Id="rId1" Type="http://schemas.openxmlformats.org/officeDocument/2006/relationships/hyperlink" Target="#'Attach 5'!A1"/></Relationships>
</file>

<file path=xl/drawings/_rels/drawing6.xml.rels><?xml version="1.0" encoding="UTF-8" standalone="yes"?>
<Relationships xmlns="http://schemas.openxmlformats.org/package/2006/relationships"><Relationship Id="rId2" Type="http://schemas.openxmlformats.org/officeDocument/2006/relationships/hyperlink" Target="#'Bid Form 2nd Envelope'!Print_Area"/><Relationship Id="rId1" Type="http://schemas.openxmlformats.org/officeDocument/2006/relationships/hyperlink" Target="#'Attach 5'!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4</xdr:col>
      <xdr:colOff>187960</xdr:colOff>
      <xdr:row>10</xdr:row>
      <xdr:rowOff>78740</xdr:rowOff>
    </xdr:from>
    <xdr:to>
      <xdr:col>4</xdr:col>
      <xdr:colOff>828040</xdr:colOff>
      <xdr:row>13</xdr:row>
      <xdr:rowOff>7620</xdr:rowOff>
    </xdr:to>
    <xdr:pic>
      <xdr:nvPicPr>
        <xdr:cNvPr id="24608" name="Picture 1">
          <a:extLst>
            <a:ext uri="{FF2B5EF4-FFF2-40B4-BE49-F238E27FC236}">
              <a16:creationId xmlns:a16="http://schemas.microsoft.com/office/drawing/2014/main" id="{00000000-0008-0000-0000-0000206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7800" y="4203700"/>
          <a:ext cx="640080" cy="741680"/>
        </a:xfrm>
        <a:prstGeom prst="rect">
          <a:avLst/>
        </a:prstGeom>
        <a:noFill/>
        <a:ln w="9525">
          <a:noFill/>
          <a:miter lim="800000"/>
          <a:headEnd/>
          <a:tailEnd/>
        </a:ln>
      </xdr:spPr>
    </xdr:pic>
    <xdr:clientData/>
  </xdr:twoCellAnchor>
  <xdr:twoCellAnchor>
    <xdr:from>
      <xdr:col>2</xdr:col>
      <xdr:colOff>2448560</xdr:colOff>
      <xdr:row>7</xdr:row>
      <xdr:rowOff>10160</xdr:rowOff>
    </xdr:from>
    <xdr:to>
      <xdr:col>5</xdr:col>
      <xdr:colOff>10160</xdr:colOff>
      <xdr:row>9</xdr:row>
      <xdr:rowOff>243840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000-000003000000}"/>
            </a:ext>
          </a:extLst>
        </xdr:cNvPr>
        <xdr:cNvSpPr txBox="1">
          <a:spLocks noChangeArrowheads="1"/>
        </xdr:cNvSpPr>
      </xdr:nvSpPr>
      <xdr:spPr bwMode="auto">
        <a:xfrm flipV="1">
          <a:off x="4003040" y="3383280"/>
          <a:ext cx="4500880" cy="731520"/>
        </a:xfrm>
        <a:prstGeom prst="rect">
          <a:avLst/>
        </a:prstGeom>
        <a:gradFill rotWithShape="1">
          <a:gsLst>
            <a:gs pos="0">
              <a:srgbClr val="FFCC99"/>
            </a:gs>
            <a:gs pos="100000">
              <a:srgbClr val="FFCC99">
                <a:gamma/>
                <a:shade val="46275"/>
                <a:invGamma/>
              </a:srgbClr>
            </a:gs>
          </a:gsLst>
          <a:path path="shape">
            <a:fillToRect l="50000" t="50000" r="50000" b="50000"/>
          </a:path>
        </a:gra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skip Instructions &amp; Proceed</a:t>
          </a:r>
        </a:p>
      </xdr:txBody>
    </xdr:sp>
    <xdr:clientData/>
  </xdr:twoCellAnchor>
  <xdr:twoCellAnchor>
    <xdr:from>
      <xdr:col>5</xdr:col>
      <xdr:colOff>139700</xdr:colOff>
      <xdr:row>0</xdr:row>
      <xdr:rowOff>20320</xdr:rowOff>
    </xdr:from>
    <xdr:to>
      <xdr:col>5</xdr:col>
      <xdr:colOff>528320</xdr:colOff>
      <xdr:row>0</xdr:row>
      <xdr:rowOff>363220</xdr:rowOff>
    </xdr:to>
    <xdr:sp macro="" textlink="">
      <xdr:nvSpPr>
        <xdr:cNvPr id="24610" name="AutoShape 3">
          <a:extLst>
            <a:ext uri="{FF2B5EF4-FFF2-40B4-BE49-F238E27FC236}">
              <a16:creationId xmlns:a16="http://schemas.microsoft.com/office/drawing/2014/main" id="{00000000-0008-0000-0000-000022600000}"/>
            </a:ext>
          </a:extLst>
        </xdr:cNvPr>
        <xdr:cNvSpPr>
          <a:spLocks noChangeArrowheads="1"/>
        </xdr:cNvSpPr>
      </xdr:nvSpPr>
      <xdr:spPr bwMode="auto">
        <a:xfrm>
          <a:off x="8407400" y="20320"/>
          <a:ext cx="388620"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134620</xdr:colOff>
      <xdr:row>12</xdr:row>
      <xdr:rowOff>73660</xdr:rowOff>
    </xdr:from>
    <xdr:to>
      <xdr:col>5</xdr:col>
      <xdr:colOff>523240</xdr:colOff>
      <xdr:row>13</xdr:row>
      <xdr:rowOff>114300</xdr:rowOff>
    </xdr:to>
    <xdr:sp macro="" textlink="">
      <xdr:nvSpPr>
        <xdr:cNvPr id="24611" name="AutoShape 4">
          <a:extLst>
            <a:ext uri="{FF2B5EF4-FFF2-40B4-BE49-F238E27FC236}">
              <a16:creationId xmlns:a16="http://schemas.microsoft.com/office/drawing/2014/main" id="{00000000-0008-0000-0000-000023600000}"/>
            </a:ext>
          </a:extLst>
        </xdr:cNvPr>
        <xdr:cNvSpPr>
          <a:spLocks noChangeArrowheads="1"/>
        </xdr:cNvSpPr>
      </xdr:nvSpPr>
      <xdr:spPr bwMode="auto">
        <a:xfrm>
          <a:off x="8402320" y="4340860"/>
          <a:ext cx="388620" cy="34544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124460</xdr:colOff>
      <xdr:row>12</xdr:row>
      <xdr:rowOff>86360</xdr:rowOff>
    </xdr:from>
    <xdr:to>
      <xdr:col>0</xdr:col>
      <xdr:colOff>505460</xdr:colOff>
      <xdr:row>13</xdr:row>
      <xdr:rowOff>127000</xdr:rowOff>
    </xdr:to>
    <xdr:sp macro="" textlink="">
      <xdr:nvSpPr>
        <xdr:cNvPr id="24612" name="AutoShape 5">
          <a:extLst>
            <a:ext uri="{FF2B5EF4-FFF2-40B4-BE49-F238E27FC236}">
              <a16:creationId xmlns:a16="http://schemas.microsoft.com/office/drawing/2014/main" id="{00000000-0008-0000-0000-000024600000}"/>
            </a:ext>
          </a:extLst>
        </xdr:cNvPr>
        <xdr:cNvSpPr>
          <a:spLocks noChangeArrowheads="1"/>
        </xdr:cNvSpPr>
      </xdr:nvSpPr>
      <xdr:spPr bwMode="auto">
        <a:xfrm>
          <a:off x="124460" y="4353560"/>
          <a:ext cx="381000" cy="34544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160020</xdr:colOff>
      <xdr:row>0</xdr:row>
      <xdr:rowOff>25400</xdr:rowOff>
    </xdr:from>
    <xdr:to>
      <xdr:col>0</xdr:col>
      <xdr:colOff>548640</xdr:colOff>
      <xdr:row>0</xdr:row>
      <xdr:rowOff>368300</xdr:rowOff>
    </xdr:to>
    <xdr:sp macro="" textlink="">
      <xdr:nvSpPr>
        <xdr:cNvPr id="24613" name="AutoShape 6">
          <a:extLst>
            <a:ext uri="{FF2B5EF4-FFF2-40B4-BE49-F238E27FC236}">
              <a16:creationId xmlns:a16="http://schemas.microsoft.com/office/drawing/2014/main" id="{00000000-0008-0000-0000-000025600000}"/>
            </a:ext>
          </a:extLst>
        </xdr:cNvPr>
        <xdr:cNvSpPr>
          <a:spLocks noChangeArrowheads="1"/>
        </xdr:cNvSpPr>
      </xdr:nvSpPr>
      <xdr:spPr bwMode="auto">
        <a:xfrm>
          <a:off x="160020" y="25400"/>
          <a:ext cx="388620"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7</xdr:row>
      <xdr:rowOff>0</xdr:rowOff>
    </xdr:from>
    <xdr:to>
      <xdr:col>2</xdr:col>
      <xdr:colOff>2448560</xdr:colOff>
      <xdr:row>10</xdr:row>
      <xdr:rowOff>10160</xdr:rowOff>
    </xdr:to>
    <xdr:sp macro="" textlink="">
      <xdr:nvSpPr>
        <xdr:cNvPr id="8" name="Text Box 7">
          <a:hlinkClick xmlns:r="http://schemas.openxmlformats.org/officeDocument/2006/relationships" r:id="rId3" tooltip="Click For Detailed General Instructions"/>
          <a:extLst>
            <a:ext uri="{FF2B5EF4-FFF2-40B4-BE49-F238E27FC236}">
              <a16:creationId xmlns:a16="http://schemas.microsoft.com/office/drawing/2014/main" id="{00000000-0008-0000-0000-000008000000}"/>
            </a:ext>
          </a:extLst>
        </xdr:cNvPr>
        <xdr:cNvSpPr txBox="1">
          <a:spLocks noChangeArrowheads="1"/>
        </xdr:cNvSpPr>
      </xdr:nvSpPr>
      <xdr:spPr bwMode="auto">
        <a:xfrm flipV="1">
          <a:off x="680720" y="3373120"/>
          <a:ext cx="3322320" cy="762000"/>
        </a:xfrm>
        <a:prstGeom prst="rect">
          <a:avLst/>
        </a:prstGeom>
        <a:gradFill rotWithShape="1">
          <a:gsLst>
            <a:gs pos="0">
              <a:srgbClr val="FFCC99"/>
            </a:gs>
            <a:gs pos="100000">
              <a:srgbClr val="FFCC99">
                <a:gamma/>
                <a:shade val="46275"/>
                <a:invGamma/>
              </a:srgbClr>
            </a:gs>
          </a:gsLst>
          <a:path path="shape">
            <a:fillToRect l="50000" t="50000" r="50000" b="50000"/>
          </a:path>
        </a:gra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for Detailed General Instructions</a:t>
          </a:r>
        </a:p>
      </xdr:txBody>
    </xdr:sp>
    <xdr:clientData/>
  </xdr:twoCellAnchor>
  <xdr:twoCellAnchor>
    <xdr:from>
      <xdr:col>1</xdr:col>
      <xdr:colOff>30480</xdr:colOff>
      <xdr:row>0</xdr:row>
      <xdr:rowOff>73025</xdr:rowOff>
    </xdr:from>
    <xdr:to>
      <xdr:col>4</xdr:col>
      <xdr:colOff>833120</xdr:colOff>
      <xdr:row>0</xdr:row>
      <xdr:rowOff>368300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690880" y="73025"/>
          <a:ext cx="7546340" cy="295275"/>
        </a:xfrm>
        <a:prstGeom prst="rect">
          <a:avLst/>
        </a:prstGeom>
        <a:gradFill rotWithShape="1">
          <a:gsLst>
            <a:gs pos="0">
              <a:srgbClr val="FFCC99"/>
            </a:gs>
            <a:gs pos="100000">
              <a:srgbClr val="FFCC99">
                <a:gamma/>
                <a:shade val="46275"/>
                <a:invGamma/>
              </a:srgbClr>
            </a:gs>
          </a:gsLst>
          <a:path path="shape">
            <a:fillToRect l="50000" t="50000" r="50000" b="50000"/>
          </a:path>
        </a:gradFill>
        <a:ln w="9525">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General guidelines for filling up  the Price Schedules, Sch-1 to Sch-6</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60960</xdr:colOff>
      <xdr:row>0</xdr:row>
      <xdr:rowOff>106680</xdr:rowOff>
    </xdr:from>
    <xdr:to>
      <xdr:col>13</xdr:col>
      <xdr:colOff>472440</xdr:colOff>
      <xdr:row>2</xdr:row>
      <xdr:rowOff>297180</xdr:rowOff>
    </xdr:to>
    <xdr:grpSp>
      <xdr:nvGrpSpPr>
        <xdr:cNvPr id="18682" name="Group 10">
          <a:hlinkClick xmlns:r="http://schemas.openxmlformats.org/officeDocument/2006/relationships" r:id="rId1" tooltip="Back to Cover Page"/>
          <a:extLst>
            <a:ext uri="{FF2B5EF4-FFF2-40B4-BE49-F238E27FC236}">
              <a16:creationId xmlns:a16="http://schemas.microsoft.com/office/drawing/2014/main" id="{00000000-0008-0000-1400-0000FA480000}"/>
            </a:ext>
          </a:extLst>
        </xdr:cNvPr>
        <xdr:cNvGrpSpPr>
          <a:grpSpLocks/>
        </xdr:cNvGrpSpPr>
      </xdr:nvGrpSpPr>
      <xdr:grpSpPr bwMode="auto">
        <a:xfrm>
          <a:off x="8785860" y="106680"/>
          <a:ext cx="1021080" cy="733425"/>
          <a:chOff x="729" y="11"/>
          <a:chExt cx="145" cy="74"/>
        </a:xfrm>
      </xdr:grpSpPr>
      <xdr:sp macro="" textlink="">
        <xdr:nvSpPr>
          <xdr:cNvPr id="18683" name="AutoShape 7">
            <a:extLst>
              <a:ext uri="{FF2B5EF4-FFF2-40B4-BE49-F238E27FC236}">
                <a16:creationId xmlns:a16="http://schemas.microsoft.com/office/drawing/2014/main" id="{00000000-0008-0000-1400-0000FB480000}"/>
              </a:ext>
            </a:extLst>
          </xdr:cNvPr>
          <xdr:cNvSpPr>
            <a:spLocks noChangeArrowheads="1"/>
          </xdr:cNvSpPr>
        </xdr:nvSpPr>
        <xdr:spPr bwMode="auto">
          <a:xfrm flipH="1">
            <a:off x="729" y="11"/>
            <a:ext cx="132"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36 w 21600"/>
              <a:gd name="T13" fmla="*/ 5546 h 21600"/>
              <a:gd name="T14" fmla="*/ 18982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400-000004000000}"/>
              </a:ext>
            </a:extLst>
          </xdr:cNvPr>
          <xdr:cNvSpPr txBox="1">
            <a:spLocks noChangeArrowheads="1"/>
          </xdr:cNvSpPr>
        </xdr:nvSpPr>
        <xdr:spPr bwMode="auto">
          <a:xfrm>
            <a:off x="763" y="27"/>
            <a:ext cx="111"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91440</xdr:colOff>
      <xdr:row>0</xdr:row>
      <xdr:rowOff>0</xdr:rowOff>
    </xdr:from>
    <xdr:to>
      <xdr:col>35</xdr:col>
      <xdr:colOff>518160</xdr:colOff>
      <xdr:row>2</xdr:row>
      <xdr:rowOff>205740</xdr:rowOff>
    </xdr:to>
    <xdr:grpSp>
      <xdr:nvGrpSpPr>
        <xdr:cNvPr id="1063" name="Group 1147">
          <a:extLst>
            <a:ext uri="{FF2B5EF4-FFF2-40B4-BE49-F238E27FC236}">
              <a16:creationId xmlns:a16="http://schemas.microsoft.com/office/drawing/2014/main" id="{00000000-0008-0000-0300-000027040000}"/>
            </a:ext>
          </a:extLst>
        </xdr:cNvPr>
        <xdr:cNvGrpSpPr>
          <a:grpSpLocks/>
        </xdr:cNvGrpSpPr>
      </xdr:nvGrpSpPr>
      <xdr:grpSpPr bwMode="auto">
        <a:xfrm>
          <a:off x="25304115" y="0"/>
          <a:ext cx="1150620" cy="672465"/>
          <a:chOff x="768" y="6"/>
          <a:chExt cx="117" cy="75"/>
        </a:xfrm>
      </xdr:grpSpPr>
      <xdr:sp macro="" textlink="">
        <xdr:nvSpPr>
          <xdr:cNvPr id="1064" name="AutoShape 2">
            <a:hlinkClick xmlns:r="http://schemas.openxmlformats.org/officeDocument/2006/relationships" r:id="rId1" tooltip="Click here for next Attachment"/>
            <a:extLst>
              <a:ext uri="{FF2B5EF4-FFF2-40B4-BE49-F238E27FC236}">
                <a16:creationId xmlns:a16="http://schemas.microsoft.com/office/drawing/2014/main" id="{00000000-0008-0000-0300-000028040000}"/>
              </a:ext>
            </a:extLst>
          </xdr:cNvPr>
          <xdr:cNvSpPr>
            <a:spLocks noChangeArrowheads="1"/>
          </xdr:cNvSpPr>
        </xdr:nvSpPr>
        <xdr:spPr bwMode="auto">
          <a:xfrm>
            <a:off x="768" y="6"/>
            <a:ext cx="117" cy="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23 w 21600"/>
              <a:gd name="T13" fmla="*/ 5184 h 21600"/>
              <a:gd name="T14" fmla="*/ 18831 w 21600"/>
              <a:gd name="T15" fmla="*/ 1641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a:spLocks noChangeArrowheads="1"/>
          </xdr:cNvSpPr>
        </xdr:nvSpPr>
        <xdr:spPr bwMode="auto">
          <a:xfrm>
            <a:off x="783" y="26"/>
            <a:ext cx="99" cy="40"/>
          </a:xfrm>
          <a:prstGeom prst="rect">
            <a:avLst/>
          </a:prstGeom>
          <a:noFill/>
          <a:ln>
            <a:noFill/>
          </a:ln>
        </xdr:spPr>
        <xdr:txBody>
          <a:bodyPr vertOverflow="clip" wrap="square" lIns="27432" tIns="27432" rIns="27432" bIns="27432" anchor="ctr"/>
          <a:lstStyle/>
          <a:p>
            <a:pPr algn="ctr" rtl="0">
              <a:defRPr sz="1000"/>
            </a:pPr>
            <a:r>
              <a:rPr lang="en-US" sz="1000" b="0" i="0" u="none" strike="noStrike" baseline="0">
                <a:solidFill>
                  <a:srgbClr val="000000"/>
                </a:solidFill>
                <a:latin typeface="Book Antiqua"/>
              </a:rPr>
              <a:t>Click for  Schedule-1b</a:t>
            </a:r>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xdr:row>
      <xdr:rowOff>0</xdr:rowOff>
    </xdr:from>
    <xdr:to>
      <xdr:col>40</xdr:col>
      <xdr:colOff>472440</xdr:colOff>
      <xdr:row>2</xdr:row>
      <xdr:rowOff>53340</xdr:rowOff>
    </xdr:to>
    <xdr:grpSp>
      <xdr:nvGrpSpPr>
        <xdr:cNvPr id="6166" name="Group 1147">
          <a:extLst>
            <a:ext uri="{FF2B5EF4-FFF2-40B4-BE49-F238E27FC236}">
              <a16:creationId xmlns:a16="http://schemas.microsoft.com/office/drawing/2014/main" id="{00000000-0008-0000-0600-000016180000}"/>
            </a:ext>
          </a:extLst>
        </xdr:cNvPr>
        <xdr:cNvGrpSpPr>
          <a:grpSpLocks/>
        </xdr:cNvGrpSpPr>
      </xdr:nvGrpSpPr>
      <xdr:grpSpPr bwMode="auto">
        <a:xfrm>
          <a:off x="28027313" y="333375"/>
          <a:ext cx="1234440" cy="874871"/>
          <a:chOff x="768" y="6"/>
          <a:chExt cx="117" cy="75"/>
        </a:xfrm>
      </xdr:grpSpPr>
      <xdr:sp macro="" textlink="">
        <xdr:nvSpPr>
          <xdr:cNvPr id="6167" name="AutoShape 2">
            <a:hlinkClick xmlns:r="http://schemas.openxmlformats.org/officeDocument/2006/relationships" r:id="rId1" tooltip="Click here for next Attachment"/>
            <a:extLst>
              <a:ext uri="{FF2B5EF4-FFF2-40B4-BE49-F238E27FC236}">
                <a16:creationId xmlns:a16="http://schemas.microsoft.com/office/drawing/2014/main" id="{00000000-0008-0000-0600-000017180000}"/>
              </a:ext>
            </a:extLst>
          </xdr:cNvPr>
          <xdr:cNvSpPr>
            <a:spLocks noChangeArrowheads="1"/>
          </xdr:cNvSpPr>
        </xdr:nvSpPr>
        <xdr:spPr bwMode="auto">
          <a:xfrm>
            <a:off x="768" y="6"/>
            <a:ext cx="117" cy="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23 w 21600"/>
              <a:gd name="T13" fmla="*/ 5184 h 21600"/>
              <a:gd name="T14" fmla="*/ 18831 w 21600"/>
              <a:gd name="T15" fmla="*/ 1641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600-000007000000}"/>
              </a:ext>
            </a:extLst>
          </xdr:cNvPr>
          <xdr:cNvSpPr txBox="1">
            <a:spLocks noChangeArrowheads="1"/>
          </xdr:cNvSpPr>
        </xdr:nvSpPr>
        <xdr:spPr bwMode="auto">
          <a:xfrm>
            <a:off x="783" y="26"/>
            <a:ext cx="98" cy="40"/>
          </a:xfrm>
          <a:prstGeom prst="rect">
            <a:avLst/>
          </a:prstGeom>
          <a:noFill/>
          <a:ln>
            <a:noFill/>
          </a:ln>
        </xdr:spPr>
        <xdr:txBody>
          <a:bodyPr vertOverflow="clip" wrap="square" lIns="27432" tIns="27432" rIns="27432" bIns="27432" anchor="ctr"/>
          <a:lstStyle/>
          <a:p>
            <a:pPr algn="ctr" rtl="0">
              <a:defRPr sz="1000"/>
            </a:pPr>
            <a:r>
              <a:rPr lang="en-US" sz="1000" b="0" i="0" u="none" strike="noStrike" baseline="0">
                <a:solidFill>
                  <a:srgbClr val="000000"/>
                </a:solidFill>
                <a:latin typeface="Book Antiqua"/>
              </a:rPr>
              <a:t>Click for  Schedule--4a</a:t>
            </a:r>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167641</xdr:colOff>
      <xdr:row>1</xdr:row>
      <xdr:rowOff>167640</xdr:rowOff>
    </xdr:from>
    <xdr:to>
      <xdr:col>6</xdr:col>
      <xdr:colOff>523876</xdr:colOff>
      <xdr:row>3</xdr:row>
      <xdr:rowOff>4763</xdr:rowOff>
    </xdr:to>
    <xdr:grpSp>
      <xdr:nvGrpSpPr>
        <xdr:cNvPr id="9232" name="Group 1147">
          <a:extLst>
            <a:ext uri="{FF2B5EF4-FFF2-40B4-BE49-F238E27FC236}">
              <a16:creationId xmlns:a16="http://schemas.microsoft.com/office/drawing/2014/main" id="{00000000-0008-0000-0A00-000010240000}"/>
            </a:ext>
          </a:extLst>
        </xdr:cNvPr>
        <xdr:cNvGrpSpPr>
          <a:grpSpLocks/>
        </xdr:cNvGrpSpPr>
      </xdr:nvGrpSpPr>
      <xdr:grpSpPr bwMode="auto">
        <a:xfrm>
          <a:off x="9609297" y="524828"/>
          <a:ext cx="903922" cy="825341"/>
          <a:chOff x="768" y="6"/>
          <a:chExt cx="117" cy="75"/>
        </a:xfrm>
      </xdr:grpSpPr>
      <xdr:sp macro="" textlink="">
        <xdr:nvSpPr>
          <xdr:cNvPr id="9233" name="AutoShape 2">
            <a:hlinkClick xmlns:r="http://schemas.openxmlformats.org/officeDocument/2006/relationships" r:id="rId1" tooltip="Click here for next Attachment"/>
            <a:extLst>
              <a:ext uri="{FF2B5EF4-FFF2-40B4-BE49-F238E27FC236}">
                <a16:creationId xmlns:a16="http://schemas.microsoft.com/office/drawing/2014/main" id="{00000000-0008-0000-0A00-000011240000}"/>
              </a:ext>
            </a:extLst>
          </xdr:cNvPr>
          <xdr:cNvSpPr>
            <a:spLocks noChangeArrowheads="1"/>
          </xdr:cNvSpPr>
        </xdr:nvSpPr>
        <xdr:spPr bwMode="auto">
          <a:xfrm>
            <a:off x="768" y="6"/>
            <a:ext cx="117" cy="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23 w 21600"/>
              <a:gd name="T13" fmla="*/ 5184 h 21600"/>
              <a:gd name="T14" fmla="*/ 18831 w 21600"/>
              <a:gd name="T15" fmla="*/ 1641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a:spLocks noChangeArrowheads="1"/>
          </xdr:cNvSpPr>
        </xdr:nvSpPr>
        <xdr:spPr bwMode="auto">
          <a:xfrm>
            <a:off x="10195560" y="861040"/>
            <a:ext cx="0" cy="40"/>
          </a:xfrm>
          <a:prstGeom prst="rect">
            <a:avLst/>
          </a:prstGeom>
          <a:noFill/>
          <a:ln>
            <a:noFill/>
          </a:ln>
        </xdr:spPr>
        <xdr:txBody>
          <a:bodyPr vertOverflow="clip" wrap="square" lIns="27432" tIns="27432" rIns="27432" bIns="27432" anchor="ctr"/>
          <a:lstStyle/>
          <a:p>
            <a:pPr algn="ctr" rtl="0">
              <a:defRPr sz="1000"/>
            </a:pPr>
            <a:r>
              <a:rPr lang="en-US" sz="1000" b="0" i="0" u="none" strike="noStrike" baseline="0">
                <a:solidFill>
                  <a:srgbClr val="000000"/>
                </a:solidFill>
                <a:latin typeface="Book Antiqua"/>
              </a:rPr>
              <a:t>Click for  Schedule--7a</a:t>
            </a:r>
            <a:endParaRPr 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76200</xdr:colOff>
      <xdr:row>0</xdr:row>
      <xdr:rowOff>0</xdr:rowOff>
    </xdr:from>
    <xdr:to>
      <xdr:col>6</xdr:col>
      <xdr:colOff>68580</xdr:colOff>
      <xdr:row>2</xdr:row>
      <xdr:rowOff>358140</xdr:rowOff>
    </xdr:to>
    <xdr:grpSp>
      <xdr:nvGrpSpPr>
        <xdr:cNvPr id="11286" name="Group 1147">
          <a:extLst>
            <a:ext uri="{FF2B5EF4-FFF2-40B4-BE49-F238E27FC236}">
              <a16:creationId xmlns:a16="http://schemas.microsoft.com/office/drawing/2014/main" id="{00000000-0008-0000-0E00-0000162C0000}"/>
            </a:ext>
          </a:extLst>
        </xdr:cNvPr>
        <xdr:cNvGrpSpPr>
          <a:grpSpLocks/>
        </xdr:cNvGrpSpPr>
      </xdr:nvGrpSpPr>
      <xdr:grpSpPr bwMode="auto">
        <a:xfrm>
          <a:off x="8863013" y="0"/>
          <a:ext cx="1135380" cy="858203"/>
          <a:chOff x="768" y="6"/>
          <a:chExt cx="117" cy="75"/>
        </a:xfrm>
      </xdr:grpSpPr>
      <xdr:sp macro="" textlink="">
        <xdr:nvSpPr>
          <xdr:cNvPr id="11287" name="AutoShape 2">
            <a:hlinkClick xmlns:r="http://schemas.openxmlformats.org/officeDocument/2006/relationships" r:id="rId1" tooltip="Click here for next Attachment"/>
            <a:extLst>
              <a:ext uri="{FF2B5EF4-FFF2-40B4-BE49-F238E27FC236}">
                <a16:creationId xmlns:a16="http://schemas.microsoft.com/office/drawing/2014/main" id="{00000000-0008-0000-0E00-0000172C0000}"/>
              </a:ext>
            </a:extLst>
          </xdr:cNvPr>
          <xdr:cNvSpPr>
            <a:spLocks noChangeArrowheads="1"/>
          </xdr:cNvSpPr>
        </xdr:nvSpPr>
        <xdr:spPr bwMode="auto">
          <a:xfrm>
            <a:off x="768" y="6"/>
            <a:ext cx="117" cy="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23 w 21600"/>
              <a:gd name="T13" fmla="*/ 5184 h 21600"/>
              <a:gd name="T14" fmla="*/ 18831 w 21600"/>
              <a:gd name="T15" fmla="*/ 1641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E00-000004000000}"/>
              </a:ext>
            </a:extLst>
          </xdr:cNvPr>
          <xdr:cNvSpPr txBox="1">
            <a:spLocks noChangeArrowheads="1"/>
          </xdr:cNvSpPr>
        </xdr:nvSpPr>
        <xdr:spPr bwMode="auto">
          <a:xfrm>
            <a:off x="783" y="26"/>
            <a:ext cx="98" cy="40"/>
          </a:xfrm>
          <a:prstGeom prst="rect">
            <a:avLst/>
          </a:prstGeom>
          <a:noFill/>
          <a:ln>
            <a:noFill/>
          </a:ln>
        </xdr:spPr>
        <xdr:txBody>
          <a:bodyPr vertOverflow="clip" wrap="square" lIns="27432" tIns="27432" rIns="27432" bIns="27432" anchor="ctr"/>
          <a:lstStyle/>
          <a:p>
            <a:pPr algn="ctr" rtl="0">
              <a:defRPr sz="1000"/>
            </a:pPr>
            <a:r>
              <a:rPr lang="en-US" sz="1000" b="0" i="0" u="none" strike="noStrike" baseline="0">
                <a:solidFill>
                  <a:srgbClr val="000000"/>
                </a:solidFill>
                <a:latin typeface="Book Antiqua"/>
              </a:rPr>
              <a:t>Click for  Schedule-7b</a:t>
            </a:r>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68580</xdr:colOff>
      <xdr:row>2</xdr:row>
      <xdr:rowOff>281940</xdr:rowOff>
    </xdr:to>
    <xdr:grpSp>
      <xdr:nvGrpSpPr>
        <xdr:cNvPr id="14363" name="Group 1147">
          <a:extLst>
            <a:ext uri="{FF2B5EF4-FFF2-40B4-BE49-F238E27FC236}">
              <a16:creationId xmlns:a16="http://schemas.microsoft.com/office/drawing/2014/main" id="{00000000-0008-0000-0F00-00001B380000}"/>
            </a:ext>
          </a:extLst>
        </xdr:cNvPr>
        <xdr:cNvGrpSpPr>
          <a:grpSpLocks/>
        </xdr:cNvGrpSpPr>
      </xdr:nvGrpSpPr>
      <xdr:grpSpPr bwMode="auto">
        <a:xfrm>
          <a:off x="13704094" y="0"/>
          <a:ext cx="1449705" cy="793909"/>
          <a:chOff x="768" y="6"/>
          <a:chExt cx="117" cy="75"/>
        </a:xfrm>
      </xdr:grpSpPr>
      <xdr:sp macro="" textlink="">
        <xdr:nvSpPr>
          <xdr:cNvPr id="14364" name="AutoShape 2">
            <a:hlinkClick xmlns:r="http://schemas.openxmlformats.org/officeDocument/2006/relationships" r:id="rId1" tooltip="Click here for next Attachment"/>
            <a:extLst>
              <a:ext uri="{FF2B5EF4-FFF2-40B4-BE49-F238E27FC236}">
                <a16:creationId xmlns:a16="http://schemas.microsoft.com/office/drawing/2014/main" id="{00000000-0008-0000-0F00-00001C380000}"/>
              </a:ext>
            </a:extLst>
          </xdr:cNvPr>
          <xdr:cNvSpPr>
            <a:spLocks noChangeArrowheads="1"/>
          </xdr:cNvSpPr>
        </xdr:nvSpPr>
        <xdr:spPr bwMode="auto">
          <a:xfrm>
            <a:off x="768" y="6"/>
            <a:ext cx="117" cy="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23 w 21600"/>
              <a:gd name="T13" fmla="*/ 5184 h 21600"/>
              <a:gd name="T14" fmla="*/ 18831 w 21600"/>
              <a:gd name="T15" fmla="*/ 1641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F00-000004000000}"/>
              </a:ext>
            </a:extLst>
          </xdr:cNvPr>
          <xdr:cNvSpPr txBox="1">
            <a:spLocks noChangeArrowheads="1"/>
          </xdr:cNvSpPr>
        </xdr:nvSpPr>
        <xdr:spPr bwMode="auto">
          <a:xfrm>
            <a:off x="783" y="26"/>
            <a:ext cx="98" cy="40"/>
          </a:xfrm>
          <a:prstGeom prst="rect">
            <a:avLst/>
          </a:prstGeom>
          <a:noFill/>
          <a:ln>
            <a:noFill/>
          </a:ln>
        </xdr:spPr>
        <xdr:txBody>
          <a:bodyPr vertOverflow="clip" wrap="square" lIns="27432" tIns="27432" rIns="27432" bIns="27432" anchor="ctr"/>
          <a:lstStyle/>
          <a:p>
            <a:pPr algn="ctr" rtl="0">
              <a:defRPr sz="1000"/>
            </a:pPr>
            <a:r>
              <a:rPr lang="en-US" sz="1000" b="0" i="0" u="none" strike="noStrike" baseline="0">
                <a:solidFill>
                  <a:srgbClr val="000000"/>
                </a:solidFill>
                <a:latin typeface="Book Antiqua"/>
              </a:rPr>
              <a:t>Click for  Attachment-10</a:t>
            </a:r>
            <a:endParaRPr 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407881</xdr:colOff>
      <xdr:row>1</xdr:row>
      <xdr:rowOff>113453</xdr:rowOff>
    </xdr:from>
    <xdr:to>
      <xdr:col>7</xdr:col>
      <xdr:colOff>227965</xdr:colOff>
      <xdr:row>2</xdr:row>
      <xdr:rowOff>94755</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465906" y="296333"/>
          <a:ext cx="1237404" cy="251787"/>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450476</xdr:colOff>
      <xdr:row>1</xdr:row>
      <xdr:rowOff>0</xdr:rowOff>
    </xdr:from>
    <xdr:to>
      <xdr:col>5</xdr:col>
      <xdr:colOff>525332</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1200-000002000000}"/>
            </a:ext>
          </a:extLst>
        </xdr:cNvPr>
        <xdr:cNvSpPr txBox="1">
          <a:spLocks noChangeArrowheads="1"/>
        </xdr:cNvSpPr>
      </xdr:nvSpPr>
      <xdr:spPr bwMode="auto">
        <a:xfrm>
          <a:off x="6286500" y="179294"/>
          <a:ext cx="1303020" cy="2779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1</xdr:row>
      <xdr:rowOff>24765</xdr:rowOff>
    </xdr:from>
    <xdr:to>
      <xdr:col>7</xdr:col>
      <xdr:colOff>377210</xdr:colOff>
      <xdr:row>2</xdr:row>
      <xdr:rowOff>14110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300-000002000000}"/>
            </a:ext>
          </a:extLst>
        </xdr:cNvPr>
        <xdr:cNvSpPr txBox="1">
          <a:spLocks noChangeArrowheads="1"/>
        </xdr:cNvSpPr>
      </xdr:nvSpPr>
      <xdr:spPr bwMode="auto">
        <a:xfrm>
          <a:off x="7290435" y="209550"/>
          <a:ext cx="982977" cy="259298"/>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wergrid1989-my.sharepoint.com/Users/60001380/AppData/Local/Temp/Rar$DI42.3656/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wergrid1989-my.sharepoint.com/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Srikakulam%20Part-C/BD/resources/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owergrid1989-my.sharepoint.com/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owergrid1989-my.sharepoint.com/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54A1CA7-7028-4AFC-BD70-77D735FFCC00}" protected="1">
  <header guid="{054A1CA7-7028-4AFC-BD70-77D735FFCC00}" dateTime="2025-01-27T10:18:43" maxSheetId="22" userName="Ankit Vaishnav "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54A1CA7-7028-4AFC-BD70-77D735FFCC00}" name="Ankit Vaishnav " id="-1740854045" dateTime="2025-01-27T10:18:4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18" Type="http://schemas.openxmlformats.org/officeDocument/2006/relationships/drawing" Target="../drawings/drawing4.xml"/><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17" Type="http://schemas.openxmlformats.org/officeDocument/2006/relationships/printerSettings" Target="../printerSettings/printerSettings166.bin"/><Relationship Id="rId2" Type="http://schemas.openxmlformats.org/officeDocument/2006/relationships/printerSettings" Target="../printerSettings/printerSettings151.bin"/><Relationship Id="rId16" Type="http://schemas.openxmlformats.org/officeDocument/2006/relationships/printerSettings" Target="../printerSettings/printerSettings165.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4.bin"/><Relationship Id="rId13" Type="http://schemas.openxmlformats.org/officeDocument/2006/relationships/printerSettings" Target="../printerSettings/printerSettings179.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5" Type="http://schemas.openxmlformats.org/officeDocument/2006/relationships/printerSettings" Target="../printerSettings/printerSettings18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1.bin"/><Relationship Id="rId13" Type="http://schemas.openxmlformats.org/officeDocument/2006/relationships/printerSettings" Target="../printerSettings/printerSettings196.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12" Type="http://schemas.openxmlformats.org/officeDocument/2006/relationships/printerSettings" Target="../printerSettings/printerSettings195.bin"/><Relationship Id="rId17" Type="http://schemas.openxmlformats.org/officeDocument/2006/relationships/printerSettings" Target="../printerSettings/printerSettings200.bin"/><Relationship Id="rId2" Type="http://schemas.openxmlformats.org/officeDocument/2006/relationships/printerSettings" Target="../printerSettings/printerSettings185.bin"/><Relationship Id="rId16" Type="http://schemas.openxmlformats.org/officeDocument/2006/relationships/printerSettings" Target="../printerSettings/printerSettings199.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11" Type="http://schemas.openxmlformats.org/officeDocument/2006/relationships/printerSettings" Target="../printerSettings/printerSettings194.bin"/><Relationship Id="rId5" Type="http://schemas.openxmlformats.org/officeDocument/2006/relationships/printerSettings" Target="../printerSettings/printerSettings188.bin"/><Relationship Id="rId15" Type="http://schemas.openxmlformats.org/officeDocument/2006/relationships/printerSettings" Target="../printerSettings/printerSettings198.bin"/><Relationship Id="rId10" Type="http://schemas.openxmlformats.org/officeDocument/2006/relationships/printerSettings" Target="../printerSettings/printerSettings193.bin"/><Relationship Id="rId4" Type="http://schemas.openxmlformats.org/officeDocument/2006/relationships/printerSettings" Target="../printerSettings/printerSettings187.bin"/><Relationship Id="rId9" Type="http://schemas.openxmlformats.org/officeDocument/2006/relationships/printerSettings" Target="../printerSettings/printerSettings192.bin"/><Relationship Id="rId14" Type="http://schemas.openxmlformats.org/officeDocument/2006/relationships/printerSettings" Target="../printerSettings/printerSettings19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25.bin"/><Relationship Id="rId13" Type="http://schemas.openxmlformats.org/officeDocument/2006/relationships/printerSettings" Target="../printerSettings/printerSettings230.bin"/><Relationship Id="rId18" Type="http://schemas.openxmlformats.org/officeDocument/2006/relationships/drawing" Target="../drawings/drawing5.xml"/><Relationship Id="rId3" Type="http://schemas.openxmlformats.org/officeDocument/2006/relationships/printerSettings" Target="../printerSettings/printerSettings220.bin"/><Relationship Id="rId7" Type="http://schemas.openxmlformats.org/officeDocument/2006/relationships/printerSettings" Target="../printerSettings/printerSettings224.bin"/><Relationship Id="rId12" Type="http://schemas.openxmlformats.org/officeDocument/2006/relationships/printerSettings" Target="../printerSettings/printerSettings229.bin"/><Relationship Id="rId17" Type="http://schemas.openxmlformats.org/officeDocument/2006/relationships/printerSettings" Target="../printerSettings/printerSettings234.bin"/><Relationship Id="rId2" Type="http://schemas.openxmlformats.org/officeDocument/2006/relationships/printerSettings" Target="../printerSettings/printerSettings219.bin"/><Relationship Id="rId16" Type="http://schemas.openxmlformats.org/officeDocument/2006/relationships/printerSettings" Target="../printerSettings/printerSettings233.bin"/><Relationship Id="rId1" Type="http://schemas.openxmlformats.org/officeDocument/2006/relationships/printerSettings" Target="../printerSettings/printerSettings218.bin"/><Relationship Id="rId6" Type="http://schemas.openxmlformats.org/officeDocument/2006/relationships/printerSettings" Target="../printerSettings/printerSettings223.bin"/><Relationship Id="rId11" Type="http://schemas.openxmlformats.org/officeDocument/2006/relationships/printerSettings" Target="../printerSettings/printerSettings228.bin"/><Relationship Id="rId5" Type="http://schemas.openxmlformats.org/officeDocument/2006/relationships/printerSettings" Target="../printerSettings/printerSettings222.bin"/><Relationship Id="rId15" Type="http://schemas.openxmlformats.org/officeDocument/2006/relationships/printerSettings" Target="../printerSettings/printerSettings232.bin"/><Relationship Id="rId10" Type="http://schemas.openxmlformats.org/officeDocument/2006/relationships/printerSettings" Target="../printerSettings/printerSettings227.bin"/><Relationship Id="rId4" Type="http://schemas.openxmlformats.org/officeDocument/2006/relationships/printerSettings" Target="../printerSettings/printerSettings221.bin"/><Relationship Id="rId9" Type="http://schemas.openxmlformats.org/officeDocument/2006/relationships/printerSettings" Target="../printerSettings/printerSettings226.bin"/><Relationship Id="rId14" Type="http://schemas.openxmlformats.org/officeDocument/2006/relationships/printerSettings" Target="../printerSettings/printerSettings23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2.bin"/><Relationship Id="rId13" Type="http://schemas.openxmlformats.org/officeDocument/2006/relationships/printerSettings" Target="../printerSettings/printerSettings247.bin"/><Relationship Id="rId18" Type="http://schemas.openxmlformats.org/officeDocument/2006/relationships/drawing" Target="../drawings/drawing6.xml"/><Relationship Id="rId3" Type="http://schemas.openxmlformats.org/officeDocument/2006/relationships/printerSettings" Target="../printerSettings/printerSettings237.bin"/><Relationship Id="rId7" Type="http://schemas.openxmlformats.org/officeDocument/2006/relationships/printerSettings" Target="../printerSettings/printerSettings241.bin"/><Relationship Id="rId12" Type="http://schemas.openxmlformats.org/officeDocument/2006/relationships/printerSettings" Target="../printerSettings/printerSettings246.bin"/><Relationship Id="rId17" Type="http://schemas.openxmlformats.org/officeDocument/2006/relationships/printerSettings" Target="../printerSettings/printerSettings251.bin"/><Relationship Id="rId2" Type="http://schemas.openxmlformats.org/officeDocument/2006/relationships/printerSettings" Target="../printerSettings/printerSettings236.bin"/><Relationship Id="rId16" Type="http://schemas.openxmlformats.org/officeDocument/2006/relationships/printerSettings" Target="../printerSettings/printerSettings250.bin"/><Relationship Id="rId1" Type="http://schemas.openxmlformats.org/officeDocument/2006/relationships/printerSettings" Target="../printerSettings/printerSettings235.bin"/><Relationship Id="rId6" Type="http://schemas.openxmlformats.org/officeDocument/2006/relationships/printerSettings" Target="../printerSettings/printerSettings240.bin"/><Relationship Id="rId11" Type="http://schemas.openxmlformats.org/officeDocument/2006/relationships/printerSettings" Target="../printerSettings/printerSettings245.bin"/><Relationship Id="rId5" Type="http://schemas.openxmlformats.org/officeDocument/2006/relationships/printerSettings" Target="../printerSettings/printerSettings239.bin"/><Relationship Id="rId15" Type="http://schemas.openxmlformats.org/officeDocument/2006/relationships/printerSettings" Target="../printerSettings/printerSettings249.bin"/><Relationship Id="rId10" Type="http://schemas.openxmlformats.org/officeDocument/2006/relationships/printerSettings" Target="../printerSettings/printerSettings244.bin"/><Relationship Id="rId4" Type="http://schemas.openxmlformats.org/officeDocument/2006/relationships/printerSettings" Target="../printerSettings/printerSettings238.bin"/><Relationship Id="rId9" Type="http://schemas.openxmlformats.org/officeDocument/2006/relationships/printerSettings" Target="../printerSettings/printerSettings243.bin"/><Relationship Id="rId14" Type="http://schemas.openxmlformats.org/officeDocument/2006/relationships/printerSettings" Target="../printerSettings/printerSettings24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59.bin"/><Relationship Id="rId13" Type="http://schemas.openxmlformats.org/officeDocument/2006/relationships/printerSettings" Target="../printerSettings/printerSettings264.bin"/><Relationship Id="rId3" Type="http://schemas.openxmlformats.org/officeDocument/2006/relationships/printerSettings" Target="../printerSettings/printerSettings254.bin"/><Relationship Id="rId7" Type="http://schemas.openxmlformats.org/officeDocument/2006/relationships/printerSettings" Target="../printerSettings/printerSettings258.bin"/><Relationship Id="rId12" Type="http://schemas.openxmlformats.org/officeDocument/2006/relationships/printerSettings" Target="../printerSettings/printerSettings263.bin"/><Relationship Id="rId17" Type="http://schemas.openxmlformats.org/officeDocument/2006/relationships/printerSettings" Target="../printerSettings/printerSettings268.bin"/><Relationship Id="rId2" Type="http://schemas.openxmlformats.org/officeDocument/2006/relationships/printerSettings" Target="../printerSettings/printerSettings253.bin"/><Relationship Id="rId16" Type="http://schemas.openxmlformats.org/officeDocument/2006/relationships/printerSettings" Target="../printerSettings/printerSettings267.bin"/><Relationship Id="rId1" Type="http://schemas.openxmlformats.org/officeDocument/2006/relationships/printerSettings" Target="../printerSettings/printerSettings252.bin"/><Relationship Id="rId6" Type="http://schemas.openxmlformats.org/officeDocument/2006/relationships/printerSettings" Target="../printerSettings/printerSettings257.bin"/><Relationship Id="rId11" Type="http://schemas.openxmlformats.org/officeDocument/2006/relationships/printerSettings" Target="../printerSettings/printerSettings262.bin"/><Relationship Id="rId5" Type="http://schemas.openxmlformats.org/officeDocument/2006/relationships/printerSettings" Target="../printerSettings/printerSettings256.bin"/><Relationship Id="rId15" Type="http://schemas.openxmlformats.org/officeDocument/2006/relationships/printerSettings" Target="../printerSettings/printerSettings266.bin"/><Relationship Id="rId10" Type="http://schemas.openxmlformats.org/officeDocument/2006/relationships/printerSettings" Target="../printerSettings/printerSettings261.bin"/><Relationship Id="rId4" Type="http://schemas.openxmlformats.org/officeDocument/2006/relationships/printerSettings" Target="../printerSettings/printerSettings255.bin"/><Relationship Id="rId9" Type="http://schemas.openxmlformats.org/officeDocument/2006/relationships/printerSettings" Target="../printerSettings/printerSettings260.bin"/><Relationship Id="rId14" Type="http://schemas.openxmlformats.org/officeDocument/2006/relationships/printerSettings" Target="../printerSettings/printerSettings26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18" Type="http://schemas.openxmlformats.org/officeDocument/2006/relationships/drawing" Target="../drawings/drawing7.xml"/><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17" Type="http://schemas.openxmlformats.org/officeDocument/2006/relationships/printerSettings" Target="../printerSettings/printerSettings285.bin"/><Relationship Id="rId2" Type="http://schemas.openxmlformats.org/officeDocument/2006/relationships/printerSettings" Target="../printerSettings/printerSettings270.bin"/><Relationship Id="rId16" Type="http://schemas.openxmlformats.org/officeDocument/2006/relationships/printerSettings" Target="../printerSettings/printerSettings284.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3.bin"/><Relationship Id="rId13" Type="http://schemas.openxmlformats.org/officeDocument/2006/relationships/printerSettings" Target="../printerSettings/printerSettings298.bin"/><Relationship Id="rId18" Type="http://schemas.openxmlformats.org/officeDocument/2006/relationships/drawing" Target="../drawings/drawing8.xml"/><Relationship Id="rId3" Type="http://schemas.openxmlformats.org/officeDocument/2006/relationships/printerSettings" Target="../printerSettings/printerSettings288.bin"/><Relationship Id="rId7" Type="http://schemas.openxmlformats.org/officeDocument/2006/relationships/printerSettings" Target="../printerSettings/printerSettings292.bin"/><Relationship Id="rId12" Type="http://schemas.openxmlformats.org/officeDocument/2006/relationships/printerSettings" Target="../printerSettings/printerSettings297.bin"/><Relationship Id="rId17" Type="http://schemas.openxmlformats.org/officeDocument/2006/relationships/printerSettings" Target="../printerSettings/printerSettings302.bin"/><Relationship Id="rId2" Type="http://schemas.openxmlformats.org/officeDocument/2006/relationships/printerSettings" Target="../printerSettings/printerSettings287.bin"/><Relationship Id="rId16" Type="http://schemas.openxmlformats.org/officeDocument/2006/relationships/printerSettings" Target="../printerSettings/printerSettings301.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11" Type="http://schemas.openxmlformats.org/officeDocument/2006/relationships/printerSettings" Target="../printerSettings/printerSettings296.bin"/><Relationship Id="rId5" Type="http://schemas.openxmlformats.org/officeDocument/2006/relationships/printerSettings" Target="../printerSettings/printerSettings290.bin"/><Relationship Id="rId15" Type="http://schemas.openxmlformats.org/officeDocument/2006/relationships/printerSettings" Target="../printerSettings/printerSettings300.bin"/><Relationship Id="rId10" Type="http://schemas.openxmlformats.org/officeDocument/2006/relationships/printerSettings" Target="../printerSettings/printerSettings295.bin"/><Relationship Id="rId4" Type="http://schemas.openxmlformats.org/officeDocument/2006/relationships/printerSettings" Target="../printerSettings/printerSettings289.bin"/><Relationship Id="rId9" Type="http://schemas.openxmlformats.org/officeDocument/2006/relationships/printerSettings" Target="../printerSettings/printerSettings294.bin"/><Relationship Id="rId14" Type="http://schemas.openxmlformats.org/officeDocument/2006/relationships/printerSettings" Target="../printerSettings/printerSettings29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13" Type="http://schemas.openxmlformats.org/officeDocument/2006/relationships/printerSettings" Target="../printerSettings/printerSettings315.bin"/><Relationship Id="rId18" Type="http://schemas.openxmlformats.org/officeDocument/2006/relationships/drawing" Target="../drawings/drawing9.xml"/><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12" Type="http://schemas.openxmlformats.org/officeDocument/2006/relationships/printerSettings" Target="../printerSettings/printerSettings314.bin"/><Relationship Id="rId17" Type="http://schemas.openxmlformats.org/officeDocument/2006/relationships/printerSettings" Target="../printerSettings/printerSettings319.bin"/><Relationship Id="rId2" Type="http://schemas.openxmlformats.org/officeDocument/2006/relationships/printerSettings" Target="../printerSettings/printerSettings304.bin"/><Relationship Id="rId16" Type="http://schemas.openxmlformats.org/officeDocument/2006/relationships/printerSettings" Target="../printerSettings/printerSettings318.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11" Type="http://schemas.openxmlformats.org/officeDocument/2006/relationships/printerSettings" Target="../printerSettings/printerSettings313.bin"/><Relationship Id="rId5" Type="http://schemas.openxmlformats.org/officeDocument/2006/relationships/printerSettings" Target="../printerSettings/printerSettings307.bin"/><Relationship Id="rId15" Type="http://schemas.openxmlformats.org/officeDocument/2006/relationships/printerSettings" Target="../printerSettings/printerSettings317.bin"/><Relationship Id="rId10" Type="http://schemas.openxmlformats.org/officeDocument/2006/relationships/printerSettings" Target="../printerSettings/printerSettings312.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 Id="rId14" Type="http://schemas.openxmlformats.org/officeDocument/2006/relationships/printerSettings" Target="../printerSettings/printerSettings316.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27.bin"/><Relationship Id="rId13" Type="http://schemas.openxmlformats.org/officeDocument/2006/relationships/printerSettings" Target="../printerSettings/printerSettings332.bin"/><Relationship Id="rId18" Type="http://schemas.openxmlformats.org/officeDocument/2006/relationships/drawing" Target="../drawings/drawing10.xml"/><Relationship Id="rId3" Type="http://schemas.openxmlformats.org/officeDocument/2006/relationships/printerSettings" Target="../printerSettings/printerSettings322.bin"/><Relationship Id="rId7" Type="http://schemas.openxmlformats.org/officeDocument/2006/relationships/printerSettings" Target="../printerSettings/printerSettings326.bin"/><Relationship Id="rId12" Type="http://schemas.openxmlformats.org/officeDocument/2006/relationships/printerSettings" Target="../printerSettings/printerSettings331.bin"/><Relationship Id="rId17" Type="http://schemas.openxmlformats.org/officeDocument/2006/relationships/printerSettings" Target="../printerSettings/printerSettings336.bin"/><Relationship Id="rId2" Type="http://schemas.openxmlformats.org/officeDocument/2006/relationships/printerSettings" Target="../printerSettings/printerSettings321.bin"/><Relationship Id="rId16" Type="http://schemas.openxmlformats.org/officeDocument/2006/relationships/printerSettings" Target="../printerSettings/printerSettings335.bin"/><Relationship Id="rId1" Type="http://schemas.openxmlformats.org/officeDocument/2006/relationships/printerSettings" Target="../printerSettings/printerSettings320.bin"/><Relationship Id="rId6" Type="http://schemas.openxmlformats.org/officeDocument/2006/relationships/printerSettings" Target="../printerSettings/printerSettings325.bin"/><Relationship Id="rId11" Type="http://schemas.openxmlformats.org/officeDocument/2006/relationships/printerSettings" Target="../printerSettings/printerSettings330.bin"/><Relationship Id="rId5" Type="http://schemas.openxmlformats.org/officeDocument/2006/relationships/printerSettings" Target="../printerSettings/printerSettings324.bin"/><Relationship Id="rId15" Type="http://schemas.openxmlformats.org/officeDocument/2006/relationships/printerSettings" Target="../printerSettings/printerSettings334.bin"/><Relationship Id="rId10" Type="http://schemas.openxmlformats.org/officeDocument/2006/relationships/printerSettings" Target="../printerSettings/printerSettings329.bin"/><Relationship Id="rId4" Type="http://schemas.openxmlformats.org/officeDocument/2006/relationships/printerSettings" Target="../printerSettings/printerSettings323.bin"/><Relationship Id="rId9" Type="http://schemas.openxmlformats.org/officeDocument/2006/relationships/printerSettings" Target="../printerSettings/printerSettings328.bin"/><Relationship Id="rId14" Type="http://schemas.openxmlformats.org/officeDocument/2006/relationships/printerSettings" Target="../printerSettings/printerSettings33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1.bin"/><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drawing" Target="../drawings/drawing2.xml"/><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0.bin"/><Relationship Id="rId13" Type="http://schemas.openxmlformats.org/officeDocument/2006/relationships/printerSettings" Target="../printerSettings/printerSettings75.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12" Type="http://schemas.openxmlformats.org/officeDocument/2006/relationships/printerSettings" Target="../printerSettings/printerSettings74.bin"/><Relationship Id="rId17" Type="http://schemas.openxmlformats.org/officeDocument/2006/relationships/printerSettings" Target="../printerSettings/printerSettings79.bin"/><Relationship Id="rId2" Type="http://schemas.openxmlformats.org/officeDocument/2006/relationships/printerSettings" Target="../printerSettings/printerSettings64.bin"/><Relationship Id="rId16" Type="http://schemas.openxmlformats.org/officeDocument/2006/relationships/printerSettings" Target="../printerSettings/printerSettings78.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11" Type="http://schemas.openxmlformats.org/officeDocument/2006/relationships/printerSettings" Target="../printerSettings/printerSettings73.bin"/><Relationship Id="rId5" Type="http://schemas.openxmlformats.org/officeDocument/2006/relationships/printerSettings" Target="../printerSettings/printerSettings67.bin"/><Relationship Id="rId15" Type="http://schemas.openxmlformats.org/officeDocument/2006/relationships/printerSettings" Target="../printerSettings/printerSettings77.bin"/><Relationship Id="rId10" Type="http://schemas.openxmlformats.org/officeDocument/2006/relationships/printerSettings" Target="../printerSettings/printerSettings72.bin"/><Relationship Id="rId4" Type="http://schemas.openxmlformats.org/officeDocument/2006/relationships/printerSettings" Target="../printerSettings/printerSettings66.bin"/><Relationship Id="rId9" Type="http://schemas.openxmlformats.org/officeDocument/2006/relationships/printerSettings" Target="../printerSettings/printerSettings71.bin"/><Relationship Id="rId14" Type="http://schemas.openxmlformats.org/officeDocument/2006/relationships/printerSettings" Target="../printerSettings/printerSettings7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7.bin"/><Relationship Id="rId13" Type="http://schemas.openxmlformats.org/officeDocument/2006/relationships/printerSettings" Target="../printerSettings/printerSettings92.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12" Type="http://schemas.openxmlformats.org/officeDocument/2006/relationships/printerSettings" Target="../printerSettings/printerSettings91.bin"/><Relationship Id="rId17" Type="http://schemas.openxmlformats.org/officeDocument/2006/relationships/printerSettings" Target="../printerSettings/printerSettings96.bin"/><Relationship Id="rId2" Type="http://schemas.openxmlformats.org/officeDocument/2006/relationships/printerSettings" Target="../printerSettings/printerSettings81.bin"/><Relationship Id="rId16" Type="http://schemas.openxmlformats.org/officeDocument/2006/relationships/printerSettings" Target="../printerSettings/printerSettings95.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11" Type="http://schemas.openxmlformats.org/officeDocument/2006/relationships/printerSettings" Target="../printerSettings/printerSettings90.bin"/><Relationship Id="rId5" Type="http://schemas.openxmlformats.org/officeDocument/2006/relationships/printerSettings" Target="../printerSettings/printerSettings84.bin"/><Relationship Id="rId15" Type="http://schemas.openxmlformats.org/officeDocument/2006/relationships/printerSettings" Target="../printerSettings/printerSettings94.bin"/><Relationship Id="rId10" Type="http://schemas.openxmlformats.org/officeDocument/2006/relationships/printerSettings" Target="../printerSettings/printerSettings89.bin"/><Relationship Id="rId4" Type="http://schemas.openxmlformats.org/officeDocument/2006/relationships/printerSettings" Target="../printerSettings/printerSettings83.bin"/><Relationship Id="rId9" Type="http://schemas.openxmlformats.org/officeDocument/2006/relationships/printerSettings" Target="../printerSettings/printerSettings88.bin"/><Relationship Id="rId14" Type="http://schemas.openxmlformats.org/officeDocument/2006/relationships/printerSettings" Target="../printerSettings/printerSettings9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drawing" Target="../drawings/drawing3.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1.bin"/><Relationship Id="rId13" Type="http://schemas.openxmlformats.org/officeDocument/2006/relationships/printerSettings" Target="../printerSettings/printerSettings126.bin"/><Relationship Id="rId18" Type="http://schemas.openxmlformats.org/officeDocument/2006/relationships/printerSettings" Target="../printerSettings/printerSettings131.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12" Type="http://schemas.openxmlformats.org/officeDocument/2006/relationships/printerSettings" Target="../printerSettings/printerSettings125.bin"/><Relationship Id="rId17" Type="http://schemas.openxmlformats.org/officeDocument/2006/relationships/printerSettings" Target="../printerSettings/printerSettings130.bin"/><Relationship Id="rId2" Type="http://schemas.openxmlformats.org/officeDocument/2006/relationships/printerSettings" Target="../printerSettings/printerSettings115.bin"/><Relationship Id="rId16" Type="http://schemas.openxmlformats.org/officeDocument/2006/relationships/printerSettings" Target="../printerSettings/printerSettings129.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printerSettings" Target="../printerSettings/printerSettings124.bin"/><Relationship Id="rId5" Type="http://schemas.openxmlformats.org/officeDocument/2006/relationships/printerSettings" Target="../printerSettings/printerSettings118.bin"/><Relationship Id="rId15" Type="http://schemas.openxmlformats.org/officeDocument/2006/relationships/printerSettings" Target="../printerSettings/printerSettings128.bin"/><Relationship Id="rId10" Type="http://schemas.openxmlformats.org/officeDocument/2006/relationships/printerSettings" Target="../printerSettings/printerSettings123.bin"/><Relationship Id="rId19" Type="http://schemas.openxmlformats.org/officeDocument/2006/relationships/printerSettings" Target="../printerSettings/printerSettings132.bin"/><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 Id="rId14" Type="http://schemas.openxmlformats.org/officeDocument/2006/relationships/printerSettings" Target="../printerSettings/printerSettings1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7"/>
  </sheetPr>
  <dimension ref="A1:J17"/>
  <sheetViews>
    <sheetView showGridLines="0" view="pageBreakPreview" zoomScaleNormal="70" zoomScaleSheetLayoutView="100" workbookViewId="0">
      <selection activeCell="C6" sqref="C6:E6"/>
    </sheetView>
  </sheetViews>
  <sheetFormatPr defaultColWidth="9.140625" defaultRowHeight="15"/>
  <cols>
    <col min="1" max="1" width="9.85546875" style="73" customWidth="1"/>
    <col min="2" max="2" width="12.7109375" style="73" customWidth="1"/>
    <col min="3" max="4" width="44.140625" style="73" customWidth="1"/>
    <col min="5" max="5" width="12.85546875" style="73" customWidth="1"/>
    <col min="6" max="6" width="9.85546875" style="73" customWidth="1"/>
    <col min="7" max="7" width="10.5703125" style="73" customWidth="1"/>
    <col min="8" max="8" width="10.42578125" style="73" customWidth="1"/>
    <col min="9" max="9" width="9.140625" style="73"/>
    <col min="10" max="16384" width="9.140625" style="71"/>
  </cols>
  <sheetData>
    <row r="1" spans="1:10" ht="30.75" customHeight="1">
      <c r="A1" s="67"/>
      <c r="B1" s="1073"/>
      <c r="C1" s="1074"/>
      <c r="D1" s="1074"/>
      <c r="E1" s="1075"/>
      <c r="F1" s="68"/>
      <c r="G1" s="69"/>
      <c r="H1" s="69"/>
      <c r="I1" s="69"/>
      <c r="J1" s="70"/>
    </row>
    <row r="2" spans="1:10" ht="108" customHeight="1">
      <c r="A2" s="1076" t="s">
        <v>102</v>
      </c>
      <c r="B2" s="1079" t="s">
        <v>560</v>
      </c>
      <c r="C2" s="1080"/>
      <c r="D2" s="1080"/>
      <c r="E2" s="1081"/>
      <c r="F2" s="1082" t="s">
        <v>555</v>
      </c>
      <c r="G2" s="69"/>
      <c r="H2" s="69"/>
      <c r="I2" s="69"/>
      <c r="J2" s="70"/>
    </row>
    <row r="3" spans="1:10" ht="32.25" customHeight="1">
      <c r="A3" s="1077"/>
      <c r="B3" s="1085" t="s">
        <v>559</v>
      </c>
      <c r="C3" s="1086"/>
      <c r="D3" s="1086"/>
      <c r="E3" s="1087"/>
      <c r="F3" s="1083"/>
      <c r="G3" s="69"/>
      <c r="H3" s="72"/>
      <c r="I3" s="69"/>
      <c r="J3" s="70"/>
    </row>
    <row r="4" spans="1:10" ht="63" customHeight="1">
      <c r="A4" s="1077"/>
      <c r="B4" s="101">
        <v>1</v>
      </c>
      <c r="C4" s="1088" t="s">
        <v>546</v>
      </c>
      <c r="D4" s="1088"/>
      <c r="E4" s="1089"/>
      <c r="F4" s="1083"/>
      <c r="G4" s="71"/>
      <c r="H4" s="71"/>
      <c r="I4" s="69"/>
      <c r="J4" s="70"/>
    </row>
    <row r="5" spans="1:10" ht="16.5">
      <c r="A5" s="1077"/>
      <c r="B5" s="101"/>
      <c r="C5" s="102"/>
      <c r="D5" s="102"/>
      <c r="E5" s="103"/>
      <c r="F5" s="1083"/>
      <c r="G5" s="69"/>
      <c r="H5" s="69"/>
      <c r="I5" s="69"/>
      <c r="J5" s="70"/>
    </row>
    <row r="6" spans="1:10" s="73" customFormat="1" ht="51" customHeight="1">
      <c r="A6" s="1077"/>
      <c r="B6" s="101">
        <v>2</v>
      </c>
      <c r="C6" s="1088" t="s">
        <v>103</v>
      </c>
      <c r="D6" s="1088"/>
      <c r="E6" s="1089"/>
      <c r="F6" s="1083"/>
      <c r="G6" s="69"/>
      <c r="H6" s="69"/>
      <c r="I6" s="69"/>
      <c r="J6" s="69"/>
    </row>
    <row r="7" spans="1:10" ht="15.75" customHeight="1">
      <c r="A7" s="1077"/>
      <c r="B7" s="74"/>
      <c r="C7" s="1090"/>
      <c r="D7" s="1090"/>
      <c r="E7" s="1091"/>
      <c r="F7" s="1083"/>
      <c r="G7" s="69"/>
      <c r="H7" s="69"/>
      <c r="I7" s="69"/>
      <c r="J7" s="70"/>
    </row>
    <row r="8" spans="1:10" ht="15.75" customHeight="1">
      <c r="A8" s="1077"/>
      <c r="B8" s="75"/>
      <c r="C8" s="69"/>
      <c r="D8" s="69"/>
      <c r="E8" s="76"/>
      <c r="F8" s="1083"/>
      <c r="G8" s="69"/>
      <c r="H8" s="69"/>
      <c r="I8" s="69"/>
      <c r="J8" s="70"/>
    </row>
    <row r="9" spans="1:10" ht="23.25" customHeight="1">
      <c r="A9" s="1077"/>
      <c r="B9" s="1092"/>
      <c r="C9" s="1093"/>
      <c r="D9" s="1093"/>
      <c r="E9" s="1094"/>
      <c r="F9" s="1083"/>
      <c r="G9" s="69"/>
      <c r="H9" s="69"/>
      <c r="I9" s="69"/>
      <c r="J9" s="70"/>
    </row>
    <row r="10" spans="1:10" ht="20.25" customHeight="1">
      <c r="A10" s="1077"/>
      <c r="B10" s="77"/>
      <c r="C10" s="78"/>
      <c r="D10" s="78"/>
      <c r="E10" s="79"/>
      <c r="F10" s="1083"/>
      <c r="G10" s="69"/>
      <c r="H10" s="69"/>
      <c r="I10" s="69"/>
      <c r="J10" s="70"/>
    </row>
    <row r="11" spans="1:10" ht="24" customHeight="1">
      <c r="A11" s="1077"/>
      <c r="B11" s="1095" t="s">
        <v>104</v>
      </c>
      <c r="C11" s="1096"/>
      <c r="D11" s="1096"/>
      <c r="E11" s="80"/>
      <c r="F11" s="1083"/>
    </row>
    <row r="12" spans="1:10" ht="15.95" customHeight="1">
      <c r="A12" s="1078"/>
      <c r="B12" s="1097" t="s">
        <v>105</v>
      </c>
      <c r="C12" s="1098"/>
      <c r="D12" s="1098"/>
      <c r="E12" s="81"/>
      <c r="F12" s="1084"/>
      <c r="G12" s="69"/>
      <c r="H12" s="69"/>
      <c r="I12" s="69"/>
      <c r="J12" s="70"/>
    </row>
    <row r="13" spans="1:10" ht="24" customHeight="1">
      <c r="A13" s="1067"/>
      <c r="B13" s="1068" t="s">
        <v>106</v>
      </c>
      <c r="C13" s="1069"/>
      <c r="D13" s="1069"/>
      <c r="E13" s="80"/>
      <c r="F13" s="1070"/>
      <c r="G13" s="82"/>
      <c r="H13" s="82"/>
      <c r="I13" s="82"/>
      <c r="J13" s="82"/>
    </row>
    <row r="14" spans="1:10" ht="15.95" customHeight="1">
      <c r="A14" s="1067"/>
      <c r="B14" s="1071" t="s">
        <v>107</v>
      </c>
      <c r="C14" s="1072"/>
      <c r="D14" s="1072"/>
      <c r="E14" s="83"/>
      <c r="F14" s="1070"/>
      <c r="G14" s="82"/>
      <c r="H14" s="82"/>
      <c r="I14" s="82"/>
      <c r="J14" s="82"/>
    </row>
    <row r="15" spans="1:10" ht="16.5">
      <c r="A15" s="69"/>
      <c r="B15" s="84"/>
      <c r="C15" s="84"/>
      <c r="D15" s="84"/>
      <c r="E15" s="84"/>
      <c r="F15" s="69"/>
      <c r="G15" s="69"/>
      <c r="H15" s="69"/>
      <c r="I15" s="69"/>
      <c r="J15" s="70"/>
    </row>
    <row r="16" spans="1:10" ht="16.5">
      <c r="A16" s="69"/>
      <c r="B16" s="69"/>
      <c r="C16" s="69"/>
      <c r="D16" s="69"/>
      <c r="E16" s="69"/>
      <c r="F16" s="69"/>
      <c r="G16" s="69"/>
      <c r="H16" s="69"/>
      <c r="I16" s="69"/>
      <c r="J16" s="70"/>
    </row>
    <row r="17" spans="1:10" ht="16.5">
      <c r="A17" s="69"/>
      <c r="B17" s="69"/>
      <c r="C17" s="69"/>
      <c r="D17" s="69"/>
      <c r="E17" s="69"/>
      <c r="F17" s="69"/>
      <c r="G17" s="69"/>
      <c r="H17" s="69"/>
      <c r="I17" s="69"/>
      <c r="J17" s="70"/>
    </row>
  </sheetData>
  <sheetProtection algorithmName="SHA-512" hashValue="Pw63Tk06i0L+F1EzysJvG62NMsqUD06+TZs1Zswi2T1o/TfexVxB8y0XZ0pdT6Fx8VdiGRKIIMLih8cenHezYQ==" saltValue="CwWFB1t9CNNMlwZNEUc7aA==" spinCount="100000" sheet="1" selectLockedCells="1"/>
  <customSheetViews>
    <customSheetView guid="{D16ECB37-EC28-43FE-BD47-3A7114793C46}" showPageBreaks="1" showGridLines="0" printArea="1" view="pageBreakPreview">
      <selection activeCell="C6" sqref="C6:E6"/>
      <pageMargins left="0.33" right="0.41" top="0.78" bottom="0.6" header="0.35433070866141703" footer="0.39"/>
      <printOptions horizontalCentered="1"/>
      <pageSetup paperSize="9" scale="91" orientation="landscape" r:id="rId1"/>
      <headerFooter alignWithMargins="0"/>
    </customSheetView>
    <customSheetView guid="{3A279989-B775-4FE0-B80B-D9B19EF06FB8}" showPageBreaks="1" showGridLines="0" printArea="1" view="pageBreakPreview">
      <selection activeCell="C4" sqref="C4:E4"/>
      <pageMargins left="0.33" right="0.41" top="0.78" bottom="0.6" header="0.35433070866141703" footer="0.39"/>
      <printOptions horizontalCentered="1"/>
      <pageSetup paperSize="9" scale="91" orientation="landscape" r:id="rId2"/>
      <headerFooter alignWithMargins="0"/>
    </customSheetView>
    <customSheetView guid="{94091156-7D66-41B0-B463-5F36D4BD634D}" showPageBreaks="1" showGridLines="0" printArea="1" view="pageBreakPreview">
      <selection activeCell="C4" sqref="C4:E4"/>
      <pageMargins left="0.33" right="0.41" top="0.78" bottom="0.6" header="0.35433070866141703" footer="0.39"/>
      <printOptions horizontalCentered="1"/>
      <pageSetup paperSize="9" scale="91" orientation="landscape" r:id="rId3"/>
      <headerFooter alignWithMargins="0"/>
    </customSheetView>
    <customSheetView guid="{67D3F443-CBF6-4C3B-9EBA-4FC7CEE92243}" showPageBreaks="1" showGridLines="0" printArea="1" view="pageBreakPreview">
      <selection activeCell="C18" sqref="C18"/>
      <pageMargins left="0.33" right="0.41" top="0.78" bottom="0.6" header="0.35433070866141703" footer="0.39"/>
      <printOptions horizontalCentered="1"/>
      <pageSetup paperSize="9" scale="91" orientation="landscape" r:id="rId4"/>
      <headerFooter alignWithMargins="0"/>
    </customSheetView>
    <customSheetView guid="{8FC47E04-BCF9-4504-9FDA-F8529AE0A203}" scale="75" showPageBreaks="1" showGridLines="0" printArea="1" view="pageBreakPreview">
      <selection activeCell="B3" sqref="B3:E3"/>
      <pageMargins left="0.33" right="0.41" top="0.78" bottom="0.6" header="0.35433070866141703" footer="0.39"/>
      <printOptions horizontalCentered="1"/>
      <pageSetup paperSize="9" scale="91" orientation="landscape" r:id="rId5"/>
      <headerFooter alignWithMargins="0"/>
    </customSheetView>
    <customSheetView guid="{B1DC5269-D889-4438-853D-005C3B580A35}" scale="75" showPageBreaks="1" showGridLines="0" view="pageBreakPreview">
      <selection activeCell="B3" sqref="B3:E3"/>
      <pageMargins left="0.33" right="0.41" top="0.78" bottom="0.6" header="0.35433070866141703" footer="0.39"/>
      <printOptions horizontalCentered="1"/>
      <pageSetup paperSize="9" orientation="landscape" r:id="rId6"/>
      <headerFooter alignWithMargins="0"/>
    </customSheetView>
    <customSheetView guid="{A0F82AFD-A75A-45C4-A55A-D8EC84E8392D}" scale="75" showPageBreaks="1" showGridLines="0" view="pageBreakPreview">
      <selection activeCell="B3" sqref="B3:E3"/>
      <pageMargins left="0.33" right="0.41" top="0.78" bottom="0.6" header="0.35433070866141703" footer="0.39"/>
      <printOptions horizontalCentered="1"/>
      <pageSetup paperSize="9" orientation="landscape" r:id="rId7"/>
      <headerFooter alignWithMargins="0"/>
    </customSheetView>
    <customSheetView guid="{334BFE7B-729F-4B5F-BBFA-FE5871D8551A}" scale="75" showPageBreaks="1" showGridLines="0" view="pageBreakPreview">
      <selection activeCell="C4" sqref="C4:E4"/>
      <pageMargins left="0.33" right="0.41" top="0.78" bottom="0.6" header="0.35433070866141703" footer="0.39"/>
      <printOptions horizontalCentered="1"/>
      <pageSetup paperSize="9" orientation="landscape" r:id="rId8"/>
      <headerFooter alignWithMargins="0"/>
    </customSheetView>
    <customSheetView guid="{F34A69E2-31EE-443F-8E78-A31E3AA3BE2B}" scale="75" showPageBreaks="1" showGridLines="0" view="pageBreakPreview">
      <selection activeCell="C4" sqref="C4:E4"/>
      <pageMargins left="0.33" right="0.41" top="0.78" bottom="0.6" header="0.35433070866141703" footer="0.39"/>
      <printOptions horizontalCentered="1"/>
      <pageSetup paperSize="9" orientation="landscape" r:id="rId9"/>
      <headerFooter alignWithMargins="0"/>
    </customSheetView>
    <customSheetView guid="{C5506FC7-8A4D-43D0-A0D5-B323816310B7}" scale="75" showPageBreaks="1" showGridLines="0" view="pageBreakPreview">
      <selection activeCell="C6" sqref="C6:E6"/>
      <pageMargins left="0.33" right="0.41" top="0.78" bottom="0.6" header="0.35433070866141703" footer="0.39"/>
      <printOptions horizontalCentered="1"/>
      <pageSetup paperSize="9" orientation="landscape" r:id="rId10"/>
      <headerFooter alignWithMargins="0"/>
    </customSheetView>
    <customSheetView guid="{3E286A90-B39B-4EF7-ADAF-AD9055F4EE3F}" scale="75" showPageBreaks="1" showGridLines="0" view="pageBreakPreview">
      <selection activeCell="B3" sqref="B3:E3"/>
      <pageMargins left="0.33" right="0.41" top="0.78" bottom="0.6" header="0.35433070866141703" footer="0.39"/>
      <printOptions horizontalCentered="1"/>
      <pageSetup paperSize="9" orientation="landscape" r:id="rId11"/>
      <headerFooter alignWithMargins="0"/>
    </customSheetView>
    <customSheetView guid="{F9C00FCC-B928-44A4-AE8D-3790B3A7FE91}" scale="75" showPageBreaks="1" showGridLines="0" printArea="1" view="pageBreakPreview">
      <selection activeCell="C4" sqref="C4:E4"/>
      <pageMargins left="0.33" right="0.41" top="0.78" bottom="0.6" header="0.35433070866141703" footer="0.39"/>
      <printOptions horizontalCentered="1"/>
      <pageSetup paperSize="9" orientation="landscape" r:id="rId12"/>
      <headerFooter alignWithMargins="0"/>
    </customSheetView>
    <customSheetView guid="{F9504563-F4B8-4B08-8DF4-BD6D3D1F49DF}" scale="75" showPageBreaks="1" showGridLines="0" printArea="1" view="pageBreakPreview">
      <selection activeCell="B13" sqref="B13:D13"/>
      <pageMargins left="0.33" right="0.41" top="0.78" bottom="0.6" header="0.35433070866141703" footer="0.39"/>
      <printOptions horizontalCentered="1"/>
      <pageSetup paperSize="9" orientation="landscape" r:id="rId13"/>
      <headerFooter alignWithMargins="0"/>
    </customSheetView>
    <customSheetView guid="{AB88AE96-2A5B-4A72-8703-28C9E47DF5A8}" scale="75" showPageBreaks="1" showGridLines="0" printArea="1" view="pageBreakPreview">
      <selection activeCell="B3" sqref="B3:E3"/>
      <pageMargins left="0.33" right="0.41" top="0.78" bottom="0.6" header="0.35433070866141703" footer="0.39"/>
      <printOptions horizontalCentered="1"/>
      <pageSetup paperSize="9" scale="91" orientation="landscape" r:id="rId14"/>
      <headerFooter alignWithMargins="0"/>
    </customSheetView>
    <customSheetView guid="{BAC42A29-45E6-4402-B726-C3D139198BC5}" showPageBreaks="1" showGridLines="0" printArea="1" view="pageBreakPreview">
      <selection activeCell="C4" sqref="C4:E4"/>
      <pageMargins left="0.33" right="0.41" top="0.78" bottom="0.6" header="0.35433070866141703" footer="0.39"/>
      <printOptions horizontalCentered="1"/>
      <pageSetup paperSize="9" scale="91" orientation="landscape" r:id="rId15"/>
      <headerFooter alignWithMargins="0"/>
    </customSheetView>
    <customSheetView guid="{1D1BEC92-0584-42FC-833F-7509E5F404C5}" showPageBreaks="1" showGridLines="0" printArea="1" view="pageBreakPreview">
      <selection activeCell="C4" sqref="C4:E4"/>
      <pageMargins left="0.33" right="0.41" top="0.78" bottom="0.6" header="0.35433070866141703" footer="0.39"/>
      <printOptions horizontalCentered="1"/>
      <pageSetup paperSize="9" scale="91" orientation="landscape" r:id="rId16"/>
      <headerFooter alignWithMargins="0"/>
    </customSheetView>
  </customSheetViews>
  <mergeCells count="15">
    <mergeCell ref="A13:A14"/>
    <mergeCell ref="B13:D13"/>
    <mergeCell ref="F13:F14"/>
    <mergeCell ref="B14:D14"/>
    <mergeCell ref="B1:E1"/>
    <mergeCell ref="A2:A12"/>
    <mergeCell ref="B2:E2"/>
    <mergeCell ref="F2:F12"/>
    <mergeCell ref="B3:E3"/>
    <mergeCell ref="C4:E4"/>
    <mergeCell ref="C6:E6"/>
    <mergeCell ref="C7:E7"/>
    <mergeCell ref="B9:E9"/>
    <mergeCell ref="B11:D11"/>
    <mergeCell ref="B12:D12"/>
  </mergeCells>
  <printOptions horizontalCentered="1"/>
  <pageMargins left="0.33" right="0.41" top="0.78" bottom="0.6" header="0.35433070866141703" footer="0.39"/>
  <pageSetup paperSize="9" scale="91" orientation="landscape" r:id="rId17"/>
  <headerFooter alignWithMargins="0"/>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dimension ref="A1:GE27"/>
  <sheetViews>
    <sheetView showGridLines="0" view="pageBreakPreview" zoomScale="80" zoomScaleNormal="80" zoomScaleSheetLayoutView="80" workbookViewId="0">
      <selection activeCell="J19" sqref="J19"/>
    </sheetView>
  </sheetViews>
  <sheetFormatPr defaultColWidth="11.42578125" defaultRowHeight="16.5" customHeight="1"/>
  <cols>
    <col min="1" max="1" width="10.85546875" style="7" customWidth="1"/>
    <col min="2" max="2" width="15.7109375" style="7" customWidth="1"/>
    <col min="3" max="5" width="9.7109375" style="7" customWidth="1"/>
    <col min="6" max="6" width="28.140625" style="7" customWidth="1"/>
    <col min="7" max="7" width="14.140625" style="7" customWidth="1"/>
    <col min="8" max="8" width="46" style="2" customWidth="1"/>
    <col min="9" max="9" width="13.85546875" style="2" customWidth="1"/>
    <col min="10" max="10" width="15.28515625" style="2" customWidth="1"/>
    <col min="11" max="11" width="13.85546875" style="2" customWidth="1"/>
    <col min="12" max="12" width="15.28515625" style="2" customWidth="1"/>
    <col min="13" max="13" width="8.7109375" style="2" customWidth="1"/>
    <col min="14" max="14" width="9" style="2" customWidth="1"/>
    <col min="15" max="15" width="16.140625" style="2" customWidth="1"/>
    <col min="16" max="16" width="20.85546875" style="2" customWidth="1"/>
    <col min="17" max="17" width="19.28515625" style="2" hidden="1" customWidth="1"/>
    <col min="18" max="16384" width="11.42578125" style="2"/>
  </cols>
  <sheetData>
    <row r="1" spans="1:187" ht="19.149999999999999" customHeight="1">
      <c r="A1" s="1209" t="str">
        <f>Cover!B3</f>
        <v>SPEC. NO.:  CC/NT/G-COND/DOM/A02/25/01011</v>
      </c>
      <c r="B1" s="1209"/>
      <c r="C1" s="1209"/>
      <c r="D1" s="1209"/>
      <c r="E1" s="1209"/>
      <c r="F1" s="1209"/>
      <c r="G1" s="1209"/>
      <c r="H1" s="1209"/>
      <c r="I1" s="778"/>
      <c r="J1" s="778"/>
      <c r="K1" s="778"/>
      <c r="L1" s="778"/>
      <c r="M1" s="66"/>
      <c r="N1" s="66"/>
      <c r="O1" s="66"/>
      <c r="P1" s="811" t="s">
        <v>416</v>
      </c>
      <c r="AK1" s="12" t="e">
        <f>INSTRUCTIONS!#REF!</f>
        <v>#REF!</v>
      </c>
    </row>
    <row r="2" spans="1:187" ht="21.75" customHeight="1">
      <c r="A2" s="1210"/>
      <c r="B2" s="1210"/>
      <c r="C2" s="1210"/>
      <c r="D2" s="1210"/>
      <c r="E2" s="1210"/>
      <c r="F2" s="1210"/>
      <c r="G2" s="1210"/>
      <c r="H2" s="1210"/>
      <c r="I2" s="1210"/>
      <c r="J2" s="1210"/>
      <c r="K2" s="1210"/>
      <c r="L2" s="1210"/>
      <c r="M2" s="1210"/>
      <c r="N2" s="1210"/>
      <c r="O2" s="1210"/>
      <c r="P2" s="1210"/>
      <c r="AK2" s="12" t="e">
        <f>INSTRUCTIONS!#REF!</f>
        <v>#REF!</v>
      </c>
    </row>
    <row r="3" spans="1:187" ht="27.75" customHeight="1">
      <c r="A3" s="1211" t="str">
        <f>Cover!B2</f>
        <v>Conductor Package CD02 for supply of balance quantity of ACSR MOOSE Conductor for part of Diding – Dhalkebar – Bathnaha Transmission Line corresponding to Tower Package- TW02 associated with Arun-3 HEP in Nepal under Consultancy services to SAPDC.</v>
      </c>
      <c r="B3" s="1211"/>
      <c r="C3" s="1211"/>
      <c r="D3" s="1211"/>
      <c r="E3" s="1211"/>
      <c r="F3" s="1211"/>
      <c r="G3" s="1211"/>
      <c r="H3" s="1211"/>
      <c r="I3" s="1211"/>
      <c r="J3" s="1211"/>
      <c r="K3" s="1211"/>
      <c r="L3" s="1211"/>
      <c r="M3" s="1211"/>
      <c r="N3" s="1211"/>
      <c r="O3" s="1211"/>
      <c r="P3" s="1211"/>
      <c r="AK3" s="12" t="e">
        <f>INSTRUCTIONS!#REF!</f>
        <v>#REF!</v>
      </c>
    </row>
    <row r="4" spans="1:187" s="802" customFormat="1">
      <c r="A4" s="6"/>
      <c r="B4" s="6"/>
      <c r="C4" s="6"/>
      <c r="D4" s="6"/>
      <c r="E4" s="6"/>
      <c r="F4" s="6"/>
      <c r="G4" s="6"/>
      <c r="H4" s="801"/>
      <c r="I4" s="801"/>
      <c r="J4" s="801"/>
      <c r="K4" s="801"/>
      <c r="L4" s="801"/>
      <c r="M4" s="2"/>
      <c r="O4" s="1"/>
      <c r="P4" s="1"/>
      <c r="Q4" s="1"/>
      <c r="R4" s="1"/>
      <c r="S4" s="1"/>
      <c r="T4" s="1"/>
      <c r="U4" s="1"/>
      <c r="V4" s="1"/>
      <c r="W4" s="1"/>
      <c r="X4" s="1"/>
      <c r="Y4" s="1"/>
      <c r="Z4" s="1"/>
      <c r="AA4" s="1"/>
      <c r="AB4" s="1"/>
      <c r="AC4" s="1"/>
      <c r="AD4" s="1"/>
      <c r="AE4" s="1"/>
      <c r="AF4" s="1"/>
      <c r="AG4" s="1"/>
      <c r="AH4" s="1"/>
      <c r="AI4" s="1"/>
      <c r="AJ4" s="1"/>
      <c r="AK4" s="1" t="s">
        <v>33</v>
      </c>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row>
    <row r="5" spans="1:187" s="802" customFormat="1" ht="19.899999999999999" customHeight="1">
      <c r="A5" s="1212" t="s">
        <v>113</v>
      </c>
      <c r="B5" s="1212"/>
      <c r="C5" s="1212"/>
      <c r="D5" s="1212"/>
      <c r="E5" s="1212"/>
      <c r="F5" s="1212"/>
      <c r="G5" s="1212"/>
      <c r="H5" s="1212"/>
      <c r="I5" s="1212"/>
      <c r="J5" s="1212"/>
      <c r="K5" s="1212"/>
      <c r="L5" s="1212"/>
      <c r="M5" s="1212"/>
      <c r="N5" s="1212"/>
      <c r="O5" s="1212"/>
      <c r="P5" s="1212"/>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row>
    <row r="6" spans="1:187" s="802" customFormat="1" ht="20.25" customHeight="1">
      <c r="A6" s="1208" t="s">
        <v>373</v>
      </c>
      <c r="B6" s="1208"/>
      <c r="C6" s="1208"/>
      <c r="D6" s="1208"/>
      <c r="E6" s="1208"/>
      <c r="F6" s="1208"/>
      <c r="G6" s="1208"/>
      <c r="H6" s="1208"/>
      <c r="I6" s="813"/>
      <c r="J6" s="813"/>
      <c r="K6" s="813"/>
      <c r="L6" s="813"/>
      <c r="O6" s="808" t="s">
        <v>20</v>
      </c>
      <c r="P6" s="809"/>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row>
    <row r="7" spans="1:187" s="802" customFormat="1" ht="21.75" customHeight="1">
      <c r="A7" s="1208">
        <f>'Sch-1a'!A7</f>
        <v>0</v>
      </c>
      <c r="B7" s="1208"/>
      <c r="C7" s="1208"/>
      <c r="D7" s="1208"/>
      <c r="E7" s="1208"/>
      <c r="F7" s="1208"/>
      <c r="G7" s="1208"/>
      <c r="H7" s="1208"/>
      <c r="I7" s="813"/>
      <c r="J7" s="813"/>
      <c r="K7" s="813"/>
      <c r="L7" s="813"/>
      <c r="O7" s="810" t="s">
        <v>21</v>
      </c>
      <c r="P7" s="809"/>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row>
    <row r="8" spans="1:187" s="802" customFormat="1" ht="18.75" customHeight="1">
      <c r="A8" s="17"/>
      <c r="B8" s="17"/>
      <c r="C8" s="17"/>
      <c r="D8" s="17"/>
      <c r="E8" s="17"/>
      <c r="F8" s="17"/>
      <c r="G8" s="17"/>
      <c r="H8" s="10"/>
      <c r="I8" s="10"/>
      <c r="J8" s="10"/>
      <c r="K8" s="10"/>
      <c r="L8" s="10"/>
      <c r="O8" s="810" t="s">
        <v>115</v>
      </c>
      <c r="P8" s="809"/>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row>
    <row r="9" spans="1:187" s="802" customFormat="1" ht="18.75" customHeight="1">
      <c r="A9" s="18" t="s">
        <v>114</v>
      </c>
      <c r="B9" s="1227" t="e">
        <f>'Sch-1a'!#REF!</f>
        <v>#REF!</v>
      </c>
      <c r="C9" s="1227"/>
      <c r="D9" s="1227"/>
      <c r="E9" s="1227"/>
      <c r="F9" s="1227"/>
      <c r="G9" s="1227"/>
      <c r="H9" s="1227"/>
      <c r="I9" s="10"/>
      <c r="J9" s="888"/>
      <c r="K9" s="10"/>
      <c r="L9" s="10"/>
      <c r="O9" s="810" t="s">
        <v>22</v>
      </c>
      <c r="P9" s="809"/>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row>
    <row r="10" spans="1:187" ht="18.75" customHeight="1">
      <c r="A10" s="6"/>
      <c r="B10" s="1227" t="e">
        <f>'Sch-1a'!#REF!</f>
        <v>#REF!</v>
      </c>
      <c r="C10" s="1227"/>
      <c r="D10" s="1227"/>
      <c r="E10" s="1227"/>
      <c r="F10" s="1227"/>
      <c r="G10" s="1227"/>
      <c r="H10" s="1227"/>
      <c r="I10" s="10"/>
      <c r="J10" s="888"/>
      <c r="K10" s="10"/>
      <c r="L10" s="10"/>
      <c r="M10" s="803"/>
      <c r="N10" s="804"/>
      <c r="O10" s="810" t="s">
        <v>116</v>
      </c>
      <c r="P10" s="809"/>
    </row>
    <row r="11" spans="1:187" ht="18.75" customHeight="1">
      <c r="A11" s="6"/>
      <c r="B11" s="1227" t="e">
        <f>'Sch-1a'!#REF!</f>
        <v>#REF!</v>
      </c>
      <c r="C11" s="1227"/>
      <c r="D11" s="1227"/>
      <c r="E11" s="1227"/>
      <c r="F11" s="1227"/>
      <c r="G11" s="1227"/>
      <c r="H11" s="1227"/>
      <c r="I11" s="10"/>
      <c r="J11" s="888"/>
      <c r="K11" s="10"/>
      <c r="L11" s="10"/>
      <c r="M11" s="803"/>
      <c r="N11" s="804"/>
      <c r="O11" s="810" t="s">
        <v>117</v>
      </c>
      <c r="P11" s="809"/>
    </row>
    <row r="12" spans="1:187" ht="18.75" customHeight="1">
      <c r="A12" s="6"/>
      <c r="B12" s="10" t="e">
        <f>'Sch-1a'!#REF!</f>
        <v>#REF!</v>
      </c>
      <c r="C12" s="10"/>
      <c r="D12" s="10"/>
      <c r="E12" s="10"/>
      <c r="F12" s="10"/>
      <c r="G12" s="10"/>
      <c r="H12" s="10"/>
      <c r="I12" s="10"/>
      <c r="J12" s="888"/>
      <c r="K12" s="10"/>
      <c r="L12" s="10"/>
      <c r="M12" s="803"/>
      <c r="N12" s="804"/>
      <c r="O12" s="810"/>
      <c r="P12" s="809"/>
    </row>
    <row r="13" spans="1:187" ht="18.75" customHeight="1">
      <c r="A13" s="6"/>
      <c r="B13" s="10" t="e">
        <f>'Sch-1a'!#REF!</f>
        <v>#REF!</v>
      </c>
      <c r="C13" s="10"/>
      <c r="D13" s="10"/>
      <c r="E13" s="10"/>
      <c r="F13" s="10"/>
      <c r="G13" s="10"/>
      <c r="H13" s="10"/>
      <c r="I13" s="10"/>
      <c r="J13" s="888"/>
      <c r="K13" s="10"/>
      <c r="L13" s="10"/>
      <c r="M13" s="803"/>
      <c r="N13" s="804"/>
      <c r="O13" s="810"/>
      <c r="P13" s="809"/>
    </row>
    <row r="14" spans="1:187" ht="14.25" customHeight="1">
      <c r="A14" s="8"/>
      <c r="B14" s="8"/>
      <c r="C14" s="8"/>
      <c r="D14" s="8"/>
      <c r="E14" s="8"/>
      <c r="F14" s="8"/>
      <c r="G14" s="8"/>
      <c r="H14" s="803"/>
      <c r="I14" s="803"/>
      <c r="J14" s="803"/>
      <c r="K14" s="803"/>
      <c r="L14" s="803"/>
      <c r="M14" s="803"/>
      <c r="N14" s="804"/>
      <c r="O14" s="14"/>
      <c r="P14" s="14"/>
    </row>
    <row r="15" spans="1:187" s="1" customFormat="1" ht="18" customHeight="1" thickBot="1">
      <c r="A15" s="1214" t="s">
        <v>419</v>
      </c>
      <c r="B15" s="1214"/>
      <c r="C15" s="1214"/>
      <c r="D15" s="1214"/>
      <c r="E15" s="1214"/>
      <c r="F15" s="1214"/>
      <c r="G15" s="1214"/>
      <c r="H15" s="1214"/>
      <c r="I15" s="1214"/>
      <c r="J15" s="1214"/>
      <c r="K15" s="1214"/>
      <c r="L15" s="1214"/>
      <c r="M15" s="1228" t="s">
        <v>366</v>
      </c>
      <c r="N15" s="1228"/>
      <c r="O15" s="1228"/>
      <c r="P15" s="1228"/>
    </row>
    <row r="16" spans="1:187" s="1" customFormat="1" ht="68.25" customHeight="1">
      <c r="A16" s="1215" t="s">
        <v>6</v>
      </c>
      <c r="B16" s="1223" t="s">
        <v>339</v>
      </c>
      <c r="C16" s="1223" t="s">
        <v>340</v>
      </c>
      <c r="D16" s="1223" t="s">
        <v>348</v>
      </c>
      <c r="E16" s="1223" t="s">
        <v>349</v>
      </c>
      <c r="F16" s="1223" t="s">
        <v>341</v>
      </c>
      <c r="G16" s="1223" t="s">
        <v>391</v>
      </c>
      <c r="H16" s="1221" t="s">
        <v>18</v>
      </c>
      <c r="I16" s="1223" t="s">
        <v>389</v>
      </c>
      <c r="J16" s="1223" t="s">
        <v>403</v>
      </c>
      <c r="K16" s="1223" t="s">
        <v>393</v>
      </c>
      <c r="L16" s="1223" t="s">
        <v>404</v>
      </c>
      <c r="M16" s="1217" t="s">
        <v>5</v>
      </c>
      <c r="N16" s="1219" t="s">
        <v>335</v>
      </c>
      <c r="O16" s="1219" t="s">
        <v>417</v>
      </c>
      <c r="P16" s="1225" t="s">
        <v>418</v>
      </c>
      <c r="Q16" s="1230" t="s">
        <v>421</v>
      </c>
    </row>
    <row r="17" spans="1:17" s="1" customFormat="1" ht="68.25" customHeight="1">
      <c r="A17" s="1216"/>
      <c r="B17" s="1224"/>
      <c r="C17" s="1224"/>
      <c r="D17" s="1224"/>
      <c r="E17" s="1224"/>
      <c r="F17" s="1224"/>
      <c r="G17" s="1224"/>
      <c r="H17" s="1222"/>
      <c r="I17" s="1224"/>
      <c r="J17" s="1224" t="s">
        <v>392</v>
      </c>
      <c r="K17" s="1224" t="s">
        <v>394</v>
      </c>
      <c r="L17" s="1224" t="s">
        <v>392</v>
      </c>
      <c r="M17" s="1218"/>
      <c r="N17" s="1220"/>
      <c r="O17" s="1220"/>
      <c r="P17" s="1226"/>
      <c r="Q17" s="1230"/>
    </row>
    <row r="18" spans="1:17" s="1" customFormat="1" ht="21" customHeight="1">
      <c r="A18" s="817" t="s">
        <v>7</v>
      </c>
      <c r="B18" s="817" t="s">
        <v>8</v>
      </c>
      <c r="C18" s="817" t="s">
        <v>9</v>
      </c>
      <c r="D18" s="817" t="s">
        <v>10</v>
      </c>
      <c r="E18" s="817" t="s">
        <v>11</v>
      </c>
      <c r="F18" s="817" t="s">
        <v>12</v>
      </c>
      <c r="G18" s="817" t="s">
        <v>23</v>
      </c>
      <c r="H18" s="817" t="s">
        <v>14</v>
      </c>
      <c r="I18" s="817" t="s">
        <v>24</v>
      </c>
      <c r="J18" s="817" t="s">
        <v>331</v>
      </c>
      <c r="K18" s="817" t="s">
        <v>332</v>
      </c>
      <c r="L18" s="817" t="s">
        <v>336</v>
      </c>
      <c r="M18" s="817" t="s">
        <v>337</v>
      </c>
      <c r="N18" s="817" t="s">
        <v>375</v>
      </c>
      <c r="O18" s="817" t="s">
        <v>356</v>
      </c>
      <c r="P18" s="817" t="s">
        <v>422</v>
      </c>
      <c r="Q18" s="817" t="s">
        <v>7</v>
      </c>
    </row>
    <row r="19" spans="1:17" s="1" customFormat="1" ht="40.5" customHeight="1">
      <c r="A19" s="816"/>
      <c r="B19" s="788"/>
      <c r="C19" s="788"/>
      <c r="D19" s="788"/>
      <c r="E19" s="788"/>
      <c r="F19" s="789"/>
      <c r="G19" s="788"/>
      <c r="H19" s="922" t="s">
        <v>142</v>
      </c>
      <c r="I19" s="788"/>
      <c r="J19" s="900"/>
      <c r="K19" s="821"/>
      <c r="L19" s="899"/>
      <c r="M19" s="788"/>
      <c r="N19" s="788"/>
      <c r="O19" s="898"/>
      <c r="P19" s="820"/>
      <c r="Q19" s="789">
        <f>IF(P19="INCLUDED",0,IF(L19="",K19*P19,L19/100*P19))</f>
        <v>0</v>
      </c>
    </row>
    <row r="20" spans="1:17" s="1" customFormat="1" ht="30.75" customHeight="1" thickBot="1">
      <c r="A20" s="812"/>
      <c r="B20" s="1233" t="s">
        <v>420</v>
      </c>
      <c r="C20" s="1233"/>
      <c r="D20" s="1233"/>
      <c r="E20" s="1233"/>
      <c r="F20" s="1233"/>
      <c r="G20" s="1233"/>
      <c r="H20" s="1233"/>
      <c r="I20" s="814"/>
      <c r="J20" s="814"/>
      <c r="K20" s="814"/>
      <c r="L20" s="814"/>
      <c r="M20" s="814"/>
      <c r="N20" s="815"/>
      <c r="O20" s="16" t="str">
        <f>IF(COUNTIF($O$19:$O$19,AK1)&gt;0,AK1,"")</f>
        <v/>
      </c>
      <c r="P20" s="822">
        <f>SUM(P19:P19)</f>
        <v>0</v>
      </c>
      <c r="Q20" s="823">
        <f>SUM(Q19:Q19)</f>
        <v>0</v>
      </c>
    </row>
    <row r="21" spans="1:17" s="1" customFormat="1" ht="18.75" customHeight="1">
      <c r="A21" s="805"/>
      <c r="B21" s="805"/>
      <c r="C21" s="805"/>
      <c r="D21" s="805"/>
      <c r="E21" s="805"/>
      <c r="F21" s="805"/>
      <c r="G21" s="805"/>
      <c r="H21" s="806"/>
      <c r="I21" s="806"/>
      <c r="J21" s="806"/>
      <c r="K21" s="806"/>
      <c r="L21" s="806"/>
      <c r="M21" s="806"/>
      <c r="N21" s="806"/>
      <c r="O21" s="15"/>
      <c r="P21" s="807"/>
    </row>
    <row r="22" spans="1:17" s="1" customFormat="1" ht="24" customHeight="1">
      <c r="A22" s="11" t="s">
        <v>19</v>
      </c>
      <c r="B22" s="1229" t="s">
        <v>432</v>
      </c>
      <c r="C22" s="1229"/>
      <c r="D22" s="1229"/>
      <c r="E22" s="1229"/>
      <c r="F22" s="1229"/>
      <c r="G22" s="1229"/>
      <c r="H22" s="1229"/>
      <c r="I22" s="1229"/>
      <c r="J22" s="1229"/>
      <c r="K22" s="1229"/>
      <c r="L22" s="1229"/>
      <c r="M22" s="1229"/>
      <c r="N22" s="1229"/>
      <c r="O22" s="1229"/>
      <c r="P22" s="1229"/>
    </row>
    <row r="23" spans="1:17" s="1" customFormat="1" ht="18" customHeight="1">
      <c r="A23" s="9"/>
      <c r="B23" s="9"/>
      <c r="C23" s="9"/>
      <c r="D23" s="9"/>
      <c r="E23" s="9"/>
      <c r="F23" s="9"/>
      <c r="G23" s="9"/>
      <c r="H23" s="1229"/>
      <c r="I23" s="1229"/>
      <c r="J23" s="1229"/>
      <c r="K23" s="1229"/>
      <c r="L23" s="1229"/>
      <c r="M23" s="1229"/>
      <c r="N23" s="1229"/>
      <c r="O23" s="1229"/>
      <c r="P23" s="1229"/>
    </row>
    <row r="25" spans="1:17" ht="20.25" customHeight="1">
      <c r="A25" s="11" t="s">
        <v>17</v>
      </c>
      <c r="B25" s="1232">
        <f>'Name of Bidder'!C42</f>
        <v>0</v>
      </c>
      <c r="C25" s="1232"/>
      <c r="D25" s="1232"/>
      <c r="E25" s="1232"/>
      <c r="F25" s="11"/>
      <c r="G25" s="11"/>
      <c r="I25" s="4"/>
      <c r="J25" s="4"/>
      <c r="K25" s="4"/>
      <c r="L25" s="4"/>
      <c r="M25" s="3"/>
      <c r="N25" s="36" t="s">
        <v>130</v>
      </c>
      <c r="O25" s="1234">
        <f>'Name of Bidder'!C42</f>
        <v>0</v>
      </c>
      <c r="P25" s="1234"/>
    </row>
    <row r="26" spans="1:17" ht="21" customHeight="1">
      <c r="A26" s="11" t="s">
        <v>13</v>
      </c>
      <c r="B26" s="1231">
        <f>'Name of Bidder'!C46</f>
        <v>0</v>
      </c>
      <c r="C26" s="1231"/>
      <c r="D26" s="1231"/>
      <c r="E26" s="1231"/>
      <c r="F26" s="11"/>
      <c r="G26" s="11"/>
      <c r="I26" s="13"/>
      <c r="J26" s="13"/>
      <c r="K26" s="13"/>
      <c r="L26" s="13"/>
      <c r="M26" s="3"/>
      <c r="N26" s="36" t="s">
        <v>131</v>
      </c>
      <c r="O26" s="1234">
        <f>'Name of Bidder'!C43</f>
        <v>0</v>
      </c>
      <c r="P26" s="1234"/>
    </row>
    <row r="27" spans="1:17" ht="24.75" customHeight="1">
      <c r="A27" s="8"/>
      <c r="B27" s="8"/>
      <c r="C27" s="8"/>
      <c r="D27" s="8"/>
      <c r="E27" s="8"/>
      <c r="F27" s="8"/>
      <c r="G27" s="8"/>
      <c r="H27" s="5"/>
      <c r="I27" s="5"/>
      <c r="J27" s="5"/>
      <c r="K27" s="5"/>
      <c r="L27" s="5"/>
      <c r="M27" s="3"/>
      <c r="N27" s="3"/>
      <c r="O27" s="1213"/>
      <c r="P27" s="1213"/>
    </row>
  </sheetData>
  <sheetProtection formatColumns="0" formatRows="0" selectLockedCells="1"/>
  <customSheetViews>
    <customSheetView guid="{D16ECB37-EC28-43FE-BD47-3A7114793C46}" scale="80" showPageBreaks="1" showGridLines="0" printArea="1" hiddenColumns="1" state="hidden" view="pageBreakPreview">
      <selection activeCell="J19" sqref="J19"/>
      <pageMargins left="0.25" right="0.25" top="0.75" bottom="0.5" header="0.5" footer="0.5"/>
      <printOptions horizontalCentered="1"/>
      <pageSetup paperSize="9" scale="55" fitToHeight="42" orientation="landscape" r:id="rId1"/>
      <headerFooter alignWithMargins="0">
        <oddHeader>&amp;R&amp;"Book Antiqua,Bold"&amp;12Schedule-4b(Rev-00)
PAGE &amp;P OF &amp;N</oddHeader>
        <oddFooter xml:space="preserve">&amp;R&amp;"Arial,Bold Italic" </oddFooter>
      </headerFooter>
    </customSheetView>
    <customSheetView guid="{3A279989-B775-4FE0-B80B-D9B19EF06FB8}" scale="80" showPageBreaks="1" showGridLines="0" printArea="1" hiddenColumns="1" state="hidden" view="pageBreakPreview">
      <selection activeCell="J19" sqref="J19"/>
      <pageMargins left="0.25" right="0.25" top="0.75" bottom="0.5" header="0.5" footer="0.5"/>
      <printOptions horizontalCentered="1"/>
      <pageSetup paperSize="9" scale="55" fitToHeight="42" orientation="landscape" r:id="rId2"/>
      <headerFooter alignWithMargins="0">
        <oddHeader>&amp;R&amp;"Book Antiqua,Bold"&amp;12Schedule-4b(Rev-00)
PAGE &amp;P OF &amp;N</oddHeader>
        <oddFooter xml:space="preserve">&amp;R&amp;"Arial,Bold Italic" </oddFooter>
      </headerFooter>
    </customSheetView>
    <customSheetView guid="{94091156-7D66-41B0-B463-5F36D4BD634D}" scale="80" showPageBreaks="1" showGridLines="0" printArea="1" hiddenColumns="1" state="hidden" view="pageBreakPreview">
      <selection activeCell="J19" sqref="J19"/>
      <pageMargins left="0.25" right="0.25" top="0.75" bottom="0.5" header="0.5" footer="0.5"/>
      <printOptions horizontalCentered="1"/>
      <pageSetup paperSize="9" scale="55" fitToHeight="42" orientation="landscape" r:id="rId3"/>
      <headerFooter alignWithMargins="0">
        <oddHeader>&amp;R&amp;"Book Antiqua,Bold"&amp;12Schedule-4b(Rev-00)
PAGE &amp;P OF &amp;N</oddHeader>
        <oddFooter xml:space="preserve">&amp;R&amp;"Arial,Bold Italic" </oddFooter>
      </headerFooter>
    </customSheetView>
    <customSheetView guid="{67D3F443-CBF6-4C3B-9EBA-4FC7CEE92243}" scale="80" showPageBreaks="1" showGridLines="0" printArea="1" hiddenColumns="1" state="hidden" view="pageBreakPreview">
      <selection activeCell="H18" sqref="H18"/>
      <pageMargins left="0.25" right="0.25" top="0.75" bottom="0.5" header="0.5" footer="0.5"/>
      <printOptions horizontalCentered="1"/>
      <pageSetup paperSize="9" scale="55" fitToHeight="42" orientation="landscape" r:id="rId4"/>
      <headerFooter alignWithMargins="0">
        <oddHeader>&amp;R&amp;"Book Antiqua,Bold"&amp;12Schedule-4b(Rev-00)
PAGE &amp;P OF &amp;N</oddHeader>
        <oddFooter xml:space="preserve">&amp;R&amp;"Arial,Bold Italic" </oddFooter>
      </headerFooter>
    </customSheetView>
    <customSheetView guid="{8FC47E04-BCF9-4504-9FDA-F8529AE0A203}" scale="80" showPageBreaks="1" showGridLines="0" printArea="1" hiddenColumns="1" view="pageBreakPreview">
      <selection activeCell="J17" sqref="J17"/>
      <pageMargins left="0.25" right="0.25" top="0.75" bottom="0.5" header="0.5" footer="0.5"/>
      <printOptions horizontalCentered="1"/>
      <pageSetup paperSize="9" scale="55" fitToHeight="42" orientation="landscape" r:id="rId5"/>
      <headerFooter alignWithMargins="0">
        <oddHeader>&amp;R&amp;"Book Antiqua,Bold"&amp;12Schedule-4b(Rev-00)
PAGE &amp;P OF &amp;N</oddHeader>
        <oddFooter xml:space="preserve">&amp;R&amp;"Arial,Bold Italic" </oddFooter>
      </headerFooter>
    </customSheetView>
    <customSheetView guid="{F9C00FCC-B928-44A4-AE8D-3790B3A7FE91}" scale="73" showGridLines="0" zeroValues="0" topLeftCell="A4">
      <selection activeCell="G20" sqref="G20"/>
      <pageMargins left="0.25" right="0.25" top="0.75" bottom="0.5" header="0.5" footer="0.5"/>
      <printOptions horizontalCentered="1"/>
      <pageSetup paperSize="9" scale="66" fitToHeight="42" orientation="landscape" r:id="rId6"/>
      <headerFooter alignWithMargins="0">
        <oddHeader>&amp;R&amp;"Book Antiqua,Bold"&amp;12Schedule-4b(Rev-00)
PAGE &amp;P OF &amp;N</oddHeader>
        <oddFooter xml:space="preserve">&amp;R&amp;"Arial,Bold Italic" </oddFooter>
      </headerFooter>
    </customSheetView>
    <customSheetView guid="{F9504563-F4B8-4B08-8DF4-BD6D3D1F49DF}" scale="73" showGridLines="0" zeroValues="0" state="hidden" topLeftCell="A4">
      <selection activeCell="G20" sqref="G20"/>
      <pageMargins left="0.25" right="0.25" top="0.75" bottom="0.5" header="0.5" footer="0.5"/>
      <printOptions horizontalCentered="1"/>
      <pageSetup paperSize="9" scale="66" fitToHeight="42" orientation="landscape" r:id="rId7"/>
      <headerFooter alignWithMargins="0">
        <oddHeader>&amp;R&amp;"Book Antiqua,Bold"&amp;12Schedule-4b(Rev-00)
PAGE &amp;P OF &amp;N</oddHeader>
        <oddFooter xml:space="preserve">&amp;R&amp;"Arial,Bold Italic" </oddFooter>
      </headerFooter>
    </customSheetView>
    <customSheetView guid="{AB88AE96-2A5B-4A72-8703-28C9E47DF5A8}" scale="80" showPageBreaks="1" showGridLines="0" printArea="1" hiddenColumns="1" view="pageBreakPreview">
      <selection activeCell="J17" sqref="J17"/>
      <pageMargins left="0.25" right="0.25" top="0.75" bottom="0.5" header="0.5" footer="0.5"/>
      <printOptions horizontalCentered="1"/>
      <pageSetup paperSize="9" scale="55" fitToHeight="42" orientation="landscape" r:id="rId8"/>
      <headerFooter alignWithMargins="0">
        <oddHeader>&amp;R&amp;"Book Antiqua,Bold"&amp;12Schedule-4b(Rev-00)
PAGE &amp;P OF &amp;N</oddHeader>
        <oddFooter xml:space="preserve">&amp;R&amp;"Arial,Bold Italic" </oddFooter>
      </headerFooter>
    </customSheetView>
    <customSheetView guid="{BAC42A29-45E6-4402-B726-C3D139198BC5}" scale="80" showPageBreaks="1" showGridLines="0" printArea="1" hiddenColumns="1" state="hidden" view="pageBreakPreview">
      <selection activeCell="J19" sqref="J19"/>
      <pageMargins left="0.25" right="0.25" top="0.75" bottom="0.5" header="0.5" footer="0.5"/>
      <printOptions horizontalCentered="1"/>
      <pageSetup paperSize="9" scale="55" fitToHeight="42" orientation="landscape" r:id="rId9"/>
      <headerFooter alignWithMargins="0">
        <oddHeader>&amp;R&amp;"Book Antiqua,Bold"&amp;12Schedule-4b(Rev-00)
PAGE &amp;P OF &amp;N</oddHeader>
        <oddFooter xml:space="preserve">&amp;R&amp;"Arial,Bold Italic" </oddFooter>
      </headerFooter>
    </customSheetView>
    <customSheetView guid="{1D1BEC92-0584-42FC-833F-7509E5F404C5}" scale="80" showPageBreaks="1" showGridLines="0" printArea="1" hiddenColumns="1" state="hidden" view="pageBreakPreview">
      <selection activeCell="J19" sqref="J19"/>
      <pageMargins left="0.25" right="0.25" top="0.75" bottom="0.5" header="0.5" footer="0.5"/>
      <printOptions horizontalCentered="1"/>
      <pageSetup paperSize="9" scale="55" fitToHeight="42" orientation="landscape" r:id="rId10"/>
      <headerFooter alignWithMargins="0">
        <oddHeader>&amp;R&amp;"Book Antiqua,Bold"&amp;12Schedule-4b(Rev-00)
PAGE &amp;P OF &amp;N</oddHeader>
        <oddFooter xml:space="preserve">&amp;R&amp;"Arial,Bold Italic" </oddFooter>
      </headerFooter>
    </customSheetView>
  </customSheetViews>
  <mergeCells count="36">
    <mergeCell ref="Q16:Q17"/>
    <mergeCell ref="B26:E26"/>
    <mergeCell ref="B25:E25"/>
    <mergeCell ref="B20:H20"/>
    <mergeCell ref="B22:P22"/>
    <mergeCell ref="O25:P25"/>
    <mergeCell ref="O26:P26"/>
    <mergeCell ref="B11:H11"/>
    <mergeCell ref="B10:H10"/>
    <mergeCell ref="B9:H9"/>
    <mergeCell ref="M15:P15"/>
    <mergeCell ref="H23:P23"/>
    <mergeCell ref="O16:O17"/>
    <mergeCell ref="L16:L17"/>
    <mergeCell ref="O27:P27"/>
    <mergeCell ref="A15:L15"/>
    <mergeCell ref="A16:A17"/>
    <mergeCell ref="M16:M17"/>
    <mergeCell ref="N16:N17"/>
    <mergeCell ref="H16:H17"/>
    <mergeCell ref="B16:B17"/>
    <mergeCell ref="C16:C17"/>
    <mergeCell ref="D16:D17"/>
    <mergeCell ref="E16:E17"/>
    <mergeCell ref="F16:F17"/>
    <mergeCell ref="G16:G17"/>
    <mergeCell ref="I16:I17"/>
    <mergeCell ref="J16:J17"/>
    <mergeCell ref="K16:K17"/>
    <mergeCell ref="P16:P17"/>
    <mergeCell ref="A7:H7"/>
    <mergeCell ref="A1:H1"/>
    <mergeCell ref="A2:P2"/>
    <mergeCell ref="A3:P3"/>
    <mergeCell ref="A5:P5"/>
    <mergeCell ref="A6:H6"/>
  </mergeCells>
  <dataValidations count="1">
    <dataValidation type="list" allowBlank="1" showInputMessage="1" showErrorMessage="1" sqref="L19" xr:uid="{00000000-0002-0000-0900-000000000000}">
      <formula1>"0,5,12,18,28"</formula1>
    </dataValidation>
  </dataValidations>
  <printOptions horizontalCentered="1"/>
  <pageMargins left="0.25" right="0.25" top="0.75" bottom="0.5" header="0.5" footer="0.5"/>
  <pageSetup paperSize="9" scale="55" fitToHeight="42" orientation="landscape" r:id="rId11"/>
  <headerFooter alignWithMargins="0">
    <oddHeader>&amp;R&amp;"Book Antiqua,Bold"&amp;12Schedule-4b(Rev-00)
PAGE &amp;P OF &amp;N</oddHeader>
    <oddFooter xml:space="preserve">&amp;R&amp;"Arial,Bold Italic"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CJ42"/>
  <sheetViews>
    <sheetView showGridLines="0" showZeros="0" view="pageBreakPreview" zoomScale="80" zoomScaleNormal="76" zoomScaleSheetLayoutView="80" workbookViewId="0">
      <selection activeCell="B25" sqref="B25"/>
    </sheetView>
  </sheetViews>
  <sheetFormatPr defaultColWidth="11.42578125" defaultRowHeight="43.5" customHeight="1"/>
  <cols>
    <col min="1" max="1" width="12.7109375" style="138" customWidth="1"/>
    <col min="2" max="2" width="81.28515625" style="138" customWidth="1"/>
    <col min="3" max="3" width="16" style="139" customWidth="1"/>
    <col min="4" max="4" width="13.42578125" style="138" customWidth="1"/>
    <col min="5" max="5" width="18.28515625" style="138" customWidth="1"/>
    <col min="6" max="6" width="16" style="138" customWidth="1"/>
    <col min="7" max="7" width="19.5703125" style="138" hidden="1" customWidth="1"/>
    <col min="8" max="8" width="16" style="138" hidden="1" customWidth="1"/>
    <col min="9" max="9" width="19.42578125" style="138" hidden="1" customWidth="1"/>
    <col min="10" max="10" width="20.28515625" style="138" hidden="1" customWidth="1"/>
    <col min="11" max="13" width="21.5703125" style="138" hidden="1" customWidth="1"/>
    <col min="14" max="14" width="21.5703125" style="138" customWidth="1"/>
    <col min="15" max="86" width="16" style="138" customWidth="1"/>
    <col min="87" max="16384" width="11.42578125" style="138"/>
  </cols>
  <sheetData>
    <row r="1" spans="1:15" s="136" customFormat="1" ht="28.5" customHeight="1">
      <c r="A1" s="1235" t="str">
        <f>Cover!B3</f>
        <v>SPEC. NO.:  CC/NT/G-COND/DOM/A02/25/01011</v>
      </c>
      <c r="B1" s="1235"/>
      <c r="C1" s="134"/>
      <c r="D1" s="1238" t="s">
        <v>514</v>
      </c>
      <c r="E1" s="1238"/>
      <c r="F1" s="135"/>
    </row>
    <row r="2" spans="1:15" s="136" customFormat="1" ht="23.25" customHeight="1">
      <c r="A2" s="1236"/>
      <c r="B2" s="1236"/>
      <c r="C2" s="1236"/>
      <c r="D2" s="1236"/>
      <c r="E2" s="1236"/>
      <c r="F2" s="1236"/>
      <c r="G2" s="1236"/>
      <c r="H2" s="1236"/>
      <c r="I2" s="1236"/>
      <c r="J2" s="1236"/>
      <c r="K2" s="135"/>
      <c r="L2" s="135"/>
      <c r="M2" s="135"/>
      <c r="N2" s="135"/>
      <c r="O2" s="135"/>
    </row>
    <row r="3" spans="1:15" ht="54" customHeight="1">
      <c r="A3" s="1211" t="str">
        <f>Cover!B2</f>
        <v>Conductor Package CD02 for supply of balance quantity of ACSR MOOSE Conductor for part of Diding – Dhalkebar – Bathnaha Transmission Line corresponding to Tower Package- TW02 associated with Arun-3 HEP in Nepal under Consultancy services to SAPDC.</v>
      </c>
      <c r="B3" s="1211"/>
      <c r="C3" s="1211"/>
      <c r="D3" s="1211"/>
      <c r="E3" s="1211"/>
      <c r="F3" s="137"/>
      <c r="G3" s="137"/>
      <c r="H3" s="137"/>
      <c r="I3" s="137"/>
      <c r="J3" s="137"/>
      <c r="K3" s="137"/>
      <c r="L3" s="137"/>
    </row>
    <row r="4" spans="1:15" ht="15" customHeight="1">
      <c r="A4" s="137"/>
      <c r="B4" s="137"/>
      <c r="C4" s="137"/>
      <c r="D4" s="137"/>
      <c r="E4" s="137"/>
      <c r="F4" s="137"/>
      <c r="G4" s="137"/>
      <c r="H4" s="137"/>
      <c r="I4" s="137"/>
      <c r="J4" s="137"/>
      <c r="K4" s="137"/>
      <c r="L4" s="137"/>
    </row>
    <row r="5" spans="1:15" ht="19.5" customHeight="1">
      <c r="A5" s="1237" t="s">
        <v>400</v>
      </c>
      <c r="B5" s="1237"/>
      <c r="C5" s="1237"/>
      <c r="D5" s="1237"/>
      <c r="E5" s="1237"/>
    </row>
    <row r="6" spans="1:15" ht="19.5" customHeight="1"/>
    <row r="7" spans="1:15" ht="20.100000000000001" customHeight="1">
      <c r="A7" s="1143" t="str">
        <f>'Sch-1a'!A6:A6</f>
        <v>Bidder’s Name and Address (Qualified Licensee) :</v>
      </c>
      <c r="B7" s="1143"/>
      <c r="C7" s="140" t="s">
        <v>20</v>
      </c>
    </row>
    <row r="8" spans="1:15" ht="20.100000000000001" customHeight="1">
      <c r="A8" s="1143">
        <f>'Sch-1a'!A7:A7</f>
        <v>0</v>
      </c>
      <c r="B8" s="1143"/>
      <c r="C8" s="141" t="s">
        <v>21</v>
      </c>
    </row>
    <row r="9" spans="1:15" ht="20.100000000000001" customHeight="1">
      <c r="A9" s="127"/>
      <c r="B9" s="115"/>
      <c r="C9" s="141" t="s">
        <v>115</v>
      </c>
    </row>
    <row r="10" spans="1:15" ht="20.100000000000001" customHeight="1">
      <c r="A10" s="127" t="s">
        <v>114</v>
      </c>
      <c r="B10" s="115">
        <f>'Sch-1a'!B9</f>
        <v>0</v>
      </c>
      <c r="C10" s="141" t="s">
        <v>22</v>
      </c>
    </row>
    <row r="11" spans="1:15" ht="20.100000000000001" customHeight="1">
      <c r="A11" s="123"/>
      <c r="B11" s="115">
        <f>'Sch-1a'!B10</f>
        <v>0</v>
      </c>
      <c r="C11" s="141" t="s">
        <v>116</v>
      </c>
    </row>
    <row r="12" spans="1:15" ht="16.149999999999999" customHeight="1">
      <c r="A12" s="123"/>
      <c r="B12" s="115">
        <f>'Sch-1a'!B11</f>
        <v>0</v>
      </c>
      <c r="C12" s="141" t="s">
        <v>117</v>
      </c>
      <c r="E12" s="143"/>
    </row>
    <row r="13" spans="1:15" ht="10.15" customHeight="1">
      <c r="A13" s="143"/>
      <c r="B13" s="144"/>
      <c r="C13" s="142"/>
      <c r="D13" s="141"/>
      <c r="E13" s="143"/>
    </row>
    <row r="14" spans="1:15" ht="9.6" customHeight="1">
      <c r="A14" s="143"/>
      <c r="B14" s="144">
        <f>'Sch-1a'!B13</f>
        <v>0</v>
      </c>
      <c r="C14" s="142"/>
      <c r="D14" s="141"/>
      <c r="E14" s="143"/>
    </row>
    <row r="15" spans="1:15" ht="15.6" customHeight="1" thickBot="1">
      <c r="A15" s="143"/>
      <c r="B15" s="144"/>
      <c r="C15" s="142"/>
      <c r="D15" s="1239"/>
      <c r="E15" s="1239"/>
    </row>
    <row r="16" spans="1:15" ht="22.5" customHeight="1">
      <c r="A16" s="145" t="s">
        <v>6</v>
      </c>
      <c r="B16" s="146" t="s">
        <v>477</v>
      </c>
      <c r="C16" s="1255" t="s">
        <v>549</v>
      </c>
      <c r="D16" s="1256"/>
      <c r="E16" s="1257"/>
      <c r="K16" s="864"/>
      <c r="L16" s="864"/>
      <c r="M16" s="864"/>
      <c r="N16" s="864"/>
    </row>
    <row r="17" spans="1:88" ht="21" customHeight="1">
      <c r="A17" s="147" t="s">
        <v>473</v>
      </c>
      <c r="B17" s="1242" t="s">
        <v>480</v>
      </c>
      <c r="C17" s="1243"/>
      <c r="D17" s="1243"/>
      <c r="E17" s="1244"/>
      <c r="K17" s="730"/>
      <c r="L17" s="730"/>
      <c r="M17" s="730"/>
      <c r="N17" s="730"/>
    </row>
    <row r="18" spans="1:88" ht="49.9" customHeight="1" thickBot="1">
      <c r="A18" s="728"/>
      <c r="B18" s="1021"/>
      <c r="C18" s="1258"/>
      <c r="D18" s="1259"/>
      <c r="E18" s="1260"/>
      <c r="G18" s="734">
        <f>'Sch-1a'!I23</f>
        <v>0</v>
      </c>
      <c r="H18" s="734" t="e">
        <f>'Sch-1a'!#REF!</f>
        <v>#REF!</v>
      </c>
      <c r="I18" s="734"/>
      <c r="J18" s="734" t="e">
        <f>'Sch-1a'!#REF!</f>
        <v>#REF!</v>
      </c>
      <c r="K18" s="851">
        <f>'Letter of Discount'!I54</f>
        <v>1</v>
      </c>
      <c r="L18" s="730"/>
      <c r="M18" s="730"/>
      <c r="N18" s="730"/>
    </row>
    <row r="19" spans="1:88" ht="54" customHeight="1" thickBot="1">
      <c r="A19" s="729"/>
      <c r="B19" s="1240"/>
      <c r="C19" s="1241"/>
      <c r="D19" s="1253"/>
      <c r="E19" s="1254"/>
      <c r="G19" s="764"/>
      <c r="H19" s="765"/>
      <c r="I19" s="765"/>
      <c r="J19" s="765"/>
      <c r="K19" s="860" t="e">
        <f>C18*(G18+H18+J18)*K18</f>
        <v>#REF!</v>
      </c>
      <c r="L19" s="863" t="s">
        <v>431</v>
      </c>
      <c r="M19" s="730"/>
      <c r="N19" s="730"/>
    </row>
    <row r="20" spans="1:88" ht="34.5" customHeight="1">
      <c r="A20" s="147" t="s">
        <v>474</v>
      </c>
      <c r="B20" s="1242" t="s">
        <v>481</v>
      </c>
      <c r="C20" s="1243"/>
      <c r="D20" s="1251"/>
      <c r="E20" s="1252"/>
      <c r="G20" s="764"/>
      <c r="H20" s="765"/>
      <c r="I20" s="765"/>
      <c r="J20" s="765"/>
      <c r="K20" s="765"/>
      <c r="L20" s="730"/>
      <c r="M20" s="730"/>
      <c r="N20" s="731"/>
    </row>
    <row r="21" spans="1:88" ht="63" customHeight="1">
      <c r="A21" s="729"/>
      <c r="B21" s="1021"/>
      <c r="C21" s="1258"/>
      <c r="D21" s="1259"/>
      <c r="E21" s="1260"/>
      <c r="G21" s="764"/>
      <c r="H21" s="765"/>
      <c r="I21" s="765"/>
      <c r="J21" s="765"/>
      <c r="K21" s="765"/>
      <c r="L21" s="730"/>
      <c r="M21" s="730"/>
      <c r="N21" s="730"/>
    </row>
    <row r="22" spans="1:88" ht="60" customHeight="1" thickBot="1">
      <c r="A22" s="729"/>
      <c r="B22" s="1247"/>
      <c r="C22" s="1248"/>
      <c r="D22" s="1249"/>
      <c r="E22" s="1250"/>
      <c r="G22" s="764"/>
      <c r="H22" s="765"/>
      <c r="I22" s="765"/>
      <c r="J22" s="765"/>
      <c r="K22" s="765"/>
      <c r="L22" s="730"/>
      <c r="M22" s="730"/>
      <c r="N22" s="730"/>
    </row>
    <row r="23" spans="1:88" ht="53.25" customHeight="1" thickBot="1">
      <c r="A23" s="729"/>
      <c r="B23" s="1247"/>
      <c r="C23" s="1265"/>
      <c r="D23" s="1263"/>
      <c r="E23" s="1264"/>
      <c r="G23" s="764"/>
      <c r="H23" s="765"/>
      <c r="I23" s="765"/>
      <c r="J23" s="765"/>
      <c r="K23" s="860"/>
      <c r="L23" s="863"/>
      <c r="M23" s="730"/>
      <c r="N23" s="730"/>
      <c r="CJ23" s="509"/>
    </row>
    <row r="24" spans="1:88" ht="21" customHeight="1">
      <c r="A24" s="147" t="s">
        <v>475</v>
      </c>
      <c r="B24" s="1242" t="s">
        <v>482</v>
      </c>
      <c r="C24" s="1243"/>
      <c r="D24" s="1251"/>
      <c r="E24" s="1252"/>
      <c r="G24" s="764"/>
      <c r="H24" s="765"/>
      <c r="I24" s="765"/>
      <c r="J24" s="765"/>
      <c r="K24" s="765"/>
      <c r="L24" s="730"/>
      <c r="M24" s="730"/>
      <c r="N24" s="730"/>
    </row>
    <row r="25" spans="1:88" ht="92.45" customHeight="1" thickBot="1">
      <c r="B25" s="1021"/>
      <c r="C25" s="1258"/>
      <c r="D25" s="1259"/>
      <c r="E25" s="1260"/>
      <c r="G25" s="764"/>
      <c r="H25" s="765"/>
      <c r="I25" s="765"/>
      <c r="J25" s="765"/>
      <c r="K25" s="765"/>
      <c r="L25" s="730"/>
      <c r="M25" s="730"/>
      <c r="N25" s="730"/>
    </row>
    <row r="26" spans="1:88" ht="46.9" customHeight="1" thickBot="1">
      <c r="A26" s="729"/>
      <c r="B26" s="1247"/>
      <c r="C26" s="1248"/>
      <c r="D26" s="1249"/>
      <c r="E26" s="1250"/>
      <c r="F26" s="148"/>
      <c r="G26" s="766"/>
      <c r="H26" s="852">
        <f>'Letter of Discount'!J54</f>
        <v>1</v>
      </c>
      <c r="I26" s="854"/>
      <c r="J26" s="855"/>
      <c r="K26" s="861">
        <f>D26*H26</f>
        <v>0</v>
      </c>
      <c r="L26" s="863" t="s">
        <v>430</v>
      </c>
      <c r="M26" s="730"/>
      <c r="N26" s="730"/>
    </row>
    <row r="27" spans="1:88" ht="22.5" hidden="1" customHeight="1">
      <c r="A27" s="147"/>
      <c r="B27" s="1242"/>
      <c r="C27" s="1243"/>
      <c r="D27" s="1274"/>
      <c r="E27" s="1275"/>
      <c r="F27" s="148"/>
      <c r="G27" s="767" t="e">
        <f>'Sch-2'!#REF!</f>
        <v>#REF!</v>
      </c>
      <c r="H27" s="853" t="e">
        <f>'Sch-3'!#REF!</f>
        <v>#REF!</v>
      </c>
      <c r="I27" s="767" t="e">
        <f>#REF!</f>
        <v>#REF!</v>
      </c>
      <c r="J27" s="768">
        <f>'Sch-4c'!Q20</f>
        <v>0</v>
      </c>
      <c r="K27" s="862" t="e">
        <f>G27*G29+H27*H29+I27*I29+J27*J29</f>
        <v>#REF!</v>
      </c>
      <c r="L27" s="863" t="s">
        <v>429</v>
      </c>
      <c r="M27" s="730"/>
      <c r="N27" s="730"/>
    </row>
    <row r="28" spans="1:88" ht="73.900000000000006" hidden="1" customHeight="1">
      <c r="A28" s="993" t="s">
        <v>476</v>
      </c>
      <c r="B28" s="1021" t="s">
        <v>483</v>
      </c>
      <c r="C28" s="1258"/>
      <c r="D28" s="1259"/>
      <c r="E28" s="1260"/>
      <c r="F28" s="148"/>
      <c r="G28" s="994"/>
      <c r="H28" s="919"/>
      <c r="I28" s="994"/>
      <c r="J28" s="995"/>
      <c r="K28" s="996"/>
      <c r="L28" s="863"/>
      <c r="M28" s="730"/>
      <c r="N28" s="730"/>
    </row>
    <row r="29" spans="1:88" ht="50.45" hidden="1" customHeight="1" thickBot="1">
      <c r="A29" s="738"/>
      <c r="B29" s="1247"/>
      <c r="C29" s="1248"/>
      <c r="D29" s="1249"/>
      <c r="E29" s="1250"/>
      <c r="G29" s="859">
        <f>'Letter of Discount'!K54</f>
        <v>1</v>
      </c>
      <c r="H29" s="856">
        <f>'Letter of Discount'!L54</f>
        <v>1</v>
      </c>
      <c r="I29" s="857">
        <f>'Letter of Discount'!O54</f>
        <v>1</v>
      </c>
      <c r="J29" s="858">
        <f>'Letter of Discount'!P54</f>
        <v>1</v>
      </c>
      <c r="K29" s="769"/>
    </row>
    <row r="30" spans="1:88" ht="20.100000000000001" customHeight="1" thickBot="1">
      <c r="A30" s="1261" t="s">
        <v>500</v>
      </c>
      <c r="B30" s="1266" t="s">
        <v>502</v>
      </c>
      <c r="C30" s="1267"/>
      <c r="D30" s="1268"/>
      <c r="E30" s="1269"/>
      <c r="G30" s="764"/>
      <c r="H30" s="764"/>
      <c r="I30" s="764"/>
      <c r="J30" s="764"/>
      <c r="K30" s="860" t="e">
        <f>SUM(K19:K29)</f>
        <v>#REF!</v>
      </c>
    </row>
    <row r="31" spans="1:88" ht="142.9" customHeight="1" thickBot="1">
      <c r="A31" s="1262"/>
      <c r="B31" s="1270"/>
      <c r="C31" s="1271"/>
      <c r="D31" s="1272"/>
      <c r="E31" s="1273"/>
    </row>
    <row r="32" spans="1:88" ht="15.75" customHeight="1">
      <c r="B32" s="149"/>
      <c r="C32" s="150"/>
      <c r="D32" s="151"/>
      <c r="E32" s="151"/>
    </row>
    <row r="33" spans="1:6" ht="9.75" customHeight="1">
      <c r="A33" s="152"/>
      <c r="B33" s="152"/>
      <c r="C33" s="153"/>
      <c r="D33" s="152"/>
      <c r="E33" s="152"/>
    </row>
    <row r="34" spans="1:6" ht="23.25" customHeight="1">
      <c r="A34" s="144"/>
      <c r="B34" s="1246"/>
      <c r="C34" s="1246"/>
      <c r="D34" s="1246"/>
      <c r="E34" s="1246"/>
    </row>
    <row r="35" spans="1:6" ht="15" customHeight="1">
      <c r="A35" s="154"/>
      <c r="B35" s="154"/>
      <c r="C35" s="155"/>
      <c r="D35" s="154"/>
      <c r="E35" s="154"/>
    </row>
    <row r="36" spans="1:6" ht="19.5" customHeight="1">
      <c r="A36" s="161" t="s">
        <v>3</v>
      </c>
      <c r="B36" s="156">
        <f>'Sch-1a'!B32</f>
        <v>0</v>
      </c>
      <c r="C36" s="135" t="s">
        <v>120</v>
      </c>
      <c r="D36" s="1245">
        <f>'Name of Bidder'!C42</f>
        <v>0</v>
      </c>
      <c r="E36" s="1245"/>
      <c r="F36" s="158"/>
    </row>
    <row r="37" spans="1:6" ht="19.5" customHeight="1">
      <c r="A37" s="161" t="s">
        <v>4</v>
      </c>
      <c r="B37" s="156">
        <f>'Sch-1a'!B33</f>
        <v>0</v>
      </c>
      <c r="C37" s="135" t="s">
        <v>110</v>
      </c>
      <c r="D37" s="1245">
        <f>'Name of Bidder'!C43</f>
        <v>0</v>
      </c>
      <c r="E37" s="1245"/>
      <c r="F37" s="158"/>
    </row>
    <row r="38" spans="1:6" ht="19.5" customHeight="1">
      <c r="A38" s="152"/>
      <c r="B38" s="152"/>
      <c r="D38" s="152"/>
      <c r="E38" s="152"/>
      <c r="F38" s="158"/>
    </row>
    <row r="39" spans="1:6" ht="19.5" customHeight="1">
      <c r="A39" s="152"/>
      <c r="B39" s="152"/>
      <c r="D39" s="152"/>
      <c r="E39" s="152"/>
      <c r="F39" s="158"/>
    </row>
    <row r="40" spans="1:6" ht="19.5" customHeight="1">
      <c r="A40" s="158"/>
      <c r="B40" s="158"/>
      <c r="D40" s="152"/>
      <c r="E40" s="152"/>
      <c r="F40" s="158"/>
    </row>
    <row r="41" spans="1:6" ht="43.5" customHeight="1">
      <c r="A41" s="158"/>
      <c r="B41" s="158"/>
      <c r="C41" s="159"/>
      <c r="D41" s="158"/>
      <c r="E41" s="160"/>
      <c r="F41" s="158"/>
    </row>
    <row r="42" spans="1:6" ht="43.5" customHeight="1">
      <c r="A42" s="158"/>
      <c r="B42" s="158"/>
      <c r="C42" s="159"/>
      <c r="D42" s="158"/>
      <c r="E42" s="160"/>
      <c r="F42" s="158"/>
    </row>
  </sheetData>
  <sheetProtection algorithmName="SHA-512" hashValue="YREWFIXot7NU5KLYohkpxtGUtq9qzqX1/GSfRripqi5EnHQMoVMAupiNzG+p4JpLl978AwDaFXl09kzLUNuPLA==" saltValue="StlkdvhV6RAokhko/fgqJg==" spinCount="100000" sheet="1" selectLockedCells="1"/>
  <customSheetViews>
    <customSheetView guid="{D16ECB37-EC28-43FE-BD47-3A7114793C46}" scale="80" showPageBreaks="1" showGridLines="0" zeroValues="0" printArea="1" hiddenRows="1" hiddenColumns="1" view="pageBreakPreview">
      <selection activeCell="B25" sqref="B25"/>
      <pageMargins left="0.25" right="0.25" top="0.75" bottom="0.25" header="0.5" footer="0.25"/>
      <printOptions horizontalCentered="1"/>
      <pageSetup scale="68" orientation="portrait" r:id="rId1"/>
      <headerFooter alignWithMargins="0">
        <oddFooter>&amp;R&amp;"Arial,Bold"&amp;12PAGE &amp;P of &amp;N</oddFooter>
      </headerFooter>
    </customSheetView>
    <customSheetView guid="{3A279989-B775-4FE0-B80B-D9B19EF06FB8}" scale="80" showPageBreaks="1" showGridLines="0" zeroValues="0" printArea="1" hiddenRows="1" hiddenColumns="1" view="pageBreakPreview" topLeftCell="A4">
      <selection activeCell="B25" sqref="B25"/>
      <pageMargins left="0.25" right="0.25" top="0.75" bottom="0.25" header="0.5" footer="0.25"/>
      <printOptions horizontalCentered="1"/>
      <pageSetup scale="68" orientation="portrait" r:id="rId2"/>
      <headerFooter alignWithMargins="0">
        <oddFooter>&amp;R&amp;"Arial,Bold"&amp;12PAGE &amp;P of &amp;N</oddFooter>
      </headerFooter>
    </customSheetView>
    <customSheetView guid="{94091156-7D66-41B0-B463-5F36D4BD634D}" scale="80" showPageBreaks="1" showGridLines="0" zeroValues="0" printArea="1" hiddenColumns="1" view="pageBreakPreview">
      <selection activeCell="B18" sqref="B18"/>
      <pageMargins left="0.25" right="0.25" top="0.75" bottom="0.25" header="0.5" footer="0.25"/>
      <printOptions horizontalCentered="1"/>
      <pageSetup scale="68" orientation="portrait" r:id="rId3"/>
      <headerFooter alignWithMargins="0">
        <oddFooter>&amp;R&amp;"Arial,Bold"&amp;12PAGE &amp;P of &amp;N</oddFooter>
      </headerFooter>
    </customSheetView>
    <customSheetView guid="{67D3F443-CBF6-4C3B-9EBA-4FC7CEE92243}" scale="80" showPageBreaks="1" showGridLines="0" zeroValues="0" printArea="1" hiddenColumns="1" view="pageBreakPreview" topLeftCell="A16">
      <selection activeCell="C17" sqref="C17"/>
      <pageMargins left="0.25" right="0.25" top="0.75" bottom="0.25" header="0.5" footer="0.25"/>
      <printOptions horizontalCentered="1"/>
      <pageSetup scale="68" orientation="portrait" r:id="rId4"/>
      <headerFooter alignWithMargins="0">
        <oddFooter>&amp;R&amp;"Arial,Bold"&amp;12PAGE &amp;P of &amp;N</oddFooter>
      </headerFooter>
    </customSheetView>
    <customSheetView guid="{8FC47E04-BCF9-4504-9FDA-F8529AE0A203}" scale="80" showPageBreaks="1" showGridLines="0" zeroValues="0" printArea="1" hiddenColumns="1" view="pageBreakPreview">
      <selection activeCell="C17" sqref="C17"/>
      <pageMargins left="0.25" right="0.25" top="0.75" bottom="0.25" header="0.5" footer="0.25"/>
      <printOptions horizontalCentered="1"/>
      <pageSetup scale="68" orientation="portrait" r:id="rId5"/>
      <headerFooter alignWithMargins="0">
        <oddFooter>&amp;R&amp;"Arial,Bold"&amp;12PAGE &amp;P of &amp;N</oddFooter>
      </headerFooter>
    </customSheetView>
    <customSheetView guid="{B1DC5269-D889-4438-853D-005C3B580A35}" scale="76" showGridLines="0" zeroValues="0" hiddenColumns="1" topLeftCell="A34">
      <selection activeCell="C17" sqref="C17"/>
      <rowBreaks count="1" manualBreakCount="1">
        <brk id="41" max="5" man="1"/>
      </rowBreaks>
      <pageMargins left="0.25" right="0.25" top="0.75" bottom="0.25" header="0.5" footer="0.25"/>
      <printOptions horizontalCentered="1"/>
      <pageSetup scale="70" orientation="portrait" r:id="rId6"/>
      <headerFooter alignWithMargins="0">
        <oddFooter>&amp;R&amp;"Arial,Bold"&amp;12PAGE &amp;P of &amp;N</oddFooter>
      </headerFooter>
    </customSheetView>
    <customSheetView guid="{A0F82AFD-A75A-45C4-A55A-D8EC84E8392D}" scale="76" showGridLines="0" zeroValues="0" printArea="1" hiddenColumns="1" topLeftCell="C7">
      <selection activeCell="C22" sqref="C22"/>
      <rowBreaks count="1" manualBreakCount="1">
        <brk id="41" max="5" man="1"/>
      </rowBreaks>
      <pageMargins left="0.25" right="0.25" top="0.75" bottom="0.25" header="0.5" footer="0.25"/>
      <printOptions horizontalCentered="1"/>
      <pageSetup scale="70" orientation="portrait" r:id="rId7"/>
      <headerFooter alignWithMargins="0">
        <oddFooter>&amp;R&amp;"Arial,Bold"&amp;12PAGE &amp;P of &amp;N</oddFooter>
      </headerFooter>
    </customSheetView>
    <customSheetView guid="{334BFE7B-729F-4B5F-BBFA-FE5871D8551A}" scale="76" showGridLines="0" zeroValues="0" hiddenColumns="1" topLeftCell="A7">
      <selection activeCell="C17" sqref="C17"/>
      <rowBreaks count="1" manualBreakCount="1">
        <brk id="41" max="5" man="1"/>
      </rowBreaks>
      <pageMargins left="0.42" right="0.26" top="0.71" bottom="0.511811023622047" header="0.44" footer="0.27559055118110198"/>
      <printOptions horizontalCentered="1"/>
      <pageSetup scale="65" orientation="portrait" r:id="rId8"/>
      <headerFooter alignWithMargins="0">
        <oddFooter>&amp;R&amp;"Arial,Bold"&amp;12PAGE &amp;P of &amp;N</oddFooter>
      </headerFooter>
    </customSheetView>
    <customSheetView guid="{F34A69E2-31EE-443F-8E78-A31E3AA3BE2B}" scale="76" showGridLines="0" zeroValues="0" hiddenColumns="1" topLeftCell="A37">
      <selection activeCell="C17" sqref="C17"/>
      <rowBreaks count="1" manualBreakCount="1">
        <brk id="41" max="5" man="1"/>
      </rowBreaks>
      <pageMargins left="0.42" right="0.26" top="0.71" bottom="0.511811023622047" header="0.44" footer="0.27559055118110198"/>
      <printOptions horizontalCentered="1"/>
      <pageSetup scale="65" orientation="portrait" r:id="rId9"/>
      <headerFooter alignWithMargins="0">
        <oddFooter>&amp;R&amp;"Arial,Bold"&amp;12PAGE &amp;P of &amp;N</oddFooter>
      </headerFooter>
    </customSheetView>
    <customSheetView guid="{C5506FC7-8A4D-43D0-A0D5-B323816310B7}" scale="76" showGridLines="0" zeroValues="0" printArea="1" hiddenColumns="1">
      <selection activeCell="C17" sqref="C17"/>
      <rowBreaks count="1" manualBreakCount="1">
        <brk id="41" max="5" man="1"/>
      </rowBreaks>
      <pageMargins left="0.42" right="0.26" top="0.71" bottom="0.511811023622047" header="0.44" footer="0.27559055118110198"/>
      <printOptions horizontalCentered="1"/>
      <pageSetup scale="65" orientation="portrait" r:id="rId10"/>
      <headerFooter alignWithMargins="0">
        <oddFooter>&amp;R&amp;"Arial,Bold"&amp;12PAGE &amp;P of &amp;N</oddFooter>
      </headerFooter>
    </customSheetView>
    <customSheetView guid="{3E286A90-B39B-4EF7-ADAF-AD9055F4EE3F}" scale="76" showGridLines="0" zeroValues="0" hiddenColumns="1" topLeftCell="A8">
      <selection activeCell="C17" sqref="C17"/>
      <rowBreaks count="1" manualBreakCount="1">
        <brk id="41" max="5" man="1"/>
      </rowBreaks>
      <pageMargins left="0.25" right="0.25" top="0.75" bottom="0.25" header="0.5" footer="0.25"/>
      <printOptions horizontalCentered="1"/>
      <pageSetup scale="70" orientation="portrait" r:id="rId11"/>
      <headerFooter alignWithMargins="0">
        <oddFooter>&amp;R&amp;"Arial,Bold"&amp;12PAGE &amp;P of &amp;N</oddFooter>
      </headerFooter>
    </customSheetView>
    <customSheetView guid="{F9C00FCC-B928-44A4-AE8D-3790B3A7FE91}" scale="76" showGridLines="0" zeroValues="0" hiddenColumns="1" topLeftCell="A16">
      <selection activeCell="C25" sqref="C25"/>
      <rowBreaks count="1" manualBreakCount="1">
        <brk id="41" max="5" man="1"/>
      </rowBreaks>
      <pageMargins left="0.25" right="0.25" top="0.75" bottom="0.25" header="0.5" footer="0.25"/>
      <printOptions horizontalCentered="1"/>
      <pageSetup scale="70" orientation="portrait" r:id="rId12"/>
      <headerFooter alignWithMargins="0">
        <oddFooter>&amp;R&amp;"Arial,Bold"&amp;12PAGE &amp;P of &amp;N</oddFooter>
      </headerFooter>
    </customSheetView>
    <customSheetView guid="{F9504563-F4B8-4B08-8DF4-BD6D3D1F49DF}" scale="76" showGridLines="0" zeroValues="0" hiddenColumns="1" topLeftCell="A19">
      <selection activeCell="C22" sqref="C22"/>
      <rowBreaks count="1" manualBreakCount="1">
        <brk id="41" max="5" man="1"/>
      </rowBreaks>
      <pageMargins left="0.25" right="0.25" top="0.75" bottom="0.25" header="0.5" footer="0.25"/>
      <printOptions horizontalCentered="1"/>
      <pageSetup scale="70" orientation="portrait" r:id="rId13"/>
      <headerFooter alignWithMargins="0">
        <oddFooter>&amp;R&amp;"Arial,Bold"&amp;12PAGE &amp;P of &amp;N</oddFooter>
      </headerFooter>
    </customSheetView>
    <customSheetView guid="{AB88AE96-2A5B-4A72-8703-28C9E47DF5A8}" scale="80" showPageBreaks="1" showGridLines="0" zeroValues="0" printArea="1" hiddenColumns="1" view="pageBreakPreview">
      <selection activeCell="C17" sqref="C17"/>
      <pageMargins left="0.25" right="0.25" top="0.75" bottom="0.25" header="0.5" footer="0.25"/>
      <printOptions horizontalCentered="1"/>
      <pageSetup scale="68" orientation="portrait" r:id="rId14"/>
      <headerFooter alignWithMargins="0">
        <oddFooter>&amp;R&amp;"Arial,Bold"&amp;12PAGE &amp;P of &amp;N</oddFooter>
      </headerFooter>
    </customSheetView>
    <customSheetView guid="{BAC42A29-45E6-4402-B726-C3D139198BC5}" scale="80" showPageBreaks="1" showGridLines="0" zeroValues="0" printArea="1" hiddenColumns="1" view="pageBreakPreview" topLeftCell="A27">
      <selection activeCell="C28" sqref="C28:E28"/>
      <pageMargins left="0.25" right="0.25" top="0.75" bottom="0.25" header="0.5" footer="0.25"/>
      <printOptions horizontalCentered="1"/>
      <pageSetup scale="68" orientation="portrait" r:id="rId15"/>
      <headerFooter alignWithMargins="0">
        <oddFooter>&amp;R&amp;"Arial,Bold"&amp;12PAGE &amp;P of &amp;N</oddFooter>
      </headerFooter>
    </customSheetView>
    <customSheetView guid="{1D1BEC92-0584-42FC-833F-7509E5F404C5}" scale="80" showPageBreaks="1" showGridLines="0" zeroValues="0" printArea="1" hiddenRows="1" hiddenColumns="1" view="pageBreakPreview" topLeftCell="A4">
      <selection activeCell="B25" sqref="B25"/>
      <pageMargins left="0.25" right="0.25" top="0.75" bottom="0.25" header="0.5" footer="0.25"/>
      <printOptions horizontalCentered="1"/>
      <pageSetup scale="68" orientation="portrait" r:id="rId16"/>
      <headerFooter alignWithMargins="0">
        <oddFooter>&amp;R&amp;"Arial,Bold"&amp;12PAGE &amp;P of &amp;N</oddFooter>
      </headerFooter>
    </customSheetView>
  </customSheetViews>
  <mergeCells count="33">
    <mergeCell ref="A30:A31"/>
    <mergeCell ref="D23:E23"/>
    <mergeCell ref="D26:E26"/>
    <mergeCell ref="B24:E24"/>
    <mergeCell ref="B27:C27"/>
    <mergeCell ref="B23:C23"/>
    <mergeCell ref="B29:C29"/>
    <mergeCell ref="B30:E31"/>
    <mergeCell ref="D29:E29"/>
    <mergeCell ref="D27:E27"/>
    <mergeCell ref="B26:C26"/>
    <mergeCell ref="C25:E25"/>
    <mergeCell ref="C28:E28"/>
    <mergeCell ref="D15:E15"/>
    <mergeCell ref="B19:C19"/>
    <mergeCell ref="B17:E17"/>
    <mergeCell ref="D37:E37"/>
    <mergeCell ref="D36:E36"/>
    <mergeCell ref="B34:E34"/>
    <mergeCell ref="B22:C22"/>
    <mergeCell ref="D22:E22"/>
    <mergeCell ref="B20:E20"/>
    <mergeCell ref="D19:E19"/>
    <mergeCell ref="C16:E16"/>
    <mergeCell ref="C18:E18"/>
    <mergeCell ref="C21:E21"/>
    <mergeCell ref="A8:B8"/>
    <mergeCell ref="A1:B1"/>
    <mergeCell ref="A2:J2"/>
    <mergeCell ref="A3:E3"/>
    <mergeCell ref="A5:E5"/>
    <mergeCell ref="A7:B7"/>
    <mergeCell ref="D1:E1"/>
  </mergeCells>
  <printOptions horizontalCentered="1"/>
  <pageMargins left="0.25" right="0.25" top="0.75" bottom="0.25" header="0.5" footer="0.25"/>
  <pageSetup scale="68" orientation="portrait" r:id="rId17"/>
  <headerFooter alignWithMargins="0">
    <oddFooter>&amp;R&amp;"Arial,Bold"&amp;12PAGE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B68"/>
  <sheetViews>
    <sheetView showGridLines="0" showZeros="0" view="pageBreakPreview" topLeftCell="A10" zoomScale="85" zoomScaleNormal="85" zoomScaleSheetLayoutView="85" workbookViewId="0">
      <selection activeCell="D13" sqref="D13"/>
    </sheetView>
  </sheetViews>
  <sheetFormatPr defaultColWidth="11.42578125" defaultRowHeight="15.75"/>
  <cols>
    <col min="1" max="1" width="10.42578125" style="163" customWidth="1"/>
    <col min="2" max="2" width="54.85546875" style="163" customWidth="1"/>
    <col min="3" max="3" width="9.5703125" style="163" customWidth="1"/>
    <col min="4" max="4" width="21.5703125" style="163" customWidth="1"/>
    <col min="5" max="5" width="24.42578125" style="163" customWidth="1"/>
    <col min="6" max="6" width="11.42578125" style="163"/>
    <col min="7" max="7" width="18.85546875" style="163" bestFit="1" customWidth="1"/>
    <col min="8" max="9" width="11.42578125" style="163"/>
    <col min="10" max="10" width="11.42578125" style="163" customWidth="1"/>
    <col min="11" max="11" width="11.42578125" style="163"/>
    <col min="12" max="12" width="11.42578125" style="163" hidden="1" customWidth="1"/>
    <col min="13" max="80" width="11.42578125" style="163" customWidth="1"/>
    <col min="81" max="16384" width="11.42578125" style="163"/>
  </cols>
  <sheetData>
    <row r="1" spans="1:28" s="190" customFormat="1" ht="20.25" customHeight="1">
      <c r="A1" s="1196" t="str">
        <f>'Sch-4'!A1</f>
        <v>SPEC. NO.:  CC/NT/G-COND/DOM/A02/25/01011</v>
      </c>
      <c r="B1" s="1196"/>
      <c r="C1" s="189"/>
      <c r="D1" s="189"/>
      <c r="E1" s="162" t="s">
        <v>557</v>
      </c>
      <c r="G1" s="126"/>
      <c r="AB1" s="191" t="e">
        <f>INSTRUCTIONS!#REF!</f>
        <v>#REF!</v>
      </c>
    </row>
    <row r="2" spans="1:28" s="190" customFormat="1" ht="13.5" customHeight="1">
      <c r="A2" s="1298"/>
      <c r="B2" s="1298"/>
      <c r="C2" s="1298"/>
      <c r="D2" s="1298"/>
      <c r="E2" s="1298"/>
      <c r="F2" s="1298"/>
      <c r="G2" s="1298"/>
      <c r="H2" s="1298"/>
      <c r="I2" s="1298"/>
      <c r="J2" s="1298"/>
      <c r="K2" s="126"/>
      <c r="L2" s="126"/>
      <c r="M2" s="126"/>
      <c r="N2" s="126"/>
      <c r="O2" s="126"/>
      <c r="AB2" s="191" t="e">
        <f>INSTRUCTIONS!#REF!</f>
        <v>#REF!</v>
      </c>
    </row>
    <row r="3" spans="1:28" ht="63" customHeight="1">
      <c r="A3" s="1211" t="str">
        <f>Cover!B2</f>
        <v>Conductor Package CD02 for supply of balance quantity of ACSR MOOSE Conductor for part of Diding – Dhalkebar – Bathnaha Transmission Line corresponding to Tower Package- TW02 associated with Arun-3 HEP in Nepal under Consultancy services to SAPDC.</v>
      </c>
      <c r="B3" s="1211"/>
      <c r="C3" s="1211"/>
      <c r="D3" s="1211"/>
      <c r="E3" s="1211"/>
      <c r="AB3" s="164" t="e">
        <f>INSTRUCTIONS!#REF!</f>
        <v>#REF!</v>
      </c>
    </row>
    <row r="4" spans="1:28" s="165" customFormat="1" ht="9" customHeight="1">
      <c r="A4" s="192"/>
      <c r="B4" s="192"/>
      <c r="C4" s="192"/>
      <c r="D4" s="192"/>
      <c r="E4" s="192"/>
    </row>
    <row r="5" spans="1:28" ht="19.5" customHeight="1">
      <c r="A5" s="1299" t="s">
        <v>57</v>
      </c>
      <c r="B5" s="1299"/>
      <c r="C5" s="1299"/>
      <c r="D5" s="1299"/>
      <c r="E5" s="1299"/>
    </row>
    <row r="6" spans="1:28">
      <c r="A6" s="166"/>
      <c r="B6" s="166"/>
      <c r="C6" s="166"/>
      <c r="D6" s="166"/>
      <c r="E6" s="166"/>
    </row>
    <row r="7" spans="1:28" ht="15.6" customHeight="1">
      <c r="A7" s="1143" t="str">
        <f>'Sch-1a'!A6:A6</f>
        <v>Bidder’s Name and Address (Qualified Licensee) :</v>
      </c>
      <c r="B7" s="1143"/>
      <c r="C7" s="107"/>
      <c r="D7" s="121" t="s">
        <v>20</v>
      </c>
    </row>
    <row r="8" spans="1:28">
      <c r="A8" s="1143">
        <f>'Sch-1a'!A7:A7</f>
        <v>0</v>
      </c>
      <c r="B8" s="1143"/>
      <c r="C8" s="181"/>
      <c r="D8" s="141" t="s">
        <v>21</v>
      </c>
      <c r="L8" s="167">
        <v>0</v>
      </c>
    </row>
    <row r="9" spans="1:28">
      <c r="A9" s="127"/>
      <c r="B9" s="115"/>
      <c r="C9" s="107"/>
      <c r="D9" s="141" t="s">
        <v>115</v>
      </c>
      <c r="L9" s="167">
        <v>0</v>
      </c>
    </row>
    <row r="10" spans="1:28">
      <c r="A10" s="127" t="s">
        <v>114</v>
      </c>
      <c r="B10" s="115">
        <f>'Sch-1a'!B9</f>
        <v>0</v>
      </c>
      <c r="C10" s="107"/>
      <c r="D10" s="141" t="s">
        <v>22</v>
      </c>
      <c r="L10" s="167">
        <v>0</v>
      </c>
    </row>
    <row r="11" spans="1:28">
      <c r="A11" s="109"/>
      <c r="B11" s="115">
        <f>'Sch-1a'!B10</f>
        <v>0</v>
      </c>
      <c r="C11" s="107"/>
      <c r="D11" s="141" t="s">
        <v>116</v>
      </c>
      <c r="L11" s="167" t="s">
        <v>33</v>
      </c>
    </row>
    <row r="12" spans="1:28">
      <c r="A12" s="109"/>
      <c r="B12" s="115">
        <f>'Sch-1a'!B11</f>
        <v>0</v>
      </c>
      <c r="C12" s="166"/>
      <c r="D12" s="141" t="s">
        <v>117</v>
      </c>
    </row>
    <row r="13" spans="1:28">
      <c r="A13" s="109"/>
      <c r="B13" s="115">
        <f>'Sch-1a'!B12</f>
        <v>0</v>
      </c>
      <c r="C13" s="166"/>
      <c r="D13" s="141"/>
    </row>
    <row r="14" spans="1:28">
      <c r="A14" s="109"/>
      <c r="B14" s="115">
        <f>'Sch-1a'!B13</f>
        <v>0</v>
      </c>
      <c r="C14" s="166"/>
      <c r="D14" s="141"/>
    </row>
    <row r="15" spans="1:28" ht="16.5" thickBot="1">
      <c r="A15" s="109"/>
      <c r="B15" s="115"/>
      <c r="C15" s="166"/>
      <c r="D15" s="166"/>
      <c r="E15" s="166"/>
    </row>
    <row r="16" spans="1:28" ht="23.25" customHeight="1">
      <c r="A16" s="168" t="s">
        <v>6</v>
      </c>
      <c r="B16" s="1300" t="s">
        <v>18</v>
      </c>
      <c r="C16" s="1301"/>
      <c r="D16" s="1292" t="s">
        <v>488</v>
      </c>
      <c r="E16" s="1293"/>
    </row>
    <row r="17" spans="1:7" ht="21" customHeight="1">
      <c r="A17" s="169" t="s">
        <v>58</v>
      </c>
      <c r="B17" s="1302" t="s">
        <v>141</v>
      </c>
      <c r="C17" s="1303"/>
      <c r="D17" s="1303"/>
      <c r="E17" s="1283"/>
    </row>
    <row r="18" spans="1:7" ht="60" customHeight="1">
      <c r="A18" s="173"/>
      <c r="B18" s="1304" t="s">
        <v>489</v>
      </c>
      <c r="C18" s="1278"/>
      <c r="D18" s="513"/>
      <c r="E18" s="517">
        <f>'Sch-1a'!I27</f>
        <v>0</v>
      </c>
      <c r="G18" s="188"/>
    </row>
    <row r="19" spans="1:7" ht="21" customHeight="1">
      <c r="A19" s="170" t="s">
        <v>59</v>
      </c>
      <c r="B19" s="1280" t="s">
        <v>143</v>
      </c>
      <c r="C19" s="1281"/>
      <c r="D19" s="1282"/>
      <c r="E19" s="1283"/>
    </row>
    <row r="20" spans="1:7" ht="57" customHeight="1">
      <c r="A20" s="173"/>
      <c r="B20" s="1304" t="s">
        <v>490</v>
      </c>
      <c r="C20" s="1304"/>
      <c r="D20" s="171"/>
      <c r="E20" s="517">
        <f>'Sch-1b '!H27</f>
        <v>0</v>
      </c>
      <c r="G20" s="188"/>
    </row>
    <row r="21" spans="1:7" ht="21" customHeight="1">
      <c r="A21" s="172" t="s">
        <v>60</v>
      </c>
      <c r="B21" s="1280" t="s">
        <v>144</v>
      </c>
      <c r="C21" s="1281"/>
      <c r="D21" s="1282"/>
      <c r="E21" s="1284"/>
    </row>
    <row r="22" spans="1:7" ht="43.5" customHeight="1">
      <c r="A22" s="739"/>
      <c r="B22" s="1289" t="s">
        <v>491</v>
      </c>
      <c r="C22" s="1290"/>
      <c r="D22" s="515"/>
      <c r="E22" s="637">
        <f>'Sch-2'!L23</f>
        <v>0</v>
      </c>
      <c r="G22" s="188"/>
    </row>
    <row r="23" spans="1:7" ht="0.6" customHeight="1">
      <c r="A23" s="740"/>
      <c r="B23" s="705"/>
      <c r="C23" s="706"/>
      <c r="D23" s="515"/>
      <c r="E23" s="727"/>
    </row>
    <row r="24" spans="1:7" ht="21" customHeight="1">
      <c r="A24" s="169" t="s">
        <v>61</v>
      </c>
      <c r="B24" s="1126" t="s">
        <v>145</v>
      </c>
      <c r="C24" s="1127"/>
      <c r="D24" s="1282"/>
      <c r="E24" s="1284"/>
    </row>
    <row r="25" spans="1:7" ht="27" customHeight="1">
      <c r="A25" s="520"/>
      <c r="B25" s="1295" t="s">
        <v>507</v>
      </c>
      <c r="C25" s="1295"/>
      <c r="D25" s="514"/>
      <c r="E25" s="521" t="s">
        <v>343</v>
      </c>
      <c r="G25" s="187"/>
    </row>
    <row r="26" spans="1:7" ht="17.25" hidden="1" customHeight="1">
      <c r="A26" s="172" t="s">
        <v>66</v>
      </c>
      <c r="B26" s="1126" t="s">
        <v>146</v>
      </c>
      <c r="C26" s="1127"/>
      <c r="D26" s="1127"/>
      <c r="E26" s="1294"/>
      <c r="G26" s="188"/>
    </row>
    <row r="27" spans="1:7" ht="26.25" hidden="1" customHeight="1">
      <c r="A27" s="174"/>
      <c r="B27" s="1278" t="s">
        <v>427</v>
      </c>
      <c r="C27" s="1279"/>
      <c r="D27" s="516"/>
      <c r="E27" s="519" t="s">
        <v>343</v>
      </c>
    </row>
    <row r="28" spans="1:7" ht="21" hidden="1" customHeight="1">
      <c r="A28" s="177" t="s">
        <v>67</v>
      </c>
      <c r="B28" s="1126" t="s">
        <v>148</v>
      </c>
      <c r="C28" s="1127"/>
      <c r="D28" s="1127"/>
      <c r="E28" s="1294"/>
    </row>
    <row r="29" spans="1:7" ht="26.25" hidden="1" customHeight="1">
      <c r="A29" s="520"/>
      <c r="B29" s="1278" t="s">
        <v>464</v>
      </c>
      <c r="C29" s="1279"/>
      <c r="D29" s="516"/>
      <c r="E29" s="519" t="s">
        <v>343</v>
      </c>
    </row>
    <row r="30" spans="1:7" ht="19.899999999999999" hidden="1" customHeight="1">
      <c r="A30" s="177"/>
      <c r="B30" s="1306"/>
      <c r="C30" s="1282"/>
      <c r="D30" s="1282"/>
      <c r="E30" s="1284"/>
    </row>
    <row r="31" spans="1:7" ht="24" hidden="1" customHeight="1">
      <c r="A31" s="174"/>
      <c r="B31" s="1289"/>
      <c r="C31" s="1290"/>
      <c r="D31" s="843"/>
      <c r="E31" s="896"/>
    </row>
    <row r="32" spans="1:7" ht="18.75" hidden="1" customHeight="1">
      <c r="A32" s="177"/>
      <c r="B32" s="1277"/>
      <c r="C32" s="1277"/>
      <c r="D32" s="1277"/>
      <c r="E32" s="1277"/>
    </row>
    <row r="33" spans="1:12" ht="19.5" hidden="1" customHeight="1">
      <c r="A33" s="520"/>
      <c r="B33" s="1278"/>
      <c r="C33" s="1279"/>
      <c r="D33" s="179"/>
      <c r="E33" s="895"/>
    </row>
    <row r="34" spans="1:12" ht="18" hidden="1" customHeight="1">
      <c r="A34" s="174"/>
      <c r="B34" s="175"/>
      <c r="C34" s="176"/>
      <c r="D34" s="1285"/>
      <c r="E34" s="1286"/>
    </row>
    <row r="35" spans="1:12" ht="19.5" customHeight="1">
      <c r="A35" s="169" t="s">
        <v>509</v>
      </c>
      <c r="B35" s="1280" t="s">
        <v>511</v>
      </c>
      <c r="C35" s="1281"/>
      <c r="D35" s="1282"/>
      <c r="E35" s="1283"/>
    </row>
    <row r="36" spans="1:12" ht="72.75" customHeight="1">
      <c r="A36" s="520"/>
      <c r="B36" s="1305" t="s">
        <v>351</v>
      </c>
      <c r="C36" s="1279"/>
      <c r="D36" s="178"/>
      <c r="E36" s="518" t="str">
        <f>IF('Sch-6a'!D41=0, "NOT APPLICABLE",'Sch-6a'!D41)</f>
        <v>NOT APPLICABLE</v>
      </c>
    </row>
    <row r="37" spans="1:12" ht="18" customHeight="1">
      <c r="A37" s="172" t="s">
        <v>510</v>
      </c>
      <c r="B37" s="1280" t="s">
        <v>512</v>
      </c>
      <c r="C37" s="1281"/>
      <c r="D37" s="1282"/>
      <c r="E37" s="1284"/>
    </row>
    <row r="38" spans="1:12" ht="70.5" customHeight="1" thickBot="1">
      <c r="A38" s="174"/>
      <c r="B38" s="1289" t="s">
        <v>465</v>
      </c>
      <c r="C38" s="1290"/>
      <c r="D38" s="619"/>
      <c r="E38" s="620" t="str">
        <f>IF('Sch-6b'!Q40=0, "NOT APPLICABLE",'Sch-6b'!Q40)</f>
        <v>NOT APPLICABLE</v>
      </c>
    </row>
    <row r="39" spans="1:12" ht="25.5" customHeight="1" thickBot="1">
      <c r="A39" s="621"/>
      <c r="B39" s="1287" t="s">
        <v>513</v>
      </c>
      <c r="C39" s="622" t="s">
        <v>33</v>
      </c>
      <c r="D39" s="622"/>
      <c r="E39" s="623">
        <f>E18</f>
        <v>0</v>
      </c>
    </row>
    <row r="40" spans="1:12" ht="25.5" customHeight="1" thickBot="1">
      <c r="A40" s="621"/>
      <c r="B40" s="1288"/>
      <c r="C40" s="622" t="s">
        <v>495</v>
      </c>
      <c r="D40" s="622"/>
      <c r="E40" s="623">
        <f>SUM(E20,E22,E25)</f>
        <v>0</v>
      </c>
    </row>
    <row r="41" spans="1:12" ht="16.5" customHeight="1">
      <c r="A41" s="181"/>
      <c r="B41" s="1121"/>
      <c r="C41" s="1291"/>
      <c r="D41" s="1121"/>
      <c r="E41" s="1121"/>
      <c r="F41" s="510"/>
      <c r="H41" s="1276"/>
      <c r="I41" s="1276"/>
      <c r="J41" s="1276"/>
      <c r="K41" s="1276"/>
      <c r="L41" s="1276"/>
    </row>
    <row r="42" spans="1:12" ht="17.25" customHeight="1">
      <c r="B42" s="1121"/>
      <c r="C42" s="1121"/>
      <c r="D42" s="1121"/>
      <c r="E42" s="1121"/>
      <c r="H42" s="1276"/>
      <c r="I42" s="1276"/>
      <c r="J42" s="1276"/>
      <c r="K42" s="1276"/>
      <c r="L42" s="1276"/>
    </row>
    <row r="43" spans="1:12" ht="16.5" customHeight="1">
      <c r="A43" s="182"/>
      <c r="B43" s="182"/>
      <c r="C43" s="182"/>
      <c r="D43" s="182"/>
      <c r="E43" s="182"/>
    </row>
    <row r="44" spans="1:12" ht="12" customHeight="1"/>
    <row r="45" spans="1:12" ht="15.75" customHeight="1">
      <c r="A45" s="163" t="s">
        <v>3</v>
      </c>
      <c r="B45" s="522">
        <f>'Sch-1a'!B32</f>
        <v>0</v>
      </c>
      <c r="C45" s="522"/>
      <c r="D45" s="455" t="s">
        <v>130</v>
      </c>
      <c r="E45" s="1296">
        <f>'Sch-1a'!I32</f>
        <v>0</v>
      </c>
      <c r="F45" s="1297"/>
    </row>
    <row r="46" spans="1:12" ht="12" customHeight="1">
      <c r="C46" s="523"/>
      <c r="D46" s="455"/>
      <c r="E46" s="511"/>
    </row>
    <row r="47" spans="1:12" ht="18.75" customHeight="1">
      <c r="A47" s="163" t="s">
        <v>4</v>
      </c>
      <c r="B47" s="522">
        <f>'Sch-1a'!B33</f>
        <v>0</v>
      </c>
      <c r="C47" s="511"/>
      <c r="D47" s="455" t="s">
        <v>131</v>
      </c>
      <c r="E47" s="648">
        <f>'Sch-1a'!I33</f>
        <v>0</v>
      </c>
    </row>
    <row r="48" spans="1:12" ht="12" customHeight="1">
      <c r="A48" s="183"/>
      <c r="B48" s="183"/>
      <c r="C48" s="183"/>
      <c r="E48" s="185"/>
    </row>
    <row r="49" spans="1:5" ht="12" customHeight="1">
      <c r="A49" s="186"/>
      <c r="B49" s="186"/>
      <c r="C49" s="186"/>
      <c r="E49" s="185"/>
    </row>
    <row r="50" spans="1:5" ht="12" customHeight="1">
      <c r="A50" s="186"/>
      <c r="B50" s="186"/>
      <c r="C50" s="186"/>
      <c r="D50" s="184"/>
      <c r="E50" s="185"/>
    </row>
    <row r="51" spans="1:5" ht="16.5" customHeight="1">
      <c r="A51" s="186"/>
      <c r="B51" s="186"/>
      <c r="C51" s="186"/>
      <c r="D51" s="184"/>
      <c r="E51" s="185"/>
    </row>
    <row r="53" spans="1:5" hidden="1">
      <c r="C53" s="163" t="str">
        <f>C39</f>
        <v>INR</v>
      </c>
      <c r="D53" s="187" t="e">
        <f>D39-#REF!</f>
        <v>#REF!</v>
      </c>
    </row>
    <row r="54" spans="1:5" hidden="1">
      <c r="A54" s="130"/>
      <c r="C54" s="163" t="e">
        <f>#REF!</f>
        <v>#REF!</v>
      </c>
      <c r="D54" s="187" t="e">
        <f>#REF!-#REF!</f>
        <v>#REF!</v>
      </c>
    </row>
    <row r="55" spans="1:5" hidden="1">
      <c r="C55" s="163" t="e">
        <f>#REF!</f>
        <v>#REF!</v>
      </c>
      <c r="D55" s="187" t="e">
        <f>#REF!-#REF!</f>
        <v>#REF!</v>
      </c>
    </row>
    <row r="56" spans="1:5" hidden="1">
      <c r="C56" s="163" t="s">
        <v>33</v>
      </c>
      <c r="D56" s="187" t="e">
        <f>#REF!-D34</f>
        <v>#REF!</v>
      </c>
    </row>
    <row r="57" spans="1:5" hidden="1"/>
    <row r="58" spans="1:5">
      <c r="A58" s="130"/>
    </row>
    <row r="63" spans="1:5">
      <c r="D63" s="188"/>
    </row>
    <row r="68" spans="4:4">
      <c r="D68" s="188"/>
    </row>
  </sheetData>
  <sheetProtection algorithmName="SHA-512" hashValue="e7S7BUaEbGo46Su6ojrFYto6vKjmyq2MhXrMnIBw1JBOb4cXCPzxuP8gQZBuzdUiNsi/7Q9+Al3nWTZg0kIbnQ==" saltValue="9Yrk8NwcTjc3EZKveY+4VA==" spinCount="100000" sheet="1" selectLockedCells="1"/>
  <customSheetViews>
    <customSheetView guid="{D16ECB37-EC28-43FE-BD47-3A7114793C46}" scale="85" showPageBreaks="1" showGridLines="0" zeroValues="0" fitToPage="1" printArea="1" hiddenRows="1" hiddenColumns="1" view="pageBreakPreview" topLeftCell="A10">
      <selection activeCell="D13" sqref="D13"/>
      <rowBreaks count="1" manualBreakCount="1">
        <brk id="31" max="4" man="1"/>
      </rowBreaks>
      <pageMargins left="0.25" right="0.25" top="0.51" bottom="0.25" header="0.32" footer="0.25"/>
      <printOptions horizontalCentered="1"/>
      <pageSetup paperSize="9" scale="83" orientation="portrait" r:id="rId1"/>
      <headerFooter alignWithMargins="0">
        <oddHeader xml:space="preserve">&amp;R&amp;"Arial,Bold"&amp;11
</oddHeader>
        <oddFooter>&amp;R&amp;"Arial,Bold"&amp;12PAGE &amp;P of &amp;N</oddFooter>
      </headerFooter>
    </customSheetView>
    <customSheetView guid="{3A279989-B775-4FE0-B80B-D9B19EF06FB8}" scale="85" showPageBreaks="1" showGridLines="0" zeroValues="0" fitToPage="1" printArea="1" hiddenRows="1" hiddenColumns="1" view="pageBreakPreview" topLeftCell="A19">
      <selection activeCell="D13" sqref="D13"/>
      <rowBreaks count="1" manualBreakCount="1">
        <brk id="31" max="4" man="1"/>
      </rowBreaks>
      <pageMargins left="0.25" right="0.25" top="0.51" bottom="0.25" header="0.32" footer="0.25"/>
      <printOptions horizontalCentered="1"/>
      <pageSetup paperSize="9" scale="83" orientation="portrait" r:id="rId2"/>
      <headerFooter alignWithMargins="0">
        <oddHeader xml:space="preserve">&amp;R&amp;"Arial,Bold"&amp;11
</oddHeader>
        <oddFooter>&amp;R&amp;"Arial,Bold"&amp;12PAGE &amp;P of &amp;N</oddFooter>
      </headerFooter>
    </customSheetView>
    <customSheetView guid="{94091156-7D66-41B0-B463-5F36D4BD634D}" scale="85" showPageBreaks="1" showGridLines="0" zeroValues="0" fitToPage="1" printArea="1" hiddenRows="1" hiddenColumns="1" view="pageBreakPreview">
      <selection activeCell="B10" sqref="B10:B13"/>
      <rowBreaks count="1" manualBreakCount="1">
        <brk id="31" max="4" man="1"/>
      </rowBreaks>
      <pageMargins left="0.25" right="0.25" top="0.51" bottom="0.25" header="0.32" footer="0.25"/>
      <printOptions horizontalCentered="1"/>
      <pageSetup paperSize="9" scale="75" orientation="portrait" r:id="rId3"/>
      <headerFooter alignWithMargins="0">
        <oddHeader xml:space="preserve">&amp;R&amp;"Arial,Bold"&amp;11
</oddHeader>
        <oddFooter>&amp;R&amp;"Arial,Bold"&amp;12PAGE &amp;P of &amp;N</oddFooter>
      </headerFooter>
    </customSheetView>
    <customSheetView guid="{67D3F443-CBF6-4C3B-9EBA-4FC7CEE92243}" scale="85" showPageBreaks="1" showGridLines="0" zeroValues="0" fitToPage="1" printArea="1" hiddenRows="1" hiddenColumns="1" view="pageBreakPreview">
      <selection activeCell="K20" sqref="K20"/>
      <rowBreaks count="1" manualBreakCount="1">
        <brk id="29" max="4" man="1"/>
      </rowBreaks>
      <pageMargins left="0.25" right="0.25" top="0.51" bottom="0.25" header="0.32" footer="0.25"/>
      <printOptions horizontalCentered="1"/>
      <pageSetup paperSize="9" scale="71" orientation="portrait" r:id="rId4"/>
      <headerFooter alignWithMargins="0">
        <oddHeader xml:space="preserve">&amp;R&amp;"Arial,Bold"&amp;11
</oddHeader>
        <oddFooter>&amp;R&amp;"Arial,Bold"&amp;12PAGE &amp;P of &amp;N</oddFooter>
      </headerFooter>
    </customSheetView>
    <customSheetView guid="{8FC47E04-BCF9-4504-9FDA-F8529AE0A203}" scale="85" showPageBreaks="1" showGridLines="0" zeroValues="0" fitToPage="1" printArea="1" hiddenRows="1" hiddenColumns="1" view="pageBreakPreview">
      <selection activeCell="I34" sqref="I34"/>
      <rowBreaks count="1" manualBreakCount="1">
        <brk id="29" max="4" man="1"/>
      </rowBreaks>
      <pageMargins left="0.25" right="0.25" top="0.51" bottom="0.25" header="0.32" footer="0.25"/>
      <printOptions horizontalCentered="1"/>
      <pageSetup paperSize="9" scale="73" orientation="portrait" r:id="rId5"/>
      <headerFooter alignWithMargins="0">
        <oddHeader xml:space="preserve">&amp;R&amp;"Arial,Bold"&amp;11
</oddHeader>
        <oddFooter>&amp;R&amp;"Arial,Bold"&amp;12PAGE &amp;P of &amp;N</oddFooter>
      </headerFooter>
    </customSheetView>
    <customSheetView guid="{B1DC5269-D889-4438-853D-005C3B580A35}" scale="85" showGridLines="0" zeroValues="0" hiddenRows="1" hiddenColumns="1" topLeftCell="A46">
      <selection activeCell="A3" sqref="A3:E3"/>
      <rowBreaks count="1" manualBreakCount="1">
        <brk id="41" max="4" man="1"/>
      </rowBreaks>
      <pageMargins left="0.25" right="0.25" top="0.75" bottom="0.25" header="0.5" footer="0.25"/>
      <printOptions horizontalCentered="1"/>
      <pageSetup paperSize="9" scale="80" fitToHeight="0" orientation="portrait" r:id="rId6"/>
      <headerFooter alignWithMargins="0">
        <oddHeader xml:space="preserve">&amp;R&amp;"Arial,Bold"&amp;11
</oddHeader>
        <oddFooter>&amp;R&amp;"Arial,Bold"&amp;12PAGE &amp;P of &amp;N</oddFooter>
      </headerFooter>
    </customSheetView>
    <customSheetView guid="{A0F82AFD-A75A-45C4-A55A-D8EC84E8392D}" scale="85" showGridLines="0" zeroValues="0" hiddenRows="1" hiddenColumns="1" topLeftCell="A10">
      <selection activeCell="F61" sqref="F61"/>
      <rowBreaks count="1" manualBreakCount="1">
        <brk id="41" max="4" man="1"/>
      </rowBreaks>
      <pageMargins left="0.25" right="0.25" top="0.75" bottom="0.25" header="0.5" footer="0.25"/>
      <printOptions horizontalCentered="1"/>
      <pageSetup paperSize="9" scale="80" fitToHeight="0" orientation="portrait" r:id="rId7"/>
      <headerFooter alignWithMargins="0">
        <oddHeader xml:space="preserve">&amp;R&amp;"Arial,Bold"&amp;11
</oddHeader>
        <oddFooter>&amp;R&amp;"Arial,Bold"&amp;12PAGE &amp;P of &amp;N</oddFooter>
      </headerFooter>
    </customSheetView>
    <customSheetView guid="{334BFE7B-729F-4B5F-BBFA-FE5871D8551A}" scale="85" showGridLines="0" zeroValues="0" hiddenRows="1" hiddenColumns="1" topLeftCell="A40">
      <selection activeCell="F61" sqref="F61"/>
      <rowBreaks count="1" manualBreakCount="1">
        <brk id="41" max="4" man="1"/>
      </rowBreaks>
      <pageMargins left="0.44" right="0.25" top="0.77" bottom="0.63" header="0.48" footer="0.36"/>
      <printOptions horizontalCentered="1"/>
      <pageSetup paperSize="9" scale="77" fitToHeight="0" orientation="portrait" r:id="rId8"/>
      <headerFooter alignWithMargins="0">
        <oddHeader xml:space="preserve">&amp;R&amp;"Arial,Bold"&amp;11
</oddHeader>
        <oddFooter>&amp;R&amp;"Arial,Bold"&amp;12PAGE &amp;P of &amp;N</oddFooter>
      </headerFooter>
    </customSheetView>
    <customSheetView guid="{F34A69E2-31EE-443F-8E78-A31E3AA3BE2B}" scale="85" showGridLines="0" zeroValues="0" hiddenRows="1" hiddenColumns="1" topLeftCell="A40">
      <selection activeCell="F61" sqref="F61"/>
      <rowBreaks count="1" manualBreakCount="1">
        <brk id="41" max="4" man="1"/>
      </rowBreaks>
      <pageMargins left="0.44" right="0.25" top="0.77" bottom="0.63" header="0.48" footer="0.36"/>
      <printOptions horizontalCentered="1"/>
      <pageSetup paperSize="9" scale="77" fitToHeight="0" orientation="portrait" r:id="rId9"/>
      <headerFooter alignWithMargins="0">
        <oddHeader xml:space="preserve">&amp;R&amp;"Arial,Bold"&amp;11
</oddHeader>
        <oddFooter>&amp;R&amp;"Arial,Bold"&amp;12PAGE &amp;P of &amp;N</oddFooter>
      </headerFooter>
    </customSheetView>
    <customSheetView guid="{C5506FC7-8A4D-43D0-A0D5-B323816310B7}" scale="85" showGridLines="0" zeroValues="0" printArea="1" hiddenRows="1" hiddenColumns="1">
      <selection activeCell="F61" sqref="F61"/>
      <rowBreaks count="1" manualBreakCount="1">
        <brk id="41" max="4" man="1"/>
      </rowBreaks>
      <pageMargins left="0.44" right="0.25" top="0.77" bottom="0.63" header="0.48" footer="0.36"/>
      <printOptions horizontalCentered="1"/>
      <pageSetup paperSize="9" scale="77" fitToHeight="0" orientation="portrait" r:id="rId10"/>
      <headerFooter alignWithMargins="0">
        <oddHeader xml:space="preserve">&amp;R&amp;"Arial,Bold"&amp;11
</oddHeader>
        <oddFooter>&amp;R&amp;"Arial,Bold"&amp;12PAGE &amp;P of &amp;N</oddFooter>
      </headerFooter>
    </customSheetView>
    <customSheetView guid="{3E286A90-B39B-4EF7-ADAF-AD9055F4EE3F}" scale="85" showGridLines="0" zeroValues="0" hiddenRows="1" hiddenColumns="1" topLeftCell="A10">
      <selection activeCell="A3" sqref="A3:E3"/>
      <rowBreaks count="1" manualBreakCount="1">
        <brk id="41" max="4" man="1"/>
      </rowBreaks>
      <pageMargins left="0.25" right="0.25" top="0.75" bottom="0.25" header="0.5" footer="0.25"/>
      <printOptions horizontalCentered="1"/>
      <pageSetup paperSize="9" scale="80" fitToHeight="0" orientation="portrait" r:id="rId11"/>
      <headerFooter alignWithMargins="0">
        <oddHeader xml:space="preserve">&amp;R&amp;"Arial,Bold"&amp;11
</oddHeader>
        <oddFooter>&amp;R&amp;"Arial,Bold"&amp;12PAGE &amp;P of &amp;N</oddFooter>
      </headerFooter>
    </customSheetView>
    <customSheetView guid="{F9C00FCC-B928-44A4-AE8D-3790B3A7FE91}" scale="85" showGridLines="0" zeroValues="0" hiddenRows="1" hiddenColumns="1" topLeftCell="A47">
      <selection activeCell="F65" sqref="F65"/>
      <rowBreaks count="1" manualBreakCount="1">
        <brk id="45" max="4" man="1"/>
      </rowBreaks>
      <pageMargins left="0.25" right="0.25" top="0.75" bottom="0.25" header="0.5" footer="0.25"/>
      <printOptions horizontalCentered="1"/>
      <pageSetup paperSize="9" scale="80" fitToHeight="0" orientation="portrait" r:id="rId12"/>
      <headerFooter alignWithMargins="0">
        <oddHeader xml:space="preserve">&amp;R&amp;"Arial,Bold"&amp;11
</oddHeader>
        <oddFooter>&amp;R&amp;"Arial,Bold"&amp;12PAGE &amp;P of &amp;N</oddFooter>
      </headerFooter>
    </customSheetView>
    <customSheetView guid="{F9504563-F4B8-4B08-8DF4-BD6D3D1F49DF}" scale="85" showGridLines="0" zeroValues="0" hiddenRows="1" hiddenColumns="1" topLeftCell="A23">
      <selection activeCell="F65" sqref="F65"/>
      <rowBreaks count="1" manualBreakCount="1">
        <brk id="45" max="4" man="1"/>
      </rowBreaks>
      <pageMargins left="0.25" right="0.25" top="0.75" bottom="0.25" header="0.5" footer="0.25"/>
      <printOptions horizontalCentered="1"/>
      <pageSetup paperSize="9" scale="80" fitToHeight="0" orientation="portrait" r:id="rId13"/>
      <headerFooter alignWithMargins="0">
        <oddHeader xml:space="preserve">&amp;R&amp;"Arial,Bold"&amp;11
</oddHeader>
        <oddFooter>&amp;R&amp;"Arial,Bold"&amp;12PAGE &amp;P of &amp;N</oddFooter>
      </headerFooter>
    </customSheetView>
    <customSheetView guid="{AB88AE96-2A5B-4A72-8703-28C9E47DF5A8}" scale="85" showPageBreaks="1" showGridLines="0" zeroValues="0" fitToPage="1" printArea="1" hiddenRows="1" hiddenColumns="1" view="pageBreakPreview">
      <selection activeCell="I34" sqref="I34"/>
      <rowBreaks count="1" manualBreakCount="1">
        <brk id="29" max="4" man="1"/>
      </rowBreaks>
      <pageMargins left="0.25" right="0.25" top="0.51" bottom="0.25" header="0.32" footer="0.25"/>
      <printOptions horizontalCentered="1"/>
      <pageSetup paperSize="9" scale="73" orientation="portrait" r:id="rId14"/>
      <headerFooter alignWithMargins="0">
        <oddHeader xml:space="preserve">&amp;R&amp;"Arial,Bold"&amp;11
</oddHeader>
        <oddFooter>&amp;R&amp;"Arial,Bold"&amp;12PAGE &amp;P of &amp;N</oddFooter>
      </headerFooter>
    </customSheetView>
    <customSheetView guid="{BAC42A29-45E6-4402-B726-C3D139198BC5}" scale="85" showPageBreaks="1" showGridLines="0" zeroValues="0" fitToPage="1" printArea="1" hiddenRows="1" hiddenColumns="1" view="pageBreakPreview">
      <selection activeCell="E40" sqref="E40"/>
      <rowBreaks count="1" manualBreakCount="1">
        <brk id="31" max="4" man="1"/>
      </rowBreaks>
      <pageMargins left="0.25" right="0.25" top="0.51" bottom="0.25" header="0.32" footer="0.25"/>
      <printOptions horizontalCentered="1"/>
      <pageSetup paperSize="9" scale="81" orientation="portrait" r:id="rId15"/>
      <headerFooter alignWithMargins="0">
        <oddHeader xml:space="preserve">&amp;R&amp;"Arial,Bold"&amp;11
</oddHeader>
        <oddFooter>&amp;R&amp;"Arial,Bold"&amp;12PAGE &amp;P of &amp;N</oddFooter>
      </headerFooter>
    </customSheetView>
    <customSheetView guid="{1D1BEC92-0584-42FC-833F-7509E5F404C5}" scale="85" showPageBreaks="1" showGridLines="0" zeroValues="0" fitToPage="1" printArea="1" hiddenRows="1" hiddenColumns="1" view="pageBreakPreview" topLeftCell="A19">
      <selection activeCell="D13" sqref="D13"/>
      <rowBreaks count="1" manualBreakCount="1">
        <brk id="31" max="4" man="1"/>
      </rowBreaks>
      <pageMargins left="0.25" right="0.25" top="0.51" bottom="0.25" header="0.32" footer="0.25"/>
      <printOptions horizontalCentered="1"/>
      <pageSetup paperSize="9" scale="83" orientation="portrait" r:id="rId16"/>
      <headerFooter alignWithMargins="0">
        <oddHeader xml:space="preserve">&amp;R&amp;"Arial,Bold"&amp;11
</oddHeader>
        <oddFooter>&amp;R&amp;"Arial,Bold"&amp;12PAGE &amp;P of &amp;N</oddFooter>
      </headerFooter>
    </customSheetView>
  </customSheetViews>
  <mergeCells count="34">
    <mergeCell ref="E45:F45"/>
    <mergeCell ref="A1:B1"/>
    <mergeCell ref="A2:J2"/>
    <mergeCell ref="A3:E3"/>
    <mergeCell ref="A5:E5"/>
    <mergeCell ref="A7:B7"/>
    <mergeCell ref="B16:C16"/>
    <mergeCell ref="B17:E17"/>
    <mergeCell ref="B18:C18"/>
    <mergeCell ref="B19:E19"/>
    <mergeCell ref="B20:C20"/>
    <mergeCell ref="B21:E21"/>
    <mergeCell ref="B36:C36"/>
    <mergeCell ref="B22:C22"/>
    <mergeCell ref="B29:C29"/>
    <mergeCell ref="B30:E30"/>
    <mergeCell ref="B31:C31"/>
    <mergeCell ref="A8:B8"/>
    <mergeCell ref="D16:E16"/>
    <mergeCell ref="B28:E28"/>
    <mergeCell ref="B27:C27"/>
    <mergeCell ref="B26:E26"/>
    <mergeCell ref="B24:E24"/>
    <mergeCell ref="B25:C25"/>
    <mergeCell ref="H41:L42"/>
    <mergeCell ref="B42:E42"/>
    <mergeCell ref="B32:E32"/>
    <mergeCell ref="B33:C33"/>
    <mergeCell ref="B35:E35"/>
    <mergeCell ref="B37:E37"/>
    <mergeCell ref="D34:E34"/>
    <mergeCell ref="B39:B40"/>
    <mergeCell ref="B38:C38"/>
    <mergeCell ref="B41:E41"/>
  </mergeCells>
  <dataValidations count="1">
    <dataValidation type="decimal" allowBlank="1" showInputMessage="1" showErrorMessage="1" error="Please enter numeric value only." sqref="F41" xr:uid="{00000000-0002-0000-0B00-000000000000}">
      <formula1>0</formula1>
      <formula2>100</formula2>
    </dataValidation>
  </dataValidations>
  <printOptions horizontalCentered="1"/>
  <pageMargins left="0.25" right="0.25" top="0.51" bottom="0.25" header="0.32" footer="0.25"/>
  <pageSetup paperSize="9" scale="83" orientation="portrait" r:id="rId17"/>
  <headerFooter alignWithMargins="0">
    <oddHeader xml:space="preserve">&amp;R&amp;"Arial,Bold"&amp;11
</oddHeader>
    <oddFooter>&amp;R&amp;"Arial,Bold"&amp;12PAGE &amp;P of &amp;N</oddFooter>
  </headerFooter>
  <rowBreaks count="1" manualBreakCount="1">
    <brk id="3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B63"/>
  <sheetViews>
    <sheetView showGridLines="0" showZeros="0" view="pageBreakPreview" zoomScale="85" zoomScaleNormal="75" zoomScaleSheetLayoutView="85" workbookViewId="0">
      <selection activeCell="K73" sqref="K73"/>
    </sheetView>
  </sheetViews>
  <sheetFormatPr defaultColWidth="11.42578125" defaultRowHeight="15.75"/>
  <cols>
    <col min="1" max="1" width="10.42578125" style="130" customWidth="1"/>
    <col min="2" max="2" width="50.42578125" style="130" customWidth="1"/>
    <col min="3" max="3" width="9.5703125" style="130" customWidth="1"/>
    <col min="4" max="4" width="21.85546875" style="130" customWidth="1"/>
    <col min="5" max="5" width="26.7109375" style="130" customWidth="1"/>
    <col min="6" max="6" width="20" style="130" hidden="1" customWidth="1"/>
    <col min="7" max="7" width="22.42578125" style="130" hidden="1" customWidth="1"/>
    <col min="8" max="8" width="11.42578125" style="130" customWidth="1"/>
    <col min="9" max="9" width="11.42578125" style="130"/>
    <col min="10" max="10" width="11.42578125" style="130" customWidth="1"/>
    <col min="11" max="16384" width="11.42578125" style="130"/>
  </cols>
  <sheetData>
    <row r="1" spans="1:28" s="229" customFormat="1" ht="39" customHeight="1">
      <c r="A1" s="1307" t="str">
        <f>'Sch-5 '!A1</f>
        <v>SPEC. NO.:  CC/NT/G-COND/DOM/A02/25/01011</v>
      </c>
      <c r="B1" s="1307"/>
      <c r="C1" s="228"/>
      <c r="D1" s="1308" t="s">
        <v>556</v>
      </c>
      <c r="E1" s="1308"/>
      <c r="G1" s="230"/>
      <c r="AB1" s="231" t="e">
        <f>INSTRUCTIONS!#REF!</f>
        <v>#REF!</v>
      </c>
    </row>
    <row r="2" spans="1:28" s="136" customFormat="1" ht="13.5" customHeight="1">
      <c r="A2" s="1236"/>
      <c r="B2" s="1236"/>
      <c r="C2" s="1236"/>
      <c r="D2" s="1236"/>
      <c r="E2" s="1236"/>
      <c r="F2" s="1236"/>
      <c r="G2" s="1236"/>
      <c r="H2" s="1236"/>
      <c r="I2" s="1236"/>
      <c r="J2" s="1236"/>
      <c r="K2" s="135"/>
      <c r="L2" s="135"/>
      <c r="M2" s="135"/>
      <c r="N2" s="135"/>
      <c r="O2" s="135"/>
      <c r="AB2" s="194" t="e">
        <f>INSTRUCTIONS!#REF!</f>
        <v>#REF!</v>
      </c>
    </row>
    <row r="3" spans="1:28" ht="81" customHeight="1">
      <c r="A3" s="1309" t="str">
        <f>Cover!B2</f>
        <v>Conductor Package CD02 for supply of balance quantity of ACSR MOOSE Conductor for part of Diding – Dhalkebar – Bathnaha Transmission Line corresponding to Tower Package- TW02 associated with Arun-3 HEP in Nepal under Consultancy services to SAPDC.</v>
      </c>
      <c r="B3" s="1310"/>
      <c r="C3" s="1310"/>
      <c r="D3" s="1310"/>
      <c r="E3" s="1310"/>
      <c r="F3" s="195"/>
      <c r="G3" s="195"/>
      <c r="H3" s="195"/>
      <c r="I3" s="195"/>
      <c r="J3" s="195"/>
      <c r="K3" s="195"/>
      <c r="L3" s="195"/>
      <c r="M3" s="195"/>
      <c r="N3" s="195"/>
      <c r="O3" s="195"/>
      <c r="AB3" s="194" t="e">
        <f>INSTRUCTIONS!#REF!</f>
        <v>#REF!</v>
      </c>
    </row>
    <row r="4" spans="1:28" ht="18.75" customHeight="1">
      <c r="A4" s="1311" t="s">
        <v>172</v>
      </c>
      <c r="B4" s="1311"/>
      <c r="C4" s="1311"/>
      <c r="D4" s="1311"/>
      <c r="E4" s="1311"/>
      <c r="F4" s="195"/>
      <c r="G4" s="195"/>
      <c r="H4" s="195"/>
      <c r="I4" s="195"/>
      <c r="J4" s="195"/>
      <c r="K4" s="195"/>
      <c r="L4" s="195"/>
      <c r="M4" s="195"/>
      <c r="N4" s="195"/>
      <c r="O4" s="195"/>
      <c r="AB4" s="194" t="s">
        <v>33</v>
      </c>
    </row>
    <row r="5" spans="1:28">
      <c r="A5" s="196"/>
      <c r="B5" s="196"/>
      <c r="C5" s="196"/>
      <c r="D5" s="196"/>
      <c r="E5" s="196"/>
      <c r="F5" s="195"/>
      <c r="G5" s="195"/>
      <c r="H5" s="195"/>
      <c r="I5" s="195"/>
      <c r="J5" s="195"/>
      <c r="K5" s="195"/>
      <c r="L5" s="195"/>
      <c r="M5" s="195"/>
      <c r="N5" s="195"/>
      <c r="O5" s="195"/>
      <c r="AB5" s="194"/>
    </row>
    <row r="6" spans="1:28">
      <c r="A6" s="1245" t="str">
        <f>'Sch-1a'!A6:A6</f>
        <v>Bidder’s Name and Address (Qualified Licensee) :</v>
      </c>
      <c r="B6" s="1245"/>
      <c r="C6" s="197"/>
      <c r="D6" s="140" t="s">
        <v>20</v>
      </c>
      <c r="E6" s="195"/>
      <c r="F6" s="195"/>
      <c r="G6" s="195"/>
      <c r="H6" s="195"/>
      <c r="I6" s="195"/>
      <c r="J6" s="195"/>
      <c r="K6" s="195"/>
      <c r="L6" s="195"/>
      <c r="M6" s="195"/>
      <c r="N6" s="195"/>
      <c r="O6" s="195"/>
    </row>
    <row r="7" spans="1:28">
      <c r="A7" s="1245">
        <f>'Sch-1a'!A7:A7</f>
        <v>0</v>
      </c>
      <c r="B7" s="1245"/>
      <c r="C7" s="689"/>
      <c r="D7" s="141" t="s">
        <v>21</v>
      </c>
      <c r="E7" s="195"/>
      <c r="F7" s="195"/>
      <c r="G7" s="551"/>
      <c r="H7" s="195"/>
      <c r="I7" s="195"/>
      <c r="J7" s="195"/>
      <c r="K7" s="195"/>
      <c r="L7" s="195"/>
      <c r="M7" s="195"/>
      <c r="N7" s="195"/>
      <c r="O7" s="195"/>
    </row>
    <row r="8" spans="1:28">
      <c r="A8" s="127"/>
      <c r="B8" s="115"/>
      <c r="C8" s="107"/>
      <c r="D8" s="141" t="s">
        <v>466</v>
      </c>
      <c r="E8" s="195"/>
      <c r="F8" s="195"/>
      <c r="G8" s="551"/>
      <c r="H8" s="195"/>
      <c r="I8" s="195"/>
      <c r="J8" s="195"/>
      <c r="K8" s="195"/>
      <c r="L8" s="195"/>
      <c r="M8" s="195"/>
      <c r="N8" s="195"/>
      <c r="O8" s="195"/>
    </row>
    <row r="9" spans="1:28">
      <c r="A9" s="127" t="s">
        <v>114</v>
      </c>
      <c r="B9" s="115">
        <f>'Sch-1a'!B9</f>
        <v>0</v>
      </c>
      <c r="C9" s="107"/>
      <c r="D9" s="141" t="s">
        <v>22</v>
      </c>
      <c r="E9" s="195"/>
      <c r="F9" s="195"/>
      <c r="G9" s="551"/>
      <c r="H9" s="195"/>
      <c r="I9" s="195"/>
      <c r="J9" s="195"/>
      <c r="K9" s="195"/>
      <c r="L9" s="195"/>
      <c r="M9" s="195"/>
      <c r="N9" s="195"/>
      <c r="O9" s="195"/>
    </row>
    <row r="10" spans="1:28">
      <c r="A10" s="109"/>
      <c r="B10" s="115">
        <f>'Sch-1a'!B10</f>
        <v>0</v>
      </c>
      <c r="C10" s="107"/>
      <c r="D10" s="141" t="s">
        <v>116</v>
      </c>
      <c r="E10" s="195"/>
      <c r="F10" s="195"/>
      <c r="G10" s="551"/>
      <c r="H10" s="195"/>
      <c r="I10" s="195"/>
      <c r="J10" s="195"/>
      <c r="K10" s="195"/>
      <c r="L10" s="195"/>
      <c r="M10" s="195"/>
      <c r="N10" s="195"/>
      <c r="O10" s="195"/>
    </row>
    <row r="11" spans="1:28">
      <c r="A11" s="109"/>
      <c r="B11" s="115">
        <f>'Sch-1a'!B11</f>
        <v>0</v>
      </c>
      <c r="C11" s="166"/>
      <c r="D11" s="141" t="s">
        <v>117</v>
      </c>
      <c r="E11" s="195"/>
      <c r="F11" s="195"/>
      <c r="G11" s="195"/>
      <c r="H11" s="195"/>
      <c r="I11" s="195"/>
      <c r="J11" s="195"/>
      <c r="K11" s="195"/>
      <c r="L11" s="195"/>
      <c r="M11" s="195"/>
      <c r="N11" s="195"/>
      <c r="O11" s="195"/>
    </row>
    <row r="12" spans="1:28">
      <c r="A12" s="109"/>
      <c r="B12" s="115"/>
      <c r="C12" s="166"/>
      <c r="D12" s="141"/>
      <c r="E12" s="195"/>
      <c r="F12" s="195"/>
      <c r="G12" s="195"/>
      <c r="H12" s="195"/>
      <c r="I12" s="195"/>
      <c r="J12" s="195"/>
      <c r="K12" s="195"/>
      <c r="L12" s="195"/>
      <c r="M12" s="195"/>
      <c r="N12" s="195"/>
      <c r="O12" s="195"/>
    </row>
    <row r="13" spans="1:28">
      <c r="A13" s="109"/>
      <c r="B13" s="115">
        <f>'Sch-1a'!B13</f>
        <v>0</v>
      </c>
      <c r="C13" s="166"/>
      <c r="D13" s="141"/>
      <c r="E13" s="195"/>
      <c r="F13" s="195"/>
      <c r="G13" s="195"/>
      <c r="H13" s="195"/>
      <c r="I13" s="195"/>
      <c r="J13" s="195"/>
      <c r="K13" s="195"/>
      <c r="L13" s="195"/>
      <c r="M13" s="195"/>
      <c r="N13" s="195"/>
      <c r="O13" s="195"/>
    </row>
    <row r="14" spans="1:28" ht="16.5" thickBot="1">
      <c r="A14" s="196"/>
      <c r="B14" s="196"/>
      <c r="C14" s="196"/>
      <c r="D14" s="196"/>
      <c r="E14" s="196"/>
      <c r="F14" s="195"/>
      <c r="G14" s="195"/>
      <c r="H14" s="195"/>
      <c r="I14" s="195"/>
      <c r="J14" s="195"/>
      <c r="K14" s="195"/>
      <c r="L14" s="195"/>
      <c r="M14" s="195"/>
      <c r="N14" s="195"/>
      <c r="O14" s="195"/>
    </row>
    <row r="15" spans="1:28" ht="27.75" customHeight="1">
      <c r="A15" s="198" t="s">
        <v>6</v>
      </c>
      <c r="B15" s="1312" t="s">
        <v>18</v>
      </c>
      <c r="C15" s="1313"/>
      <c r="D15" s="1317" t="s">
        <v>492</v>
      </c>
      <c r="E15" s="1318"/>
      <c r="F15" s="195"/>
      <c r="G15" s="195"/>
      <c r="H15" s="195"/>
      <c r="I15" s="195"/>
      <c r="J15" s="195"/>
      <c r="K15" s="195"/>
      <c r="L15" s="195"/>
      <c r="M15" s="195"/>
      <c r="N15" s="195"/>
      <c r="O15" s="195"/>
    </row>
    <row r="16" spans="1:28" ht="21" customHeight="1">
      <c r="A16" s="199" t="s">
        <v>58</v>
      </c>
      <c r="B16" s="1314" t="s">
        <v>141</v>
      </c>
      <c r="C16" s="1315"/>
      <c r="D16" s="1315"/>
      <c r="E16" s="1316"/>
      <c r="F16" s="196" t="s">
        <v>362</v>
      </c>
      <c r="G16" s="196" t="s">
        <v>363</v>
      </c>
      <c r="H16" s="195"/>
      <c r="I16" s="195"/>
      <c r="J16" s="195"/>
      <c r="K16" s="195"/>
      <c r="L16" s="195"/>
      <c r="M16" s="195"/>
      <c r="N16" s="195"/>
      <c r="O16" s="195"/>
    </row>
    <row r="17" spans="1:15" ht="59.25" customHeight="1">
      <c r="A17" s="200"/>
      <c r="B17" s="1304" t="s">
        <v>493</v>
      </c>
      <c r="C17" s="1278"/>
      <c r="D17" s="525"/>
      <c r="E17" s="645">
        <f>F17*G17</f>
        <v>0</v>
      </c>
      <c r="F17" s="827">
        <f>'Letter of Discount'!I54</f>
        <v>1</v>
      </c>
      <c r="G17" s="829">
        <f>'Sch-5 '!E18</f>
        <v>0</v>
      </c>
      <c r="H17" s="195"/>
      <c r="I17" s="195"/>
      <c r="J17" s="195"/>
      <c r="K17" s="195"/>
      <c r="L17" s="195"/>
      <c r="M17" s="195"/>
      <c r="N17" s="195"/>
      <c r="O17" s="195"/>
    </row>
    <row r="18" spans="1:15" ht="21" customHeight="1">
      <c r="A18" s="199" t="s">
        <v>59</v>
      </c>
      <c r="B18" s="1319" t="s">
        <v>143</v>
      </c>
      <c r="C18" s="1320"/>
      <c r="D18" s="1321"/>
      <c r="E18" s="1315"/>
      <c r="F18" s="824"/>
      <c r="G18" s="824"/>
    </row>
    <row r="19" spans="1:15" ht="54" customHeight="1">
      <c r="A19" s="202"/>
      <c r="B19" s="1304" t="s">
        <v>494</v>
      </c>
      <c r="C19" s="1304"/>
      <c r="D19" s="203"/>
      <c r="E19" s="645">
        <f>F19*G19</f>
        <v>0</v>
      </c>
      <c r="F19" s="825">
        <f>'Letter of Discount'!J54</f>
        <v>1</v>
      </c>
      <c r="G19" s="829">
        <f>'Sch-5 '!E20</f>
        <v>0</v>
      </c>
      <c r="H19" s="770"/>
    </row>
    <row r="20" spans="1:15" ht="21" customHeight="1">
      <c r="A20" s="199" t="s">
        <v>60</v>
      </c>
      <c r="B20" s="1319" t="s">
        <v>144</v>
      </c>
      <c r="C20" s="1320"/>
      <c r="D20" s="1321"/>
      <c r="E20" s="1321"/>
      <c r="F20" s="825">
        <f>'Letter of Discount'!J56</f>
        <v>0</v>
      </c>
      <c r="G20" s="829"/>
      <c r="H20" s="770"/>
    </row>
    <row r="21" spans="1:15" ht="45" customHeight="1">
      <c r="A21" s="202"/>
      <c r="B21" s="1289" t="s">
        <v>491</v>
      </c>
      <c r="C21" s="1290"/>
      <c r="D21" s="526"/>
      <c r="E21" s="645">
        <f>F21*G21</f>
        <v>0</v>
      </c>
      <c r="F21" s="825">
        <f>'Letter of Discount'!K54</f>
        <v>1</v>
      </c>
      <c r="G21" s="830">
        <f>'Sch-5 '!E22</f>
        <v>0</v>
      </c>
    </row>
    <row r="22" spans="1:15" ht="54" hidden="1" customHeight="1">
      <c r="A22" s="202"/>
      <c r="B22" s="705"/>
      <c r="C22" s="706"/>
      <c r="D22" s="526"/>
      <c r="E22" s="645"/>
      <c r="F22" s="825"/>
      <c r="G22" s="830"/>
    </row>
    <row r="23" spans="1:15" ht="21" customHeight="1">
      <c r="A23" s="199" t="s">
        <v>61</v>
      </c>
      <c r="B23" s="1322" t="s">
        <v>145</v>
      </c>
      <c r="C23" s="1323"/>
      <c r="D23" s="1321"/>
      <c r="E23" s="1321"/>
      <c r="F23" s="824"/>
      <c r="G23" s="824"/>
    </row>
    <row r="24" spans="1:15" ht="27" customHeight="1">
      <c r="A24" s="204"/>
      <c r="B24" s="1324" t="s">
        <v>507</v>
      </c>
      <c r="C24" s="1325"/>
      <c r="D24" s="205"/>
      <c r="E24" s="645" t="str">
        <f>IF(ISERROR(F24*G24), "NOT APPLICABLE",F24*G24)</f>
        <v>NOT APPLICABLE</v>
      </c>
      <c r="F24" s="825">
        <f>'Letter of Discount'!L54</f>
        <v>1</v>
      </c>
      <c r="G24" s="831" t="str">
        <f>'Sch-5 '!E25</f>
        <v>Not Applicable</v>
      </c>
    </row>
    <row r="25" spans="1:15" ht="17.25" hidden="1" customHeight="1">
      <c r="A25" s="199" t="s">
        <v>66</v>
      </c>
      <c r="B25" s="1326" t="s">
        <v>146</v>
      </c>
      <c r="C25" s="1326"/>
      <c r="D25" s="1326"/>
      <c r="E25" s="1322"/>
      <c r="F25" s="824"/>
      <c r="G25" s="824"/>
    </row>
    <row r="26" spans="1:15" ht="38.25" hidden="1" customHeight="1">
      <c r="A26" s="207"/>
      <c r="B26" s="1327" t="s">
        <v>147</v>
      </c>
      <c r="C26" s="1328"/>
      <c r="D26" s="208"/>
      <c r="E26" s="894" t="s">
        <v>343</v>
      </c>
      <c r="F26" s="825">
        <f>'Letter of Discount'!N54</f>
        <v>1</v>
      </c>
      <c r="G26" s="826" t="str">
        <f>'Sch-5 '!E27</f>
        <v>Not Applicable</v>
      </c>
    </row>
    <row r="27" spans="1:15" ht="21" hidden="1" customHeight="1">
      <c r="A27" s="199" t="s">
        <v>67</v>
      </c>
      <c r="B27" s="1326" t="s">
        <v>148</v>
      </c>
      <c r="C27" s="1326"/>
      <c r="D27" s="1326"/>
      <c r="E27" s="1322"/>
      <c r="F27" s="225"/>
      <c r="G27" s="225"/>
      <c r="H27" s="195"/>
      <c r="I27" s="195"/>
      <c r="J27" s="195"/>
    </row>
    <row r="28" spans="1:15" ht="34.5" hidden="1" customHeight="1">
      <c r="A28" s="207"/>
      <c r="B28" s="1327" t="s">
        <v>467</v>
      </c>
      <c r="C28" s="1329"/>
      <c r="D28" s="210"/>
      <c r="E28" s="894" t="s">
        <v>343</v>
      </c>
      <c r="F28" s="827">
        <f>'Letter of Discount'!O54</f>
        <v>1</v>
      </c>
      <c r="G28" s="828" t="str">
        <f>'Sch-5 '!E29</f>
        <v>Not Applicable</v>
      </c>
      <c r="H28" s="195"/>
      <c r="I28" s="195"/>
      <c r="J28" s="195"/>
    </row>
    <row r="29" spans="1:15" ht="21" hidden="1" customHeight="1">
      <c r="A29" s="199" t="s">
        <v>68</v>
      </c>
      <c r="B29" s="1319" t="s">
        <v>334</v>
      </c>
      <c r="C29" s="1320"/>
      <c r="D29" s="1321"/>
      <c r="E29" s="1321"/>
      <c r="F29" s="225"/>
      <c r="G29" s="225"/>
      <c r="H29" s="195"/>
      <c r="I29" s="195"/>
      <c r="J29" s="195"/>
    </row>
    <row r="30" spans="1:15" ht="19.5" hidden="1" customHeight="1">
      <c r="A30" s="207"/>
      <c r="B30" s="1327" t="s">
        <v>425</v>
      </c>
      <c r="C30" s="1329"/>
      <c r="D30" s="206">
        <f>IF(ISERROR('Letter of Discount'!#REF!-'Letter of Discount'!AP53),0,'Letter of Discount'!#REF!-'Letter of Discount'!AP53)</f>
        <v>0</v>
      </c>
      <c r="E30" s="893">
        <f>F30*G30</f>
        <v>0</v>
      </c>
      <c r="F30" s="844">
        <f>'Letter of Discount'!P54</f>
        <v>1</v>
      </c>
      <c r="G30" s="832">
        <f>'Sch-5 '!E31</f>
        <v>0</v>
      </c>
      <c r="H30" s="195"/>
      <c r="I30" s="195"/>
      <c r="J30" s="195"/>
    </row>
    <row r="31" spans="1:15" ht="17.25" hidden="1" customHeight="1">
      <c r="A31" s="199"/>
      <c r="B31" s="1326"/>
      <c r="C31" s="1326"/>
      <c r="D31" s="1326"/>
      <c r="E31" s="1326"/>
      <c r="F31" s="195"/>
      <c r="G31" s="195"/>
      <c r="H31" s="195"/>
      <c r="I31" s="195"/>
      <c r="J31" s="195"/>
    </row>
    <row r="32" spans="1:15" ht="20.25" hidden="1" customHeight="1">
      <c r="A32" s="207"/>
      <c r="B32" s="1327"/>
      <c r="C32" s="1329"/>
      <c r="D32" s="206"/>
      <c r="E32" s="646"/>
      <c r="F32" s="195"/>
      <c r="G32" s="195"/>
      <c r="H32" s="195"/>
      <c r="I32" s="195"/>
      <c r="J32" s="195"/>
    </row>
    <row r="33" spans="1:12" ht="17.25" hidden="1" customHeight="1">
      <c r="A33" s="207"/>
      <c r="B33" s="201"/>
      <c r="C33" s="209"/>
      <c r="D33" s="1333"/>
      <c r="E33" s="1334"/>
      <c r="F33" s="195"/>
      <c r="G33" s="195"/>
      <c r="H33" s="195"/>
      <c r="I33" s="195"/>
      <c r="J33" s="195"/>
    </row>
    <row r="34" spans="1:12" ht="19.5" customHeight="1">
      <c r="A34" s="199" t="s">
        <v>509</v>
      </c>
      <c r="B34" s="1319" t="s">
        <v>511</v>
      </c>
      <c r="C34" s="1320"/>
      <c r="D34" s="1321"/>
      <c r="E34" s="1316"/>
      <c r="F34" s="195"/>
      <c r="G34" s="195"/>
      <c r="H34" s="195"/>
      <c r="I34" s="195"/>
      <c r="J34" s="195"/>
    </row>
    <row r="35" spans="1:12" ht="72.75" customHeight="1">
      <c r="A35" s="204"/>
      <c r="B35" s="1331" t="s">
        <v>351</v>
      </c>
      <c r="C35" s="1332"/>
      <c r="D35" s="210"/>
      <c r="E35" s="606" t="str">
        <f>IF(ISERROR(F35*G35), "NOT APPLICABLE",F35*G35)</f>
        <v>NOT APPLICABLE</v>
      </c>
      <c r="F35" s="603">
        <f>'Letter of Discount'!Q54</f>
        <v>1</v>
      </c>
      <c r="G35" s="564" t="str">
        <f>'Sch-5 '!E36</f>
        <v>NOT APPLICABLE</v>
      </c>
      <c r="H35" s="195"/>
      <c r="I35" s="195"/>
      <c r="J35" s="195"/>
    </row>
    <row r="36" spans="1:12" ht="18" customHeight="1">
      <c r="A36" s="199" t="s">
        <v>510</v>
      </c>
      <c r="B36" s="1319" t="s">
        <v>512</v>
      </c>
      <c r="C36" s="1320"/>
      <c r="D36" s="1321"/>
      <c r="E36" s="1321"/>
      <c r="F36" s="564"/>
      <c r="G36" s="564"/>
      <c r="H36" s="195"/>
      <c r="I36" s="195"/>
      <c r="J36" s="195"/>
      <c r="K36" s="195"/>
      <c r="L36" s="195"/>
    </row>
    <row r="37" spans="1:12" ht="69.75" customHeight="1" thickBot="1">
      <c r="A37" s="207"/>
      <c r="B37" s="1327" t="s">
        <v>468</v>
      </c>
      <c r="C37" s="1329"/>
      <c r="D37" s="208"/>
      <c r="E37" s="605" t="str">
        <f>IF(ISERROR(F37*G37), "NOT APPLICABLE",F37*G37)</f>
        <v>NOT APPLICABLE</v>
      </c>
      <c r="F37" s="603">
        <f>'Letter of Discount'!R54</f>
        <v>1</v>
      </c>
      <c r="G37" s="604" t="str">
        <f>'Sch-5 '!E38</f>
        <v>NOT APPLICABLE</v>
      </c>
      <c r="H37" s="195"/>
      <c r="I37" s="195"/>
      <c r="J37" s="195"/>
      <c r="K37" s="195"/>
      <c r="L37" s="195"/>
    </row>
    <row r="38" spans="1:12" ht="29.25" customHeight="1" thickBot="1">
      <c r="A38" s="624"/>
      <c r="B38" s="1336" t="s">
        <v>513</v>
      </c>
      <c r="C38" s="1022" t="s">
        <v>33</v>
      </c>
      <c r="D38" s="625"/>
      <c r="E38" s="626">
        <f>E17</f>
        <v>0</v>
      </c>
      <c r="F38" s="195"/>
      <c r="G38" s="195"/>
      <c r="H38" s="195"/>
      <c r="I38" s="195"/>
      <c r="J38" s="195"/>
      <c r="K38" s="195"/>
      <c r="L38" s="195"/>
    </row>
    <row r="39" spans="1:12" ht="30" customHeight="1" thickBot="1">
      <c r="A39" s="624"/>
      <c r="B39" s="1337"/>
      <c r="C39" s="1022" t="s">
        <v>495</v>
      </c>
      <c r="D39" s="625"/>
      <c r="E39" s="626">
        <f>SUM(E19,E21,E24)</f>
        <v>0</v>
      </c>
      <c r="F39" s="195"/>
      <c r="G39" s="195"/>
      <c r="H39" s="195"/>
      <c r="I39" s="195"/>
      <c r="J39" s="195"/>
      <c r="K39" s="195"/>
      <c r="L39" s="195"/>
    </row>
    <row r="40" spans="1:12" ht="17.25" customHeight="1">
      <c r="A40" s="212"/>
      <c r="B40" s="1330"/>
      <c r="C40" s="1335"/>
      <c r="D40" s="1330"/>
      <c r="E40" s="1330"/>
      <c r="F40" s="196">
        <f>'Sch-5 '!F41</f>
        <v>0</v>
      </c>
      <c r="G40" s="195"/>
      <c r="H40" s="1330"/>
      <c r="I40" s="1330"/>
      <c r="J40" s="1330"/>
      <c r="K40" s="1330"/>
      <c r="L40" s="1330"/>
    </row>
    <row r="41" spans="1:12" ht="16.5" customHeight="1">
      <c r="A41" s="195"/>
      <c r="B41" s="1330"/>
      <c r="C41" s="1330"/>
      <c r="D41" s="1330"/>
      <c r="E41" s="1330"/>
      <c r="F41" s="195"/>
      <c r="G41" s="195"/>
      <c r="H41" s="1330"/>
      <c r="I41" s="1330"/>
      <c r="J41" s="1330"/>
      <c r="K41" s="1330"/>
      <c r="L41" s="1330"/>
    </row>
    <row r="42" spans="1:12" ht="12" customHeight="1">
      <c r="A42" s="213"/>
      <c r="B42" s="213"/>
      <c r="C42" s="213"/>
      <c r="D42" s="213"/>
      <c r="E42" s="213"/>
      <c r="F42" s="195"/>
      <c r="G42" s="195"/>
      <c r="H42" s="195"/>
      <c r="I42" s="195"/>
      <c r="J42" s="195"/>
      <c r="K42" s="195"/>
      <c r="L42" s="195"/>
    </row>
    <row r="43" spans="1:12" ht="12" customHeight="1">
      <c r="A43" s="195"/>
      <c r="B43" s="195"/>
      <c r="C43" s="195"/>
      <c r="D43" s="195"/>
      <c r="E43" s="195"/>
      <c r="F43" s="195"/>
      <c r="G43" s="195"/>
      <c r="H43" s="195"/>
      <c r="I43" s="195"/>
      <c r="J43" s="195"/>
      <c r="K43" s="195"/>
      <c r="L43" s="195"/>
    </row>
    <row r="44" spans="1:12" ht="15.75" customHeight="1">
      <c r="A44" s="214" t="s">
        <v>3</v>
      </c>
      <c r="B44" s="215">
        <f>'Sch-1a'!B32</f>
        <v>0</v>
      </c>
      <c r="C44" s="215"/>
      <c r="D44" s="216" t="s">
        <v>130</v>
      </c>
      <c r="E44" s="692">
        <f>'Sch-1a'!I32</f>
        <v>0</v>
      </c>
      <c r="F44" s="195"/>
      <c r="G44" s="195"/>
      <c r="H44" s="195"/>
      <c r="I44" s="195"/>
      <c r="J44" s="195"/>
      <c r="K44" s="195"/>
      <c r="L44" s="195"/>
    </row>
    <row r="45" spans="1:12" ht="12" customHeight="1">
      <c r="A45" s="214"/>
      <c r="B45" s="217"/>
      <c r="C45" s="217"/>
      <c r="D45" s="216"/>
      <c r="E45" s="195"/>
    </row>
    <row r="46" spans="1:12" ht="12" customHeight="1">
      <c r="A46" s="214" t="s">
        <v>4</v>
      </c>
      <c r="B46" s="691">
        <f>'Sch-1a'!B33</f>
        <v>0</v>
      </c>
      <c r="C46" s="218"/>
      <c r="D46" s="216" t="s">
        <v>131</v>
      </c>
      <c r="E46" s="692">
        <f>'Sch-1a'!I33</f>
        <v>0</v>
      </c>
    </row>
    <row r="47" spans="1:12" ht="12" customHeight="1">
      <c r="A47" s="214"/>
      <c r="B47" s="214"/>
      <c r="C47" s="214"/>
      <c r="D47" s="195"/>
      <c r="E47" s="195"/>
    </row>
    <row r="48" spans="1:12" ht="12" customHeight="1">
      <c r="A48" s="219"/>
      <c r="B48" s="219"/>
      <c r="C48" s="219"/>
      <c r="D48" s="195"/>
      <c r="E48" s="195"/>
    </row>
    <row r="49" spans="1:5" ht="12" customHeight="1">
      <c r="A49" s="219"/>
      <c r="B49" s="219"/>
      <c r="C49" s="219"/>
      <c r="D49" s="216"/>
      <c r="E49" s="218"/>
    </row>
    <row r="50" spans="1:5" ht="16.5" customHeight="1">
      <c r="A50" s="219"/>
      <c r="B50" s="219"/>
      <c r="C50" s="219"/>
      <c r="D50" s="216"/>
      <c r="E50" s="218"/>
    </row>
    <row r="51" spans="1:5" ht="30.75" customHeight="1">
      <c r="A51" s="195"/>
      <c r="B51" s="195"/>
      <c r="C51" s="195"/>
      <c r="D51" s="195"/>
      <c r="E51" s="195"/>
    </row>
    <row r="52" spans="1:5" ht="94.5" hidden="1">
      <c r="A52" s="195"/>
      <c r="B52" s="195"/>
      <c r="C52" s="220" t="s">
        <v>173</v>
      </c>
      <c r="D52" s="220" t="s">
        <v>174</v>
      </c>
      <c r="E52" s="195"/>
    </row>
    <row r="53" spans="1:5" hidden="1">
      <c r="A53" s="221" t="e">
        <f>#REF!</f>
        <v>#REF!</v>
      </c>
      <c r="B53" s="222" t="e">
        <f>#REF!-D33</f>
        <v>#REF!</v>
      </c>
      <c r="C53" s="221">
        <v>50.4</v>
      </c>
      <c r="D53" s="223" t="e">
        <f>B53*C53</f>
        <v>#REF!</v>
      </c>
      <c r="E53" s="195"/>
    </row>
    <row r="54" spans="1:5" hidden="1">
      <c r="A54" s="221" t="str">
        <f>C38</f>
        <v>INR</v>
      </c>
      <c r="B54" s="222" t="e">
        <f>D38-#REF!</f>
        <v>#REF!</v>
      </c>
      <c r="C54" s="221">
        <v>65</v>
      </c>
      <c r="D54" s="223" t="e">
        <f>B54*C54</f>
        <v>#REF!</v>
      </c>
      <c r="E54" s="195"/>
    </row>
    <row r="55" spans="1:5" hidden="1">
      <c r="A55" s="221" t="e">
        <f>#REF!</f>
        <v>#REF!</v>
      </c>
      <c r="B55" s="222" t="e">
        <f>#REF!-#REF!</f>
        <v>#REF!</v>
      </c>
      <c r="C55" s="221">
        <v>45</v>
      </c>
      <c r="D55" s="223" t="e">
        <f>B55*C55</f>
        <v>#REF!</v>
      </c>
      <c r="E55" s="195"/>
    </row>
    <row r="56" spans="1:5" hidden="1">
      <c r="A56" s="221" t="s">
        <v>33</v>
      </c>
      <c r="B56" s="222">
        <f>E38-E33</f>
        <v>0</v>
      </c>
      <c r="C56" s="195"/>
      <c r="D56" s="223">
        <f>B56</f>
        <v>0</v>
      </c>
      <c r="E56" s="195"/>
    </row>
    <row r="57" spans="1:5" hidden="1">
      <c r="A57" s="195"/>
      <c r="B57" s="195"/>
      <c r="C57" s="195"/>
      <c r="D57" s="224" t="e">
        <f>SUM(D53:D56)</f>
        <v>#REF!</v>
      </c>
      <c r="E57" s="195"/>
    </row>
    <row r="58" spans="1:5" ht="36.75" hidden="1" customHeight="1">
      <c r="A58" s="195"/>
      <c r="B58" s="195"/>
      <c r="C58" s="195"/>
      <c r="D58" s="225" t="s">
        <v>175</v>
      </c>
      <c r="E58" s="195"/>
    </row>
    <row r="59" spans="1:5" ht="15.75" hidden="1" customHeight="1">
      <c r="A59" s="195"/>
      <c r="B59" s="195"/>
      <c r="C59" s="195"/>
      <c r="D59" s="195"/>
      <c r="E59" s="195"/>
    </row>
    <row r="60" spans="1:5" hidden="1">
      <c r="A60" s="195"/>
      <c r="B60" s="195"/>
      <c r="C60" s="195"/>
      <c r="D60" s="157"/>
      <c r="E60" s="195"/>
    </row>
    <row r="61" spans="1:5" hidden="1">
      <c r="C61" s="221" t="s">
        <v>176</v>
      </c>
      <c r="D61" s="226">
        <v>225659</v>
      </c>
    </row>
    <row r="62" spans="1:5" hidden="1">
      <c r="C62" s="221" t="s">
        <v>177</v>
      </c>
      <c r="D62" s="227" t="e">
        <f>(D57-D61)/D61</f>
        <v>#REF!</v>
      </c>
    </row>
    <row r="63" spans="1:5">
      <c r="C63" s="195"/>
      <c r="D63" s="195"/>
    </row>
  </sheetData>
  <sheetProtection algorithmName="SHA-512" hashValue="MEwaR9PHm8vvJkaRVjl9B8Trlz2ETHoJUp/WulvVr/CCzks84kl0Cb41bHPIm7XP2zFt1PVFdAnyKqiT4IU4Iw==" saltValue="l0zICHo7qmGlPhi4y5/TnQ==" spinCount="100000" sheet="1" selectLockedCells="1"/>
  <customSheetViews>
    <customSheetView guid="{D16ECB37-EC28-43FE-BD47-3A7114793C46}" scale="85" showPageBreaks="1" showGridLines="0" zeroValues="0" printArea="1" hiddenRows="1" hiddenColumns="1" view="pageBreakPreview">
      <selection activeCell="K73" sqref="K73"/>
      <rowBreaks count="1" manualBreakCount="1">
        <brk id="28" max="4" man="1"/>
      </rowBreaks>
      <pageMargins left="0.25" right="0.25" top="0.75" bottom="0.25" header="0.25" footer="0.25"/>
      <printOptions horizontalCentered="1"/>
      <pageSetup paperSize="9" scale="80" fitToHeight="0" orientation="portrait" r:id="rId1"/>
      <headerFooter alignWithMargins="0"/>
    </customSheetView>
    <customSheetView guid="{3A279989-B775-4FE0-B80B-D9B19EF06FB8}" scale="85" showPageBreaks="1" showGridLines="0" zeroValues="0" printArea="1" hiddenRows="1" hiddenColumns="1" view="pageBreakPreview" topLeftCell="A23">
      <selection activeCell="D15" sqref="D15:E15"/>
      <rowBreaks count="1" manualBreakCount="1">
        <brk id="28" max="4" man="1"/>
      </rowBreaks>
      <pageMargins left="0.25" right="0.25" top="0.75" bottom="0.25" header="0.25" footer="0.25"/>
      <printOptions horizontalCentered="1"/>
      <pageSetup paperSize="9" scale="80" fitToHeight="0" orientation="portrait" r:id="rId2"/>
      <headerFooter alignWithMargins="0"/>
    </customSheetView>
    <customSheetView guid="{94091156-7D66-41B0-B463-5F36D4BD634D}" scale="85" showPageBreaks="1" showGridLines="0" zeroValues="0" printArea="1" hiddenRows="1" view="pageBreakPreview">
      <selection activeCell="B9" sqref="B9:B11"/>
      <rowBreaks count="1" manualBreakCount="1">
        <brk id="28" max="4" man="1"/>
      </rowBreaks>
      <pageMargins left="0.25" right="0.25" top="0.75" bottom="0.25" header="0.25" footer="0.25"/>
      <printOptions horizontalCentered="1"/>
      <pageSetup paperSize="9" scale="80" fitToHeight="0" orientation="portrait" r:id="rId3"/>
      <headerFooter alignWithMargins="0"/>
    </customSheetView>
    <customSheetView guid="{67D3F443-CBF6-4C3B-9EBA-4FC7CEE92243}" scale="85" showPageBreaks="1" showGridLines="0" zeroValues="0" printArea="1" hiddenRows="1" view="pageBreakPreview" topLeftCell="A25">
      <selection activeCell="E37" sqref="E37"/>
      <rowBreaks count="1" manualBreakCount="1">
        <brk id="26" max="4" man="1"/>
      </rowBreaks>
      <pageMargins left="0.25" right="0.25" top="0.75" bottom="0.25" header="0.25" footer="0.25"/>
      <printOptions horizontalCentered="1"/>
      <pageSetup paperSize="9" scale="80" fitToHeight="0" orientation="portrait" r:id="rId4"/>
      <headerFooter alignWithMargins="0"/>
    </customSheetView>
    <customSheetView guid="{8FC47E04-BCF9-4504-9FDA-F8529AE0A203}" scale="85" showPageBreaks="1" showGridLines="0" zeroValues="0" printArea="1" hiddenRows="1" hiddenColumns="1" view="pageBreakPreview">
      <selection activeCell="K35" sqref="K35"/>
      <rowBreaks count="1" manualBreakCount="1">
        <brk id="26" max="4" man="1"/>
      </rowBreaks>
      <pageMargins left="0.25" right="0.25" top="0.75" bottom="0.25" header="0.25" footer="0.25"/>
      <printOptions horizontalCentered="1"/>
      <pageSetup paperSize="9" scale="80" fitToHeight="0" orientation="portrait" r:id="rId5"/>
      <headerFooter alignWithMargins="0"/>
    </customSheetView>
    <customSheetView guid="{B1DC5269-D889-4438-853D-005C3B580A35}" scale="85" showPageBreaks="1" showGridLines="0" zeroValues="0" printArea="1" hiddenRows="1" hiddenColumns="1" view="pageBreakPreview" topLeftCell="A34">
      <selection activeCell="A3" sqref="A3:E3"/>
      <rowBreaks count="1" manualBreakCount="1">
        <brk id="40" max="4" man="1"/>
      </rowBreaks>
      <pageMargins left="0.25" right="0.25" top="0.75" bottom="0.25" header="0.25" footer="0.25"/>
      <printOptions horizontalCentered="1"/>
      <pageSetup paperSize="9" scale="80" fitToHeight="0" orientation="portrait" r:id="rId6"/>
      <headerFooter alignWithMargins="0">
        <oddHeader>&amp;RPAGE &amp;P of &amp;N</oddHeader>
      </headerFooter>
    </customSheetView>
    <customSheetView guid="{A0F82AFD-A75A-45C4-A55A-D8EC84E8392D}" scale="85" showPageBreaks="1" showGridLines="0" zeroValues="0" printArea="1" hiddenRows="1" hiddenColumns="1" view="pageBreakPreview">
      <selection sqref="A1:B1"/>
      <rowBreaks count="1" manualBreakCount="1">
        <brk id="40" max="4" man="1"/>
      </rowBreaks>
      <pageMargins left="0.25" right="0.25" top="0.75" bottom="0.25" header="0.25" footer="0.25"/>
      <printOptions horizontalCentered="1"/>
      <pageSetup paperSize="9" scale="80" fitToHeight="0" orientation="portrait" r:id="rId7"/>
      <headerFooter alignWithMargins="0">
        <oddHeader>&amp;RPAGE &amp;P of &amp;N</oddHeader>
      </headerFooter>
    </customSheetView>
    <customSheetView guid="{334BFE7B-729F-4B5F-BBFA-FE5871D8551A}" scale="85" showPageBreaks="1" showGridLines="0" zeroValues="0" printArea="1" hiddenRows="1" hiddenColumns="1" view="pageBreakPreview" topLeftCell="A52">
      <selection activeCell="B65" sqref="B65"/>
      <rowBreaks count="1" manualBreakCount="1">
        <brk id="40" max="4" man="1"/>
      </rowBreaks>
      <pageMargins left="0.44" right="0.25" top="0.75" bottom="0.63" header="0.36" footer="0.36"/>
      <printOptions horizontalCentered="1"/>
      <pageSetup paperSize="9" scale="77" fitToHeight="0" orientation="portrait" r:id="rId8"/>
      <headerFooter alignWithMargins="0">
        <oddFooter>&amp;R&amp;"Arial,Bold"&amp;12PAGE &amp;P of &amp;N</oddFooter>
      </headerFooter>
    </customSheetView>
    <customSheetView guid="{F34A69E2-31EE-443F-8E78-A31E3AA3BE2B}" scale="85" showPageBreaks="1" showGridLines="0" zeroValues="0" printArea="1" hiddenRows="1" hiddenColumns="1" view="pageBreakPreview" topLeftCell="A52">
      <selection activeCell="B65" sqref="B65"/>
      <rowBreaks count="1" manualBreakCount="1">
        <brk id="40" max="4" man="1"/>
      </rowBreaks>
      <pageMargins left="0.44" right="0.25" top="0.75" bottom="0.63" header="0.36" footer="0.36"/>
      <printOptions horizontalCentered="1"/>
      <pageSetup paperSize="9" scale="77" fitToHeight="0" orientation="portrait" r:id="rId9"/>
      <headerFooter alignWithMargins="0">
        <oddFooter>&amp;R&amp;"Arial,Bold"&amp;12PAGE &amp;P of &amp;N</oddFooter>
      </headerFooter>
    </customSheetView>
    <customSheetView guid="{C5506FC7-8A4D-43D0-A0D5-B323816310B7}" scale="85" showPageBreaks="1" showGridLines="0" zeroValues="0" printArea="1" hiddenRows="1" hiddenColumns="1" view="pageBreakPreview">
      <selection activeCell="B65" sqref="B65"/>
      <rowBreaks count="1" manualBreakCount="1">
        <brk id="40" max="4" man="1"/>
      </rowBreaks>
      <pageMargins left="0.44" right="0.25" top="0.75" bottom="0.63" header="0.36" footer="0.36"/>
      <printOptions horizontalCentered="1"/>
      <pageSetup paperSize="9" scale="77" fitToHeight="0" orientation="portrait" r:id="rId10"/>
      <headerFooter alignWithMargins="0">
        <oddFooter>&amp;R&amp;"Arial,Bold"&amp;12PAGE &amp;P of &amp;N</oddFooter>
      </headerFooter>
    </customSheetView>
    <customSheetView guid="{3E286A90-B39B-4EF7-ADAF-AD9055F4EE3F}" scale="85" showPageBreaks="1" showGridLines="0" zeroValues="0" printArea="1" hiddenRows="1" hiddenColumns="1" view="pageBreakPreview" topLeftCell="A19">
      <selection activeCell="A3" sqref="A3:E3"/>
      <rowBreaks count="1" manualBreakCount="1">
        <brk id="40" max="4" man="1"/>
      </rowBreaks>
      <pageMargins left="0.25" right="0.25" top="0.75" bottom="0.25" header="0.25" footer="0.25"/>
      <printOptions horizontalCentered="1"/>
      <pageSetup paperSize="9" scale="80" fitToHeight="0" orientation="portrait" r:id="rId11"/>
      <headerFooter alignWithMargins="0">
        <oddHeader>&amp;RPAGE &amp;P of &amp;N</oddHeader>
      </headerFooter>
    </customSheetView>
    <customSheetView guid="{F9C00FCC-B928-44A4-AE8D-3790B3A7FE91}" scale="85" showPageBreaks="1" showGridLines="0" zeroValues="0" printArea="1" hiddenRows="1" hiddenColumns="1" view="pageBreakPreview" topLeftCell="A28">
      <selection activeCell="D37" sqref="D37"/>
      <pageMargins left="0.25" right="0.25" top="0.75" bottom="0.25" header="0.25" footer="0.25"/>
      <printOptions horizontalCentered="1"/>
      <pageSetup paperSize="9" scale="80" fitToHeight="0" orientation="portrait" r:id="rId12"/>
      <headerFooter alignWithMargins="0">
        <oddHeader>&amp;RPAGE &amp;P of &amp;N</oddHeader>
      </headerFooter>
    </customSheetView>
    <customSheetView guid="{F9504563-F4B8-4B08-8DF4-BD6D3D1F49DF}" scale="85" showPageBreaks="1" showGridLines="0" zeroValues="0" printArea="1" hiddenRows="1" hiddenColumns="1" view="pageBreakPreview" topLeftCell="A7">
      <selection activeCell="D37" sqref="D37"/>
      <pageMargins left="0.25" right="0.25" top="0.75" bottom="0.25" header="0.25" footer="0.25"/>
      <printOptions horizontalCentered="1"/>
      <pageSetup paperSize="9" scale="80" fitToHeight="0" orientation="portrait" r:id="rId13"/>
      <headerFooter alignWithMargins="0">
        <oddHeader>&amp;RPAGE &amp;P of &amp;N</oddHeader>
      </headerFooter>
    </customSheetView>
    <customSheetView guid="{AB88AE96-2A5B-4A72-8703-28C9E47DF5A8}" scale="85" showPageBreaks="1" showGridLines="0" zeroValues="0" printArea="1" hiddenRows="1" hiddenColumns="1" view="pageBreakPreview">
      <selection activeCell="K35" sqref="K35"/>
      <rowBreaks count="1" manualBreakCount="1">
        <brk id="26" max="4" man="1"/>
      </rowBreaks>
      <pageMargins left="0.25" right="0.25" top="0.75" bottom="0.25" header="0.25" footer="0.25"/>
      <printOptions horizontalCentered="1"/>
      <pageSetup paperSize="9" scale="80" fitToHeight="0" orientation="portrait" r:id="rId14"/>
      <headerFooter alignWithMargins="0"/>
    </customSheetView>
    <customSheetView guid="{BAC42A29-45E6-4402-B726-C3D139198BC5}" scale="85" showPageBreaks="1" showGridLines="0" zeroValues="0" printArea="1" hiddenRows="1" hiddenColumns="1" view="pageBreakPreview" topLeftCell="A23">
      <selection activeCell="F1" sqref="F1:G1048576"/>
      <rowBreaks count="1" manualBreakCount="1">
        <brk id="28" max="4" man="1"/>
      </rowBreaks>
      <pageMargins left="0.25" right="0.25" top="0.75" bottom="0.25" header="0.25" footer="0.25"/>
      <printOptions horizontalCentered="1"/>
      <pageSetup paperSize="9" scale="80" fitToHeight="0" orientation="portrait" r:id="rId15"/>
      <headerFooter alignWithMargins="0"/>
    </customSheetView>
    <customSheetView guid="{1D1BEC92-0584-42FC-833F-7509E5F404C5}" scale="85" showPageBreaks="1" showGridLines="0" zeroValues="0" printArea="1" hiddenRows="1" hiddenColumns="1" view="pageBreakPreview" topLeftCell="A23">
      <selection activeCell="D15" sqref="D15:E15"/>
      <rowBreaks count="1" manualBreakCount="1">
        <brk id="28" max="4" man="1"/>
      </rowBreaks>
      <pageMargins left="0.25" right="0.25" top="0.75" bottom="0.25" header="0.25" footer="0.25"/>
      <printOptions horizontalCentered="1"/>
      <pageSetup paperSize="9" scale="80" fitToHeight="0" orientation="portrait" r:id="rId16"/>
      <headerFooter alignWithMargins="0"/>
    </customSheetView>
  </customSheetViews>
  <mergeCells count="34">
    <mergeCell ref="B29:E29"/>
    <mergeCell ref="B30:C30"/>
    <mergeCell ref="B36:E36"/>
    <mergeCell ref="B37:C37"/>
    <mergeCell ref="B40:E40"/>
    <mergeCell ref="B38:B39"/>
    <mergeCell ref="H40:L41"/>
    <mergeCell ref="B41:E41"/>
    <mergeCell ref="B31:E31"/>
    <mergeCell ref="B32:C32"/>
    <mergeCell ref="B34:E34"/>
    <mergeCell ref="B35:C35"/>
    <mergeCell ref="D33:E33"/>
    <mergeCell ref="B24:C24"/>
    <mergeCell ref="B25:E25"/>
    <mergeCell ref="B26:C26"/>
    <mergeCell ref="B27:E27"/>
    <mergeCell ref="B28:C28"/>
    <mergeCell ref="B18:E18"/>
    <mergeCell ref="B19:C19"/>
    <mergeCell ref="B20:E20"/>
    <mergeCell ref="B21:C21"/>
    <mergeCell ref="B23:E23"/>
    <mergeCell ref="A6:B6"/>
    <mergeCell ref="B15:C15"/>
    <mergeCell ref="B16:E16"/>
    <mergeCell ref="B17:C17"/>
    <mergeCell ref="D15:E15"/>
    <mergeCell ref="A7:B7"/>
    <mergeCell ref="A1:B1"/>
    <mergeCell ref="D1:E1"/>
    <mergeCell ref="A2:J2"/>
    <mergeCell ref="A3:E3"/>
    <mergeCell ref="A4:E4"/>
  </mergeCells>
  <printOptions horizontalCentered="1"/>
  <pageMargins left="0.25" right="0.25" top="0.75" bottom="0.25" header="0.25" footer="0.25"/>
  <pageSetup paperSize="9" scale="80" fitToHeight="0" orientation="portrait" r:id="rId17"/>
  <headerFooter alignWithMargins="0"/>
  <rowBreaks count="1" manualBreakCount="1">
    <brk id="28"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BC116"/>
  <sheetViews>
    <sheetView showGridLines="0" showZeros="0" view="pageBreakPreview" zoomScale="80" zoomScaleSheetLayoutView="80" workbookViewId="0">
      <selection activeCell="G21" sqref="G21"/>
    </sheetView>
  </sheetViews>
  <sheetFormatPr defaultColWidth="9.140625" defaultRowHeight="15.75"/>
  <cols>
    <col min="1" max="1" width="6.7109375" style="214" customWidth="1"/>
    <col min="2" max="2" width="5.5703125" style="214" customWidth="1"/>
    <col min="3" max="3" width="24.7109375" style="214" customWidth="1"/>
    <col min="4" max="4" width="22.42578125" style="214" customWidth="1"/>
    <col min="5" max="5" width="29.140625" style="214" customWidth="1"/>
    <col min="6" max="6" width="18.42578125" style="214" customWidth="1"/>
    <col min="7" max="7" width="20" style="214" customWidth="1"/>
    <col min="8" max="8" width="27.85546875" style="214" customWidth="1"/>
    <col min="9" max="9" width="22.140625" style="214" hidden="1" customWidth="1"/>
    <col min="10" max="10" width="23" style="214" hidden="1" customWidth="1"/>
    <col min="11" max="11" width="19.28515625" style="214" hidden="1" customWidth="1"/>
    <col min="12" max="12" width="20.140625" style="214" hidden="1" customWidth="1"/>
    <col min="13" max="13" width="5.7109375" style="214" hidden="1" customWidth="1"/>
    <col min="14" max="18" width="20.42578125" style="214" hidden="1" customWidth="1"/>
    <col min="19" max="19" width="21.28515625" style="214" hidden="1" customWidth="1"/>
    <col min="20" max="20" width="17" style="214" hidden="1" customWidth="1"/>
    <col min="21" max="21" width="16.140625" style="214" customWidth="1"/>
    <col min="22" max="22" width="20" style="214" customWidth="1"/>
    <col min="23" max="23" width="7.28515625" style="214" customWidth="1"/>
    <col min="24" max="24" width="5.7109375" style="214" customWidth="1"/>
    <col min="25" max="25" width="15.85546875" style="214" customWidth="1"/>
    <col min="26" max="26" width="5.140625" style="214" customWidth="1"/>
    <col min="27" max="27" width="17" style="214" customWidth="1"/>
    <col min="28" max="28" width="17.5703125" style="214" customWidth="1"/>
    <col min="29" max="29" width="18" style="214" customWidth="1"/>
    <col min="30" max="30" width="17.7109375" style="214" customWidth="1"/>
    <col min="31" max="31" width="4.42578125" style="214" customWidth="1"/>
    <col min="32" max="32" width="18.28515625" style="214" customWidth="1"/>
    <col min="33" max="33" width="19.28515625" style="214" customWidth="1"/>
    <col min="34" max="34" width="19" style="214" customWidth="1"/>
    <col min="35" max="35" width="18.42578125" style="214" customWidth="1"/>
    <col min="36" max="36" width="4.5703125" style="214" customWidth="1"/>
    <col min="37" max="37" width="19.42578125" style="214" customWidth="1"/>
    <col min="38" max="38" width="16.7109375" style="214" customWidth="1"/>
    <col min="39" max="40" width="20.42578125" style="214" customWidth="1"/>
    <col min="41" max="41" width="5" style="214" customWidth="1"/>
    <col min="42" max="45" width="23.5703125" style="214" customWidth="1"/>
    <col min="46" max="46" width="7.5703125" style="214" customWidth="1"/>
    <col min="47" max="47" width="18.7109375" style="214" customWidth="1"/>
    <col min="48" max="48" width="18.42578125" style="214" customWidth="1"/>
    <col min="49" max="49" width="18.140625" style="214" customWidth="1"/>
    <col min="50" max="50" width="20" style="214" customWidth="1"/>
    <col min="51" max="51" width="4.28515625" style="214" customWidth="1"/>
    <col min="52" max="52" width="18.7109375" style="214" customWidth="1"/>
    <col min="53" max="53" width="19" style="214" customWidth="1"/>
    <col min="54" max="54" width="20" style="214" customWidth="1"/>
    <col min="55" max="55" width="19" style="214" customWidth="1"/>
    <col min="56" max="57" width="17.42578125" style="214" customWidth="1"/>
    <col min="58" max="58" width="20.140625" style="214" customWidth="1"/>
    <col min="59" max="59" width="18.28515625" style="214" customWidth="1"/>
    <col min="60" max="74" width="9.140625" style="214" customWidth="1"/>
    <col min="75" max="16384" width="9.140625" style="214"/>
  </cols>
  <sheetData>
    <row r="1" spans="1:24" ht="24.75" customHeight="1">
      <c r="A1" s="1361" t="s">
        <v>149</v>
      </c>
      <c r="B1" s="1361"/>
      <c r="C1" s="1361"/>
      <c r="D1" s="1361"/>
      <c r="E1" s="1361"/>
      <c r="F1" s="1361"/>
      <c r="G1" s="1361"/>
      <c r="H1" s="1361"/>
      <c r="I1" s="541"/>
      <c r="J1" s="220" t="s">
        <v>33</v>
      </c>
      <c r="K1" s="543"/>
      <c r="L1" s="543"/>
    </row>
    <row r="2" spans="1:24" ht="25.5" customHeight="1">
      <c r="A2" s="233" t="str">
        <f>Cover!B3</f>
        <v>SPEC. NO.:  CC/NT/G-COND/DOM/A02/25/01011</v>
      </c>
      <c r="B2" s="233"/>
      <c r="C2" s="234"/>
      <c r="D2" s="235"/>
      <c r="E2" s="235"/>
      <c r="F2" s="235"/>
      <c r="G2" s="235"/>
      <c r="H2" s="236" t="s">
        <v>150</v>
      </c>
      <c r="I2" s="542" t="s">
        <v>151</v>
      </c>
      <c r="J2" s="244">
        <f>'Sch-5 '!E18</f>
        <v>0</v>
      </c>
      <c r="K2" s="248"/>
      <c r="L2" s="248"/>
    </row>
    <row r="3" spans="1:24" ht="15" customHeight="1">
      <c r="A3" s="237"/>
      <c r="B3" s="237"/>
      <c r="C3" s="238"/>
      <c r="D3" s="239"/>
      <c r="E3" s="239"/>
      <c r="F3" s="239"/>
      <c r="G3" s="239"/>
      <c r="I3" s="240" t="s">
        <v>361</v>
      </c>
      <c r="J3" s="244">
        <f>'Sch-5 '!E20</f>
        <v>0</v>
      </c>
      <c r="K3" s="284"/>
      <c r="L3" s="284"/>
    </row>
    <row r="4" spans="1:24" ht="18" customHeight="1">
      <c r="A4" s="1362" t="s">
        <v>152</v>
      </c>
      <c r="B4" s="1362"/>
      <c r="C4" s="1362"/>
      <c r="D4" s="1362"/>
      <c r="E4" s="1362"/>
      <c r="F4" s="1362"/>
      <c r="G4" s="1362"/>
      <c r="H4" s="1362"/>
      <c r="I4" s="240" t="s">
        <v>153</v>
      </c>
      <c r="J4" s="309">
        <f>'Sch-5 '!E22+'Sch-5 '!E23</f>
        <v>0</v>
      </c>
      <c r="K4" s="544"/>
      <c r="L4" s="544"/>
    </row>
    <row r="5" spans="1:24">
      <c r="A5" s="241" t="s">
        <v>368</v>
      </c>
      <c r="B5" s="241"/>
      <c r="C5" s="242"/>
      <c r="D5" s="242"/>
      <c r="E5" s="242"/>
      <c r="F5" s="242"/>
      <c r="G5" s="242"/>
      <c r="I5" s="240" t="s">
        <v>154</v>
      </c>
      <c r="J5" s="244" t="str">
        <f>'Sch-5 '!E25</f>
        <v>Not Applicable</v>
      </c>
      <c r="K5" s="544"/>
      <c r="L5" s="544"/>
      <c r="X5" s="243"/>
    </row>
    <row r="6" spans="1:24">
      <c r="A6" s="316" t="s">
        <v>21</v>
      </c>
      <c r="B6" s="316"/>
      <c r="C6" s="242"/>
      <c r="D6" s="242"/>
      <c r="E6" s="242"/>
      <c r="F6" s="242"/>
      <c r="G6" s="242"/>
      <c r="I6" s="240" t="s">
        <v>155</v>
      </c>
      <c r="J6" s="833">
        <f>'Sch-4a'!G22</f>
        <v>0</v>
      </c>
      <c r="K6" s="544"/>
      <c r="L6" s="544"/>
    </row>
    <row r="7" spans="1:24">
      <c r="A7" s="316" t="s">
        <v>115</v>
      </c>
      <c r="B7" s="316"/>
      <c r="C7" s="242"/>
      <c r="D7" s="242"/>
      <c r="E7" s="242"/>
      <c r="F7" s="242"/>
      <c r="G7" s="242"/>
      <c r="I7" s="240" t="s">
        <v>157</v>
      </c>
      <c r="J7" s="833">
        <f>'Sch-4b'!G22</f>
        <v>0</v>
      </c>
      <c r="K7" s="284"/>
      <c r="L7" s="284"/>
    </row>
    <row r="8" spans="1:24">
      <c r="A8" s="316" t="s">
        <v>22</v>
      </c>
      <c r="B8" s="316"/>
      <c r="C8" s="242"/>
      <c r="D8" s="242"/>
      <c r="E8" s="242"/>
      <c r="F8" s="242"/>
      <c r="G8" s="242"/>
      <c r="I8" s="240" t="s">
        <v>424</v>
      </c>
      <c r="J8" s="833">
        <f>'Sch-4c'!P20</f>
        <v>0</v>
      </c>
      <c r="K8" s="284"/>
      <c r="L8" s="284"/>
    </row>
    <row r="9" spans="1:24">
      <c r="A9" s="316" t="s">
        <v>156</v>
      </c>
      <c r="B9" s="316"/>
      <c r="C9" s="242"/>
      <c r="D9" s="242"/>
      <c r="E9" s="242"/>
      <c r="F9" s="242"/>
      <c r="G9" s="242"/>
      <c r="I9" s="240" t="s">
        <v>159</v>
      </c>
      <c r="J9" s="547">
        <v>0</v>
      </c>
      <c r="K9" s="284"/>
      <c r="L9" s="284"/>
    </row>
    <row r="10" spans="1:24">
      <c r="A10" s="316" t="s">
        <v>158</v>
      </c>
      <c r="B10" s="316"/>
      <c r="C10" s="242"/>
      <c r="D10" s="242"/>
      <c r="E10" s="242"/>
      <c r="F10" s="242"/>
      <c r="G10" s="242"/>
      <c r="I10" s="240" t="s">
        <v>160</v>
      </c>
      <c r="J10" s="232"/>
      <c r="K10" s="284"/>
      <c r="L10" s="284"/>
    </row>
    <row r="11" spans="1:24" ht="16.5" thickBot="1">
      <c r="B11" s="316"/>
      <c r="C11" s="242"/>
      <c r="D11" s="242"/>
      <c r="E11" s="242"/>
      <c r="F11" s="242"/>
      <c r="G11" s="242"/>
      <c r="J11" s="741">
        <f>SUM(J3:J10)</f>
        <v>0</v>
      </c>
      <c r="K11" s="284"/>
      <c r="L11" s="284"/>
    </row>
    <row r="12" spans="1:24">
      <c r="A12" s="242"/>
      <c r="B12" s="242"/>
      <c r="C12" s="242"/>
      <c r="D12" s="242"/>
      <c r="E12" s="242"/>
      <c r="F12" s="242"/>
      <c r="G12" s="242"/>
      <c r="K12" s="284"/>
      <c r="L12" s="284"/>
    </row>
    <row r="13" spans="1:24" ht="61.5" customHeight="1">
      <c r="A13" s="245" t="s">
        <v>161</v>
      </c>
      <c r="B13" s="245"/>
      <c r="C13" s="1245" t="str">
        <f>Cover!B2</f>
        <v>Conductor Package CD02 for supply of balance quantity of ACSR MOOSE Conductor for part of Diding – Dhalkebar – Bathnaha Transmission Line corresponding to Tower Package- TW02 associated with Arun-3 HEP in Nepal under Consultancy services to SAPDC.</v>
      </c>
      <c r="D13" s="1245"/>
      <c r="E13" s="1245"/>
      <c r="F13" s="1245"/>
      <c r="G13" s="1245"/>
      <c r="H13" s="1245"/>
      <c r="K13" s="545"/>
      <c r="L13" s="545"/>
    </row>
    <row r="14" spans="1:24">
      <c r="A14" s="246"/>
      <c r="B14" s="246"/>
      <c r="C14" s="136"/>
      <c r="D14" s="136"/>
      <c r="E14" s="136"/>
      <c r="F14" s="136"/>
      <c r="G14" s="136"/>
      <c r="J14" s="247"/>
      <c r="K14" s="248"/>
      <c r="L14" s="248"/>
      <c r="M14" s="248"/>
      <c r="N14" s="248"/>
      <c r="O14" s="248"/>
      <c r="P14" s="248"/>
      <c r="Q14" s="248"/>
      <c r="R14" s="248"/>
    </row>
    <row r="15" spans="1:24">
      <c r="A15" s="249" t="s">
        <v>162</v>
      </c>
      <c r="B15" s="249"/>
      <c r="C15" s="250"/>
      <c r="D15" s="249"/>
      <c r="E15" s="249"/>
      <c r="F15" s="249"/>
      <c r="G15" s="249"/>
      <c r="J15" s="247"/>
      <c r="K15" s="248"/>
      <c r="L15" s="248"/>
      <c r="M15" s="248"/>
      <c r="N15" s="248"/>
      <c r="O15" s="248"/>
      <c r="P15" s="248"/>
      <c r="Q15" s="248"/>
      <c r="R15" s="248"/>
    </row>
    <row r="16" spans="1:24">
      <c r="A16" s="249"/>
      <c r="B16" s="249"/>
      <c r="C16" s="250"/>
      <c r="D16" s="249"/>
      <c r="E16" s="249"/>
      <c r="F16" s="249"/>
      <c r="G16" s="249"/>
      <c r="J16" s="247"/>
      <c r="K16" s="248"/>
      <c r="L16" s="248"/>
      <c r="M16" s="248"/>
      <c r="N16" s="248"/>
      <c r="O16" s="248"/>
      <c r="P16" s="248"/>
      <c r="Q16" s="248"/>
      <c r="R16" s="248"/>
    </row>
    <row r="17" spans="1:55" ht="39" customHeight="1" thickBot="1">
      <c r="A17" s="1363" t="s">
        <v>163</v>
      </c>
      <c r="B17" s="1363"/>
      <c r="C17" s="1363"/>
      <c r="D17" s="1363"/>
      <c r="E17" s="1363"/>
      <c r="F17" s="1363"/>
      <c r="G17" s="1363"/>
      <c r="H17" s="1363"/>
    </row>
    <row r="18" spans="1:55" ht="16.5" thickBot="1">
      <c r="A18" s="251"/>
      <c r="B18" s="251"/>
      <c r="C18" s="251"/>
      <c r="D18" s="251"/>
      <c r="E18" s="251"/>
      <c r="F18" s="251"/>
      <c r="G18" s="251"/>
      <c r="I18" s="512" t="s">
        <v>151</v>
      </c>
      <c r="J18" s="512" t="s">
        <v>361</v>
      </c>
      <c r="K18" s="512" t="s">
        <v>153</v>
      </c>
      <c r="L18" s="252" t="s">
        <v>154</v>
      </c>
      <c r="N18" s="252" t="s">
        <v>155</v>
      </c>
      <c r="O18" s="252" t="s">
        <v>157</v>
      </c>
      <c r="P18" s="252" t="s">
        <v>424</v>
      </c>
      <c r="Q18" s="252" t="s">
        <v>159</v>
      </c>
      <c r="R18" s="252" t="s">
        <v>160</v>
      </c>
      <c r="S18" s="578" t="s">
        <v>364</v>
      </c>
      <c r="T18" s="552"/>
      <c r="U18" s="552"/>
      <c r="V18" s="552"/>
      <c r="Y18" s="527"/>
      <c r="AA18" s="1357"/>
      <c r="AB18" s="1357"/>
      <c r="AC18" s="1357"/>
      <c r="AD18" s="1357"/>
      <c r="AF18" s="1357"/>
      <c r="AG18" s="1357"/>
      <c r="AH18" s="1357"/>
      <c r="AI18" s="1357"/>
      <c r="AK18" s="1357"/>
      <c r="AL18" s="1357"/>
      <c r="AM18" s="1357"/>
      <c r="AN18" s="1357"/>
      <c r="AP18" s="1357"/>
      <c r="AQ18" s="1357"/>
      <c r="AR18" s="1357"/>
      <c r="AS18" s="1357"/>
      <c r="AU18" s="1357"/>
      <c r="AV18" s="1357"/>
      <c r="AW18" s="1357"/>
      <c r="AX18" s="1357"/>
      <c r="AZ18" s="1357"/>
      <c r="BA18" s="1357"/>
      <c r="BB18" s="1357"/>
      <c r="BC18" s="1357"/>
    </row>
    <row r="19" spans="1:55" ht="58.5" customHeight="1" thickBot="1">
      <c r="A19" s="251"/>
      <c r="B19" s="251"/>
      <c r="C19" s="251"/>
      <c r="D19" s="251"/>
      <c r="E19" s="251"/>
      <c r="F19" s="251"/>
      <c r="G19" s="1029" t="s">
        <v>496</v>
      </c>
      <c r="H19" s="1029" t="s">
        <v>497</v>
      </c>
      <c r="I19" s="253"/>
      <c r="J19" s="253"/>
      <c r="K19" s="253"/>
      <c r="L19" s="565"/>
      <c r="M19" s="574"/>
      <c r="N19" s="577"/>
      <c r="O19" s="577"/>
      <c r="P19" s="577"/>
      <c r="Q19" s="577"/>
      <c r="R19" s="577"/>
      <c r="Y19" s="528"/>
      <c r="AA19" s="528"/>
      <c r="AB19" s="528"/>
      <c r="AC19" s="528"/>
      <c r="AD19" s="528"/>
      <c r="AF19" s="528"/>
      <c r="AG19" s="528"/>
      <c r="AH19" s="528"/>
      <c r="AI19" s="528"/>
      <c r="AK19" s="528"/>
      <c r="AL19" s="528"/>
      <c r="AM19" s="528"/>
      <c r="AN19" s="528"/>
      <c r="AP19" s="528"/>
      <c r="AQ19" s="528"/>
      <c r="AR19" s="528"/>
      <c r="AS19" s="528"/>
      <c r="AU19" s="528"/>
      <c r="AV19" s="528"/>
      <c r="AW19" s="528"/>
      <c r="AX19" s="528"/>
      <c r="AZ19" s="528"/>
      <c r="BA19" s="528"/>
      <c r="BB19" s="528"/>
      <c r="BC19" s="528"/>
    </row>
    <row r="20" spans="1:55" ht="82.5" customHeight="1">
      <c r="A20" s="254"/>
      <c r="B20" s="255">
        <v>1</v>
      </c>
      <c r="C20" s="1358" t="s">
        <v>518</v>
      </c>
      <c r="D20" s="1359"/>
      <c r="E20" s="1359"/>
      <c r="F20" s="1360"/>
      <c r="G20" s="256"/>
      <c r="H20" s="256"/>
      <c r="I20" s="258" t="e">
        <f>(J2/J2)*G20</f>
        <v>#DIV/0!</v>
      </c>
      <c r="J20" s="258" t="e">
        <f>(J3/J11)*H20</f>
        <v>#DIV/0!</v>
      </c>
      <c r="K20" s="548" t="e">
        <f>(J4/J11)*H20</f>
        <v>#DIV/0!</v>
      </c>
      <c r="L20" s="258" t="e">
        <f>(J5/J11)*H20</f>
        <v>#VALUE!</v>
      </c>
      <c r="M20" s="529"/>
      <c r="N20" s="258" t="e">
        <f>(J6/J11)*H20</f>
        <v>#DIV/0!</v>
      </c>
      <c r="O20" s="258" t="e">
        <f>(J7/J11)*H20</f>
        <v>#DIV/0!</v>
      </c>
      <c r="P20" s="258" t="e">
        <f>(J8/J11)*H20</f>
        <v>#DIV/0!</v>
      </c>
      <c r="Q20" s="258" t="e">
        <f>(J8/J11)*H20</f>
        <v>#DIV/0!</v>
      </c>
      <c r="R20" s="258" t="e">
        <f>(J9/J11)*H20</f>
        <v>#DIV/0!</v>
      </c>
      <c r="S20" s="571" t="e">
        <f>I20+J20+K20+L20+N20+O20+Q20+R20</f>
        <v>#DIV/0!</v>
      </c>
      <c r="Y20" s="529"/>
      <c r="AA20" s="529"/>
      <c r="AB20" s="529"/>
      <c r="AC20" s="529"/>
      <c r="AD20" s="529"/>
      <c r="AF20" s="529"/>
      <c r="AG20" s="529"/>
      <c r="AH20" s="529"/>
      <c r="AI20" s="529"/>
      <c r="AK20" s="529"/>
      <c r="AL20" s="529"/>
      <c r="AM20" s="529"/>
      <c r="AN20" s="530"/>
      <c r="AP20" s="530"/>
      <c r="AQ20" s="530"/>
      <c r="AR20" s="530"/>
      <c r="AS20" s="530"/>
      <c r="AU20" s="529"/>
      <c r="AV20" s="529"/>
      <c r="AW20" s="529"/>
      <c r="AX20" s="529"/>
      <c r="AZ20" s="529"/>
      <c r="BA20" s="529"/>
      <c r="BB20" s="529"/>
      <c r="BC20" s="529"/>
    </row>
    <row r="21" spans="1:55" ht="84" customHeight="1">
      <c r="A21" s="259"/>
      <c r="B21" s="260">
        <v>2</v>
      </c>
      <c r="C21" s="1339" t="s">
        <v>519</v>
      </c>
      <c r="D21" s="1340"/>
      <c r="E21" s="1340"/>
      <c r="F21" s="1341"/>
      <c r="G21" s="546"/>
      <c r="H21" s="546"/>
      <c r="I21" s="258">
        <f>G21*J2</f>
        <v>0</v>
      </c>
      <c r="J21" s="258">
        <f>H21*J3</f>
        <v>0</v>
      </c>
      <c r="K21" s="548">
        <f>H21*J4</f>
        <v>0</v>
      </c>
      <c r="L21" s="258" t="e">
        <f>H21*J5</f>
        <v>#VALUE!</v>
      </c>
      <c r="M21" s="529"/>
      <c r="N21" s="258">
        <f>H21*J6</f>
        <v>0</v>
      </c>
      <c r="O21" s="258">
        <f>H21*J7</f>
        <v>0</v>
      </c>
      <c r="P21" s="258">
        <f>H21*J8</f>
        <v>0</v>
      </c>
      <c r="Q21" s="258">
        <f>H21*J8</f>
        <v>0</v>
      </c>
      <c r="R21" s="258">
        <f>H21*J9</f>
        <v>0</v>
      </c>
      <c r="S21" s="571" t="e">
        <f>I21+J21+K21+L21+N21+O21+Q21+R21</f>
        <v>#VALUE!</v>
      </c>
      <c r="Y21" s="529"/>
      <c r="AA21" s="529"/>
      <c r="AB21" s="529"/>
      <c r="AC21" s="529"/>
      <c r="AD21" s="529"/>
      <c r="AF21" s="529"/>
      <c r="AG21" s="529"/>
      <c r="AH21" s="529"/>
      <c r="AI21" s="529"/>
      <c r="AK21" s="529"/>
      <c r="AL21" s="529"/>
      <c r="AM21" s="529"/>
      <c r="AN21" s="529"/>
      <c r="AP21" s="529"/>
      <c r="AQ21" s="529"/>
      <c r="AR21" s="529"/>
      <c r="AS21" s="529"/>
      <c r="AU21" s="529"/>
      <c r="AV21" s="529"/>
      <c r="AW21" s="529"/>
      <c r="AX21" s="529"/>
      <c r="AZ21" s="529"/>
      <c r="BA21" s="529"/>
      <c r="BB21" s="529"/>
      <c r="BC21" s="529"/>
    </row>
    <row r="22" spans="1:55" ht="63" customHeight="1" thickBot="1">
      <c r="A22" s="261"/>
      <c r="B22" s="262">
        <v>3</v>
      </c>
      <c r="C22" s="1342" t="s">
        <v>352</v>
      </c>
      <c r="D22" s="1343"/>
      <c r="E22" s="1343"/>
      <c r="F22" s="1344"/>
      <c r="G22" s="1023"/>
      <c r="H22" s="263"/>
      <c r="I22" s="599"/>
      <c r="J22" s="264"/>
      <c r="K22" s="566"/>
      <c r="L22" s="264"/>
      <c r="N22" s="232"/>
      <c r="O22" s="232"/>
      <c r="P22" s="232"/>
      <c r="Q22" s="232"/>
      <c r="R22" s="232"/>
      <c r="S22" s="571"/>
      <c r="Y22" s="531"/>
      <c r="AA22" s="531"/>
      <c r="AB22" s="531"/>
      <c r="AC22" s="531"/>
      <c r="AD22" s="531"/>
      <c r="AF22" s="531"/>
      <c r="AG22" s="531"/>
      <c r="AH22" s="531"/>
      <c r="AI22" s="532"/>
      <c r="AK22" s="531"/>
      <c r="AL22" s="531"/>
      <c r="AM22" s="531"/>
      <c r="AN22" s="531"/>
      <c r="AP22" s="531"/>
      <c r="AQ22" s="531"/>
      <c r="AR22" s="531"/>
      <c r="AS22" s="531"/>
      <c r="AU22" s="531"/>
      <c r="AV22" s="531"/>
      <c r="AW22" s="531"/>
      <c r="AX22" s="532"/>
      <c r="AZ22" s="531"/>
      <c r="BA22" s="531"/>
      <c r="BB22" s="531"/>
      <c r="BC22" s="531"/>
    </row>
    <row r="23" spans="1:55" ht="21.75" customHeight="1" thickBot="1">
      <c r="A23" s="261"/>
      <c r="B23" s="265"/>
      <c r="C23" s="266" t="s">
        <v>558</v>
      </c>
      <c r="D23" s="267"/>
      <c r="E23" s="268"/>
      <c r="F23" s="269"/>
      <c r="G23" s="271"/>
      <c r="H23" s="889"/>
      <c r="I23" s="601">
        <f>G23</f>
        <v>0</v>
      </c>
      <c r="J23" s="598" t="s">
        <v>164</v>
      </c>
      <c r="K23" s="567" t="s">
        <v>164</v>
      </c>
      <c r="L23" s="257" t="s">
        <v>164</v>
      </c>
      <c r="N23" s="232"/>
      <c r="O23" s="232"/>
      <c r="P23" s="232"/>
      <c r="Q23" s="232"/>
      <c r="R23" s="232"/>
      <c r="S23" s="571">
        <f>I23</f>
        <v>0</v>
      </c>
      <c r="Y23" s="533"/>
      <c r="AA23" s="533"/>
      <c r="AB23" s="533"/>
      <c r="AC23" s="533"/>
      <c r="AD23" s="533"/>
      <c r="AF23" s="533"/>
      <c r="AG23" s="533"/>
      <c r="AH23" s="533"/>
      <c r="AI23" s="533"/>
      <c r="AK23" s="533"/>
      <c r="AL23" s="533"/>
      <c r="AM23" s="533"/>
      <c r="AN23" s="533"/>
      <c r="AP23" s="533"/>
      <c r="AQ23" s="533"/>
      <c r="AR23" s="533"/>
      <c r="AS23" s="533"/>
      <c r="AU23" s="533"/>
      <c r="AV23" s="533"/>
      <c r="AW23" s="533"/>
      <c r="AX23" s="533"/>
      <c r="AZ23" s="533"/>
      <c r="BA23" s="533"/>
      <c r="BB23" s="533"/>
      <c r="BC23" s="533"/>
    </row>
    <row r="24" spans="1:55" ht="21.75" customHeight="1" thickBot="1">
      <c r="A24" s="261"/>
      <c r="B24" s="265"/>
      <c r="C24" s="266" t="s">
        <v>428</v>
      </c>
      <c r="D24" s="267"/>
      <c r="E24" s="270" t="s">
        <v>367</v>
      </c>
      <c r="F24" s="269"/>
      <c r="G24" s="1024"/>
      <c r="H24" s="271"/>
      <c r="I24" s="600" t="s">
        <v>164</v>
      </c>
      <c r="J24" s="602">
        <f>H24</f>
        <v>0</v>
      </c>
      <c r="K24" s="752" t="s">
        <v>164</v>
      </c>
      <c r="L24" s="257" t="s">
        <v>164</v>
      </c>
      <c r="N24" s="232"/>
      <c r="O24" s="232"/>
      <c r="P24" s="232"/>
      <c r="Q24" s="232"/>
      <c r="R24" s="232"/>
      <c r="S24" s="571">
        <f>J24</f>
        <v>0</v>
      </c>
      <c r="Y24" s="533"/>
      <c r="AA24" s="533"/>
      <c r="AB24" s="533"/>
      <c r="AC24" s="533"/>
      <c r="AD24" s="533"/>
      <c r="AF24" s="533"/>
      <c r="AG24" s="533"/>
      <c r="AH24" s="533"/>
      <c r="AI24" s="533"/>
      <c r="AK24" s="533"/>
      <c r="AL24" s="533"/>
      <c r="AM24" s="533"/>
      <c r="AN24" s="533"/>
      <c r="AP24" s="533"/>
      <c r="AQ24" s="533"/>
      <c r="AR24" s="533"/>
      <c r="AS24" s="533"/>
      <c r="AU24" s="533"/>
      <c r="AV24" s="533"/>
      <c r="AW24" s="533"/>
      <c r="AX24" s="533"/>
      <c r="AZ24" s="533"/>
      <c r="BA24" s="533"/>
      <c r="BB24" s="533"/>
      <c r="BC24" s="533"/>
    </row>
    <row r="25" spans="1:55" ht="21.75" customHeight="1" thickBot="1">
      <c r="A25" s="261"/>
      <c r="B25" s="265"/>
      <c r="C25" s="266" t="s">
        <v>165</v>
      </c>
      <c r="D25" s="267"/>
      <c r="E25" s="268"/>
      <c r="F25" s="269"/>
      <c r="G25" s="1024"/>
      <c r="H25" s="586"/>
      <c r="I25" s="273" t="s">
        <v>164</v>
      </c>
      <c r="J25" s="582" t="s">
        <v>164</v>
      </c>
      <c r="K25" s="584">
        <f>H25</f>
        <v>0</v>
      </c>
      <c r="L25" s="756" t="s">
        <v>164</v>
      </c>
      <c r="M25" s="575"/>
      <c r="N25" s="232"/>
      <c r="O25" s="232"/>
      <c r="P25" s="232"/>
      <c r="Q25" s="232"/>
      <c r="R25" s="232"/>
      <c r="S25" s="571">
        <f>K25</f>
        <v>0</v>
      </c>
      <c r="Y25" s="534"/>
      <c r="AA25" s="533"/>
      <c r="AB25" s="533"/>
      <c r="AC25" s="533"/>
      <c r="AD25" s="533"/>
      <c r="AF25" s="533"/>
      <c r="AG25" s="533"/>
      <c r="AH25" s="533"/>
      <c r="AI25" s="533"/>
      <c r="AK25" s="533"/>
      <c r="AL25" s="533"/>
      <c r="AM25" s="533"/>
      <c r="AN25" s="533"/>
      <c r="AP25" s="533"/>
      <c r="AQ25" s="533"/>
      <c r="AR25" s="533"/>
      <c r="AS25" s="533"/>
      <c r="AU25" s="533"/>
      <c r="AV25" s="533"/>
      <c r="AW25" s="533"/>
      <c r="AX25" s="533"/>
      <c r="AZ25" s="533"/>
      <c r="BA25" s="533"/>
      <c r="BB25" s="533"/>
      <c r="BC25" s="533"/>
    </row>
    <row r="26" spans="1:55" ht="21.75" customHeight="1" thickBot="1">
      <c r="A26" s="261"/>
      <c r="B26" s="265"/>
      <c r="C26" s="266" t="s">
        <v>520</v>
      </c>
      <c r="D26" s="266"/>
      <c r="E26" s="268"/>
      <c r="F26" s="269"/>
      <c r="G26" s="1024"/>
      <c r="H26" s="889"/>
      <c r="I26" s="273" t="s">
        <v>164</v>
      </c>
      <c r="J26" s="273" t="s">
        <v>164</v>
      </c>
      <c r="K26" s="582" t="s">
        <v>164</v>
      </c>
      <c r="L26" s="585">
        <f>H26</f>
        <v>0</v>
      </c>
      <c r="N26" s="580"/>
      <c r="O26" s="232"/>
      <c r="P26" s="580"/>
      <c r="Q26" s="232"/>
      <c r="R26" s="232"/>
      <c r="S26" s="571">
        <f>L26</f>
        <v>0</v>
      </c>
      <c r="Y26" s="533"/>
      <c r="AA26" s="534"/>
      <c r="AB26" s="534"/>
      <c r="AC26" s="534"/>
      <c r="AD26" s="534"/>
      <c r="AF26" s="533"/>
      <c r="AG26" s="533"/>
      <c r="AH26" s="533"/>
      <c r="AI26" s="533"/>
      <c r="AK26" s="533"/>
      <c r="AL26" s="533"/>
      <c r="AM26" s="533"/>
      <c r="AN26" s="533"/>
      <c r="AP26" s="533"/>
      <c r="AQ26" s="533"/>
      <c r="AR26" s="533"/>
      <c r="AS26" s="533"/>
      <c r="AU26" s="533"/>
      <c r="AV26" s="533"/>
      <c r="AW26" s="533"/>
      <c r="AX26" s="533"/>
      <c r="AZ26" s="533"/>
      <c r="BA26" s="533"/>
      <c r="BB26" s="533"/>
      <c r="BC26" s="533"/>
    </row>
    <row r="27" spans="1:55" ht="21.75" hidden="1" customHeight="1" thickBot="1">
      <c r="A27" s="261"/>
      <c r="B27" s="265"/>
      <c r="C27" s="266" t="s">
        <v>166</v>
      </c>
      <c r="D27" s="266"/>
      <c r="E27" s="268"/>
      <c r="F27" s="269"/>
      <c r="G27" s="1024"/>
      <c r="H27" s="889"/>
      <c r="I27" s="273" t="s">
        <v>164</v>
      </c>
      <c r="J27" s="273" t="s">
        <v>164</v>
      </c>
      <c r="K27" s="273" t="s">
        <v>164</v>
      </c>
      <c r="L27" s="582" t="s">
        <v>164</v>
      </c>
      <c r="M27" s="575"/>
      <c r="N27" s="583">
        <f>H27</f>
        <v>0</v>
      </c>
      <c r="O27" s="835" t="s">
        <v>164</v>
      </c>
      <c r="P27" s="273" t="s">
        <v>164</v>
      </c>
      <c r="Q27" s="579" t="s">
        <v>164</v>
      </c>
      <c r="R27" s="273" t="s">
        <v>164</v>
      </c>
      <c r="S27" s="571">
        <f>N27</f>
        <v>0</v>
      </c>
      <c r="Y27" s="533"/>
      <c r="AA27" s="533"/>
      <c r="AB27" s="533"/>
      <c r="AC27" s="533"/>
      <c r="AD27" s="533"/>
      <c r="AF27" s="534"/>
      <c r="AG27" s="534"/>
      <c r="AH27" s="534"/>
      <c r="AI27" s="532"/>
      <c r="AK27" s="533"/>
      <c r="AL27" s="533"/>
      <c r="AM27" s="533"/>
      <c r="AN27" s="533"/>
      <c r="AP27" s="533"/>
      <c r="AQ27" s="533"/>
      <c r="AR27" s="533"/>
      <c r="AS27" s="535"/>
      <c r="AU27" s="533"/>
      <c r="AV27" s="533"/>
      <c r="AW27" s="533"/>
      <c r="AX27" s="533"/>
      <c r="AZ27" s="533"/>
      <c r="BA27" s="533"/>
      <c r="BB27" s="533"/>
      <c r="BC27" s="533"/>
    </row>
    <row r="28" spans="1:55" ht="21.75" hidden="1" customHeight="1" thickBot="1">
      <c r="A28" s="261"/>
      <c r="B28" s="265"/>
      <c r="C28" s="266" t="s">
        <v>469</v>
      </c>
      <c r="D28" s="266"/>
      <c r="E28" s="268"/>
      <c r="F28" s="269"/>
      <c r="G28" s="1024"/>
      <c r="H28" s="889"/>
      <c r="I28" s="273" t="s">
        <v>164</v>
      </c>
      <c r="J28" s="273" t="s">
        <v>164</v>
      </c>
      <c r="K28" s="273" t="s">
        <v>164</v>
      </c>
      <c r="L28" s="568" t="s">
        <v>164</v>
      </c>
      <c r="M28" s="575"/>
      <c r="N28" s="582" t="s">
        <v>164</v>
      </c>
      <c r="O28" s="584">
        <f>H28</f>
        <v>0</v>
      </c>
      <c r="P28" s="837" t="s">
        <v>164</v>
      </c>
      <c r="Q28" s="579" t="s">
        <v>164</v>
      </c>
      <c r="R28" s="273" t="s">
        <v>164</v>
      </c>
      <c r="S28" s="571">
        <f>O28</f>
        <v>0</v>
      </c>
      <c r="Y28" s="533"/>
      <c r="AA28" s="533"/>
      <c r="AB28" s="533"/>
      <c r="AC28" s="533"/>
      <c r="AD28" s="533"/>
      <c r="AF28" s="533"/>
      <c r="AG28" s="533"/>
      <c r="AH28" s="533"/>
      <c r="AI28" s="533"/>
      <c r="AK28" s="534"/>
      <c r="AL28" s="534"/>
      <c r="AM28" s="534"/>
      <c r="AN28" s="534"/>
      <c r="AP28" s="533"/>
      <c r="AQ28" s="533"/>
      <c r="AR28" s="533"/>
      <c r="AS28" s="535"/>
      <c r="AU28" s="533"/>
      <c r="AV28" s="533"/>
      <c r="AW28" s="533"/>
      <c r="AX28" s="533"/>
      <c r="AZ28" s="533"/>
      <c r="BA28" s="533"/>
      <c r="BB28" s="533"/>
      <c r="BC28" s="533"/>
    </row>
    <row r="29" spans="1:55" ht="21.75" hidden="1" customHeight="1" thickBot="1">
      <c r="A29" s="261"/>
      <c r="B29" s="265"/>
      <c r="C29" s="266" t="s">
        <v>423</v>
      </c>
      <c r="D29" s="266"/>
      <c r="E29" s="268"/>
      <c r="F29" s="269"/>
      <c r="G29" s="1024"/>
      <c r="H29" s="272"/>
      <c r="I29" s="273" t="s">
        <v>164</v>
      </c>
      <c r="J29" s="273" t="s">
        <v>164</v>
      </c>
      <c r="K29" s="273" t="s">
        <v>164</v>
      </c>
      <c r="L29" s="568" t="s">
        <v>164</v>
      </c>
      <c r="M29" s="575"/>
      <c r="N29" s="273" t="s">
        <v>164</v>
      </c>
      <c r="O29" s="582" t="s">
        <v>164</v>
      </c>
      <c r="P29" s="584">
        <f>H29</f>
        <v>0</v>
      </c>
      <c r="Q29" s="581" t="s">
        <v>164</v>
      </c>
      <c r="R29" s="273" t="s">
        <v>164</v>
      </c>
      <c r="S29" s="571">
        <f>P29</f>
        <v>0</v>
      </c>
      <c r="Y29" s="533"/>
      <c r="AA29" s="533"/>
      <c r="AB29" s="533"/>
      <c r="AC29" s="533"/>
      <c r="AD29" s="533"/>
      <c r="AF29" s="533"/>
      <c r="AG29" s="533"/>
      <c r="AH29" s="533"/>
      <c r="AI29" s="533"/>
      <c r="AK29" s="533"/>
      <c r="AL29" s="533"/>
      <c r="AM29" s="533"/>
      <c r="AN29" s="533"/>
      <c r="AP29" s="533"/>
      <c r="AQ29" s="533"/>
      <c r="AR29" s="533"/>
      <c r="AS29" s="534"/>
      <c r="AU29" s="533"/>
      <c r="AV29" s="533"/>
      <c r="AW29" s="533"/>
      <c r="AX29" s="533"/>
      <c r="AZ29" s="533"/>
      <c r="BA29" s="533"/>
      <c r="BB29" s="533"/>
      <c r="BC29" s="533"/>
    </row>
    <row r="30" spans="1:55" ht="21.75" customHeight="1" thickBot="1">
      <c r="A30" s="261"/>
      <c r="B30" s="265"/>
      <c r="C30" s="266" t="s">
        <v>521</v>
      </c>
      <c r="D30" s="266"/>
      <c r="E30" s="268"/>
      <c r="F30" s="269"/>
      <c r="G30" s="1024"/>
      <c r="H30" s="889"/>
      <c r="I30" s="273" t="s">
        <v>164</v>
      </c>
      <c r="J30" s="273" t="s">
        <v>164</v>
      </c>
      <c r="K30" s="273" t="s">
        <v>164</v>
      </c>
      <c r="L30" s="568" t="s">
        <v>164</v>
      </c>
      <c r="M30" s="575"/>
      <c r="N30" s="273" t="s">
        <v>164</v>
      </c>
      <c r="O30" s="568" t="s">
        <v>164</v>
      </c>
      <c r="P30" s="582" t="s">
        <v>164</v>
      </c>
      <c r="Q30" s="583">
        <f>H30</f>
        <v>0</v>
      </c>
      <c r="R30" s="581" t="s">
        <v>164</v>
      </c>
      <c r="S30" s="571">
        <f>Q30</f>
        <v>0</v>
      </c>
      <c r="Y30" s="533"/>
      <c r="AA30" s="533"/>
      <c r="AB30" s="533"/>
      <c r="AC30" s="533"/>
      <c r="AD30" s="533"/>
      <c r="AF30" s="533"/>
      <c r="AG30" s="533"/>
      <c r="AH30" s="533"/>
      <c r="AI30" s="533"/>
      <c r="AK30" s="535"/>
      <c r="AL30" s="535"/>
      <c r="AM30" s="535"/>
      <c r="AN30" s="535"/>
      <c r="AP30" s="533"/>
      <c r="AQ30" s="533"/>
      <c r="AR30" s="533"/>
      <c r="AS30" s="533"/>
      <c r="AU30" s="534"/>
      <c r="AV30" s="534"/>
      <c r="AW30" s="534"/>
      <c r="AX30" s="532"/>
      <c r="AZ30" s="533"/>
      <c r="BA30" s="533"/>
      <c r="BB30" s="533"/>
      <c r="BC30" s="533"/>
    </row>
    <row r="31" spans="1:55" ht="21.75" customHeight="1" thickBot="1">
      <c r="A31" s="261"/>
      <c r="B31" s="275"/>
      <c r="C31" s="317" t="s">
        <v>522</v>
      </c>
      <c r="D31" s="317"/>
      <c r="E31" s="318"/>
      <c r="F31" s="319"/>
      <c r="G31" s="1025"/>
      <c r="H31" s="889"/>
      <c r="I31" s="273" t="s">
        <v>164</v>
      </c>
      <c r="J31" s="273" t="s">
        <v>164</v>
      </c>
      <c r="K31" s="273" t="s">
        <v>164</v>
      </c>
      <c r="L31" s="568" t="s">
        <v>164</v>
      </c>
      <c r="M31" s="575"/>
      <c r="N31" s="273" t="s">
        <v>164</v>
      </c>
      <c r="O31" s="568" t="s">
        <v>164</v>
      </c>
      <c r="P31" s="273" t="s">
        <v>164</v>
      </c>
      <c r="Q31" s="836" t="s">
        <v>164</v>
      </c>
      <c r="R31" s="584">
        <f>H31</f>
        <v>0</v>
      </c>
      <c r="S31" s="571">
        <f>R31</f>
        <v>0</v>
      </c>
      <c r="Y31" s="533"/>
      <c r="AA31" s="533"/>
      <c r="AB31" s="533"/>
      <c r="AC31" s="533"/>
      <c r="AD31" s="533"/>
      <c r="AF31" s="533"/>
      <c r="AG31" s="533"/>
      <c r="AH31" s="533"/>
      <c r="AI31" s="533"/>
      <c r="AK31" s="533"/>
      <c r="AL31" s="533"/>
      <c r="AM31" s="533"/>
      <c r="AN31" s="533"/>
      <c r="AP31" s="533"/>
      <c r="AQ31" s="533"/>
      <c r="AR31" s="533"/>
      <c r="AS31" s="533"/>
      <c r="AU31" s="533"/>
      <c r="AV31" s="533"/>
      <c r="AW31" s="533"/>
      <c r="AX31" s="533"/>
      <c r="AZ31" s="534"/>
      <c r="BA31" s="534"/>
      <c r="BB31" s="534"/>
      <c r="BC31" s="534"/>
    </row>
    <row r="32" spans="1:55" ht="57" customHeight="1" thickBot="1">
      <c r="A32" s="261"/>
      <c r="B32" s="276">
        <v>4</v>
      </c>
      <c r="C32" s="1345" t="s">
        <v>353</v>
      </c>
      <c r="D32" s="1346"/>
      <c r="E32" s="1346"/>
      <c r="F32" s="1347"/>
      <c r="G32" s="1026"/>
      <c r="H32" s="277"/>
      <c r="I32" s="580"/>
      <c r="J32" s="232"/>
      <c r="K32" s="541"/>
      <c r="L32" s="232"/>
      <c r="N32" s="232"/>
      <c r="O32" s="232"/>
      <c r="P32" s="577"/>
      <c r="Q32" s="232"/>
      <c r="R32" s="577"/>
      <c r="S32" s="571"/>
    </row>
    <row r="33" spans="1:55" ht="24" customHeight="1" thickBot="1">
      <c r="A33" s="278"/>
      <c r="B33" s="279"/>
      <c r="C33" s="266" t="s">
        <v>558</v>
      </c>
      <c r="D33" s="267"/>
      <c r="E33" s="280"/>
      <c r="F33" s="281" t="s">
        <v>167</v>
      </c>
      <c r="G33" s="283"/>
      <c r="H33" s="889"/>
      <c r="I33" s="596">
        <f>G33*J2</f>
        <v>0</v>
      </c>
      <c r="J33" s="594" t="s">
        <v>164</v>
      </c>
      <c r="K33" s="569" t="s">
        <v>164</v>
      </c>
      <c r="L33" s="282" t="s">
        <v>164</v>
      </c>
      <c r="N33" s="232"/>
      <c r="O33" s="232"/>
      <c r="P33" s="232"/>
      <c r="Q33" s="232"/>
      <c r="R33" s="232"/>
      <c r="S33" s="571">
        <f>I33</f>
        <v>0</v>
      </c>
      <c r="Y33" s="533"/>
      <c r="AA33" s="533"/>
      <c r="AB33" s="533"/>
      <c r="AC33" s="533"/>
      <c r="AD33" s="533"/>
      <c r="AF33" s="533"/>
      <c r="AG33" s="533"/>
      <c r="AH33" s="533"/>
      <c r="AI33" s="533"/>
      <c r="AK33" s="533"/>
      <c r="AL33" s="533"/>
      <c r="AM33" s="533"/>
      <c r="AN33" s="533"/>
      <c r="AP33" s="533"/>
      <c r="AQ33" s="533"/>
      <c r="AR33" s="533"/>
      <c r="AS33" s="533"/>
      <c r="AU33" s="533"/>
      <c r="AV33" s="533"/>
      <c r="AW33" s="533"/>
      <c r="AX33" s="533"/>
      <c r="AZ33" s="533"/>
      <c r="BA33" s="533"/>
      <c r="BB33" s="533"/>
      <c r="BC33" s="533"/>
    </row>
    <row r="34" spans="1:55" ht="24" customHeight="1" thickBot="1">
      <c r="A34" s="278"/>
      <c r="B34" s="279"/>
      <c r="C34" s="266" t="s">
        <v>428</v>
      </c>
      <c r="D34" s="267"/>
      <c r="E34" s="270" t="s">
        <v>367</v>
      </c>
      <c r="F34" s="281" t="s">
        <v>167</v>
      </c>
      <c r="G34" s="1027"/>
      <c r="H34" s="283"/>
      <c r="I34" s="595" t="s">
        <v>164</v>
      </c>
      <c r="J34" s="597">
        <f>H34*J3</f>
        <v>0</v>
      </c>
      <c r="K34" s="753" t="s">
        <v>164</v>
      </c>
      <c r="L34" s="282" t="s">
        <v>164</v>
      </c>
      <c r="N34" s="232"/>
      <c r="O34" s="232"/>
      <c r="P34" s="232"/>
      <c r="Q34" s="232"/>
      <c r="R34" s="232"/>
      <c r="S34" s="571">
        <f>J34</f>
        <v>0</v>
      </c>
      <c r="Y34" s="533"/>
      <c r="AA34" s="533"/>
      <c r="AB34" s="533"/>
      <c r="AC34" s="533"/>
      <c r="AD34" s="533"/>
      <c r="AF34" s="533"/>
      <c r="AG34" s="533"/>
      <c r="AH34" s="533"/>
      <c r="AI34" s="533"/>
      <c r="AK34" s="533"/>
      <c r="AL34" s="533"/>
      <c r="AM34" s="533"/>
      <c r="AN34" s="533"/>
      <c r="AP34" s="533"/>
      <c r="AQ34" s="533"/>
      <c r="AR34" s="533"/>
      <c r="AS34" s="533"/>
      <c r="AU34" s="533"/>
      <c r="AV34" s="533"/>
      <c r="AW34" s="533"/>
      <c r="AX34" s="533"/>
      <c r="AZ34" s="533"/>
      <c r="BA34" s="533"/>
      <c r="BB34" s="533"/>
      <c r="BC34" s="533"/>
    </row>
    <row r="35" spans="1:55" ht="24" customHeight="1" thickBot="1">
      <c r="A35" s="278"/>
      <c r="B35" s="279"/>
      <c r="C35" s="266" t="s">
        <v>165</v>
      </c>
      <c r="D35" s="267"/>
      <c r="E35" s="280"/>
      <c r="F35" s="281" t="s">
        <v>167</v>
      </c>
      <c r="G35" s="1027"/>
      <c r="H35" s="592"/>
      <c r="I35" s="282" t="s">
        <v>164</v>
      </c>
      <c r="J35" s="593" t="s">
        <v>164</v>
      </c>
      <c r="K35" s="596">
        <f>H35*J4</f>
        <v>0</v>
      </c>
      <c r="L35" s="594" t="s">
        <v>164</v>
      </c>
      <c r="N35" s="232"/>
      <c r="O35" s="232"/>
      <c r="P35" s="232"/>
      <c r="Q35" s="232"/>
      <c r="R35" s="232"/>
      <c r="S35" s="571">
        <f>K35</f>
        <v>0</v>
      </c>
      <c r="Y35" s="536"/>
      <c r="AA35" s="533"/>
      <c r="AB35" s="533"/>
      <c r="AC35" s="533"/>
      <c r="AD35" s="533"/>
      <c r="AF35" s="533"/>
      <c r="AG35" s="533"/>
      <c r="AH35" s="533"/>
      <c r="AI35" s="533"/>
      <c r="AK35" s="533"/>
      <c r="AL35" s="533"/>
      <c r="AM35" s="533"/>
      <c r="AN35" s="533"/>
      <c r="AP35" s="533"/>
      <c r="AQ35" s="533"/>
      <c r="AR35" s="533"/>
      <c r="AS35" s="533"/>
      <c r="AU35" s="533"/>
      <c r="AV35" s="533"/>
      <c r="AW35" s="533"/>
      <c r="AX35" s="533"/>
      <c r="AZ35" s="533"/>
      <c r="BA35" s="533"/>
      <c r="BB35" s="533"/>
      <c r="BC35" s="533"/>
    </row>
    <row r="36" spans="1:55" ht="24" customHeight="1" thickBot="1">
      <c r="A36" s="278"/>
      <c r="B36" s="279"/>
      <c r="C36" s="266" t="s">
        <v>523</v>
      </c>
      <c r="D36" s="267"/>
      <c r="E36" s="280"/>
      <c r="F36" s="281" t="s">
        <v>167</v>
      </c>
      <c r="G36" s="1027"/>
      <c r="H36" s="890"/>
      <c r="I36" s="282" t="s">
        <v>164</v>
      </c>
      <c r="J36" s="282" t="s">
        <v>164</v>
      </c>
      <c r="K36" s="593" t="s">
        <v>164</v>
      </c>
      <c r="L36" s="596" t="e">
        <f>H36*J5</f>
        <v>#VALUE!</v>
      </c>
      <c r="N36" s="580"/>
      <c r="O36" s="232"/>
      <c r="P36" s="232"/>
      <c r="Q36" s="232"/>
      <c r="R36" s="232"/>
      <c r="S36" s="571" t="e">
        <f>L36</f>
        <v>#VALUE!</v>
      </c>
      <c r="Y36" s="533"/>
      <c r="AA36" s="536"/>
      <c r="AB36" s="536"/>
      <c r="AC36" s="536"/>
      <c r="AD36" s="536"/>
      <c r="AF36" s="533"/>
      <c r="AG36" s="533"/>
      <c r="AH36" s="533"/>
      <c r="AI36" s="533"/>
      <c r="AK36" s="533"/>
      <c r="AL36" s="533"/>
      <c r="AM36" s="533"/>
      <c r="AN36" s="533"/>
      <c r="AP36" s="533"/>
      <c r="AQ36" s="533"/>
      <c r="AR36" s="533"/>
      <c r="AS36" s="533"/>
      <c r="AU36" s="533"/>
      <c r="AV36" s="533"/>
      <c r="AW36" s="533"/>
      <c r="AX36" s="533"/>
      <c r="AZ36" s="533"/>
      <c r="BA36" s="533"/>
      <c r="BB36" s="533"/>
      <c r="BC36" s="533"/>
    </row>
    <row r="37" spans="1:55" ht="24" hidden="1" customHeight="1" thickBot="1">
      <c r="A37" s="278"/>
      <c r="B37" s="279"/>
      <c r="C37" s="266" t="s">
        <v>166</v>
      </c>
      <c r="D37" s="267"/>
      <c r="E37" s="280"/>
      <c r="F37" s="281" t="s">
        <v>167</v>
      </c>
      <c r="G37" s="1027"/>
      <c r="H37" s="889"/>
      <c r="I37" s="282" t="s">
        <v>164</v>
      </c>
      <c r="J37" s="282" t="s">
        <v>164</v>
      </c>
      <c r="K37" s="282" t="s">
        <v>164</v>
      </c>
      <c r="L37" s="593" t="s">
        <v>164</v>
      </c>
      <c r="M37" s="575"/>
      <c r="N37" s="573">
        <f>H37*J6</f>
        <v>0</v>
      </c>
      <c r="O37" s="835" t="s">
        <v>164</v>
      </c>
      <c r="P37" s="273" t="s">
        <v>164</v>
      </c>
      <c r="Q37" s="579" t="s">
        <v>164</v>
      </c>
      <c r="R37" s="273" t="s">
        <v>164</v>
      </c>
      <c r="S37" s="571">
        <f>N37</f>
        <v>0</v>
      </c>
      <c r="Y37" s="533"/>
      <c r="AA37" s="533"/>
      <c r="AB37" s="533"/>
      <c r="AC37" s="533"/>
      <c r="AD37" s="533"/>
      <c r="AF37" s="536"/>
      <c r="AG37" s="536"/>
      <c r="AH37" s="536"/>
      <c r="AI37" s="532"/>
      <c r="AK37" s="533"/>
      <c r="AL37" s="533"/>
      <c r="AM37" s="533"/>
      <c r="AN37" s="533"/>
      <c r="AP37" s="533"/>
      <c r="AQ37" s="533"/>
      <c r="AR37" s="533"/>
      <c r="AS37" s="533"/>
      <c r="AU37" s="533"/>
      <c r="AV37" s="533"/>
      <c r="AW37" s="533"/>
      <c r="AX37" s="533"/>
      <c r="AZ37" s="533"/>
      <c r="BA37" s="533"/>
      <c r="BB37" s="533"/>
      <c r="BC37" s="533"/>
    </row>
    <row r="38" spans="1:55" ht="24" hidden="1" customHeight="1" thickBot="1">
      <c r="A38" s="278"/>
      <c r="B38" s="279"/>
      <c r="C38" s="266" t="s">
        <v>469</v>
      </c>
      <c r="D38" s="267"/>
      <c r="E38" s="280"/>
      <c r="F38" s="281" t="s">
        <v>167</v>
      </c>
      <c r="G38" s="1027"/>
      <c r="H38" s="889"/>
      <c r="I38" s="282" t="s">
        <v>164</v>
      </c>
      <c r="J38" s="282" t="s">
        <v>164</v>
      </c>
      <c r="K38" s="282" t="s">
        <v>164</v>
      </c>
      <c r="L38" s="569" t="s">
        <v>164</v>
      </c>
      <c r="M38" s="576"/>
      <c r="N38" s="589" t="s">
        <v>164</v>
      </c>
      <c r="O38" s="588">
        <f>H38*J7</f>
        <v>0</v>
      </c>
      <c r="P38" s="839" t="s">
        <v>164</v>
      </c>
      <c r="Q38" s="591" t="s">
        <v>164</v>
      </c>
      <c r="R38" s="590" t="s">
        <v>164</v>
      </c>
      <c r="S38" s="571">
        <f>O38</f>
        <v>0</v>
      </c>
      <c r="Y38" s="533"/>
      <c r="AA38" s="533"/>
      <c r="AB38" s="533"/>
      <c r="AC38" s="533"/>
      <c r="AD38" s="533"/>
      <c r="AF38" s="533"/>
      <c r="AG38" s="533"/>
      <c r="AH38" s="533"/>
      <c r="AI38" s="533"/>
      <c r="AK38" s="536"/>
      <c r="AL38" s="536"/>
      <c r="AM38" s="536"/>
      <c r="AN38" s="536"/>
      <c r="AP38" s="537"/>
      <c r="AQ38" s="537"/>
      <c r="AR38" s="537"/>
      <c r="AS38" s="537"/>
      <c r="AU38" s="533"/>
      <c r="AV38" s="533"/>
      <c r="AW38" s="533"/>
      <c r="AX38" s="533"/>
      <c r="AZ38" s="533"/>
      <c r="BA38" s="533"/>
      <c r="BB38" s="533"/>
      <c r="BC38" s="533"/>
    </row>
    <row r="39" spans="1:55" ht="32.25" hidden="1" customHeight="1" thickBot="1">
      <c r="A39" s="278"/>
      <c r="B39" s="279"/>
      <c r="C39" s="266" t="s">
        <v>423</v>
      </c>
      <c r="D39" s="267"/>
      <c r="E39" s="280"/>
      <c r="F39" s="281" t="s">
        <v>167</v>
      </c>
      <c r="G39" s="1027"/>
      <c r="H39" s="283"/>
      <c r="I39" s="282" t="s">
        <v>164</v>
      </c>
      <c r="J39" s="282" t="s">
        <v>164</v>
      </c>
      <c r="K39" s="282" t="s">
        <v>164</v>
      </c>
      <c r="L39" s="569" t="s">
        <v>164</v>
      </c>
      <c r="M39" s="576"/>
      <c r="N39" s="590"/>
      <c r="O39" s="838"/>
      <c r="P39" s="588">
        <f>H39*J8</f>
        <v>0</v>
      </c>
      <c r="Q39" s="839" t="s">
        <v>164</v>
      </c>
      <c r="R39" s="590" t="s">
        <v>164</v>
      </c>
      <c r="S39" s="571">
        <f>P39</f>
        <v>0</v>
      </c>
      <c r="Y39" s="533"/>
      <c r="AA39" s="533"/>
      <c r="AB39" s="533"/>
      <c r="AC39" s="533"/>
      <c r="AD39" s="533"/>
      <c r="AF39" s="533"/>
      <c r="AG39" s="533"/>
      <c r="AH39" s="533"/>
      <c r="AI39" s="533"/>
      <c r="AK39" s="537"/>
      <c r="AL39" s="537"/>
      <c r="AM39" s="537"/>
      <c r="AN39" s="537"/>
      <c r="AP39" s="536"/>
      <c r="AQ39" s="536"/>
      <c r="AR39" s="536"/>
      <c r="AS39" s="536"/>
      <c r="AU39" s="533"/>
      <c r="AV39" s="533"/>
      <c r="AW39" s="533"/>
      <c r="AX39" s="533"/>
      <c r="AZ39" s="533"/>
      <c r="BA39" s="533"/>
      <c r="BB39" s="533"/>
      <c r="BC39" s="533"/>
    </row>
    <row r="40" spans="1:55" ht="24" customHeight="1" thickBot="1">
      <c r="A40" s="278"/>
      <c r="B40" s="279"/>
      <c r="C40" s="266" t="s">
        <v>521</v>
      </c>
      <c r="D40" s="267"/>
      <c r="E40" s="280"/>
      <c r="F40" s="281" t="s">
        <v>167</v>
      </c>
      <c r="G40" s="1027"/>
      <c r="H40" s="890"/>
      <c r="I40" s="282" t="s">
        <v>164</v>
      </c>
      <c r="J40" s="282" t="s">
        <v>164</v>
      </c>
      <c r="K40" s="282" t="s">
        <v>164</v>
      </c>
      <c r="L40" s="569" t="s">
        <v>164</v>
      </c>
      <c r="M40" s="575"/>
      <c r="N40" s="273" t="s">
        <v>164</v>
      </c>
      <c r="O40" s="568" t="s">
        <v>164</v>
      </c>
      <c r="P40" s="582" t="s">
        <v>164</v>
      </c>
      <c r="Q40" s="573">
        <f>H40*J8</f>
        <v>0</v>
      </c>
      <c r="R40" s="581" t="s">
        <v>164</v>
      </c>
      <c r="S40" s="571">
        <f>Q40</f>
        <v>0</v>
      </c>
      <c r="Y40" s="533"/>
      <c r="AA40" s="533"/>
      <c r="AB40" s="533"/>
      <c r="AC40" s="533"/>
      <c r="AD40" s="533"/>
      <c r="AF40" s="533"/>
      <c r="AG40" s="533"/>
      <c r="AH40" s="533"/>
      <c r="AI40" s="533"/>
      <c r="AK40" s="533"/>
      <c r="AL40" s="533"/>
      <c r="AM40" s="533"/>
      <c r="AN40" s="533"/>
      <c r="AP40" s="533"/>
      <c r="AQ40" s="533"/>
      <c r="AR40" s="533"/>
      <c r="AS40" s="533"/>
      <c r="AU40" s="536"/>
      <c r="AV40" s="536"/>
      <c r="AW40" s="536"/>
      <c r="AX40" s="532"/>
      <c r="AZ40" s="533"/>
      <c r="BA40" s="533"/>
      <c r="BB40" s="533"/>
      <c r="BC40" s="533"/>
    </row>
    <row r="41" spans="1:55" ht="24" customHeight="1" thickBot="1">
      <c r="A41" s="285"/>
      <c r="B41" s="286"/>
      <c r="C41" s="317" t="s">
        <v>522</v>
      </c>
      <c r="D41" s="287"/>
      <c r="E41" s="288"/>
      <c r="F41" s="289" t="s">
        <v>167</v>
      </c>
      <c r="G41" s="1028"/>
      <c r="H41" s="890"/>
      <c r="I41" s="282" t="s">
        <v>164</v>
      </c>
      <c r="J41" s="282" t="s">
        <v>164</v>
      </c>
      <c r="K41" s="282" t="s">
        <v>164</v>
      </c>
      <c r="L41" s="569" t="s">
        <v>164</v>
      </c>
      <c r="M41" s="575"/>
      <c r="N41" s="273" t="s">
        <v>164</v>
      </c>
      <c r="O41" s="568" t="s">
        <v>164</v>
      </c>
      <c r="P41" s="273" t="s">
        <v>164</v>
      </c>
      <c r="Q41" s="836" t="s">
        <v>164</v>
      </c>
      <c r="R41" s="573">
        <f>H41*J9</f>
        <v>0</v>
      </c>
      <c r="S41" s="572">
        <f>R41</f>
        <v>0</v>
      </c>
      <c r="Y41" s="533"/>
      <c r="AA41" s="533"/>
      <c r="AB41" s="533"/>
      <c r="AC41" s="533"/>
      <c r="AD41" s="533"/>
      <c r="AF41" s="533"/>
      <c r="AG41" s="533"/>
      <c r="AH41" s="533"/>
      <c r="AI41" s="533"/>
      <c r="AK41" s="533"/>
      <c r="AL41" s="533"/>
      <c r="AM41" s="533"/>
      <c r="AN41" s="533"/>
      <c r="AP41" s="533"/>
      <c r="AQ41" s="533"/>
      <c r="AR41" s="533"/>
      <c r="AS41" s="533"/>
      <c r="AU41" s="533"/>
      <c r="AV41" s="533"/>
      <c r="AW41" s="533"/>
      <c r="AX41" s="533"/>
      <c r="AZ41" s="536"/>
      <c r="BA41" s="536"/>
      <c r="BB41" s="536"/>
      <c r="BC41" s="536"/>
    </row>
    <row r="42" spans="1:55" ht="43.5" customHeight="1" thickBot="1">
      <c r="A42" s="290"/>
      <c r="B42" s="291"/>
      <c r="C42" s="1348" t="s">
        <v>338</v>
      </c>
      <c r="D42" s="1349"/>
      <c r="E42" s="1349"/>
      <c r="F42" s="1349"/>
      <c r="G42" s="1349"/>
      <c r="H42" s="1350"/>
      <c r="I42" s="292"/>
      <c r="J42" s="292"/>
      <c r="K42" s="570"/>
      <c r="L42" s="292"/>
      <c r="M42" s="754"/>
      <c r="N42" s="232"/>
      <c r="O42" s="232"/>
      <c r="P42" s="232"/>
      <c r="Q42" s="232"/>
      <c r="R42" s="587"/>
      <c r="S42" s="549" t="e">
        <f>SUM(S20:S41)</f>
        <v>#DIV/0!</v>
      </c>
      <c r="Y42" s="538"/>
      <c r="AA42" s="538"/>
      <c r="AB42" s="538"/>
      <c r="AC42" s="538"/>
      <c r="AD42" s="538"/>
      <c r="AF42" s="538"/>
      <c r="AG42" s="538"/>
      <c r="AH42" s="538"/>
      <c r="AI42" s="538"/>
      <c r="AK42" s="538"/>
      <c r="AL42" s="538"/>
      <c r="AM42" s="538"/>
      <c r="AN42" s="538"/>
      <c r="AP42" s="538"/>
      <c r="AQ42" s="538"/>
      <c r="AR42" s="538"/>
      <c r="AS42" s="538"/>
      <c r="AU42" s="538"/>
      <c r="AV42" s="538"/>
      <c r="AW42" s="538"/>
      <c r="AX42" s="538"/>
      <c r="AZ42" s="538"/>
      <c r="BA42" s="538"/>
      <c r="BB42" s="538"/>
      <c r="BC42" s="538"/>
    </row>
    <row r="43" spans="1:55" ht="24.6" hidden="1" customHeight="1">
      <c r="A43" s="293"/>
      <c r="B43" s="294">
        <v>5</v>
      </c>
      <c r="C43" s="295" t="s">
        <v>330</v>
      </c>
      <c r="D43" s="296"/>
      <c r="E43" s="296"/>
      <c r="F43" s="296"/>
      <c r="G43" s="296"/>
      <c r="H43" s="297"/>
      <c r="I43" s="292"/>
      <c r="J43" s="292"/>
      <c r="K43" s="292"/>
      <c r="L43" s="755"/>
      <c r="Y43" s="538"/>
      <c r="AA43" s="538"/>
      <c r="AB43" s="538"/>
      <c r="AC43" s="538"/>
      <c r="AD43" s="538"/>
      <c r="AF43" s="538"/>
      <c r="AG43" s="538"/>
      <c r="AH43" s="538"/>
      <c r="AI43" s="538"/>
      <c r="AK43" s="538"/>
      <c r="AL43" s="538"/>
      <c r="AM43" s="538"/>
      <c r="AN43" s="538"/>
      <c r="AP43" s="538"/>
      <c r="AQ43" s="538"/>
      <c r="AR43" s="538"/>
      <c r="AS43" s="538"/>
      <c r="AU43" s="538"/>
      <c r="AV43" s="538"/>
      <c r="AW43" s="538"/>
      <c r="AX43" s="538"/>
      <c r="AZ43" s="538"/>
      <c r="BA43" s="538"/>
      <c r="BB43" s="538"/>
      <c r="BC43" s="538"/>
    </row>
    <row r="44" spans="1:55" ht="66" hidden="1" customHeight="1">
      <c r="A44" s="298"/>
      <c r="B44" s="299"/>
      <c r="C44" s="1352"/>
      <c r="D44" s="1353"/>
      <c r="E44" s="1353"/>
      <c r="F44" s="1353"/>
      <c r="G44" s="1353"/>
      <c r="H44" s="1354"/>
      <c r="I44" s="292"/>
      <c r="J44" s="292"/>
      <c r="K44" s="292"/>
      <c r="L44" s="292"/>
      <c r="Y44" s="538"/>
      <c r="AA44" s="538"/>
      <c r="AB44" s="538"/>
      <c r="AC44" s="538"/>
      <c r="AD44" s="538"/>
      <c r="AF44" s="538"/>
      <c r="AG44" s="538"/>
      <c r="AH44" s="538"/>
      <c r="AI44" s="538"/>
      <c r="AK44" s="538"/>
      <c r="AL44" s="538"/>
      <c r="AM44" s="538"/>
      <c r="AN44" s="538"/>
      <c r="AP44" s="538"/>
      <c r="AQ44" s="538"/>
      <c r="AR44" s="538"/>
      <c r="AS44" s="538"/>
      <c r="AU44" s="538"/>
      <c r="AV44" s="538"/>
      <c r="AW44" s="538"/>
      <c r="AX44" s="538"/>
      <c r="AZ44" s="538"/>
      <c r="BA44" s="538"/>
      <c r="BB44" s="538"/>
      <c r="BC44" s="538"/>
    </row>
    <row r="45" spans="1:55" ht="66" hidden="1" customHeight="1">
      <c r="A45" s="298"/>
      <c r="B45" s="299"/>
      <c r="C45" s="1352"/>
      <c r="D45" s="1353"/>
      <c r="E45" s="1353"/>
      <c r="F45" s="1353"/>
      <c r="G45" s="1353"/>
      <c r="H45" s="1354"/>
      <c r="I45" s="292"/>
      <c r="J45" s="292"/>
      <c r="K45" s="292"/>
      <c r="L45" s="292"/>
      <c r="Y45" s="538"/>
      <c r="AA45" s="538"/>
      <c r="AB45" s="538"/>
      <c r="AC45" s="538"/>
      <c r="AD45" s="538"/>
      <c r="AF45" s="538"/>
      <c r="AG45" s="538"/>
      <c r="AH45" s="538"/>
      <c r="AI45" s="538"/>
      <c r="AK45" s="538"/>
      <c r="AL45" s="538"/>
      <c r="AM45" s="538"/>
      <c r="AN45" s="538"/>
      <c r="AP45" s="538"/>
      <c r="AQ45" s="538"/>
      <c r="AR45" s="538"/>
      <c r="AS45" s="538"/>
      <c r="AU45" s="538"/>
      <c r="AV45" s="538"/>
      <c r="AW45" s="538"/>
      <c r="AX45" s="538"/>
      <c r="AZ45" s="538"/>
      <c r="BA45" s="538"/>
      <c r="BB45" s="538"/>
      <c r="BC45" s="538"/>
    </row>
    <row r="46" spans="1:55" ht="66" hidden="1" customHeight="1">
      <c r="A46" s="300"/>
      <c r="B46" s="291"/>
      <c r="C46" s="1352"/>
      <c r="D46" s="1353"/>
      <c r="E46" s="1353"/>
      <c r="F46" s="1353"/>
      <c r="G46" s="1353"/>
      <c r="H46" s="1354"/>
      <c r="I46" s="292"/>
      <c r="J46" s="292"/>
      <c r="K46" s="292"/>
      <c r="L46" s="292"/>
      <c r="Y46" s="538"/>
      <c r="AA46" s="538"/>
      <c r="AB46" s="538"/>
      <c r="AC46" s="538"/>
      <c r="AD46" s="538"/>
      <c r="AF46" s="538"/>
      <c r="AG46" s="538"/>
      <c r="AH46" s="538"/>
      <c r="AI46" s="538"/>
      <c r="AK46" s="538"/>
      <c r="AL46" s="538"/>
      <c r="AM46" s="538"/>
      <c r="AN46" s="538"/>
      <c r="AP46" s="538"/>
      <c r="AQ46" s="538"/>
      <c r="AR46" s="538"/>
      <c r="AS46" s="538"/>
      <c r="AU46" s="538"/>
      <c r="AV46" s="538"/>
      <c r="AW46" s="538"/>
      <c r="AX46" s="538"/>
      <c r="AZ46" s="538"/>
      <c r="BA46" s="538"/>
      <c r="BB46" s="538"/>
      <c r="BC46" s="538"/>
    </row>
    <row r="47" spans="1:55">
      <c r="A47" s="301"/>
      <c r="B47" s="302"/>
      <c r="C47" s="1351"/>
      <c r="D47" s="1351"/>
      <c r="E47" s="1351"/>
      <c r="F47" s="1351"/>
      <c r="G47" s="1351"/>
      <c r="H47" s="1351"/>
      <c r="I47" s="292"/>
      <c r="J47" s="292"/>
      <c r="K47" s="292"/>
      <c r="L47" s="292"/>
      <c r="Y47" s="538"/>
      <c r="AA47" s="538"/>
      <c r="AB47" s="538"/>
      <c r="AC47" s="538"/>
      <c r="AD47" s="538"/>
      <c r="AF47" s="538"/>
      <c r="AG47" s="538"/>
      <c r="AH47" s="538"/>
      <c r="AI47" s="538"/>
      <c r="AK47" s="538"/>
      <c r="AL47" s="538"/>
      <c r="AM47" s="538"/>
      <c r="AN47" s="538"/>
      <c r="AP47" s="538"/>
      <c r="AQ47" s="538"/>
      <c r="AR47" s="538"/>
      <c r="AS47" s="538"/>
      <c r="AU47" s="538"/>
      <c r="AV47" s="538"/>
      <c r="AW47" s="538"/>
      <c r="AX47" s="538"/>
      <c r="AZ47" s="538"/>
      <c r="BA47" s="538"/>
      <c r="BB47" s="538"/>
      <c r="BC47" s="538"/>
    </row>
    <row r="48" spans="1:55">
      <c r="A48" s="303"/>
      <c r="B48" s="304"/>
      <c r="C48" s="305"/>
      <c r="D48" s="305"/>
      <c r="E48" s="305"/>
      <c r="F48" s="305"/>
      <c r="G48" s="305"/>
      <c r="H48" s="305"/>
      <c r="I48" s="232"/>
      <c r="J48" s="232"/>
      <c r="K48" s="232"/>
      <c r="L48" s="232"/>
      <c r="S48" s="539"/>
    </row>
    <row r="49" spans="1:55" ht="18" customHeight="1">
      <c r="A49" s="249" t="s">
        <v>168</v>
      </c>
      <c r="B49" s="306"/>
      <c r="C49" s="307"/>
      <c r="D49" s="274"/>
      <c r="E49" s="308"/>
      <c r="F49" s="308"/>
      <c r="G49" s="308"/>
      <c r="I49" s="232"/>
      <c r="J49" s="309"/>
      <c r="K49" s="309"/>
      <c r="L49" s="309"/>
      <c r="AB49" s="248"/>
      <c r="AC49" s="248"/>
      <c r="AD49" s="248"/>
      <c r="AG49" s="248"/>
      <c r="AH49" s="248"/>
      <c r="AI49" s="248"/>
      <c r="AL49" s="248"/>
      <c r="AM49" s="248"/>
      <c r="AN49" s="248"/>
      <c r="AQ49" s="248"/>
      <c r="AR49" s="248"/>
      <c r="AS49" s="248"/>
      <c r="AV49" s="248"/>
      <c r="AW49" s="248"/>
      <c r="AX49" s="248"/>
      <c r="BA49" s="248"/>
      <c r="BB49" s="248"/>
      <c r="BC49" s="248"/>
    </row>
    <row r="50" spans="1:55">
      <c r="A50" s="249"/>
      <c r="B50" s="306"/>
      <c r="C50" s="307"/>
      <c r="D50" s="274"/>
      <c r="E50" s="308"/>
      <c r="F50" s="308"/>
      <c r="G50" s="308"/>
      <c r="I50" s="232"/>
      <c r="J50" s="309"/>
      <c r="K50" s="309"/>
      <c r="L50" s="309"/>
      <c r="AB50" s="248"/>
      <c r="AC50" s="248"/>
      <c r="AD50" s="248"/>
      <c r="AG50" s="248"/>
      <c r="AH50" s="248"/>
      <c r="AI50" s="248"/>
      <c r="AL50" s="248"/>
      <c r="AM50" s="248"/>
      <c r="AN50" s="248"/>
      <c r="AQ50" s="248"/>
      <c r="AR50" s="248"/>
      <c r="AS50" s="248"/>
      <c r="AV50" s="248"/>
      <c r="AW50" s="248"/>
      <c r="AX50" s="248"/>
      <c r="BA50" s="248"/>
      <c r="BB50" s="248"/>
      <c r="BC50" s="248"/>
    </row>
    <row r="51" spans="1:55" ht="20.25" customHeight="1">
      <c r="A51" s="310" t="s">
        <v>169</v>
      </c>
      <c r="B51" s="306"/>
      <c r="C51" s="307"/>
      <c r="D51" s="274"/>
      <c r="E51" s="308"/>
      <c r="F51" s="237" t="s">
        <v>170</v>
      </c>
      <c r="G51" s="237"/>
      <c r="I51" s="232"/>
      <c r="J51" s="309"/>
      <c r="K51" s="309"/>
      <c r="L51" s="309"/>
      <c r="AB51" s="248"/>
      <c r="AC51" s="248"/>
      <c r="AD51" s="248"/>
      <c r="AG51" s="248"/>
      <c r="AH51" s="248"/>
      <c r="AI51" s="248"/>
      <c r="AL51" s="248"/>
      <c r="AM51" s="248"/>
      <c r="AN51" s="248"/>
      <c r="AQ51" s="248"/>
      <c r="AR51" s="248"/>
      <c r="AS51" s="248"/>
      <c r="AV51" s="248"/>
      <c r="AW51" s="248"/>
      <c r="AX51" s="248"/>
      <c r="BA51" s="248"/>
      <c r="BB51" s="248"/>
      <c r="BC51" s="248"/>
    </row>
    <row r="52" spans="1:55" ht="15.75" customHeight="1" thickBot="1">
      <c r="A52" s="310"/>
      <c r="B52" s="306"/>
      <c r="C52" s="307"/>
      <c r="D52" s="274"/>
      <c r="E52" s="308"/>
      <c r="F52" s="308"/>
      <c r="G52" s="308"/>
      <c r="J52" s="248"/>
      <c r="K52" s="248"/>
      <c r="L52" s="248"/>
      <c r="AB52" s="248"/>
      <c r="AC52" s="248"/>
      <c r="AD52" s="248"/>
      <c r="AG52" s="248"/>
      <c r="AH52" s="248"/>
      <c r="AI52" s="248"/>
      <c r="AL52" s="248"/>
      <c r="AM52" s="248"/>
      <c r="AN52" s="248"/>
      <c r="AQ52" s="248"/>
      <c r="AR52" s="248"/>
      <c r="AS52" s="248"/>
      <c r="AV52" s="248"/>
      <c r="AW52" s="248"/>
      <c r="AX52" s="248"/>
      <c r="BA52" s="248"/>
      <c r="BB52" s="248"/>
      <c r="BC52" s="248"/>
    </row>
    <row r="53" spans="1:55" ht="18.75" customHeight="1" thickBot="1">
      <c r="A53" s="1338" t="s">
        <v>17</v>
      </c>
      <c r="B53" s="1338"/>
      <c r="C53" s="311">
        <f>'Sch-1a'!B32</f>
        <v>0</v>
      </c>
      <c r="E53" s="1046" t="s">
        <v>171</v>
      </c>
      <c r="F53" s="1355">
        <f>'Sch-1a'!I32</f>
        <v>0</v>
      </c>
      <c r="G53" s="1355"/>
      <c r="H53" s="1356"/>
      <c r="I53" s="747" t="e">
        <f>SUM(I20:I41)</f>
        <v>#DIV/0!</v>
      </c>
      <c r="J53" s="747" t="e">
        <f>SUM(J20:J41)</f>
        <v>#DIV/0!</v>
      </c>
      <c r="K53" s="747" t="e">
        <f>SUM(K20:K41)</f>
        <v>#DIV/0!</v>
      </c>
      <c r="L53" s="747" t="e">
        <f>SUM(L20:L41)</f>
        <v>#VALUE!</v>
      </c>
      <c r="N53" s="747" t="e">
        <f t="shared" ref="N53:Q53" si="0">SUM(N20:N41)</f>
        <v>#DIV/0!</v>
      </c>
      <c r="O53" s="747" t="e">
        <f>SUM(O20:O41)</f>
        <v>#DIV/0!</v>
      </c>
      <c r="P53" s="747" t="e">
        <f>SUM(P20:P41)</f>
        <v>#DIV/0!</v>
      </c>
      <c r="Q53" s="747" t="e">
        <f t="shared" si="0"/>
        <v>#DIV/0!</v>
      </c>
      <c r="R53" s="747" t="e">
        <f>SUM(R20:R41)</f>
        <v>#DIV/0!</v>
      </c>
      <c r="S53" s="550" t="e">
        <f>I53+J53+K53+L53</f>
        <v>#DIV/0!</v>
      </c>
      <c r="Y53" s="540"/>
      <c r="AA53" s="540"/>
      <c r="AB53" s="540"/>
      <c r="AC53" s="540"/>
      <c r="AD53" s="540"/>
      <c r="AF53" s="540"/>
      <c r="AG53" s="540"/>
      <c r="AH53" s="540"/>
      <c r="AI53" s="532"/>
      <c r="AK53" s="540"/>
      <c r="AL53" s="540"/>
      <c r="AM53" s="540"/>
      <c r="AN53" s="540"/>
      <c r="AP53" s="540"/>
      <c r="AQ53" s="540"/>
      <c r="AR53" s="540"/>
      <c r="AS53" s="540"/>
      <c r="AU53" s="540"/>
      <c r="AV53" s="540"/>
      <c r="AW53" s="540"/>
      <c r="AX53" s="532"/>
      <c r="AZ53" s="540"/>
      <c r="BA53" s="540"/>
      <c r="BB53" s="540"/>
      <c r="BC53" s="540"/>
    </row>
    <row r="54" spans="1:55" ht="18" customHeight="1" thickBot="1">
      <c r="A54" s="1338" t="s">
        <v>13</v>
      </c>
      <c r="B54" s="1338"/>
      <c r="C54" s="311">
        <f>'Sch-1a'!B33</f>
        <v>0</v>
      </c>
      <c r="D54" s="238"/>
      <c r="E54" s="1046" t="s">
        <v>131</v>
      </c>
      <c r="F54" s="1355">
        <f>'Sch-1a'!I33</f>
        <v>0</v>
      </c>
      <c r="G54" s="1355"/>
      <c r="H54" s="1355"/>
      <c r="I54" s="748">
        <f>IF(ISERROR(1-I53/J2),1,(1-I53/J2))</f>
        <v>1</v>
      </c>
      <c r="J54" s="751">
        <f>IF(ISERROR(1-J53/J3),1,(1-J53/J3))</f>
        <v>1</v>
      </c>
      <c r="K54" s="749">
        <f>IF(ISERROR(1-K53/J4),1,(1-K53/J4))</f>
        <v>1</v>
      </c>
      <c r="L54" s="750">
        <f>IF(ISERROR(1-L53/J5),1,(1-L53/J5))</f>
        <v>1</v>
      </c>
      <c r="M54" s="248"/>
      <c r="N54" s="840">
        <f>IF(ISERROR(((J6-N53)/J6)), 1,((J6-N53)/J6))</f>
        <v>1</v>
      </c>
      <c r="O54" s="841">
        <f>IF(ISERROR(((J7-O53)/J7)), 1,((J7-O53)/J7))</f>
        <v>1</v>
      </c>
      <c r="P54" s="842">
        <f>IF(ISERROR(((J8-P53)/J8)), 1,((J8-P53)/J8))</f>
        <v>1</v>
      </c>
      <c r="Q54" s="849">
        <f>IF(ISERROR(((J9-Q53)/J9)), 1,((J9-Q53)/J9))</f>
        <v>1</v>
      </c>
      <c r="R54" s="850">
        <f>IF(ISERROR(((J10-R53)/J10)), 1,((J10-R53)/J10))</f>
        <v>1</v>
      </c>
      <c r="T54" s="214" t="s">
        <v>362</v>
      </c>
      <c r="Y54" s="312"/>
      <c r="AA54" s="312"/>
      <c r="AB54" s="312"/>
      <c r="AC54" s="312"/>
      <c r="AD54" s="312"/>
      <c r="AF54" s="312"/>
      <c r="AG54" s="312"/>
      <c r="AK54" s="312"/>
      <c r="AL54" s="312"/>
      <c r="AM54" s="312"/>
      <c r="AN54" s="312"/>
      <c r="AU54" s="312"/>
      <c r="AV54" s="312"/>
      <c r="AW54" s="312"/>
      <c r="AX54" s="312"/>
      <c r="AZ54" s="312"/>
      <c r="BA54" s="312"/>
      <c r="BB54" s="312"/>
      <c r="BC54" s="312"/>
    </row>
    <row r="55" spans="1:55">
      <c r="D55" s="313"/>
      <c r="J55" s="746"/>
      <c r="K55" s="248"/>
      <c r="L55" s="248"/>
    </row>
    <row r="56" spans="1:55">
      <c r="D56" s="314"/>
      <c r="H56" s="834"/>
      <c r="I56" s="312"/>
      <c r="J56" s="746"/>
      <c r="K56" s="312"/>
      <c r="L56" s="312"/>
      <c r="N56" s="312"/>
      <c r="O56" s="312"/>
      <c r="P56" s="312"/>
      <c r="Q56" s="312"/>
      <c r="R56" s="312"/>
    </row>
    <row r="57" spans="1:55">
      <c r="L57" s="312"/>
      <c r="M57" s="216"/>
      <c r="N57" s="216"/>
      <c r="O57" s="216"/>
      <c r="P57" s="216"/>
      <c r="Q57" s="216"/>
      <c r="R57" s="216"/>
    </row>
    <row r="58" spans="1:55">
      <c r="J58" s="527"/>
      <c r="L58" s="312"/>
      <c r="M58" s="216"/>
      <c r="N58" s="216"/>
      <c r="O58" s="216"/>
      <c r="P58" s="216"/>
      <c r="Q58" s="216"/>
      <c r="R58" s="216"/>
    </row>
    <row r="59" spans="1:55">
      <c r="J59" s="742"/>
    </row>
    <row r="60" spans="1:55">
      <c r="J60" s="742"/>
      <c r="L60" s="312"/>
    </row>
    <row r="61" spans="1:55">
      <c r="J61" s="742"/>
      <c r="V61" s="312"/>
    </row>
    <row r="62" spans="1:55">
      <c r="J62" s="742"/>
      <c r="V62" s="312"/>
    </row>
    <row r="63" spans="1:55">
      <c r="J63" s="742"/>
      <c r="V63" s="312"/>
    </row>
    <row r="64" spans="1:55">
      <c r="J64" s="742"/>
      <c r="V64" s="312"/>
    </row>
    <row r="65" spans="8:22">
      <c r="J65" s="743"/>
      <c r="V65" s="312"/>
    </row>
    <row r="66" spans="8:22" ht="15.75" customHeight="1">
      <c r="H66" s="848"/>
      <c r="J66" s="219"/>
    </row>
    <row r="67" spans="8:22" ht="15.75" customHeight="1">
      <c r="H67" s="848"/>
      <c r="J67" s="219"/>
    </row>
    <row r="68" spans="8:22" ht="15.75" customHeight="1">
      <c r="H68" s="848"/>
      <c r="J68" s="219"/>
    </row>
    <row r="69" spans="8:22" ht="15.75" customHeight="1">
      <c r="H69" s="848"/>
      <c r="J69" s="219"/>
    </row>
    <row r="70" spans="8:22">
      <c r="J70" s="219"/>
    </row>
    <row r="71" spans="8:22">
      <c r="I71" s="552"/>
      <c r="J71" s="744"/>
    </row>
    <row r="75" spans="8:22">
      <c r="J75" s="527"/>
    </row>
    <row r="76" spans="8:22">
      <c r="J76" s="742"/>
    </row>
    <row r="77" spans="8:22">
      <c r="J77" s="742"/>
    </row>
    <row r="78" spans="8:22">
      <c r="J78" s="742"/>
    </row>
    <row r="79" spans="8:22">
      <c r="J79" s="742"/>
    </row>
    <row r="80" spans="8:22">
      <c r="J80" s="742"/>
    </row>
    <row r="81" spans="9:12">
      <c r="J81" s="742"/>
    </row>
    <row r="82" spans="9:12">
      <c r="J82" s="743"/>
    </row>
    <row r="83" spans="9:12">
      <c r="I83" s="552"/>
      <c r="J83" s="745"/>
    </row>
    <row r="87" spans="9:12">
      <c r="I87" s="845"/>
      <c r="J87" s="845"/>
      <c r="K87" s="845"/>
      <c r="L87" s="845"/>
    </row>
    <row r="88" spans="9:12">
      <c r="I88" s="846"/>
      <c r="J88" s="846"/>
      <c r="K88" s="846"/>
      <c r="L88" s="846"/>
    </row>
    <row r="89" spans="9:12">
      <c r="I89" s="846"/>
      <c r="J89" s="846"/>
      <c r="K89" s="846"/>
      <c r="L89" s="846"/>
    </row>
    <row r="91" spans="9:12">
      <c r="I91" s="248"/>
      <c r="J91" s="248"/>
      <c r="K91" s="248"/>
      <c r="L91" s="248"/>
    </row>
    <row r="92" spans="9:12">
      <c r="I92" s="248"/>
      <c r="J92" s="248"/>
      <c r="K92" s="248"/>
      <c r="L92" s="248"/>
    </row>
    <row r="93" spans="9:12">
      <c r="I93" s="248"/>
      <c r="J93" s="248"/>
      <c r="K93" s="248"/>
      <c r="L93" s="248"/>
    </row>
    <row r="94" spans="9:12">
      <c r="I94" s="248"/>
      <c r="J94" s="248"/>
      <c r="K94" s="248"/>
      <c r="L94" s="248"/>
    </row>
    <row r="95" spans="9:12">
      <c r="I95" s="248"/>
      <c r="J95" s="248"/>
      <c r="K95" s="248"/>
      <c r="L95" s="248"/>
    </row>
    <row r="96" spans="9:12">
      <c r="I96" s="248"/>
      <c r="J96" s="248"/>
      <c r="K96" s="248"/>
      <c r="L96" s="248"/>
    </row>
    <row r="97" spans="9:12">
      <c r="I97" s="248"/>
      <c r="J97" s="248"/>
      <c r="K97" s="248"/>
      <c r="L97" s="248"/>
    </row>
    <row r="98" spans="9:12">
      <c r="I98" s="248"/>
      <c r="J98" s="248"/>
      <c r="K98" s="248"/>
      <c r="L98" s="248"/>
    </row>
    <row r="99" spans="9:12">
      <c r="I99" s="248"/>
      <c r="J99" s="248"/>
      <c r="K99" s="248"/>
      <c r="L99" s="248"/>
    </row>
    <row r="100" spans="9:12">
      <c r="I100" s="248"/>
      <c r="J100" s="248"/>
      <c r="K100" s="248"/>
      <c r="L100" s="248"/>
    </row>
    <row r="102" spans="9:12">
      <c r="I102" s="211"/>
      <c r="J102" s="211"/>
      <c r="K102" s="211"/>
      <c r="L102" s="211"/>
    </row>
    <row r="103" spans="9:12">
      <c r="I103" s="211"/>
      <c r="J103" s="211"/>
      <c r="K103" s="211"/>
      <c r="L103" s="211"/>
    </row>
    <row r="104" spans="9:12">
      <c r="I104" s="211"/>
      <c r="J104" s="211"/>
      <c r="K104" s="211"/>
      <c r="L104" s="211"/>
    </row>
    <row r="105" spans="9:12">
      <c r="I105" s="211"/>
      <c r="J105" s="211"/>
      <c r="K105" s="211"/>
      <c r="L105" s="211"/>
    </row>
    <row r="106" spans="9:12">
      <c r="I106" s="211"/>
      <c r="J106" s="211"/>
      <c r="K106" s="211"/>
      <c r="L106" s="211"/>
    </row>
    <row r="107" spans="9:12">
      <c r="I107" s="211"/>
      <c r="J107" s="211"/>
      <c r="K107" s="211"/>
      <c r="L107" s="211"/>
    </row>
    <row r="108" spans="9:12">
      <c r="I108" s="211"/>
      <c r="J108" s="211"/>
      <c r="K108" s="211"/>
      <c r="L108" s="211"/>
    </row>
    <row r="109" spans="9:12">
      <c r="I109" s="211"/>
      <c r="J109" s="211"/>
      <c r="K109" s="211"/>
      <c r="L109" s="211"/>
    </row>
    <row r="110" spans="9:12">
      <c r="I110" s="211"/>
      <c r="J110" s="211"/>
      <c r="K110" s="211"/>
      <c r="L110" s="211"/>
    </row>
    <row r="111" spans="9:12">
      <c r="I111" s="211"/>
      <c r="J111" s="211"/>
      <c r="K111" s="211"/>
      <c r="L111" s="211"/>
    </row>
    <row r="113" spans="9:12">
      <c r="I113" s="847"/>
      <c r="J113" s="847"/>
      <c r="K113" s="847"/>
      <c r="L113" s="847"/>
    </row>
    <row r="116" spans="9:12">
      <c r="I116" s="247"/>
      <c r="J116" s="247"/>
      <c r="K116" s="247"/>
      <c r="L116" s="247"/>
    </row>
  </sheetData>
  <sheetProtection algorithmName="SHA-512" hashValue="Vhvf2JWYcZ8hjoD3uMhPnGa8Ddxz+5sEKeZL3fwTBaXSRd47VxEEpdmCn1YnR44NFRrsth0o2lfTOyzfAcYMYw==" saltValue="aK1rr9ElFwDGtYApYAXKtw==" spinCount="100000" sheet="1" selectLockedCells="1"/>
  <customSheetViews>
    <customSheetView guid="{D16ECB37-EC28-43FE-BD47-3A7114793C46}" scale="80" showPageBreaks="1" showGridLines="0" zeroValues="0" printArea="1" hiddenRows="1" hiddenColumns="1" view="pageBreakPreview">
      <selection activeCell="G21" sqref="G21"/>
      <rowBreaks count="1" manualBreakCount="1">
        <brk id="55" max="9" man="1"/>
      </rowBreaks>
      <pageMargins left="0.25" right="0.25" top="0.5" bottom="0.5" header="0.25" footer="0.3"/>
      <pageSetup scale="65" fitToHeight="2" orientation="portrait" r:id="rId1"/>
      <headerFooter alignWithMargins="0">
        <oddHeader>&amp;RPAGE &amp;P of &amp;N</oddHeader>
      </headerFooter>
    </customSheetView>
    <customSheetView guid="{3A279989-B775-4FE0-B80B-D9B19EF06FB8}" scale="80" showPageBreaks="1" showGridLines="0" zeroValues="0" printArea="1" hiddenRows="1" hiddenColumns="1" view="pageBreakPreview" topLeftCell="A20">
      <selection activeCell="G21" sqref="G21"/>
      <rowBreaks count="1" manualBreakCount="1">
        <brk id="55" max="9" man="1"/>
      </rowBreaks>
      <pageMargins left="0.25" right="0.25" top="0.5" bottom="0.5" header="0.25" footer="0.3"/>
      <pageSetup scale="65" fitToHeight="2" orientation="portrait" r:id="rId2"/>
      <headerFooter alignWithMargins="0">
        <oddHeader>&amp;RPAGE &amp;P of &amp;N</oddHeader>
      </headerFooter>
    </customSheetView>
    <customSheetView guid="{94091156-7D66-41B0-B463-5F36D4BD634D}" scale="80" showPageBreaks="1" showGridLines="0" zeroValues="0" printArea="1" hiddenRows="1" hiddenColumns="1" view="pageBreakPreview">
      <selection activeCell="G23" sqref="G23"/>
      <rowBreaks count="1" manualBreakCount="1">
        <brk id="55" max="9" man="1"/>
      </rowBreaks>
      <pageMargins left="0.25" right="0.25" top="0.5" bottom="0.5" header="0.25" footer="0.3"/>
      <pageSetup scale="65" fitToHeight="2" orientation="portrait" r:id="rId3"/>
      <headerFooter alignWithMargins="0">
        <oddHeader>&amp;RPAGE &amp;P of &amp;N</oddHeader>
      </headerFooter>
    </customSheetView>
    <customSheetView guid="{67D3F443-CBF6-4C3B-9EBA-4FC7CEE92243}" scale="80" showPageBreaks="1" showGridLines="0" zeroValues="0" printArea="1" hiddenRows="1" hiddenColumns="1" view="pageBreakPreview" topLeftCell="A21">
      <selection activeCell="G38" sqref="G38"/>
      <rowBreaks count="1" manualBreakCount="1">
        <brk id="55" max="9" man="1"/>
      </rowBreaks>
      <pageMargins left="0.25" right="0.25" top="0.5" bottom="0.5" header="0.25" footer="0.3"/>
      <pageSetup scale="65" fitToHeight="2" orientation="portrait" r:id="rId4"/>
      <headerFooter alignWithMargins="0">
        <oddHeader>&amp;RPAGE &amp;P of &amp;N</oddHeader>
      </headerFooter>
    </customSheetView>
    <customSheetView guid="{8FC47E04-BCF9-4504-9FDA-F8529AE0A203}" scale="80" showPageBreaks="1" showGridLines="0" zeroValues="0" printArea="1" hiddenRows="1" hiddenColumns="1" view="pageBreakPreview">
      <selection activeCell="G37" sqref="G37"/>
      <rowBreaks count="1" manualBreakCount="1">
        <brk id="55" max="9" man="1"/>
      </rowBreaks>
      <pageMargins left="0.25" right="0.25" top="0.5" bottom="0.5" header="0.25" footer="0.3"/>
      <pageSetup scale="65" fitToHeight="2" orientation="portrait" r:id="rId5"/>
      <headerFooter alignWithMargins="0">
        <oddHeader>&amp;RPAGE &amp;P of &amp;N</oddHeader>
      </headerFooter>
    </customSheetView>
    <customSheetView guid="{B1DC5269-D889-4438-853D-005C3B580A35}" scale="68" showPageBreaks="1" showGridLines="0" zeroValues="0" printArea="1" hiddenRows="1" hiddenColumns="1" view="pageBreakPreview" topLeftCell="A40">
      <selection activeCell="B3" sqref="B3:E3"/>
      <rowBreaks count="1" manualBreakCount="1">
        <brk id="56" max="9" man="1"/>
      </rowBreaks>
      <pageMargins left="0.25" right="0.25" top="0.5" bottom="0.5" header="0.25" footer="0.3"/>
      <pageSetup scale="65" fitToHeight="2" orientation="portrait" horizontalDpi="300" verticalDpi="300" r:id="rId6"/>
      <headerFooter alignWithMargins="0">
        <oddHeader>&amp;RPAGE &amp;P of &amp;N</oddHeader>
      </headerFooter>
    </customSheetView>
    <customSheetView guid="{A0F82AFD-A75A-45C4-A55A-D8EC84E8392D}" scale="68" showPageBreaks="1" showGridLines="0" zeroValues="0" printArea="1" hiddenRows="1" hiddenColumns="1" view="pageBreakPreview" topLeftCell="A4">
      <selection activeCell="I19" sqref="I19"/>
      <rowBreaks count="1" manualBreakCount="1">
        <brk id="56" max="9" man="1"/>
      </rowBreaks>
      <pageMargins left="0.25" right="0.25" top="0.5" bottom="0.5" header="0.25" footer="0.3"/>
      <pageSetup scale="65" fitToHeight="2" orientation="portrait" horizontalDpi="300" verticalDpi="300" r:id="rId7"/>
      <headerFooter alignWithMargins="0">
        <oddHeader>&amp;RPAGE &amp;P of &amp;N</oddHeader>
      </headerFooter>
    </customSheetView>
    <customSheetView guid="{334BFE7B-729F-4B5F-BBFA-FE5871D8551A}" scale="68" showPageBreaks="1" showGridLines="0" zeroValues="0" printArea="1" hiddenRows="1" view="pageBreakPreview" topLeftCell="A34">
      <selection activeCell="G27" sqref="G27"/>
      <rowBreaks count="1" manualBreakCount="1">
        <brk id="53" max="9" man="1"/>
      </rowBreaks>
      <pageMargins left="0.52" right="0.22" top="0.69" bottom="0.5" header="0.42" footer="0.3"/>
      <pageSetup scale="65" fitToHeight="2" orientation="portrait" horizontalDpi="300" verticalDpi="300" r:id="rId8"/>
      <headerFooter alignWithMargins="0"/>
    </customSheetView>
    <customSheetView guid="{F34A69E2-31EE-443F-8E78-A31E3AA3BE2B}" scale="68" showPageBreaks="1" showGridLines="0" zeroValues="0" printArea="1" hiddenRows="1" view="pageBreakPreview" topLeftCell="A34">
      <selection activeCell="G27" sqref="G27"/>
      <rowBreaks count="1" manualBreakCount="1">
        <brk id="53" max="9" man="1"/>
      </rowBreaks>
      <pageMargins left="0.52" right="0.22" top="0.69" bottom="0.5" header="0.42" footer="0.3"/>
      <pageSetup scale="65" fitToHeight="2" orientation="portrait" horizontalDpi="300" verticalDpi="300" r:id="rId9"/>
      <headerFooter alignWithMargins="0"/>
    </customSheetView>
    <customSheetView guid="{C5506FC7-8A4D-43D0-A0D5-B323816310B7}" scale="68" showPageBreaks="1" showGridLines="0" zeroValues="0" printArea="1" hiddenRows="1" hiddenColumns="1" view="pageBreakPreview" topLeftCell="D1">
      <selection activeCell="G19" sqref="G19"/>
      <rowBreaks count="1" manualBreakCount="1">
        <brk id="53" max="9" man="1"/>
      </rowBreaks>
      <pageMargins left="0.52" right="0.22" top="0.69" bottom="0.5" header="0.42" footer="0.3"/>
      <pageSetup scale="65" fitToHeight="2" orientation="portrait" horizontalDpi="300" verticalDpi="300" r:id="rId10"/>
      <headerFooter alignWithMargins="0"/>
    </customSheetView>
    <customSheetView guid="{3E286A90-B39B-4EF7-ADAF-AD9055F4EE3F}" scale="68" showPageBreaks="1" showGridLines="0" zeroValues="0" printArea="1" hiddenRows="1" hiddenColumns="1" view="pageBreakPreview">
      <selection activeCell="B3" sqref="B3:E3"/>
      <rowBreaks count="1" manualBreakCount="1">
        <brk id="56" max="9" man="1"/>
      </rowBreaks>
      <pageMargins left="0.25" right="0.25" top="0.5" bottom="0.5" header="0.25" footer="0.3"/>
      <pageSetup scale="65" fitToHeight="2" orientation="portrait" horizontalDpi="300" verticalDpi="300" r:id="rId11"/>
      <headerFooter alignWithMargins="0">
        <oddHeader>&amp;RPAGE &amp;P of &amp;N</oddHeader>
      </headerFooter>
    </customSheetView>
    <customSheetView guid="{F9C00FCC-B928-44A4-AE8D-3790B3A7FE91}" scale="68" showPageBreaks="1" showGridLines="0" zeroValues="0" printArea="1" hiddenRows="1" hiddenColumns="1" view="pageBreakPreview" topLeftCell="E34">
      <selection activeCell="C49" sqref="C49:J49"/>
      <rowBreaks count="1" manualBreakCount="1">
        <brk id="59" max="9" man="1"/>
      </rowBreaks>
      <pageMargins left="0.25" right="0.25" top="0.5" bottom="0.5" header="0.25" footer="0.3"/>
      <pageSetup scale="65" fitToHeight="2" orientation="portrait" r:id="rId12"/>
      <headerFooter alignWithMargins="0">
        <oddHeader>&amp;RPAGE &amp;P of &amp;N</oddHeader>
      </headerFooter>
    </customSheetView>
    <customSheetView guid="{F9504563-F4B8-4B08-8DF4-BD6D3D1F49DF}" scale="68" showPageBreaks="1" showGridLines="0" zeroValues="0" printArea="1" hiddenRows="1" hiddenColumns="1" view="pageBreakPreview" topLeftCell="A34">
      <selection activeCell="C49" sqref="C49:J49"/>
      <rowBreaks count="1" manualBreakCount="1">
        <brk id="59" max="9" man="1"/>
      </rowBreaks>
      <pageMargins left="0.25" right="0.25" top="0.5" bottom="0.5" header="0.25" footer="0.3"/>
      <pageSetup scale="54" fitToHeight="2" orientation="portrait" r:id="rId13"/>
      <headerFooter alignWithMargins="0">
        <oddHeader>&amp;RPAGE &amp;P of &amp;N</oddHeader>
      </headerFooter>
    </customSheetView>
    <customSheetView guid="{AB88AE96-2A5B-4A72-8703-28C9E47DF5A8}" scale="80" showPageBreaks="1" showGridLines="0" zeroValues="0" printArea="1" hiddenRows="1" hiddenColumns="1" view="pageBreakPreview">
      <selection activeCell="G37" sqref="G37"/>
      <rowBreaks count="1" manualBreakCount="1">
        <brk id="55" max="9" man="1"/>
      </rowBreaks>
      <pageMargins left="0.25" right="0.25" top="0.5" bottom="0.5" header="0.25" footer="0.3"/>
      <pageSetup scale="65" fitToHeight="2" orientation="portrait" r:id="rId14"/>
      <headerFooter alignWithMargins="0">
        <oddHeader>&amp;RPAGE &amp;P of &amp;N</oddHeader>
      </headerFooter>
    </customSheetView>
    <customSheetView guid="{BAC42A29-45E6-4402-B726-C3D139198BC5}" scale="80" showPageBreaks="1" showGridLines="0" zeroValues="0" printArea="1" hiddenRows="1" hiddenColumns="1" view="pageBreakPreview" topLeftCell="A10">
      <selection activeCell="G23" sqref="G23"/>
      <rowBreaks count="1" manualBreakCount="1">
        <brk id="55" max="9" man="1"/>
      </rowBreaks>
      <pageMargins left="0.25" right="0.25" top="0.5" bottom="0.5" header="0.25" footer="0.3"/>
      <pageSetup scale="65" fitToHeight="2" orientation="portrait" r:id="rId15"/>
      <headerFooter alignWithMargins="0">
        <oddHeader>&amp;RPAGE &amp;P of &amp;N</oddHeader>
      </headerFooter>
    </customSheetView>
    <customSheetView guid="{1D1BEC92-0584-42FC-833F-7509E5F404C5}" scale="80" showPageBreaks="1" showGridLines="0" zeroValues="0" printArea="1" hiddenRows="1" hiddenColumns="1" view="pageBreakPreview" topLeftCell="A20">
      <selection activeCell="G20" sqref="G20"/>
      <rowBreaks count="1" manualBreakCount="1">
        <brk id="55" max="9" man="1"/>
      </rowBreaks>
      <pageMargins left="0.25" right="0.25" top="0.5" bottom="0.5" header="0.25" footer="0.3"/>
      <pageSetup scale="65" fitToHeight="2" orientation="portrait" r:id="rId16"/>
      <headerFooter alignWithMargins="0">
        <oddHeader>&amp;RPAGE &amp;P of &amp;N</oddHeader>
      </headerFooter>
    </customSheetView>
  </customSheetViews>
  <mergeCells count="23">
    <mergeCell ref="C20:F20"/>
    <mergeCell ref="A1:H1"/>
    <mergeCell ref="A4:H4"/>
    <mergeCell ref="C13:H13"/>
    <mergeCell ref="A17:H17"/>
    <mergeCell ref="AA18:AD18"/>
    <mergeCell ref="AF18:AI18"/>
    <mergeCell ref="AK18:AN18"/>
    <mergeCell ref="AU18:AX18"/>
    <mergeCell ref="AZ18:BC18"/>
    <mergeCell ref="AP18:AS18"/>
    <mergeCell ref="A53:B53"/>
    <mergeCell ref="A54:B54"/>
    <mergeCell ref="C21:F21"/>
    <mergeCell ref="C22:F22"/>
    <mergeCell ref="C32:F32"/>
    <mergeCell ref="C42:H42"/>
    <mergeCell ref="C47:H47"/>
    <mergeCell ref="C46:H46"/>
    <mergeCell ref="C45:H45"/>
    <mergeCell ref="C44:H44"/>
    <mergeCell ref="F54:H54"/>
    <mergeCell ref="F53:H53"/>
  </mergeCells>
  <dataValidations count="2">
    <dataValidation type="whole" operator="greaterThan" allowBlank="1" showInputMessage="1" showErrorMessage="1" sqref="H28:H29 H31 H24:H25" xr:uid="{00000000-0002-0000-0D00-000000000000}">
      <formula1>0</formula1>
    </dataValidation>
    <dataValidation type="whole" operator="greaterThan" allowBlank="1" showInputMessage="1" showErrorMessage="1" error="Enter numeric figure without decimal only" sqref="H20" xr:uid="{00000000-0002-0000-0D00-000001000000}">
      <formula1>0</formula1>
    </dataValidation>
  </dataValidations>
  <pageMargins left="0.25" right="0.25" top="0.5" bottom="0.5" header="0.25" footer="0.3"/>
  <pageSetup scale="65" fitToHeight="2" orientation="portrait" r:id="rId17"/>
  <headerFooter alignWithMargins="0">
    <oddHeader>&amp;RPAGE &amp;P of &amp;N</oddHead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AA47"/>
  <sheetViews>
    <sheetView showGridLines="0" showZeros="0" view="pageBreakPreview" zoomScale="80" zoomScaleNormal="78" zoomScaleSheetLayoutView="80" workbookViewId="0">
      <selection activeCell="B41" sqref="B41"/>
    </sheetView>
  </sheetViews>
  <sheetFormatPr defaultColWidth="9.140625" defaultRowHeight="15.75"/>
  <cols>
    <col min="1" max="1" width="11.7109375" style="131" customWidth="1"/>
    <col min="2" max="2" width="73" style="131" customWidth="1"/>
    <col min="3" max="3" width="18.28515625" style="131" customWidth="1"/>
    <col min="4" max="4" width="28.7109375" style="335" customWidth="1"/>
    <col min="5" max="5" width="6.85546875" style="335" customWidth="1"/>
    <col min="6" max="6" width="10.28515625" style="335" customWidth="1"/>
    <col min="7" max="7" width="10.42578125" style="335" customWidth="1"/>
    <col min="8" max="8" width="13.140625" style="335" customWidth="1"/>
    <col min="9" max="16384" width="9.140625" style="335"/>
  </cols>
  <sheetData>
    <row r="1" spans="1:27" s="110" customFormat="1" ht="23.45" customHeight="1">
      <c r="A1" s="1196" t="str">
        <f>Cover!B3</f>
        <v>SPEC. NO.:  CC/NT/G-COND/DOM/A02/25/01011</v>
      </c>
      <c r="B1" s="1196"/>
      <c r="C1" s="320"/>
      <c r="D1" s="555" t="s">
        <v>524</v>
      </c>
      <c r="AA1" s="321" t="e">
        <f>INSTRUCTIONS!#REF!</f>
        <v>#REF!</v>
      </c>
    </row>
    <row r="2" spans="1:27" s="110" customFormat="1">
      <c r="C2" s="322"/>
      <c r="AA2" s="321" t="e">
        <f>INSTRUCTIONS!#REF!</f>
        <v>#REF!</v>
      </c>
    </row>
    <row r="3" spans="1:27" s="110" customFormat="1" ht="66.75" customHeight="1">
      <c r="A3" s="1211" t="str">
        <f>Cover!B2</f>
        <v>Conductor Package CD02 for supply of balance quantity of ACSR MOOSE Conductor for part of Diding – Dhalkebar – Bathnaha Transmission Line corresponding to Tower Package- TW02 associated with Arun-3 HEP in Nepal under Consultancy services to SAPDC.</v>
      </c>
      <c r="B3" s="1211"/>
      <c r="C3" s="1211"/>
      <c r="D3" s="1211"/>
      <c r="AA3" s="321" t="e">
        <f>INSTRUCTIONS!#REF!</f>
        <v>#REF!</v>
      </c>
    </row>
    <row r="4" spans="1:27" s="110" customFormat="1">
      <c r="C4" s="323"/>
    </row>
    <row r="5" spans="1:27" s="110" customFormat="1">
      <c r="A5" s="1380" t="s">
        <v>113</v>
      </c>
      <c r="B5" s="1380"/>
      <c r="C5" s="1380"/>
      <c r="D5" s="1380"/>
    </row>
    <row r="6" spans="1:27" s="110" customFormat="1">
      <c r="A6" s="1143" t="str">
        <f>'Sch-1a'!A6</f>
        <v>Bidder’s Name and Address (Qualified Licensee) :</v>
      </c>
      <c r="B6" s="1143"/>
      <c r="C6" s="121" t="s">
        <v>20</v>
      </c>
      <c r="D6" s="113"/>
    </row>
    <row r="7" spans="1:27" s="110" customFormat="1">
      <c r="A7" s="1143">
        <f>'Sch-1a'!A7</f>
        <v>0</v>
      </c>
      <c r="B7" s="1143"/>
      <c r="C7" s="124" t="s">
        <v>21</v>
      </c>
      <c r="D7" s="113"/>
    </row>
    <row r="8" spans="1:27" s="110" customFormat="1">
      <c r="A8" s="124"/>
      <c r="B8" s="115"/>
      <c r="C8" s="124" t="s">
        <v>115</v>
      </c>
      <c r="D8" s="113"/>
    </row>
    <row r="9" spans="1:27" s="110" customFormat="1">
      <c r="A9" s="124" t="s">
        <v>114</v>
      </c>
      <c r="B9" s="115">
        <f>'Sch-1a'!B9</f>
        <v>0</v>
      </c>
      <c r="C9" s="124" t="s">
        <v>22</v>
      </c>
      <c r="D9" s="113"/>
    </row>
    <row r="10" spans="1:27" s="110" customFormat="1">
      <c r="A10" s="128"/>
      <c r="B10" s="115">
        <f>'Sch-1a'!B10</f>
        <v>0</v>
      </c>
      <c r="C10" s="124" t="s">
        <v>116</v>
      </c>
      <c r="D10" s="113"/>
    </row>
    <row r="11" spans="1:27" s="110" customFormat="1" ht="18" customHeight="1">
      <c r="A11" s="128"/>
      <c r="B11" s="115">
        <f>'Sch-1a'!B11</f>
        <v>0</v>
      </c>
      <c r="C11" s="124" t="s">
        <v>117</v>
      </c>
      <c r="D11" s="113"/>
    </row>
    <row r="12" spans="1:27" s="110" customFormat="1" ht="18" customHeight="1">
      <c r="A12" s="128"/>
      <c r="B12" s="115">
        <f>'Sch-1a'!B12</f>
        <v>0</v>
      </c>
      <c r="C12" s="124"/>
      <c r="D12" s="113"/>
    </row>
    <row r="13" spans="1:27" s="110" customFormat="1" ht="18" customHeight="1">
      <c r="A13" s="128"/>
      <c r="B13" s="115">
        <f>'Sch-1a'!B13</f>
        <v>0</v>
      </c>
      <c r="C13" s="124"/>
      <c r="D13" s="113"/>
    </row>
    <row r="14" spans="1:27" s="110" customFormat="1" ht="18" customHeight="1">
      <c r="A14" s="128"/>
      <c r="B14" s="115"/>
      <c r="C14" s="124"/>
      <c r="D14" s="113"/>
    </row>
    <row r="15" spans="1:27" s="110" customFormat="1" ht="18" customHeight="1">
      <c r="A15" s="325" t="s">
        <v>62</v>
      </c>
      <c r="B15" s="115"/>
      <c r="C15" s="324"/>
      <c r="D15" s="113"/>
    </row>
    <row r="16" spans="1:27" s="110" customFormat="1" ht="22.5" customHeight="1" thickBot="1">
      <c r="A16" s="325"/>
      <c r="B16" s="115"/>
      <c r="C16" s="1379"/>
      <c r="D16" s="1379"/>
    </row>
    <row r="17" spans="1:4" s="110" customFormat="1" ht="21.6" customHeight="1">
      <c r="A17" s="343" t="s">
        <v>6</v>
      </c>
      <c r="B17" s="344" t="s">
        <v>501</v>
      </c>
      <c r="C17" s="1377" t="s">
        <v>63</v>
      </c>
      <c r="D17" s="556" t="s">
        <v>64</v>
      </c>
    </row>
    <row r="18" spans="1:4" s="110" customFormat="1">
      <c r="A18" s="345"/>
      <c r="B18" s="336"/>
      <c r="C18" s="1378"/>
      <c r="D18" s="346" t="s">
        <v>65</v>
      </c>
    </row>
    <row r="19" spans="1:4" s="560" customFormat="1">
      <c r="A19" s="557" t="s">
        <v>7</v>
      </c>
      <c r="B19" s="558" t="s">
        <v>8</v>
      </c>
      <c r="C19" s="558" t="s">
        <v>9</v>
      </c>
      <c r="D19" s="559" t="s">
        <v>10</v>
      </c>
    </row>
    <row r="20" spans="1:4" s="110" customFormat="1">
      <c r="A20" s="1374"/>
      <c r="B20" s="1365" t="s">
        <v>142</v>
      </c>
      <c r="C20" s="1366"/>
      <c r="D20" s="1367"/>
    </row>
    <row r="21" spans="1:4" s="110" customFormat="1">
      <c r="A21" s="1375"/>
      <c r="B21" s="1368"/>
      <c r="C21" s="1369"/>
      <c r="D21" s="1370"/>
    </row>
    <row r="22" spans="1:4" s="110" customFormat="1">
      <c r="A22" s="1375"/>
      <c r="B22" s="1368"/>
      <c r="C22" s="1369"/>
      <c r="D22" s="1370"/>
    </row>
    <row r="23" spans="1:4" s="110" customFormat="1" ht="16.5" thickBot="1">
      <c r="A23" s="1376"/>
      <c r="B23" s="1371"/>
      <c r="C23" s="1372"/>
      <c r="D23" s="1373"/>
    </row>
    <row r="24" spans="1:4" s="110" customFormat="1" ht="18.75" hidden="1" customHeight="1">
      <c r="A24" s="340"/>
      <c r="B24" s="326"/>
      <c r="C24" s="327"/>
      <c r="D24" s="347"/>
    </row>
    <row r="25" spans="1:4" s="110" customFormat="1" ht="18.75" hidden="1" customHeight="1">
      <c r="A25" s="342"/>
      <c r="B25" s="328"/>
      <c r="C25" s="329"/>
      <c r="D25" s="347"/>
    </row>
    <row r="26" spans="1:4" s="110" customFormat="1" ht="18.75" hidden="1" customHeight="1">
      <c r="A26" s="342"/>
      <c r="B26" s="328"/>
      <c r="C26" s="329"/>
      <c r="D26" s="347"/>
    </row>
    <row r="27" spans="1:4" s="110" customFormat="1" ht="18.75" hidden="1" customHeight="1">
      <c r="A27" s="342"/>
      <c r="B27" s="328"/>
      <c r="C27" s="329"/>
      <c r="D27" s="347"/>
    </row>
    <row r="28" spans="1:4" s="110" customFormat="1" ht="18.75" hidden="1" customHeight="1">
      <c r="A28" s="342"/>
      <c r="B28" s="328"/>
      <c r="C28" s="329"/>
      <c r="D28" s="347"/>
    </row>
    <row r="29" spans="1:4" s="110" customFormat="1" ht="18.75" hidden="1" customHeight="1">
      <c r="A29" s="342"/>
      <c r="B29" s="328"/>
      <c r="C29" s="329"/>
      <c r="D29" s="347"/>
    </row>
    <row r="30" spans="1:4" s="110" customFormat="1" ht="18.75" hidden="1" customHeight="1">
      <c r="A30" s="342"/>
      <c r="B30" s="328"/>
      <c r="C30" s="329"/>
      <c r="D30" s="347"/>
    </row>
    <row r="31" spans="1:4" s="110" customFormat="1" ht="18.75" hidden="1" customHeight="1">
      <c r="A31" s="342"/>
      <c r="B31" s="328"/>
      <c r="C31" s="329"/>
      <c r="D31" s="347"/>
    </row>
    <row r="32" spans="1:4" s="110" customFormat="1" ht="18.75" hidden="1" customHeight="1">
      <c r="A32" s="342"/>
      <c r="B32" s="328"/>
      <c r="C32" s="329"/>
      <c r="D32" s="347"/>
    </row>
    <row r="33" spans="1:4" s="110" customFormat="1" ht="18.75" hidden="1" customHeight="1">
      <c r="A33" s="342"/>
      <c r="B33" s="328"/>
      <c r="C33" s="329"/>
      <c r="D33" s="347"/>
    </row>
    <row r="34" spans="1:4" s="110" customFormat="1" ht="18.75" hidden="1" customHeight="1">
      <c r="A34" s="342"/>
      <c r="B34" s="328"/>
      <c r="C34" s="329"/>
      <c r="D34" s="347"/>
    </row>
    <row r="35" spans="1:4" s="110" customFormat="1" ht="18.75" hidden="1" customHeight="1">
      <c r="A35" s="342"/>
      <c r="B35" s="328"/>
      <c r="C35" s="329"/>
      <c r="D35" s="347"/>
    </row>
    <row r="36" spans="1:4" s="110" customFormat="1" ht="18.75" hidden="1" customHeight="1">
      <c r="A36" s="342"/>
      <c r="B36" s="328"/>
      <c r="C36" s="329"/>
      <c r="D36" s="347"/>
    </row>
    <row r="37" spans="1:4" s="110" customFormat="1" ht="18.75" hidden="1" customHeight="1">
      <c r="A37" s="342"/>
      <c r="B37" s="328"/>
      <c r="C37" s="329"/>
      <c r="D37" s="347"/>
    </row>
    <row r="38" spans="1:4" s="110" customFormat="1" ht="18.75" hidden="1" customHeight="1">
      <c r="A38" s="342"/>
      <c r="B38" s="328"/>
      <c r="C38" s="329"/>
      <c r="D38" s="347"/>
    </row>
    <row r="39" spans="1:4" s="110" customFormat="1" ht="18.75" hidden="1" customHeight="1">
      <c r="A39" s="342"/>
      <c r="B39" s="328"/>
      <c r="C39" s="329"/>
      <c r="D39" s="347"/>
    </row>
    <row r="40" spans="1:4" s="110" customFormat="1" ht="18.75" hidden="1" customHeight="1">
      <c r="A40" s="627"/>
      <c r="B40" s="553"/>
      <c r="C40" s="628"/>
      <c r="D40" s="629"/>
    </row>
    <row r="41" spans="1:4" s="110" customFormat="1" ht="20.25" customHeight="1" thickBot="1">
      <c r="A41" s="630"/>
      <c r="B41" s="631" t="s">
        <v>535</v>
      </c>
      <c r="C41" s="632"/>
      <c r="D41" s="618">
        <f>SUM(D24:D40)</f>
        <v>0</v>
      </c>
    </row>
    <row r="42" spans="1:4" s="110" customFormat="1" ht="34.5" customHeight="1">
      <c r="A42" s="330"/>
      <c r="B42" s="1364"/>
      <c r="C42" s="1364"/>
      <c r="D42" s="1364"/>
    </row>
    <row r="43" spans="1:4" s="110" customFormat="1" ht="20.25" customHeight="1">
      <c r="A43" s="133" t="s">
        <v>3</v>
      </c>
      <c r="B43" s="333">
        <f>'Sch-1a'!B32</f>
        <v>0</v>
      </c>
      <c r="C43" s="120" t="s">
        <v>130</v>
      </c>
      <c r="D43" s="694">
        <f>'Sch-1a'!I32</f>
        <v>0</v>
      </c>
    </row>
    <row r="44" spans="1:4" s="110" customFormat="1" ht="20.25" customHeight="1">
      <c r="A44" s="133" t="s">
        <v>4</v>
      </c>
      <c r="B44" s="693">
        <f>'Sch-1a'!B33</f>
        <v>0</v>
      </c>
      <c r="C44" s="120" t="s">
        <v>131</v>
      </c>
      <c r="D44" s="694">
        <f>'Sch-1a'!I33</f>
        <v>0</v>
      </c>
    </row>
    <row r="45" spans="1:4" s="110" customFormat="1">
      <c r="A45" s="334"/>
      <c r="B45" s="334"/>
      <c r="C45" s="334"/>
    </row>
    <row r="46" spans="1:4" s="110" customFormat="1">
      <c r="A46" s="334"/>
      <c r="B46" s="334"/>
      <c r="C46" s="334"/>
    </row>
    <row r="47" spans="1:4" s="110" customFormat="1"/>
  </sheetData>
  <sheetProtection password="EE0B" sheet="1" objects="1" scenarios="1" selectLockedCells="1"/>
  <customSheetViews>
    <customSheetView guid="{D16ECB37-EC28-43FE-BD47-3A7114793C46}" scale="80" showPageBreaks="1" showGridLines="0" zeroValues="0" printArea="1" hiddenRows="1" view="pageBreakPreview">
      <selection activeCell="B41" sqref="B41"/>
      <colBreaks count="1" manualBreakCount="1">
        <brk id="4" max="1048575" man="1"/>
      </colBreaks>
      <pageMargins left="0.25" right="0.25" top="0.75" bottom="0.25" header="0.5" footer="0.25"/>
      <pageSetup scale="95" orientation="landscape" r:id="rId1"/>
      <headerFooter alignWithMargins="0"/>
    </customSheetView>
    <customSheetView guid="{3A279989-B775-4FE0-B80B-D9B19EF06FB8}" scale="80" showPageBreaks="1" showGridLines="0" zeroValues="0" printArea="1" hiddenRows="1" view="pageBreakPreview">
      <selection activeCell="B41" sqref="B41"/>
      <colBreaks count="1" manualBreakCount="1">
        <brk id="4" max="1048575" man="1"/>
      </colBreaks>
      <pageMargins left="0.25" right="0.25" top="0.75" bottom="0.25" header="0.5" footer="0.25"/>
      <pageSetup scale="95" orientation="landscape" r:id="rId2"/>
      <headerFooter alignWithMargins="0"/>
    </customSheetView>
    <customSheetView guid="{94091156-7D66-41B0-B463-5F36D4BD634D}" scale="80" showPageBreaks="1" showGridLines="0" zeroValues="0" printArea="1" hiddenRows="1" view="pageBreakPreview">
      <selection activeCell="B12" sqref="B12"/>
      <colBreaks count="1" manualBreakCount="1">
        <brk id="4" max="1048575" man="1"/>
      </colBreaks>
      <pageMargins left="0.25" right="0.25" top="0.75" bottom="0.25" header="0.5" footer="0.25"/>
      <pageSetup scale="95" orientation="landscape" r:id="rId3"/>
      <headerFooter alignWithMargins="0"/>
    </customSheetView>
    <customSheetView guid="{67D3F443-CBF6-4C3B-9EBA-4FC7CEE92243}" scale="80" showPageBreaks="1" showGridLines="0" zeroValues="0" printArea="1" hiddenRows="1" view="pageBreakPreview">
      <selection activeCell="H20" sqref="H20"/>
      <colBreaks count="1" manualBreakCount="1">
        <brk id="4" max="1048575" man="1"/>
      </colBreaks>
      <pageMargins left="0.25" right="0.25" top="0.75" bottom="0.25" header="0.5" footer="0.25"/>
      <pageSetup scale="95" orientation="landscape" r:id="rId4"/>
      <headerFooter alignWithMargins="0"/>
    </customSheetView>
    <customSheetView guid="{8FC47E04-BCF9-4504-9FDA-F8529AE0A203}" scale="80" showPageBreaks="1" showGridLines="0" zeroValues="0" printArea="1" hiddenRows="1" view="pageBreakPreview">
      <selection activeCell="H20" sqref="H20"/>
      <colBreaks count="1" manualBreakCount="1">
        <brk id="4" max="1048575" man="1"/>
      </colBreaks>
      <pageMargins left="0.25" right="0.25" top="0.75" bottom="0.25" header="0.5" footer="0.25"/>
      <pageSetup scale="95" orientation="landscape" r:id="rId5"/>
      <headerFooter alignWithMargins="0"/>
    </customSheetView>
    <customSheetView guid="{B1DC5269-D889-4438-853D-005C3B580A35}" scale="78" showGridLines="0" zeroValues="0" topLeftCell="A16">
      <selection activeCell="E28" sqref="E28"/>
      <colBreaks count="1" manualBreakCount="1">
        <brk id="5" max="1048575" man="1"/>
      </colBreaks>
      <pageMargins left="0.25" right="0.25" top="0.75" bottom="0.25" header="0.5" footer="0.25"/>
      <pageSetup scale="90" orientation="landscape" r:id="rId6"/>
      <headerFooter alignWithMargins="0">
        <oddHeader>&amp;RPAGE &amp;P of &amp;N</oddHeader>
      </headerFooter>
    </customSheetView>
    <customSheetView guid="{A0F82AFD-A75A-45C4-A55A-D8EC84E8392D}" scale="78" showGridLines="0" zeroValues="0">
      <selection activeCell="C22" sqref="C22"/>
      <colBreaks count="1" manualBreakCount="1">
        <brk id="5" max="1048575" man="1"/>
      </colBreaks>
      <pageMargins left="0.25" right="0.25" top="0.75" bottom="0.25" header="0.5" footer="0.25"/>
      <pageSetup scale="90" orientation="landscape" r:id="rId7"/>
      <headerFooter alignWithMargins="0">
        <oddHeader>&amp;RPAGE &amp;P of &amp;N</oddHeader>
      </headerFooter>
    </customSheetView>
    <customSheetView guid="{334BFE7B-729F-4B5F-BBFA-FE5871D8551A}" scale="78" showGridLines="0" zeroValues="0" topLeftCell="A24">
      <selection activeCell="E16" sqref="E16:E32"/>
      <colBreaks count="1" manualBreakCount="1">
        <brk id="5" max="1048575" man="1"/>
      </colBreaks>
      <pageMargins left="0.48" right="0.18" top="0.44" bottom="0.38" header="0.3" footer="0.22"/>
      <pageSetup scale="91" orientation="landscape" r:id="rId8"/>
      <headerFooter alignWithMargins="0"/>
    </customSheetView>
    <customSheetView guid="{F34A69E2-31EE-443F-8E78-A31E3AA3BE2B}" scale="78" showGridLines="0" zeroValues="0" topLeftCell="A24">
      <selection activeCell="E16" sqref="E16:E32"/>
      <colBreaks count="1" manualBreakCount="1">
        <brk id="5" max="1048575" man="1"/>
      </colBreaks>
      <pageMargins left="0.48" right="0.18" top="0.44" bottom="0.38" header="0.3" footer="0.22"/>
      <pageSetup scale="91" orientation="landscape" r:id="rId9"/>
      <headerFooter alignWithMargins="0"/>
    </customSheetView>
    <customSheetView guid="{C5506FC7-8A4D-43D0-A0D5-B323816310B7}" scale="78" showGridLines="0" zeroValues="0">
      <selection activeCell="E27" sqref="E27"/>
      <colBreaks count="1" manualBreakCount="1">
        <brk id="5" max="1048575" man="1"/>
      </colBreaks>
      <pageMargins left="0.17" right="0.18" top="0.44" bottom="0.38" header="0.3" footer="0.22"/>
      <pageSetup scale="91" orientation="landscape" r:id="rId10"/>
      <headerFooter alignWithMargins="0"/>
    </customSheetView>
    <customSheetView guid="{3E286A90-B39B-4EF7-ADAF-AD9055F4EE3F}" scale="78" showGridLines="0" zeroValues="0" topLeftCell="A2">
      <selection activeCell="C17" sqref="C17"/>
      <colBreaks count="1" manualBreakCount="1">
        <brk id="5" max="1048575" man="1"/>
      </colBreaks>
      <pageMargins left="0.25" right="0.25" top="0.75" bottom="0.25" header="0.5" footer="0.25"/>
      <pageSetup scale="90" orientation="landscape" r:id="rId11"/>
      <headerFooter alignWithMargins="0">
        <oddHeader>&amp;RPAGE &amp;P of &amp;N</oddHeader>
      </headerFooter>
    </customSheetView>
    <customSheetView guid="{F9C00FCC-B928-44A4-AE8D-3790B3A7FE91}" scale="78" showGridLines="0" zeroValues="0" hiddenRows="1" topLeftCell="A7">
      <selection activeCell="D1" sqref="D1:E1"/>
      <colBreaks count="1" manualBreakCount="1">
        <brk id="5" max="1048575" man="1"/>
      </colBreaks>
      <pageMargins left="0.25" right="0.25" top="0.75" bottom="0.25" header="0.5" footer="0.25"/>
      <pageSetup scale="90" orientation="landscape" r:id="rId12"/>
      <headerFooter alignWithMargins="0">
        <oddHeader>&amp;R&amp;"Arial,Bold"Schedule-7a(Rev-00)
PAGE &amp;P of &amp;N</oddHeader>
      </headerFooter>
    </customSheetView>
    <customSheetView guid="{F9504563-F4B8-4B08-8DF4-BD6D3D1F49DF}" scale="78" showGridLines="0" zeroValues="0" hiddenRows="1" topLeftCell="A7">
      <selection activeCell="D1" sqref="D1:E1"/>
      <colBreaks count="1" manualBreakCount="1">
        <brk id="5" max="1048575" man="1"/>
      </colBreaks>
      <pageMargins left="0.25" right="0.25" top="0.75" bottom="0.25" header="0.5" footer="0.25"/>
      <pageSetup scale="90" orientation="landscape" r:id="rId13"/>
      <headerFooter alignWithMargins="0">
        <oddHeader>&amp;R&amp;"Arial,Bold"Schedule-7a(Rev-00)
PAGE &amp;P of &amp;N</oddHeader>
      </headerFooter>
    </customSheetView>
    <customSheetView guid="{AB88AE96-2A5B-4A72-8703-28C9E47DF5A8}" scale="80" showPageBreaks="1" showGridLines="0" zeroValues="0" printArea="1" hiddenRows="1" view="pageBreakPreview">
      <selection activeCell="H20" sqref="H20"/>
      <colBreaks count="1" manualBreakCount="1">
        <brk id="4" max="1048575" man="1"/>
      </colBreaks>
      <pageMargins left="0.25" right="0.25" top="0.75" bottom="0.25" header="0.5" footer="0.25"/>
      <pageSetup scale="95" orientation="landscape" r:id="rId14"/>
      <headerFooter alignWithMargins="0"/>
    </customSheetView>
    <customSheetView guid="{BAC42A29-45E6-4402-B726-C3D139198BC5}" scale="80" showPageBreaks="1" showGridLines="0" zeroValues="0" printArea="1" hiddenRows="1" view="pageBreakPreview">
      <selection activeCell="G16" sqref="G16"/>
      <colBreaks count="1" manualBreakCount="1">
        <brk id="4" max="1048575" man="1"/>
      </colBreaks>
      <pageMargins left="0.25" right="0.25" top="0.75" bottom="0.25" header="0.5" footer="0.25"/>
      <pageSetup scale="95" orientation="landscape" r:id="rId15"/>
      <headerFooter alignWithMargins="0"/>
    </customSheetView>
    <customSheetView guid="{1D1BEC92-0584-42FC-833F-7509E5F404C5}" scale="80" showPageBreaks="1" showGridLines="0" zeroValues="0" printArea="1" hiddenRows="1" view="pageBreakPreview">
      <selection activeCell="B41" sqref="B41"/>
      <colBreaks count="1" manualBreakCount="1">
        <brk id="4" max="1048575" man="1"/>
      </colBreaks>
      <pageMargins left="0.25" right="0.25" top="0.75" bottom="0.25" header="0.5" footer="0.25"/>
      <pageSetup scale="95" orientation="landscape" r:id="rId16"/>
      <headerFooter alignWithMargins="0"/>
    </customSheetView>
  </customSheetViews>
  <mergeCells count="10">
    <mergeCell ref="A1:B1"/>
    <mergeCell ref="A3:D3"/>
    <mergeCell ref="A5:D5"/>
    <mergeCell ref="A6:B6"/>
    <mergeCell ref="A7:B7"/>
    <mergeCell ref="B42:D42"/>
    <mergeCell ref="B20:D23"/>
    <mergeCell ref="A20:A23"/>
    <mergeCell ref="C17:C18"/>
    <mergeCell ref="C16:D16"/>
  </mergeCells>
  <phoneticPr fontId="9" type="noConversion"/>
  <dataValidations count="1">
    <dataValidation type="whole" operator="greaterThan" allowBlank="1" showInputMessage="1" showErrorMessage="1" error="Enter only Whole Numbers greater than zero" sqref="D24:D40" xr:uid="{00000000-0002-0000-0E00-000000000000}">
      <formula1>0</formula1>
    </dataValidation>
  </dataValidations>
  <pageMargins left="0.25" right="0.25" top="0.75" bottom="0.25" header="0.5" footer="0.25"/>
  <pageSetup scale="95" orientation="landscape" r:id="rId17"/>
  <headerFooter alignWithMargins="0"/>
  <colBreaks count="1" manualBreakCount="1">
    <brk id="4" max="1048575" man="1"/>
  </colBreaks>
  <ignoredErrors>
    <ignoredError sqref="A19:C19" numberStoredAsText="1"/>
  </ignoredErrors>
  <drawing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N61"/>
  <sheetViews>
    <sheetView showGridLines="0" showZeros="0" view="pageBreakPreview" zoomScale="80" zoomScaleNormal="84" zoomScaleSheetLayoutView="80" workbookViewId="0">
      <selection activeCell="B47" sqref="B47:P47"/>
    </sheetView>
  </sheetViews>
  <sheetFormatPr defaultColWidth="9.140625" defaultRowHeight="15.75"/>
  <cols>
    <col min="1" max="1" width="8.5703125" style="131" customWidth="1"/>
    <col min="2" max="2" width="16.42578125" style="131" customWidth="1"/>
    <col min="3" max="3" width="13.85546875" style="131" customWidth="1"/>
    <col min="4" max="4" width="10.5703125" style="131" customWidth="1"/>
    <col min="5" max="5" width="13.140625" style="131" customWidth="1"/>
    <col min="6" max="6" width="14" style="131" customWidth="1"/>
    <col min="7" max="7" width="11.42578125" style="131" customWidth="1"/>
    <col min="8" max="8" width="13.28515625" style="131" customWidth="1"/>
    <col min="9" max="9" width="11.140625" style="131" customWidth="1"/>
    <col min="10" max="12" width="14" style="131" customWidth="1"/>
    <col min="13" max="13" width="8.140625" style="131" customWidth="1"/>
    <col min="14" max="14" width="11" style="131" customWidth="1"/>
    <col min="15" max="16" width="14" style="131" customWidth="1"/>
    <col min="17" max="17" width="14" style="335" hidden="1" customWidth="1"/>
    <col min="18" max="18" width="4.28515625" style="335" customWidth="1"/>
    <col min="19" max="19" width="10.28515625" style="335" customWidth="1"/>
    <col min="20" max="20" width="10.42578125" style="335" customWidth="1"/>
    <col min="21" max="21" width="13.140625" style="335" customWidth="1"/>
    <col min="22" max="16384" width="9.140625" style="335"/>
  </cols>
  <sheetData>
    <row r="1" spans="1:40" s="110" customFormat="1" ht="24.75" customHeight="1">
      <c r="A1" s="1196" t="str">
        <f>Cover!B3</f>
        <v>SPEC. NO.:  CC/NT/G-COND/DOM/A02/25/01011</v>
      </c>
      <c r="B1" s="1196"/>
      <c r="C1" s="1196"/>
      <c r="D1" s="1196"/>
      <c r="E1" s="1196"/>
      <c r="F1" s="1196"/>
      <c r="G1" s="320"/>
      <c r="H1" s="320"/>
      <c r="I1" s="320"/>
      <c r="J1" s="320"/>
      <c r="K1" s="320"/>
      <c r="L1" s="320"/>
      <c r="M1" s="320"/>
      <c r="N1" s="320"/>
      <c r="O1" s="1389" t="s">
        <v>525</v>
      </c>
      <c r="P1" s="1389"/>
      <c r="Q1" s="119"/>
      <c r="AN1" s="321" t="e">
        <f>INSTRUCTIONS!#REF!</f>
        <v>#REF!</v>
      </c>
    </row>
    <row r="2" spans="1:40" s="110" customFormat="1">
      <c r="C2" s="322"/>
      <c r="D2" s="322"/>
      <c r="E2" s="322"/>
      <c r="F2" s="322"/>
      <c r="G2" s="322"/>
      <c r="H2" s="322"/>
      <c r="I2" s="322"/>
      <c r="J2" s="322"/>
      <c r="K2" s="322"/>
      <c r="L2" s="322"/>
      <c r="M2" s="322"/>
      <c r="N2" s="322"/>
      <c r="O2" s="322"/>
      <c r="P2" s="322"/>
      <c r="AN2" s="321" t="e">
        <f>INSTRUCTIONS!#REF!</f>
        <v>#REF!</v>
      </c>
    </row>
    <row r="3" spans="1:40" s="110" customFormat="1" ht="45" customHeight="1">
      <c r="A3" s="1211" t="str">
        <f>Cover!B2</f>
        <v>Conductor Package CD02 for supply of balance quantity of ACSR MOOSE Conductor for part of Diding – Dhalkebar – Bathnaha Transmission Line corresponding to Tower Package- TW02 associated with Arun-3 HEP in Nepal under Consultancy services to SAPDC.</v>
      </c>
      <c r="B3" s="1211"/>
      <c r="C3" s="1211"/>
      <c r="D3" s="1211"/>
      <c r="E3" s="1211"/>
      <c r="F3" s="1211"/>
      <c r="G3" s="1211"/>
      <c r="H3" s="1211"/>
      <c r="I3" s="1211"/>
      <c r="J3" s="1211"/>
      <c r="K3" s="1211"/>
      <c r="L3" s="1211"/>
      <c r="M3" s="1211"/>
      <c r="N3" s="1211"/>
      <c r="O3" s="1211"/>
      <c r="P3" s="1211"/>
      <c r="Q3" s="716"/>
      <c r="AN3" s="321" t="e">
        <f>INSTRUCTIONS!#REF!</f>
        <v>#REF!</v>
      </c>
    </row>
    <row r="4" spans="1:40" s="110" customFormat="1">
      <c r="C4" s="323"/>
      <c r="D4" s="323"/>
      <c r="E4" s="323"/>
      <c r="F4" s="323"/>
      <c r="G4" s="323"/>
      <c r="H4" s="323"/>
      <c r="I4" s="323"/>
      <c r="J4" s="323"/>
      <c r="K4" s="323"/>
      <c r="L4" s="323"/>
      <c r="M4" s="323"/>
      <c r="N4" s="323"/>
      <c r="O4" s="323"/>
      <c r="P4" s="323"/>
      <c r="AN4" s="110" t="s">
        <v>33</v>
      </c>
    </row>
    <row r="5" spans="1:40" s="110" customFormat="1">
      <c r="A5" s="1212" t="s">
        <v>113</v>
      </c>
      <c r="B5" s="1212"/>
      <c r="C5" s="1212"/>
      <c r="D5" s="1212"/>
      <c r="E5" s="1212"/>
      <c r="F5" s="1212"/>
      <c r="G5" s="1212"/>
      <c r="H5" s="1212"/>
      <c r="I5" s="1212"/>
      <c r="J5" s="1212"/>
      <c r="K5" s="1212"/>
      <c r="L5" s="1212"/>
      <c r="M5" s="1212"/>
      <c r="N5" s="1212"/>
      <c r="O5" s="1212"/>
      <c r="P5" s="1212"/>
    </row>
    <row r="6" spans="1:40" s="110" customFormat="1">
      <c r="A6" s="1143" t="str">
        <f>'Sch-1a'!A6</f>
        <v>Bidder’s Name and Address (Qualified Licensee) :</v>
      </c>
      <c r="B6" s="1143"/>
      <c r="C6" s="121"/>
      <c r="D6" s="121"/>
      <c r="E6" s="121"/>
      <c r="F6" s="121"/>
      <c r="G6" s="121"/>
      <c r="H6" s="121"/>
      <c r="I6" s="121"/>
      <c r="J6" s="121"/>
      <c r="K6" s="121"/>
      <c r="L6" s="121"/>
      <c r="M6" s="121"/>
      <c r="N6" s="121"/>
      <c r="O6" s="121"/>
      <c r="P6" s="121"/>
      <c r="Q6" s="113"/>
    </row>
    <row r="7" spans="1:40" s="110" customFormat="1">
      <c r="A7" s="1143">
        <f>'Sch-1a'!A7</f>
        <v>0</v>
      </c>
      <c r="B7" s="1143"/>
      <c r="C7" s="124"/>
      <c r="D7" s="124"/>
      <c r="E7" s="124"/>
      <c r="F7" s="124"/>
      <c r="G7" s="124"/>
      <c r="H7" s="124"/>
      <c r="I7" s="124"/>
      <c r="J7" s="124"/>
      <c r="K7" s="124"/>
      <c r="L7" s="121" t="s">
        <v>20</v>
      </c>
      <c r="M7" s="124"/>
      <c r="N7" s="124"/>
      <c r="O7" s="124"/>
      <c r="P7" s="124"/>
      <c r="Q7" s="113"/>
    </row>
    <row r="8" spans="1:40" s="110" customFormat="1">
      <c r="A8" s="124"/>
      <c r="B8" s="115"/>
      <c r="C8" s="124"/>
      <c r="D8" s="124"/>
      <c r="E8" s="124"/>
      <c r="F8" s="124"/>
      <c r="G8" s="124"/>
      <c r="H8" s="124"/>
      <c r="I8" s="124"/>
      <c r="J8" s="124"/>
      <c r="K8" s="124"/>
      <c r="L8" s="124" t="s">
        <v>21</v>
      </c>
      <c r="M8" s="124"/>
      <c r="N8" s="124"/>
      <c r="O8" s="124"/>
      <c r="P8" s="124"/>
      <c r="Q8" s="113"/>
    </row>
    <row r="9" spans="1:40" s="110" customFormat="1">
      <c r="A9" s="124" t="s">
        <v>114</v>
      </c>
      <c r="B9" s="115">
        <f>'Sch-1a'!B9</f>
        <v>0</v>
      </c>
      <c r="C9" s="124"/>
      <c r="D9" s="124"/>
      <c r="E9" s="124"/>
      <c r="F9" s="124"/>
      <c r="G9" s="124"/>
      <c r="H9" s="124"/>
      <c r="I9" s="124"/>
      <c r="J9" s="124"/>
      <c r="K9" s="124"/>
      <c r="L9" s="124" t="s">
        <v>115</v>
      </c>
      <c r="M9" s="124"/>
      <c r="N9" s="124"/>
      <c r="O9" s="124"/>
      <c r="P9" s="124"/>
      <c r="Q9" s="113"/>
    </row>
    <row r="10" spans="1:40" s="110" customFormat="1">
      <c r="A10" s="128"/>
      <c r="B10" s="115">
        <f>'Sch-1a'!B10</f>
        <v>0</v>
      </c>
      <c r="C10" s="124"/>
      <c r="D10" s="124"/>
      <c r="E10" s="124"/>
      <c r="F10" s="124"/>
      <c r="G10" s="124"/>
      <c r="H10" s="124"/>
      <c r="I10" s="124"/>
      <c r="J10" s="124"/>
      <c r="K10" s="124"/>
      <c r="L10" s="124" t="s">
        <v>22</v>
      </c>
      <c r="M10" s="124"/>
      <c r="N10" s="124"/>
      <c r="O10" s="124"/>
      <c r="P10" s="124"/>
      <c r="Q10" s="113"/>
    </row>
    <row r="11" spans="1:40" s="110" customFormat="1">
      <c r="A11" s="128"/>
      <c r="B11" s="115">
        <f>'Sch-1a'!B11</f>
        <v>0</v>
      </c>
      <c r="C11" s="124"/>
      <c r="D11" s="124"/>
      <c r="E11" s="124"/>
      <c r="F11" s="124"/>
      <c r="G11" s="124"/>
      <c r="H11" s="124"/>
      <c r="I11" s="124"/>
      <c r="J11" s="124"/>
      <c r="K11" s="124"/>
      <c r="L11" s="124" t="s">
        <v>116</v>
      </c>
      <c r="M11" s="124"/>
      <c r="N11" s="124"/>
      <c r="O11" s="124"/>
      <c r="P11" s="124"/>
      <c r="Q11" s="113"/>
    </row>
    <row r="12" spans="1:40" s="110" customFormat="1">
      <c r="A12" s="128"/>
      <c r="B12" s="115">
        <f>'Sch-1a'!B12</f>
        <v>0</v>
      </c>
      <c r="C12" s="124"/>
      <c r="D12" s="124"/>
      <c r="E12" s="124"/>
      <c r="F12" s="124"/>
      <c r="G12" s="124"/>
      <c r="H12" s="124"/>
      <c r="I12" s="124"/>
      <c r="J12" s="124"/>
      <c r="K12" s="124"/>
      <c r="L12" s="124"/>
      <c r="M12" s="124"/>
      <c r="N12" s="124"/>
      <c r="O12" s="124"/>
      <c r="P12" s="124"/>
      <c r="Q12" s="113"/>
    </row>
    <row r="13" spans="1:40" s="110" customFormat="1" ht="18" customHeight="1">
      <c r="A13" s="324"/>
      <c r="B13" s="324">
        <f>'Sch-1b '!B13</f>
        <v>0</v>
      </c>
      <c r="C13" s="324"/>
      <c r="D13" s="324"/>
      <c r="E13" s="324"/>
      <c r="F13" s="324"/>
      <c r="G13" s="324"/>
      <c r="H13" s="324"/>
      <c r="I13" s="324"/>
      <c r="J13" s="324"/>
      <c r="K13" s="324"/>
      <c r="L13" s="124" t="s">
        <v>117</v>
      </c>
      <c r="M13" s="324"/>
      <c r="N13" s="324"/>
      <c r="O13" s="324"/>
      <c r="P13" s="324"/>
    </row>
    <row r="14" spans="1:40" s="110" customFormat="1" ht="17.25" customHeight="1">
      <c r="A14" s="115"/>
      <c r="B14" s="115"/>
      <c r="C14" s="115"/>
      <c r="D14" s="115"/>
      <c r="E14" s="115"/>
      <c r="F14" s="115"/>
      <c r="G14" s="115"/>
      <c r="H14" s="115"/>
      <c r="I14" s="115"/>
      <c r="J14" s="324"/>
      <c r="K14" s="324"/>
      <c r="L14" s="124"/>
      <c r="M14" s="324"/>
      <c r="N14" s="324"/>
      <c r="O14" s="324"/>
      <c r="P14" s="324"/>
    </row>
    <row r="15" spans="1:40" s="110" customFormat="1" ht="18" customHeight="1" thickBot="1">
      <c r="A15" s="115"/>
      <c r="B15" s="1390" t="s">
        <v>470</v>
      </c>
      <c r="C15" s="1390"/>
      <c r="D15" s="1390"/>
      <c r="E15" s="1390"/>
      <c r="F15" s="1390"/>
      <c r="G15" s="1390"/>
      <c r="H15" s="1390"/>
      <c r="I15" s="1390"/>
      <c r="J15" s="721"/>
      <c r="K15" s="721"/>
      <c r="M15" s="721"/>
      <c r="N15" s="1379"/>
      <c r="O15" s="1379"/>
      <c r="P15" s="1379"/>
      <c r="Q15" s="721"/>
    </row>
    <row r="16" spans="1:40" s="110" customFormat="1" ht="30.75" customHeight="1">
      <c r="A16" s="1387"/>
      <c r="B16" s="1383"/>
      <c r="C16" s="1383"/>
      <c r="D16" s="1383"/>
      <c r="E16" s="1383"/>
      <c r="F16" s="1383"/>
      <c r="G16" s="1383"/>
      <c r="H16" s="1383"/>
      <c r="I16" s="1383"/>
      <c r="J16" s="1385"/>
      <c r="K16" s="1385"/>
      <c r="L16" s="1385"/>
      <c r="M16" s="1383"/>
      <c r="N16" s="1383"/>
      <c r="O16" s="1385"/>
      <c r="P16" s="1385"/>
      <c r="Q16" s="1381"/>
    </row>
    <row r="17" spans="1:17" s="110" customFormat="1" ht="33" customHeight="1">
      <c r="A17" s="1388"/>
      <c r="B17" s="1384"/>
      <c r="C17" s="1384"/>
      <c r="D17" s="1384"/>
      <c r="E17" s="1384"/>
      <c r="F17" s="1384"/>
      <c r="G17" s="1384"/>
      <c r="H17" s="1384"/>
      <c r="I17" s="1384"/>
      <c r="J17" s="1386"/>
      <c r="K17" s="1386"/>
      <c r="L17" s="1386"/>
      <c r="M17" s="1384"/>
      <c r="N17" s="1384"/>
      <c r="O17" s="1386"/>
      <c r="P17" s="1386"/>
      <c r="Q17" s="1382"/>
    </row>
    <row r="18" spans="1:17" s="561" customFormat="1">
      <c r="A18" s="557"/>
      <c r="B18" s="717"/>
      <c r="C18" s="717"/>
      <c r="D18" s="717"/>
      <c r="E18" s="717"/>
      <c r="F18" s="717"/>
      <c r="G18" s="717"/>
      <c r="H18" s="717"/>
      <c r="I18" s="717"/>
      <c r="J18" s="717"/>
      <c r="K18" s="717"/>
      <c r="L18" s="717"/>
      <c r="M18" s="717"/>
      <c r="N18" s="717"/>
      <c r="O18" s="717"/>
      <c r="P18" s="717"/>
      <c r="Q18" s="726"/>
    </row>
    <row r="19" spans="1:17" s="110" customFormat="1" ht="15.75" customHeight="1">
      <c r="A19" s="1374"/>
      <c r="B19" s="1365" t="s">
        <v>142</v>
      </c>
      <c r="C19" s="1366"/>
      <c r="D19" s="1366"/>
      <c r="E19" s="1366"/>
      <c r="F19" s="1366"/>
      <c r="G19" s="1366"/>
      <c r="H19" s="1366"/>
      <c r="I19" s="1366"/>
      <c r="J19" s="1366"/>
      <c r="K19" s="1366"/>
      <c r="L19" s="1366"/>
      <c r="M19" s="1366"/>
      <c r="N19" s="1366"/>
      <c r="O19" s="1366"/>
      <c r="P19" s="1366"/>
      <c r="Q19" s="761"/>
    </row>
    <row r="20" spans="1:17" s="110" customFormat="1">
      <c r="A20" s="1375"/>
      <c r="B20" s="1368"/>
      <c r="C20" s="1369"/>
      <c r="D20" s="1369"/>
      <c r="E20" s="1369"/>
      <c r="F20" s="1369"/>
      <c r="G20" s="1369"/>
      <c r="H20" s="1369"/>
      <c r="I20" s="1369"/>
      <c r="J20" s="1369"/>
      <c r="K20" s="1369"/>
      <c r="L20" s="1369"/>
      <c r="M20" s="1369"/>
      <c r="N20" s="1369"/>
      <c r="O20" s="1369"/>
      <c r="P20" s="1369"/>
      <c r="Q20" s="762"/>
    </row>
    <row r="21" spans="1:17" s="110" customFormat="1">
      <c r="A21" s="1375"/>
      <c r="B21" s="1368"/>
      <c r="C21" s="1369"/>
      <c r="D21" s="1369"/>
      <c r="E21" s="1369"/>
      <c r="F21" s="1369"/>
      <c r="G21" s="1369"/>
      <c r="H21" s="1369"/>
      <c r="I21" s="1369"/>
      <c r="J21" s="1369"/>
      <c r="K21" s="1369"/>
      <c r="L21" s="1369"/>
      <c r="M21" s="1369"/>
      <c r="N21" s="1369"/>
      <c r="O21" s="1369"/>
      <c r="P21" s="1369"/>
      <c r="Q21" s="762"/>
    </row>
    <row r="22" spans="1:17" s="110" customFormat="1" ht="16.5" thickBot="1">
      <c r="A22" s="1376"/>
      <c r="B22" s="1371"/>
      <c r="C22" s="1372"/>
      <c r="D22" s="1372"/>
      <c r="E22" s="1372"/>
      <c r="F22" s="1372"/>
      <c r="G22" s="1372"/>
      <c r="H22" s="1372"/>
      <c r="I22" s="1372"/>
      <c r="J22" s="1372"/>
      <c r="K22" s="1372"/>
      <c r="L22" s="1372"/>
      <c r="M22" s="1372"/>
      <c r="N22" s="1372"/>
      <c r="O22" s="1372"/>
      <c r="P22" s="1372"/>
      <c r="Q22" s="763"/>
    </row>
    <row r="23" spans="1:17" s="110" customFormat="1" hidden="1">
      <c r="A23" s="340"/>
      <c r="B23" s="326"/>
      <c r="C23" s="337"/>
      <c r="D23" s="718"/>
      <c r="E23" s="718"/>
      <c r="F23" s="718"/>
      <c r="G23" s="718"/>
      <c r="H23" s="718"/>
      <c r="I23" s="718"/>
      <c r="J23" s="718"/>
      <c r="K23" s="718"/>
      <c r="L23" s="718"/>
      <c r="M23" s="718"/>
      <c r="N23" s="718"/>
      <c r="O23" s="718"/>
      <c r="P23" s="718"/>
      <c r="Q23" s="341"/>
    </row>
    <row r="24" spans="1:17" s="110" customFormat="1" hidden="1">
      <c r="A24" s="342"/>
      <c r="B24" s="328"/>
      <c r="C24" s="338"/>
      <c r="D24" s="718"/>
      <c r="E24" s="718"/>
      <c r="F24" s="718"/>
      <c r="G24" s="718"/>
      <c r="H24" s="718"/>
      <c r="I24" s="718"/>
      <c r="J24" s="718"/>
      <c r="K24" s="718"/>
      <c r="L24" s="718"/>
      <c r="M24" s="718"/>
      <c r="N24" s="718"/>
      <c r="O24" s="718"/>
      <c r="P24" s="718"/>
      <c r="Q24" s="341"/>
    </row>
    <row r="25" spans="1:17" s="110" customFormat="1" hidden="1">
      <c r="A25" s="342"/>
      <c r="B25" s="328"/>
      <c r="C25" s="338"/>
      <c r="D25" s="718"/>
      <c r="E25" s="718"/>
      <c r="F25" s="718"/>
      <c r="G25" s="718"/>
      <c r="H25" s="718"/>
      <c r="I25" s="718"/>
      <c r="J25" s="718"/>
      <c r="K25" s="718"/>
      <c r="L25" s="718"/>
      <c r="M25" s="718"/>
      <c r="N25" s="718"/>
      <c r="O25" s="718"/>
      <c r="P25" s="718"/>
      <c r="Q25" s="341"/>
    </row>
    <row r="26" spans="1:17" s="110" customFormat="1" hidden="1">
      <c r="A26" s="342"/>
      <c r="B26" s="328"/>
      <c r="C26" s="338"/>
      <c r="D26" s="718"/>
      <c r="E26" s="718"/>
      <c r="F26" s="718"/>
      <c r="G26" s="718"/>
      <c r="H26" s="718"/>
      <c r="I26" s="718"/>
      <c r="J26" s="718"/>
      <c r="K26" s="718"/>
      <c r="L26" s="718"/>
      <c r="M26" s="718"/>
      <c r="N26" s="718"/>
      <c r="O26" s="718"/>
      <c r="P26" s="718"/>
      <c r="Q26" s="341"/>
    </row>
    <row r="27" spans="1:17" s="110" customFormat="1" hidden="1">
      <c r="A27" s="342"/>
      <c r="B27" s="328"/>
      <c r="C27" s="338"/>
      <c r="D27" s="718"/>
      <c r="E27" s="718"/>
      <c r="F27" s="718"/>
      <c r="G27" s="718"/>
      <c r="H27" s="718"/>
      <c r="I27" s="718"/>
      <c r="J27" s="718"/>
      <c r="K27" s="718"/>
      <c r="L27" s="718"/>
      <c r="M27" s="718"/>
      <c r="N27" s="718"/>
      <c r="O27" s="718"/>
      <c r="P27" s="718"/>
      <c r="Q27" s="341"/>
    </row>
    <row r="28" spans="1:17" s="110" customFormat="1" hidden="1">
      <c r="A28" s="342"/>
      <c r="B28" s="328"/>
      <c r="C28" s="338"/>
      <c r="D28" s="718"/>
      <c r="E28" s="718"/>
      <c r="F28" s="718"/>
      <c r="G28" s="718"/>
      <c r="H28" s="718"/>
      <c r="I28" s="718"/>
      <c r="J28" s="718"/>
      <c r="K28" s="718"/>
      <c r="L28" s="718"/>
      <c r="M28" s="718"/>
      <c r="N28" s="718"/>
      <c r="O28" s="718"/>
      <c r="P28" s="718"/>
      <c r="Q28" s="341"/>
    </row>
    <row r="29" spans="1:17" s="110" customFormat="1" hidden="1">
      <c r="A29" s="342"/>
      <c r="B29" s="328"/>
      <c r="C29" s="338"/>
      <c r="D29" s="718"/>
      <c r="E29" s="718"/>
      <c r="F29" s="718"/>
      <c r="G29" s="718"/>
      <c r="H29" s="718"/>
      <c r="I29" s="718"/>
      <c r="J29" s="718"/>
      <c r="K29" s="718"/>
      <c r="L29" s="718"/>
      <c r="M29" s="718"/>
      <c r="N29" s="718"/>
      <c r="O29" s="718"/>
      <c r="P29" s="718"/>
      <c r="Q29" s="341"/>
    </row>
    <row r="30" spans="1:17" s="110" customFormat="1" hidden="1">
      <c r="A30" s="342"/>
      <c r="B30" s="328"/>
      <c r="C30" s="338"/>
      <c r="D30" s="718"/>
      <c r="E30" s="718"/>
      <c r="F30" s="718"/>
      <c r="G30" s="718"/>
      <c r="H30" s="718"/>
      <c r="I30" s="718"/>
      <c r="J30" s="718"/>
      <c r="K30" s="718"/>
      <c r="L30" s="718"/>
      <c r="M30" s="718"/>
      <c r="N30" s="718"/>
      <c r="O30" s="718"/>
      <c r="P30" s="718"/>
      <c r="Q30" s="341"/>
    </row>
    <row r="31" spans="1:17" s="110" customFormat="1" hidden="1">
      <c r="A31" s="342"/>
      <c r="B31" s="328"/>
      <c r="C31" s="338"/>
      <c r="D31" s="718"/>
      <c r="E31" s="718"/>
      <c r="F31" s="718"/>
      <c r="G31" s="718"/>
      <c r="H31" s="718"/>
      <c r="I31" s="718"/>
      <c r="J31" s="718"/>
      <c r="K31" s="718"/>
      <c r="L31" s="718"/>
      <c r="M31" s="718"/>
      <c r="N31" s="718"/>
      <c r="O31" s="718"/>
      <c r="P31" s="718"/>
      <c r="Q31" s="341"/>
    </row>
    <row r="32" spans="1:17" s="110" customFormat="1" hidden="1">
      <c r="A32" s="342"/>
      <c r="B32" s="328"/>
      <c r="C32" s="338"/>
      <c r="D32" s="718"/>
      <c r="E32" s="718"/>
      <c r="F32" s="718"/>
      <c r="G32" s="718"/>
      <c r="H32" s="718"/>
      <c r="I32" s="718"/>
      <c r="J32" s="718"/>
      <c r="K32" s="718"/>
      <c r="L32" s="718"/>
      <c r="M32" s="718"/>
      <c r="N32" s="718"/>
      <c r="O32" s="718"/>
      <c r="P32" s="718"/>
      <c r="Q32" s="341"/>
    </row>
    <row r="33" spans="1:17" s="110" customFormat="1" hidden="1">
      <c r="A33" s="342"/>
      <c r="B33" s="328"/>
      <c r="C33" s="338"/>
      <c r="D33" s="718"/>
      <c r="E33" s="718"/>
      <c r="F33" s="718"/>
      <c r="G33" s="718"/>
      <c r="H33" s="718"/>
      <c r="I33" s="718"/>
      <c r="J33" s="718"/>
      <c r="K33" s="718"/>
      <c r="L33" s="718"/>
      <c r="M33" s="718"/>
      <c r="N33" s="718"/>
      <c r="O33" s="718"/>
      <c r="P33" s="718"/>
      <c r="Q33" s="341"/>
    </row>
    <row r="34" spans="1:17" s="110" customFormat="1" hidden="1">
      <c r="A34" s="342"/>
      <c r="B34" s="328"/>
      <c r="C34" s="338"/>
      <c r="D34" s="718"/>
      <c r="E34" s="718"/>
      <c r="F34" s="718"/>
      <c r="G34" s="718"/>
      <c r="H34" s="718"/>
      <c r="I34" s="718"/>
      <c r="J34" s="718"/>
      <c r="K34" s="718"/>
      <c r="L34" s="718"/>
      <c r="M34" s="718"/>
      <c r="N34" s="718"/>
      <c r="O34" s="718"/>
      <c r="P34" s="718"/>
      <c r="Q34" s="341"/>
    </row>
    <row r="35" spans="1:17" s="110" customFormat="1" hidden="1">
      <c r="A35" s="342"/>
      <c r="B35" s="328"/>
      <c r="C35" s="338"/>
      <c r="D35" s="718"/>
      <c r="E35" s="718"/>
      <c r="F35" s="718"/>
      <c r="G35" s="718"/>
      <c r="H35" s="718"/>
      <c r="I35" s="718"/>
      <c r="J35" s="718"/>
      <c r="K35" s="718"/>
      <c r="L35" s="718"/>
      <c r="M35" s="718"/>
      <c r="N35" s="718"/>
      <c r="O35" s="718"/>
      <c r="P35" s="718"/>
      <c r="Q35" s="341"/>
    </row>
    <row r="36" spans="1:17" s="110" customFormat="1" hidden="1">
      <c r="A36" s="342"/>
      <c r="B36" s="328"/>
      <c r="C36" s="338"/>
      <c r="D36" s="718"/>
      <c r="E36" s="718"/>
      <c r="F36" s="718"/>
      <c r="G36" s="718"/>
      <c r="H36" s="718"/>
      <c r="I36" s="718"/>
      <c r="J36" s="718"/>
      <c r="K36" s="718"/>
      <c r="L36" s="718"/>
      <c r="M36" s="718"/>
      <c r="N36" s="718"/>
      <c r="O36" s="718"/>
      <c r="P36" s="718"/>
      <c r="Q36" s="341"/>
    </row>
    <row r="37" spans="1:17" s="110" customFormat="1" hidden="1">
      <c r="A37" s="342"/>
      <c r="B37" s="328"/>
      <c r="C37" s="338"/>
      <c r="D37" s="718"/>
      <c r="E37" s="718"/>
      <c r="F37" s="718"/>
      <c r="G37" s="718"/>
      <c r="H37" s="718"/>
      <c r="I37" s="718"/>
      <c r="J37" s="718"/>
      <c r="K37" s="718"/>
      <c r="L37" s="718"/>
      <c r="M37" s="718"/>
      <c r="N37" s="718"/>
      <c r="O37" s="718"/>
      <c r="P37" s="718"/>
      <c r="Q37" s="341"/>
    </row>
    <row r="38" spans="1:17" s="110" customFormat="1" hidden="1">
      <c r="A38" s="342"/>
      <c r="B38" s="328"/>
      <c r="C38" s="338"/>
      <c r="D38" s="718"/>
      <c r="E38" s="718"/>
      <c r="F38" s="718"/>
      <c r="G38" s="718"/>
      <c r="H38" s="718"/>
      <c r="I38" s="718"/>
      <c r="J38" s="718"/>
      <c r="K38" s="718"/>
      <c r="L38" s="718"/>
      <c r="M38" s="718"/>
      <c r="N38" s="718"/>
      <c r="O38" s="718"/>
      <c r="P38" s="718"/>
      <c r="Q38" s="341"/>
    </row>
    <row r="39" spans="1:17" s="110" customFormat="1" hidden="1">
      <c r="A39" s="627"/>
      <c r="B39" s="553"/>
      <c r="C39" s="633"/>
      <c r="D39" s="719"/>
      <c r="E39" s="719"/>
      <c r="F39" s="719"/>
      <c r="G39" s="719"/>
      <c r="H39" s="719"/>
      <c r="I39" s="719"/>
      <c r="J39" s="719"/>
      <c r="K39" s="719"/>
      <c r="L39" s="719"/>
      <c r="M39" s="719"/>
      <c r="N39" s="719"/>
      <c r="O39" s="719"/>
      <c r="P39" s="719"/>
      <c r="Q39" s="634"/>
    </row>
    <row r="40" spans="1:17" s="110" customFormat="1" ht="18.75" customHeight="1" thickBot="1">
      <c r="A40" s="635"/>
      <c r="B40" s="1066" t="s">
        <v>536</v>
      </c>
      <c r="C40" s="636"/>
      <c r="D40" s="720"/>
      <c r="E40" s="720"/>
      <c r="F40" s="720"/>
      <c r="G40" s="720"/>
      <c r="H40" s="720"/>
      <c r="I40" s="720"/>
      <c r="J40" s="720"/>
      <c r="K40" s="720"/>
      <c r="L40" s="720"/>
      <c r="M40" s="720"/>
      <c r="N40" s="720"/>
      <c r="O40" s="720"/>
      <c r="P40" s="720"/>
      <c r="Q40" s="618">
        <f>SUM(Q23:Q39)</f>
        <v>0</v>
      </c>
    </row>
    <row r="41" spans="1:17" s="110" customFormat="1" ht="15.6" customHeight="1">
      <c r="A41" s="330"/>
      <c r="B41" s="331"/>
      <c r="C41" s="330"/>
      <c r="D41" s="330"/>
      <c r="E41" s="330"/>
      <c r="F41" s="330"/>
      <c r="G41" s="330"/>
      <c r="H41" s="330"/>
      <c r="I41" s="330"/>
      <c r="J41" s="330"/>
      <c r="K41" s="330"/>
      <c r="L41" s="330"/>
      <c r="M41" s="330"/>
      <c r="N41" s="330"/>
      <c r="O41" s="330"/>
      <c r="P41" s="330"/>
      <c r="Q41" s="332"/>
    </row>
    <row r="42" spans="1:17" s="110" customFormat="1" ht="15.6" customHeight="1">
      <c r="A42" s="722"/>
      <c r="B42" s="723"/>
      <c r="C42" s="723"/>
      <c r="D42" s="723"/>
      <c r="E42" s="723"/>
      <c r="F42" s="723"/>
      <c r="G42" s="723"/>
      <c r="H42" s="723"/>
      <c r="I42" s="723"/>
      <c r="J42" s="723"/>
      <c r="K42" s="723"/>
      <c r="L42" s="723"/>
      <c r="M42" s="723"/>
      <c r="N42" s="723"/>
      <c r="O42" s="723"/>
      <c r="P42" s="723"/>
      <c r="Q42" s="332"/>
    </row>
    <row r="43" spans="1:17" s="110" customFormat="1" ht="109.5" hidden="1" customHeight="1">
      <c r="A43" s="724"/>
      <c r="B43" s="1391"/>
      <c r="C43" s="1391"/>
      <c r="D43" s="1391"/>
      <c r="E43" s="1391"/>
      <c r="F43" s="1391"/>
      <c r="G43" s="1391"/>
      <c r="H43" s="1391"/>
      <c r="I43" s="1391"/>
      <c r="J43" s="1391"/>
      <c r="K43" s="1391"/>
      <c r="L43" s="1391"/>
      <c r="M43" s="1391"/>
      <c r="N43" s="1391"/>
      <c r="O43" s="1391"/>
      <c r="P43" s="1391"/>
      <c r="Q43" s="332"/>
    </row>
    <row r="44" spans="1:17" s="110" customFormat="1" ht="108.75" hidden="1" customHeight="1">
      <c r="A44" s="724"/>
      <c r="B44" s="1391"/>
      <c r="C44" s="1391"/>
      <c r="D44" s="1391"/>
      <c r="E44" s="1391"/>
      <c r="F44" s="1391"/>
      <c r="G44" s="1391"/>
      <c r="H44" s="1391"/>
      <c r="I44" s="1391"/>
      <c r="J44" s="1391"/>
      <c r="K44" s="1391"/>
      <c r="L44" s="1391"/>
      <c r="M44" s="1391"/>
      <c r="N44" s="1391"/>
      <c r="O44" s="1391"/>
      <c r="P44" s="1391"/>
      <c r="Q44" s="332"/>
    </row>
    <row r="45" spans="1:17" s="110" customFormat="1" ht="37.5" hidden="1" customHeight="1">
      <c r="A45" s="724"/>
      <c r="B45" s="1391"/>
      <c r="C45" s="1391"/>
      <c r="D45" s="1391"/>
      <c r="E45" s="1391"/>
      <c r="F45" s="1391"/>
      <c r="G45" s="1391"/>
      <c r="H45" s="1391"/>
      <c r="I45" s="1391"/>
      <c r="J45" s="1391"/>
      <c r="K45" s="1391"/>
      <c r="L45" s="1391"/>
      <c r="M45" s="1391"/>
      <c r="N45" s="1391"/>
      <c r="O45" s="1391"/>
      <c r="P45" s="1391"/>
      <c r="Q45" s="332"/>
    </row>
    <row r="46" spans="1:17" s="110" customFormat="1" ht="23.25" hidden="1" customHeight="1">
      <c r="A46" s="724"/>
      <c r="B46" s="1391"/>
      <c r="C46" s="1391"/>
      <c r="D46" s="1391"/>
      <c r="E46" s="1391"/>
      <c r="F46" s="1391"/>
      <c r="G46" s="1391"/>
      <c r="H46" s="1391"/>
      <c r="I46" s="1391"/>
      <c r="J46" s="1391"/>
      <c r="K46" s="1391"/>
      <c r="L46" s="1391"/>
      <c r="M46" s="1391"/>
      <c r="N46" s="1391"/>
      <c r="O46" s="1391"/>
      <c r="P46" s="1391"/>
      <c r="Q46" s="332"/>
    </row>
    <row r="47" spans="1:17" s="110" customFormat="1" ht="36" customHeight="1">
      <c r="A47" s="724"/>
      <c r="B47" s="1391"/>
      <c r="C47" s="1391"/>
      <c r="D47" s="1391"/>
      <c r="E47" s="1391"/>
      <c r="F47" s="1391"/>
      <c r="G47" s="1391"/>
      <c r="H47" s="1391"/>
      <c r="I47" s="1391"/>
      <c r="J47" s="1391"/>
      <c r="K47" s="1391"/>
      <c r="L47" s="1391"/>
      <c r="M47" s="1391"/>
      <c r="N47" s="1391"/>
      <c r="O47" s="1391"/>
      <c r="P47" s="1391"/>
      <c r="Q47" s="332"/>
    </row>
    <row r="48" spans="1:17" s="110" customFormat="1" ht="15.6" customHeight="1">
      <c r="A48" s="725"/>
      <c r="B48" s="1392"/>
      <c r="C48" s="1392"/>
      <c r="D48" s="1392"/>
      <c r="E48" s="1392"/>
      <c r="F48" s="1392"/>
      <c r="G48" s="1392"/>
      <c r="H48" s="1392"/>
      <c r="I48" s="1392"/>
      <c r="J48" s="1392"/>
      <c r="K48" s="1392"/>
      <c r="L48" s="1392"/>
      <c r="M48" s="1392"/>
      <c r="N48" s="1392"/>
      <c r="O48" s="1392"/>
      <c r="P48" s="1392"/>
      <c r="Q48" s="332"/>
    </row>
    <row r="49" spans="1:17" s="110" customFormat="1" ht="15.6" customHeight="1">
      <c r="A49" s="725"/>
      <c r="B49" s="331"/>
      <c r="C49" s="331"/>
      <c r="D49" s="331"/>
      <c r="E49" s="331"/>
      <c r="F49" s="331"/>
      <c r="G49" s="331"/>
      <c r="H49" s="331"/>
      <c r="I49" s="331"/>
      <c r="J49" s="331"/>
      <c r="K49" s="331"/>
      <c r="L49" s="331"/>
      <c r="M49" s="331"/>
      <c r="N49" s="331"/>
      <c r="O49" s="331"/>
      <c r="P49" s="331"/>
      <c r="Q49" s="332"/>
    </row>
    <row r="50" spans="1:17" s="110" customFormat="1" ht="15.6" customHeight="1">
      <c r="A50" s="725"/>
      <c r="B50" s="331"/>
      <c r="C50" s="331"/>
      <c r="D50" s="331"/>
      <c r="E50" s="331"/>
      <c r="F50" s="331"/>
      <c r="G50" s="331"/>
      <c r="H50" s="331"/>
      <c r="I50" s="331"/>
      <c r="J50" s="331"/>
      <c r="K50" s="331"/>
      <c r="L50" s="331"/>
      <c r="M50" s="331"/>
      <c r="N50" s="331"/>
      <c r="O50" s="331"/>
      <c r="P50" s="331"/>
      <c r="Q50" s="332"/>
    </row>
    <row r="51" spans="1:17" s="110" customFormat="1" ht="21" customHeight="1">
      <c r="A51" s="133" t="s">
        <v>3</v>
      </c>
      <c r="B51" s="339">
        <f>'Letter of Discount'!C53</f>
        <v>0</v>
      </c>
      <c r="D51" s="135"/>
      <c r="E51" s="135"/>
      <c r="F51" s="135"/>
      <c r="G51" s="135"/>
      <c r="H51" s="135"/>
      <c r="I51" s="135"/>
      <c r="J51" s="135"/>
      <c r="K51" s="135"/>
      <c r="L51" s="1245" t="s">
        <v>120</v>
      </c>
      <c r="M51" s="1245"/>
      <c r="N51" s="1245">
        <f>'Name of Bidder'!C42</f>
        <v>0</v>
      </c>
      <c r="O51" s="1245"/>
      <c r="P51" s="1245"/>
      <c r="Q51" s="694">
        <f>'Letter of Discount'!F53</f>
        <v>0</v>
      </c>
    </row>
    <row r="52" spans="1:17" s="110" customFormat="1" ht="21" customHeight="1">
      <c r="A52" s="133" t="s">
        <v>4</v>
      </c>
      <c r="B52" s="325">
        <f>'Letter of Discount'!C54</f>
        <v>0</v>
      </c>
      <c r="D52" s="135"/>
      <c r="E52" s="135"/>
      <c r="F52" s="135"/>
      <c r="G52" s="135"/>
      <c r="H52" s="135"/>
      <c r="I52" s="135"/>
      <c r="J52" s="135"/>
      <c r="K52" s="135"/>
      <c r="L52" s="1245" t="s">
        <v>110</v>
      </c>
      <c r="M52" s="1245"/>
      <c r="N52" s="1245">
        <f>'Name of Bidder'!C43</f>
        <v>0</v>
      </c>
      <c r="O52" s="1245"/>
      <c r="P52" s="1245"/>
      <c r="Q52" s="694">
        <f>'Letter of Discount'!F54</f>
        <v>0</v>
      </c>
    </row>
    <row r="53" spans="1:17" s="110" customFormat="1">
      <c r="A53" s="334"/>
      <c r="B53" s="334"/>
      <c r="C53" s="334"/>
      <c r="D53" s="334"/>
      <c r="E53" s="334"/>
      <c r="F53" s="334"/>
      <c r="G53" s="334"/>
      <c r="H53" s="334"/>
      <c r="I53" s="334"/>
      <c r="J53" s="334"/>
      <c r="K53" s="334"/>
      <c r="L53" s="334"/>
      <c r="M53" s="334"/>
      <c r="N53" s="334"/>
      <c r="O53" s="334"/>
      <c r="P53" s="334"/>
    </row>
    <row r="54" spans="1:17" s="110" customFormat="1">
      <c r="A54" s="334"/>
      <c r="B54" s="334"/>
      <c r="C54" s="334"/>
      <c r="D54" s="334"/>
      <c r="E54" s="334"/>
      <c r="F54" s="334"/>
      <c r="G54" s="334"/>
      <c r="H54" s="334"/>
      <c r="I54" s="334"/>
      <c r="J54" s="334"/>
      <c r="K54" s="334"/>
      <c r="L54" s="334"/>
      <c r="M54" s="334"/>
      <c r="N54" s="334"/>
      <c r="O54" s="334"/>
      <c r="P54" s="334"/>
    </row>
    <row r="55" spans="1:17" s="110" customFormat="1">
      <c r="B55" s="713"/>
    </row>
    <row r="56" spans="1:17">
      <c r="B56" s="713"/>
    </row>
    <row r="57" spans="1:17" hidden="1">
      <c r="B57" s="713" t="s">
        <v>397</v>
      </c>
    </row>
    <row r="58" spans="1:17" hidden="1">
      <c r="B58" s="713" t="s">
        <v>398</v>
      </c>
    </row>
    <row r="59" spans="1:17" hidden="1">
      <c r="B59" s="713" t="s">
        <v>399</v>
      </c>
    </row>
    <row r="60" spans="1:17" hidden="1">
      <c r="B60" s="713"/>
    </row>
    <row r="61" spans="1:17" hidden="1">
      <c r="B61" s="712" t="s">
        <v>378</v>
      </c>
    </row>
  </sheetData>
  <sheetProtection password="EE0B" sheet="1" objects="1" scenarios="1" selectLockedCells="1"/>
  <customSheetViews>
    <customSheetView guid="{D16ECB37-EC28-43FE-BD47-3A7114793C46}" scale="80" showPageBreaks="1" showGridLines="0" zeroValues="0" printArea="1" hiddenRows="1" hiddenColumns="1" view="pageBreakPreview">
      <selection activeCell="B47" sqref="B47:P47"/>
      <pageMargins left="0.25" right="0.25" top="0.75" bottom="0.25" header="0.25" footer="0.25"/>
      <pageSetup paperSize="9" scale="66" orientation="landscape" r:id="rId1"/>
      <headerFooter alignWithMargins="0"/>
    </customSheetView>
    <customSheetView guid="{3A279989-B775-4FE0-B80B-D9B19EF06FB8}" scale="80" showPageBreaks="1" showGridLines="0" zeroValues="0" printArea="1" hiddenRows="1" hiddenColumns="1" view="pageBreakPreview">
      <selection activeCell="B47" sqref="B47:P47"/>
      <pageMargins left="0.25" right="0.25" top="0.75" bottom="0.25" header="0.25" footer="0.25"/>
      <pageSetup paperSize="9" scale="66" orientation="landscape" r:id="rId2"/>
      <headerFooter alignWithMargins="0"/>
    </customSheetView>
    <customSheetView guid="{94091156-7D66-41B0-B463-5F36D4BD634D}" scale="80" showPageBreaks="1" showGridLines="0" zeroValues="0" printArea="1" hiddenRows="1" hiddenColumns="1" view="pageBreakPreview">
      <selection activeCell="D10" sqref="D10"/>
      <pageMargins left="0.25" right="0.25" top="0.75" bottom="0.25" header="0.25" footer="0.25"/>
      <pageSetup paperSize="9" scale="66" orientation="landscape" r:id="rId3"/>
      <headerFooter alignWithMargins="0"/>
    </customSheetView>
    <customSheetView guid="{67D3F443-CBF6-4C3B-9EBA-4FC7CEE92243}" scale="80" showPageBreaks="1" showGridLines="0" zeroValues="0" printArea="1" hiddenRows="1" hiddenColumns="1" view="pageBreakPreview">
      <selection activeCell="Y40" sqref="Y40"/>
      <pageMargins left="0.25" right="0.25" top="0.75" bottom="0.25" header="0.25" footer="0.25"/>
      <pageSetup paperSize="9" scale="66" orientation="landscape" r:id="rId4"/>
      <headerFooter alignWithMargins="0"/>
    </customSheetView>
    <customSheetView guid="{8FC47E04-BCF9-4504-9FDA-F8529AE0A203}" scale="80" showPageBreaks="1" showGridLines="0" zeroValues="0" printArea="1" hiddenRows="1" hiddenColumns="1" view="pageBreakPreview">
      <selection activeCell="A3" sqref="A3:P3"/>
      <pageMargins left="0.25" right="0.25" top="0.75" bottom="0.25" header="0.25" footer="0.25"/>
      <pageSetup paperSize="9" scale="66" orientation="landscape" r:id="rId5"/>
      <headerFooter alignWithMargins="0"/>
    </customSheetView>
    <customSheetView guid="{B1DC5269-D889-4438-853D-005C3B580A35}" scale="76" showPageBreaks="1" showGridLines="0" zeroValues="0" printArea="1" view="pageBreakPreview">
      <selection activeCell="C18" sqref="C18"/>
      <pageMargins left="0.25" right="0.25" top="0.75" bottom="0.25" header="0.25" footer="0.25"/>
      <pageSetup paperSize="9" scale="92" orientation="landscape" r:id="rId6"/>
      <headerFooter alignWithMargins="0">
        <oddHeader>&amp;RPAGE &amp;P of &amp;N</oddHeader>
      </headerFooter>
    </customSheetView>
    <customSheetView guid="{A0F82AFD-A75A-45C4-A55A-D8EC84E8392D}" scale="76" showPageBreaks="1" showGridLines="0" zeroValues="0" printArea="1" view="pageBreakPreview">
      <selection activeCell="C17" sqref="C17"/>
      <pageMargins left="0.25" right="0.25" top="0.75" bottom="0.25" header="0.25" footer="0.25"/>
      <pageSetup paperSize="9" scale="92" orientation="landscape" r:id="rId7"/>
      <headerFooter alignWithMargins="0">
        <oddHeader>&amp;RPAGE &amp;P of &amp;N</oddHeader>
      </headerFooter>
    </customSheetView>
    <customSheetView guid="{334BFE7B-729F-4B5F-BBFA-FE5871D8551A}" scale="76" showPageBreaks="1" showGridLines="0" zeroValues="0" printArea="1" view="pageBreakPreview" topLeftCell="A46">
      <selection activeCell="C19" sqref="C19"/>
      <pageMargins left="0.75" right="0.59" top="0.52" bottom="0.45" header="0.34" footer="0.28000000000000003"/>
      <pageSetup paperSize="9" scale="92" orientation="landscape" r:id="rId8"/>
      <headerFooter alignWithMargins="0"/>
    </customSheetView>
    <customSheetView guid="{F34A69E2-31EE-443F-8E78-A31E3AA3BE2B}" scale="76" showPageBreaks="1" showGridLines="0" zeroValues="0" printArea="1" view="pageBreakPreview" topLeftCell="A46">
      <selection activeCell="C19" sqref="C19"/>
      <pageMargins left="0.75" right="0.59" top="0.52" bottom="0.45" header="0.34" footer="0.28000000000000003"/>
      <pageSetup paperSize="9" scale="92" orientation="landscape" r:id="rId9"/>
      <headerFooter alignWithMargins="0"/>
    </customSheetView>
    <customSheetView guid="{C5506FC7-8A4D-43D0-A0D5-B323816310B7}" scale="76" showPageBreaks="1" showGridLines="0" zeroValues="0" printArea="1" view="pageBreakPreview">
      <selection activeCell="C17" sqref="C17"/>
      <pageMargins left="0.75" right="0.59" top="0.52" bottom="0.45" header="0.34" footer="0.28000000000000003"/>
      <pageSetup paperSize="9" scale="92" orientation="landscape" r:id="rId10"/>
      <headerFooter alignWithMargins="0"/>
    </customSheetView>
    <customSheetView guid="{3E286A90-B39B-4EF7-ADAF-AD9055F4EE3F}" scale="76" showPageBreaks="1" showGridLines="0" zeroValues="0" printArea="1" view="pageBreakPreview">
      <selection activeCell="C17" sqref="C17"/>
      <pageMargins left="0.25" right="0.25" top="0.75" bottom="0.25" header="0.25" footer="0.25"/>
      <pageSetup paperSize="9" scale="92" orientation="landscape" r:id="rId11"/>
      <headerFooter alignWithMargins="0">
        <oddHeader>&amp;RPAGE &amp;P of &amp;N</oddHeader>
      </headerFooter>
    </customSheetView>
    <customSheetView guid="{F9C00FCC-B928-44A4-AE8D-3790B3A7FE91}" scale="76" showPageBreaks="1" showGridLines="0" zeroValues="0" printArea="1" hiddenRows="1" view="pageBreakPreview">
      <selection activeCell="D1" sqref="D1:E1"/>
      <pageMargins left="0.25" right="0.25" top="0.75" bottom="0.25" header="0.25" footer="0.25"/>
      <pageSetup paperSize="9" scale="92" orientation="landscape" r:id="rId12"/>
      <headerFooter alignWithMargins="0">
        <oddHeader>&amp;R&amp;"Arial,Bold"Schedule-7b(Rev-00)
PAGE &amp;P of &amp;N</oddHeader>
      </headerFooter>
    </customSheetView>
    <customSheetView guid="{F9504563-F4B8-4B08-8DF4-BD6D3D1F49DF}" scale="76" showPageBreaks="1" showGridLines="0" zeroValues="0" printArea="1" hiddenRows="1" view="pageBreakPreview">
      <selection activeCell="D1" sqref="D1:E1"/>
      <pageMargins left="0.25" right="0.25" top="0.75" bottom="0.25" header="0.25" footer="0.25"/>
      <pageSetup paperSize="9" scale="92" orientation="landscape" r:id="rId13"/>
      <headerFooter alignWithMargins="0">
        <oddHeader>&amp;R&amp;"Arial,Bold"Schedule-7b(Rev-00)
PAGE &amp;P of &amp;N</oddHeader>
      </headerFooter>
    </customSheetView>
    <customSheetView guid="{AB88AE96-2A5B-4A72-8703-28C9E47DF5A8}" scale="80" showPageBreaks="1" showGridLines="0" zeroValues="0" printArea="1" hiddenRows="1" hiddenColumns="1" view="pageBreakPreview">
      <selection activeCell="A3" sqref="A3:P3"/>
      <pageMargins left="0.25" right="0.25" top="0.75" bottom="0.25" header="0.25" footer="0.25"/>
      <pageSetup paperSize="9" scale="66" orientation="landscape" r:id="rId14"/>
      <headerFooter alignWithMargins="0"/>
    </customSheetView>
    <customSheetView guid="{BAC42A29-45E6-4402-B726-C3D139198BC5}" scale="80" showPageBreaks="1" showGridLines="0" zeroValues="0" printArea="1" hiddenRows="1" hiddenColumns="1" view="pageBreakPreview">
      <selection activeCell="A42" sqref="A42:XFD47"/>
      <pageMargins left="0.25" right="0.25" top="0.75" bottom="0.25" header="0.25" footer="0.25"/>
      <pageSetup paperSize="9" scale="66" orientation="landscape" r:id="rId15"/>
      <headerFooter alignWithMargins="0"/>
    </customSheetView>
    <customSheetView guid="{1D1BEC92-0584-42FC-833F-7509E5F404C5}" scale="80" showPageBreaks="1" showGridLines="0" zeroValues="0" printArea="1" hiddenRows="1" hiddenColumns="1" view="pageBreakPreview">
      <selection activeCell="B47" sqref="B47:P47"/>
      <pageMargins left="0.25" right="0.25" top="0.75" bottom="0.25" header="0.25" footer="0.25"/>
      <pageSetup paperSize="9" scale="66" orientation="landscape" r:id="rId16"/>
      <headerFooter alignWithMargins="0"/>
    </customSheetView>
  </customSheetViews>
  <mergeCells count="37">
    <mergeCell ref="L52:M52"/>
    <mergeCell ref="L51:M51"/>
    <mergeCell ref="N52:P52"/>
    <mergeCell ref="N51:P51"/>
    <mergeCell ref="B43:P43"/>
    <mergeCell ref="B44:P44"/>
    <mergeCell ref="B45:P45"/>
    <mergeCell ref="B46:P46"/>
    <mergeCell ref="B47:P47"/>
    <mergeCell ref="B48:P48"/>
    <mergeCell ref="N15:P15"/>
    <mergeCell ref="P16:P17"/>
    <mergeCell ref="O16:O17"/>
    <mergeCell ref="B15:I15"/>
    <mergeCell ref="N16:N17"/>
    <mergeCell ref="A6:B6"/>
    <mergeCell ref="A7:B7"/>
    <mergeCell ref="A3:P3"/>
    <mergeCell ref="A1:F1"/>
    <mergeCell ref="O1:P1"/>
    <mergeCell ref="A5:P5"/>
    <mergeCell ref="Q16:Q17"/>
    <mergeCell ref="A19:A22"/>
    <mergeCell ref="C16:C17"/>
    <mergeCell ref="B16:B17"/>
    <mergeCell ref="M16:M17"/>
    <mergeCell ref="L16:L17"/>
    <mergeCell ref="K16:K17"/>
    <mergeCell ref="J16:J17"/>
    <mergeCell ref="I16:I17"/>
    <mergeCell ref="H16:H17"/>
    <mergeCell ref="G16:G17"/>
    <mergeCell ref="F16:F17"/>
    <mergeCell ref="E16:E17"/>
    <mergeCell ref="D16:D17"/>
    <mergeCell ref="A16:A17"/>
    <mergeCell ref="B19:P22"/>
  </mergeCells>
  <phoneticPr fontId="9" type="noConversion"/>
  <dataValidations count="1">
    <dataValidation type="whole" operator="greaterThan" allowBlank="1" showInputMessage="1" showErrorMessage="1" error="Enter only Whole Numbers greater than zero" sqref="Q23:Q39" xr:uid="{00000000-0002-0000-0F00-000000000000}">
      <formula1>0</formula1>
    </dataValidation>
  </dataValidations>
  <pageMargins left="0.25" right="0.25" top="0.75" bottom="0.25" header="0.25" footer="0.25"/>
  <pageSetup paperSize="9" scale="66" orientation="landscape" r:id="rId17"/>
  <headerFooter alignWithMargins="0"/>
  <drawing r:id="rId1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A235"/>
  <sheetViews>
    <sheetView workbookViewId="0">
      <pane xSplit="15930" topLeftCell="W1"/>
      <selection activeCell="P6" sqref="P6:S6"/>
      <selection pane="topRight" activeCell="W1" sqref="W1"/>
    </sheetView>
  </sheetViews>
  <sheetFormatPr defaultColWidth="9.140625" defaultRowHeight="12.75"/>
  <cols>
    <col min="1" max="1" width="5.140625" style="38" customWidth="1"/>
    <col min="2" max="2" width="13.28515625" style="38" customWidth="1"/>
    <col min="3" max="3" width="0" style="38" hidden="1" customWidth="1"/>
    <col min="4" max="4" width="10.28515625" style="38" customWidth="1"/>
    <col min="5" max="5" width="3.42578125" style="38" customWidth="1"/>
    <col min="6" max="6" width="5.5703125" style="38" customWidth="1"/>
    <col min="7" max="7" width="11.42578125" style="38" customWidth="1"/>
    <col min="8" max="8" width="0" style="38" hidden="1" customWidth="1"/>
    <col min="9" max="9" width="10" style="38" customWidth="1"/>
    <col min="10" max="10" width="3.28515625" style="38" customWidth="1"/>
    <col min="11" max="11" width="5" style="38" customWidth="1"/>
    <col min="12" max="12" width="11.28515625" style="38" customWidth="1"/>
    <col min="13" max="13" width="0" style="38" hidden="1" customWidth="1"/>
    <col min="14" max="14" width="10.28515625" style="38" customWidth="1"/>
    <col min="15" max="15" width="3.7109375" style="38" customWidth="1"/>
    <col min="16" max="16" width="6.42578125" style="38" customWidth="1"/>
    <col min="17" max="17" width="11.140625" style="38" customWidth="1"/>
    <col min="18" max="18" width="0" style="38" hidden="1" customWidth="1"/>
    <col min="19" max="19" width="9.28515625" style="38" customWidth="1"/>
    <col min="20" max="20" width="3.28515625" style="38" customWidth="1"/>
    <col min="21" max="21" width="6.140625" style="38" customWidth="1"/>
    <col min="22" max="22" width="8.5703125" style="38" customWidth="1"/>
    <col min="23" max="23" width="8.42578125" style="38" customWidth="1"/>
    <col min="24" max="24" width="8.85546875" style="38" customWidth="1"/>
    <col min="25" max="16384" width="9.140625" style="38"/>
  </cols>
  <sheetData>
    <row r="1" spans="1:27" ht="13.5" thickBot="1">
      <c r="A1" s="39"/>
      <c r="B1" s="40"/>
      <c r="C1" s="40"/>
      <c r="D1" s="41"/>
      <c r="F1" s="39"/>
      <c r="G1" s="40"/>
      <c r="H1" s="40"/>
      <c r="I1" s="41"/>
      <c r="K1" s="39"/>
      <c r="L1" s="40"/>
      <c r="M1" s="40"/>
      <c r="N1" s="41"/>
      <c r="P1" s="39"/>
      <c r="Q1" s="40"/>
      <c r="R1" s="40"/>
      <c r="S1" s="41"/>
    </row>
    <row r="2" spans="1:27" ht="13.5" thickBot="1">
      <c r="A2" s="42"/>
      <c r="D2" s="43"/>
      <c r="F2" s="42"/>
      <c r="I2" s="43"/>
      <c r="K2" s="42"/>
      <c r="N2" s="43"/>
      <c r="P2" s="42"/>
      <c r="S2" s="43"/>
      <c r="U2" s="44" t="e">
        <f>INSTRUCTIONS!#REF!&amp; " "</f>
        <v>#REF!</v>
      </c>
    </row>
    <row r="3" spans="1:27" ht="13.5" thickBot="1">
      <c r="A3" s="1400" t="e">
        <f>ROUND(('Sch-5 (After Discount)'!#REF!),0)</f>
        <v>#REF!</v>
      </c>
      <c r="B3" s="1401"/>
      <c r="C3" s="45"/>
      <c r="D3" s="46"/>
      <c r="E3" s="45"/>
      <c r="F3" s="1400">
        <f>ROUND(('Sch-5 (After Discount)'!D38),0)</f>
        <v>0</v>
      </c>
      <c r="G3" s="1401"/>
      <c r="H3" s="45"/>
      <c r="I3" s="46"/>
      <c r="K3" s="1400" t="e">
        <f>ROUND(('Sch-5 (After Discount)'!#REF!),0)</f>
        <v>#REF!</v>
      </c>
      <c r="L3" s="1401"/>
      <c r="M3" s="45"/>
      <c r="N3" s="46"/>
      <c r="P3" s="1400">
        <f>ROUND(('Sch-5 (After Discount)'!E38),0)</f>
        <v>0</v>
      </c>
      <c r="Q3" s="1401"/>
      <c r="R3" s="45"/>
      <c r="S3" s="46"/>
      <c r="U3" s="44" t="e">
        <f>INSTRUCTIONS!#REF!&amp; " "</f>
        <v>#REF!</v>
      </c>
    </row>
    <row r="4" spans="1:27">
      <c r="A4" s="1402"/>
      <c r="B4" s="1403"/>
      <c r="C4" s="45"/>
      <c r="D4" s="46"/>
      <c r="E4" s="45"/>
      <c r="F4" s="47"/>
      <c r="G4" s="45"/>
      <c r="H4" s="45"/>
      <c r="I4" s="46"/>
      <c r="K4" s="47"/>
      <c r="L4" s="45"/>
      <c r="M4" s="45"/>
      <c r="N4" s="46"/>
      <c r="P4" s="47"/>
      <c r="Q4" s="45"/>
      <c r="R4" s="45"/>
      <c r="S4" s="46"/>
      <c r="U4" s="44" t="e">
        <f>INSTRUCTIONS!#REF!&amp; " "</f>
        <v>#REF!</v>
      </c>
    </row>
    <row r="5" spans="1:27">
      <c r="A5" s="47"/>
      <c r="B5" s="48"/>
      <c r="C5" s="48"/>
      <c r="D5" s="49"/>
      <c r="E5" s="48"/>
      <c r="F5" s="47"/>
      <c r="G5" s="48"/>
      <c r="H5" s="48"/>
      <c r="I5" s="49"/>
      <c r="K5" s="47"/>
      <c r="L5" s="48"/>
      <c r="M5" s="48"/>
      <c r="N5" s="49"/>
      <c r="P5" s="47"/>
      <c r="Q5" s="48"/>
      <c r="R5" s="48"/>
      <c r="S5" s="49"/>
      <c r="U5" s="44" t="s">
        <v>224</v>
      </c>
    </row>
    <row r="6" spans="1:27" ht="51.75" customHeight="1" thickBot="1">
      <c r="A6" s="1393" t="e">
        <f>IF(OR((A3&gt;9999999999),(A3&lt;0)),"Invalid Entry - More than 1000 crore OR -ve value",IF(A3=0, "",+CONCATENATE(U2,B13,D13,B12,D12,B11,D11,B10,D10,B9,D9,B8," Only")))</f>
        <v>#REF!</v>
      </c>
      <c r="B6" s="1394"/>
      <c r="C6" s="1394"/>
      <c r="D6" s="1395"/>
      <c r="E6" s="45"/>
      <c r="F6" s="1393" t="str">
        <f>IF(OR((F3&gt;9999999999),(F3&lt;0)),"Invalid Entry - More than 1000 crore OR -ve value",IF(F3=0, "",+CONCATENATE(U3, G13,I13,G12,I12,G11,I11,G10,I10,G9,I9,G8," Only")))</f>
        <v/>
      </c>
      <c r="G6" s="1394"/>
      <c r="H6" s="1394"/>
      <c r="I6" s="1395"/>
      <c r="J6" s="45"/>
      <c r="K6" s="1393" t="e">
        <f>IF(OR((K3&gt;9999999999),(K3&lt;0)),"Invalid Entry - More than 1000 crore OR -ve value",IF(K3=0, "",+CONCATENATE(U4, L13,N13,L12,N12,L11,N11,L10,N10,L9,N9,L8," Only")))</f>
        <v>#REF!</v>
      </c>
      <c r="L6" s="1394"/>
      <c r="M6" s="1394"/>
      <c r="N6" s="1395"/>
      <c r="P6" s="1393" t="str">
        <f>IF(OR((P3&gt;9999999999),(P3&lt;0)),"Invalid Entry - More than 1000 crore OR -ve value",IF(P3=0, "",+CONCATENATE(U5, Q13,S13,Q12,S12,Q11,S11,Q10,S10,Q9,S9,Q8," Only")))</f>
        <v/>
      </c>
      <c r="Q6" s="1394"/>
      <c r="R6" s="1394"/>
      <c r="S6" s="1395"/>
      <c r="U6" s="1396" t="e">
        <f>VLOOKUP(1,T30:Y45,6,FALSE)</f>
        <v>#N/A</v>
      </c>
      <c r="V6" s="1396"/>
      <c r="W6" s="1396"/>
      <c r="X6" s="1396"/>
      <c r="Y6" s="1396"/>
      <c r="Z6" s="1396"/>
      <c r="AA6" s="1396"/>
    </row>
    <row r="7" spans="1:27" ht="70.5" customHeight="1" thickBot="1">
      <c r="A7" s="47"/>
      <c r="B7" s="48"/>
      <c r="C7" s="48"/>
      <c r="D7" s="49"/>
      <c r="E7" s="48"/>
      <c r="F7" s="47"/>
      <c r="G7" s="48"/>
      <c r="H7" s="48"/>
      <c r="I7" s="49"/>
      <c r="K7" s="47"/>
      <c r="L7" s="48"/>
      <c r="M7" s="48"/>
      <c r="N7" s="49"/>
      <c r="P7" s="47"/>
      <c r="Q7" s="48"/>
      <c r="R7" s="48"/>
      <c r="S7" s="49"/>
      <c r="U7" s="1397" t="e">
        <f>VLOOKUP(1,T10:Y25,6,FALSE)</f>
        <v>#N/A</v>
      </c>
      <c r="V7" s="1398"/>
      <c r="W7" s="1398"/>
      <c r="X7" s="1398"/>
      <c r="Y7" s="1398"/>
      <c r="Z7" s="1398"/>
      <c r="AA7" s="1399"/>
    </row>
    <row r="8" spans="1:27">
      <c r="A8" s="50" t="e">
        <f>-INT(A3/100)*100+ROUND(A3,0)</f>
        <v>#REF!</v>
      </c>
      <c r="B8" s="48" t="e">
        <f t="shared" ref="B8:B13" si="0">IF(A8=0,"",LOOKUP(A8,$A$15:$A$114,$B$15:$B$114))</f>
        <v>#REF!</v>
      </c>
      <c r="C8" s="48"/>
      <c r="D8" s="51"/>
      <c r="E8" s="48"/>
      <c r="F8" s="50">
        <f>-INT(F3/100)*100+ROUND(F3,0)</f>
        <v>0</v>
      </c>
      <c r="G8" s="48" t="str">
        <f t="shared" ref="G8:G13" si="1">IF(F8=0,"",LOOKUP(F8,$A$15:$A$114,$B$15:$B$114))</f>
        <v/>
      </c>
      <c r="H8" s="48"/>
      <c r="I8" s="51"/>
      <c r="K8" s="50" t="e">
        <f>-INT(K3/100)*100+ROUND(K3,0)</f>
        <v>#REF!</v>
      </c>
      <c r="L8" s="48" t="e">
        <f t="shared" ref="L8:L13" si="2">IF(K8=0,"",LOOKUP(K8,$A$15:$A$114,$B$15:$B$114))</f>
        <v>#REF!</v>
      </c>
      <c r="M8" s="48"/>
      <c r="N8" s="51"/>
      <c r="P8" s="50">
        <f>-INT(P3/100)*100+ROUND(P3,0)</f>
        <v>0</v>
      </c>
      <c r="Q8" s="48" t="str">
        <f t="shared" ref="Q8:Q13" si="3">IF(P8=0,"",LOOKUP(P8,$A$15:$A$114,$B$15:$B$114))</f>
        <v/>
      </c>
      <c r="R8" s="48"/>
      <c r="S8" s="51"/>
    </row>
    <row r="9" spans="1:27">
      <c r="A9" s="50" t="e">
        <f>-INT(A3/1000)*10+INT(A3/100)</f>
        <v>#REF!</v>
      </c>
      <c r="B9" s="48" t="e">
        <f t="shared" si="0"/>
        <v>#REF!</v>
      </c>
      <c r="C9" s="48"/>
      <c r="D9" s="51" t="e">
        <f>+IF(B9="",""," Hundred ")</f>
        <v>#REF!</v>
      </c>
      <c r="E9" s="48"/>
      <c r="F9" s="50">
        <f>-INT(F3/1000)*10+INT(F3/100)</f>
        <v>0</v>
      </c>
      <c r="G9" s="48" t="str">
        <f t="shared" si="1"/>
        <v/>
      </c>
      <c r="H9" s="48"/>
      <c r="I9" s="51" t="str">
        <f>+IF(G9="",""," Hundred ")</f>
        <v/>
      </c>
      <c r="K9" s="50" t="e">
        <f>-INT(K3/1000)*10+INT(K3/100)</f>
        <v>#REF!</v>
      </c>
      <c r="L9" s="48" t="e">
        <f t="shared" si="2"/>
        <v>#REF!</v>
      </c>
      <c r="M9" s="48"/>
      <c r="N9" s="51" t="e">
        <f>+IF(L9="",""," Hundred ")</f>
        <v>#REF!</v>
      </c>
      <c r="P9" s="50">
        <f>-INT(P3/1000)*10+INT(P3/100)</f>
        <v>0</v>
      </c>
      <c r="Q9" s="48" t="str">
        <f t="shared" si="3"/>
        <v/>
      </c>
      <c r="R9" s="48"/>
      <c r="S9" s="51" t="str">
        <f>+IF(Q9="",""," Hundred ")</f>
        <v/>
      </c>
    </row>
    <row r="10" spans="1:27">
      <c r="A10" s="50" t="e">
        <f>-INT(A3/100000)*100+INT(A3/1000)</f>
        <v>#REF!</v>
      </c>
      <c r="B10" s="48" t="e">
        <f t="shared" si="0"/>
        <v>#REF!</v>
      </c>
      <c r="C10" s="48"/>
      <c r="D10" s="51" t="e">
        <f>IF((B10=""),IF(C10="",""," Thousand ")," Thousand ")</f>
        <v>#REF!</v>
      </c>
      <c r="E10" s="48"/>
      <c r="F10" s="50">
        <f>-INT(F3/100000)*100+INT(F3/1000)</f>
        <v>0</v>
      </c>
      <c r="G10" s="48" t="str">
        <f t="shared" si="1"/>
        <v/>
      </c>
      <c r="H10" s="48"/>
      <c r="I10" s="51" t="str">
        <f>IF((G10=""),IF(H10="",""," Thousand ")," Thousand ")</f>
        <v/>
      </c>
      <c r="K10" s="50" t="e">
        <f>-INT(K3/100000)*100+INT(K3/1000)</f>
        <v>#REF!</v>
      </c>
      <c r="L10" s="48" t="e">
        <f t="shared" si="2"/>
        <v>#REF!</v>
      </c>
      <c r="M10" s="48"/>
      <c r="N10" s="51" t="e">
        <f>IF((L10=""),IF(M10="",""," Thousand ")," Thousand ")</f>
        <v>#REF!</v>
      </c>
      <c r="P10" s="50">
        <f>-INT(P3/100000)*100+INT(P3/1000)</f>
        <v>0</v>
      </c>
      <c r="Q10" s="48" t="str">
        <f t="shared" si="3"/>
        <v/>
      </c>
      <c r="R10" s="48"/>
      <c r="S10" s="51" t="str">
        <f>IF((Q10=""),IF(R10="",""," Thousand ")," Thousand ")</f>
        <v/>
      </c>
      <c r="T10" s="52" t="e">
        <f>IF(Y10="",0, 1)</f>
        <v>#REF!</v>
      </c>
      <c r="U10" s="38">
        <v>0</v>
      </c>
      <c r="V10" s="38">
        <v>0</v>
      </c>
      <c r="W10" s="38">
        <v>0</v>
      </c>
      <c r="X10" s="38">
        <v>0</v>
      </c>
      <c r="Y10" s="53" t="e">
        <f>IF(AND($A$3=0,$F$3=0,$K$3=0,$P$3=0)," Zero only", "")</f>
        <v>#REF!</v>
      </c>
      <c r="AA10" s="38" t="s">
        <v>225</v>
      </c>
    </row>
    <row r="11" spans="1:27">
      <c r="A11" s="50" t="e">
        <f>-INT(A3/10000000)*100+INT(A3/100000)</f>
        <v>#REF!</v>
      </c>
      <c r="B11" s="48" t="e">
        <f t="shared" si="0"/>
        <v>#REF!</v>
      </c>
      <c r="C11" s="48"/>
      <c r="D11" s="51" t="e">
        <f>IF((B11=""),IF(C11="",""," Lac ")," Lac ")</f>
        <v>#REF!</v>
      </c>
      <c r="E11" s="48"/>
      <c r="F11" s="50">
        <f>-INT(F3/10000000)*100+INT(F3/100000)</f>
        <v>0</v>
      </c>
      <c r="G11" s="48" t="str">
        <f t="shared" si="1"/>
        <v/>
      </c>
      <c r="H11" s="48"/>
      <c r="I11" s="51" t="str">
        <f>IF((G11=""),IF(H11="",""," Lac ")," Lac ")</f>
        <v/>
      </c>
      <c r="K11" s="50" t="e">
        <f>-INT(K3/10000000)*100+INT(K3/100000)</f>
        <v>#REF!</v>
      </c>
      <c r="L11" s="48" t="e">
        <f t="shared" si="2"/>
        <v>#REF!</v>
      </c>
      <c r="M11" s="48"/>
      <c r="N11" s="51" t="e">
        <f>IF((L11=""),IF(M11="",""," Lac ")," Lac ")</f>
        <v>#REF!</v>
      </c>
      <c r="P11" s="50">
        <f>-INT(P3/10000000)*100+INT(P3/100000)</f>
        <v>0</v>
      </c>
      <c r="Q11" s="48" t="str">
        <f t="shared" si="3"/>
        <v/>
      </c>
      <c r="R11" s="48"/>
      <c r="S11" s="51" t="str">
        <f>IF((Q11=""),IF(R11="",""," Lac ")," Lac ")</f>
        <v/>
      </c>
      <c r="T11" s="52" t="e">
        <f t="shared" ref="T11:T25" si="4">IF(Y11="",0, 1)</f>
        <v>#REF!</v>
      </c>
      <c r="U11" s="38">
        <v>0</v>
      </c>
      <c r="V11" s="38">
        <v>0</v>
      </c>
      <c r="W11" s="38">
        <v>0</v>
      </c>
      <c r="X11" s="38">
        <v>1</v>
      </c>
      <c r="Y11" s="54" t="e">
        <f>IF(AND($A$3=0,$F$3=0,$K$3=0,$P$3&gt;0),$P$6, "")</f>
        <v>#REF!</v>
      </c>
    </row>
    <row r="12" spans="1:27">
      <c r="A12" s="50" t="e">
        <f>-INT(A3/1000000000)*100+INT(A3/10000000)</f>
        <v>#REF!</v>
      </c>
      <c r="B12" s="55" t="e">
        <f t="shared" si="0"/>
        <v>#REF!</v>
      </c>
      <c r="C12" s="48"/>
      <c r="D12" s="51" t="e">
        <f>IF((B12=""),IF(C12="",""," Crore ")," Crore ")</f>
        <v>#REF!</v>
      </c>
      <c r="E12" s="48"/>
      <c r="F12" s="50">
        <f>-INT(F3/1000000000)*100+INT(F3/10000000)</f>
        <v>0</v>
      </c>
      <c r="G12" s="55" t="str">
        <f t="shared" si="1"/>
        <v/>
      </c>
      <c r="H12" s="48"/>
      <c r="I12" s="51" t="str">
        <f>IF((G12=""),IF(H12="",""," Crore ")," Crore ")</f>
        <v/>
      </c>
      <c r="K12" s="50" t="e">
        <f>-INT(K3/1000000000)*100+INT(K3/10000000)</f>
        <v>#REF!</v>
      </c>
      <c r="L12" s="55" t="e">
        <f t="shared" si="2"/>
        <v>#REF!</v>
      </c>
      <c r="M12" s="48"/>
      <c r="N12" s="51" t="e">
        <f>IF((L12=""),IF(M12="",""," Crore ")," Crore ")</f>
        <v>#REF!</v>
      </c>
      <c r="P12" s="50">
        <f>-INT(P3/1000000000)*100+INT(P3/10000000)</f>
        <v>0</v>
      </c>
      <c r="Q12" s="55" t="str">
        <f t="shared" si="3"/>
        <v/>
      </c>
      <c r="R12" s="48"/>
      <c r="S12" s="51" t="str">
        <f>IF((Q12=""),IF(R12="",""," Crore ")," Crore ")</f>
        <v/>
      </c>
      <c r="T12" s="52" t="e">
        <f t="shared" si="4"/>
        <v>#REF!</v>
      </c>
      <c r="U12" s="38">
        <v>0</v>
      </c>
      <c r="V12" s="38">
        <v>0</v>
      </c>
      <c r="W12" s="38">
        <v>1</v>
      </c>
      <c r="X12" s="38">
        <v>0</v>
      </c>
      <c r="Y12" s="54" t="e">
        <f>IF(AND($A$3=0,$F$3=0,$K$3&gt;0,$P$3=0),$K$6, "")</f>
        <v>#REF!</v>
      </c>
    </row>
    <row r="13" spans="1:27">
      <c r="A13" s="56" t="e">
        <f>-INT(A3/10000000000)*1000+INT(A3/1000000000)</f>
        <v>#REF!</v>
      </c>
      <c r="B13" s="55" t="e">
        <f t="shared" si="0"/>
        <v>#REF!</v>
      </c>
      <c r="C13" s="48"/>
      <c r="D13" s="51" t="e">
        <f>IF((B13=""),IF(C13="",""," Hundred ")," Hundred ")</f>
        <v>#REF!</v>
      </c>
      <c r="E13" s="48"/>
      <c r="F13" s="56">
        <f>-INT(F3/10000000000)*1000+INT(F3/1000000000)</f>
        <v>0</v>
      </c>
      <c r="G13" s="55" t="str">
        <f t="shared" si="1"/>
        <v/>
      </c>
      <c r="H13" s="48"/>
      <c r="I13" s="51" t="str">
        <f>IF((G13=""),IF(H13="",""," Hundred ")," Hundred ")</f>
        <v/>
      </c>
      <c r="K13" s="56" t="e">
        <f>-INT(K3/10000000000)*1000+INT(K3/1000000000)</f>
        <v>#REF!</v>
      </c>
      <c r="L13" s="55" t="e">
        <f t="shared" si="2"/>
        <v>#REF!</v>
      </c>
      <c r="M13" s="48"/>
      <c r="N13" s="51" t="e">
        <f>IF((L13=""),IF(M13="",""," Hundred ")," Hundred ")</f>
        <v>#REF!</v>
      </c>
      <c r="P13" s="56">
        <f>-INT(P3/10000000000)*1000+INT(P3/1000000000)</f>
        <v>0</v>
      </c>
      <c r="Q13" s="55" t="str">
        <f t="shared" si="3"/>
        <v/>
      </c>
      <c r="R13" s="48"/>
      <c r="S13" s="51" t="str">
        <f>IF((Q13=""),IF(R13="",""," Hundred ")," Hundred ")</f>
        <v/>
      </c>
      <c r="T13" s="52" t="e">
        <f t="shared" si="4"/>
        <v>#REF!</v>
      </c>
      <c r="U13" s="38">
        <v>0</v>
      </c>
      <c r="V13" s="38">
        <v>0</v>
      </c>
      <c r="W13" s="38">
        <v>1</v>
      </c>
      <c r="X13" s="38">
        <v>1</v>
      </c>
      <c r="Y13" s="54" t="e">
        <f>IF(AND($A$3=0,$F$3=0,$K$3&gt;0,$P$3&gt;0),$K$6&amp;$AA$10&amp;$P$6, "")</f>
        <v>#REF!</v>
      </c>
    </row>
    <row r="14" spans="1:27">
      <c r="A14" s="57"/>
      <c r="B14" s="48"/>
      <c r="C14" s="48"/>
      <c r="D14" s="49"/>
      <c r="E14" s="48"/>
      <c r="F14" s="57"/>
      <c r="G14" s="48"/>
      <c r="H14" s="48"/>
      <c r="I14" s="49"/>
      <c r="K14" s="57"/>
      <c r="L14" s="48"/>
      <c r="M14" s="48"/>
      <c r="N14" s="49"/>
      <c r="P14" s="57"/>
      <c r="Q14" s="48"/>
      <c r="R14" s="48"/>
      <c r="S14" s="49"/>
      <c r="T14" s="52" t="e">
        <f t="shared" si="4"/>
        <v>#REF!</v>
      </c>
      <c r="U14" s="38">
        <v>0</v>
      </c>
      <c r="V14" s="38">
        <v>1</v>
      </c>
      <c r="W14" s="38">
        <v>0</v>
      </c>
      <c r="X14" s="38">
        <v>0</v>
      </c>
      <c r="Y14" s="54" t="e">
        <f>IF(AND($A$3=0,$F$3&gt;0,$K$3=0,$P$3=0),$F$6, "")</f>
        <v>#REF!</v>
      </c>
    </row>
    <row r="15" spans="1:27">
      <c r="A15" s="58">
        <v>1</v>
      </c>
      <c r="B15" s="59" t="s">
        <v>226</v>
      </c>
      <c r="C15" s="48"/>
      <c r="D15" s="49"/>
      <c r="E15" s="48"/>
      <c r="F15" s="58">
        <v>1</v>
      </c>
      <c r="G15" s="59" t="s">
        <v>226</v>
      </c>
      <c r="H15" s="48"/>
      <c r="I15" s="49"/>
      <c r="K15" s="58">
        <v>1</v>
      </c>
      <c r="L15" s="59" t="s">
        <v>226</v>
      </c>
      <c r="M15" s="48"/>
      <c r="N15" s="49"/>
      <c r="P15" s="58">
        <v>1</v>
      </c>
      <c r="Q15" s="59" t="s">
        <v>226</v>
      </c>
      <c r="R15" s="48"/>
      <c r="S15" s="49"/>
      <c r="T15" s="52" t="e">
        <f t="shared" si="4"/>
        <v>#REF!</v>
      </c>
      <c r="U15" s="38">
        <v>0</v>
      </c>
      <c r="V15" s="38">
        <v>1</v>
      </c>
      <c r="W15" s="38">
        <v>0</v>
      </c>
      <c r="X15" s="38">
        <v>1</v>
      </c>
      <c r="Y15" s="54" t="e">
        <f>IF(AND($A$3=0,$F$3&gt;0,$K$3=0,$P$3&gt;0),$F$6&amp;$AA$10&amp;$P$6, "")</f>
        <v>#REF!</v>
      </c>
    </row>
    <row r="16" spans="1:27">
      <c r="A16" s="58">
        <v>2</v>
      </c>
      <c r="B16" s="59" t="s">
        <v>227</v>
      </c>
      <c r="C16" s="48"/>
      <c r="D16" s="49"/>
      <c r="E16" s="48"/>
      <c r="F16" s="58">
        <v>2</v>
      </c>
      <c r="G16" s="59" t="s">
        <v>227</v>
      </c>
      <c r="H16" s="48"/>
      <c r="I16" s="49"/>
      <c r="K16" s="58">
        <v>2</v>
      </c>
      <c r="L16" s="59" t="s">
        <v>227</v>
      </c>
      <c r="M16" s="48"/>
      <c r="N16" s="49"/>
      <c r="P16" s="58">
        <v>2</v>
      </c>
      <c r="Q16" s="59" t="s">
        <v>227</v>
      </c>
      <c r="R16" s="48"/>
      <c r="S16" s="49"/>
      <c r="T16" s="52" t="e">
        <f t="shared" si="4"/>
        <v>#REF!</v>
      </c>
      <c r="U16" s="38">
        <v>0</v>
      </c>
      <c r="V16" s="38">
        <v>1</v>
      </c>
      <c r="W16" s="38">
        <v>1</v>
      </c>
      <c r="X16" s="38">
        <v>0</v>
      </c>
      <c r="Y16" s="54" t="e">
        <f>IF(AND($A$3=0,$F$3&gt;0,$K$3&gt;0,$P$3=0),$F$6&amp;$AA$10&amp;$K$6, "")</f>
        <v>#REF!</v>
      </c>
    </row>
    <row r="17" spans="1:27">
      <c r="A17" s="58">
        <v>3</v>
      </c>
      <c r="B17" s="59" t="s">
        <v>228</v>
      </c>
      <c r="C17" s="48"/>
      <c r="D17" s="49"/>
      <c r="E17" s="48"/>
      <c r="F17" s="58">
        <v>3</v>
      </c>
      <c r="G17" s="59" t="s">
        <v>228</v>
      </c>
      <c r="H17" s="48"/>
      <c r="I17" s="49"/>
      <c r="K17" s="58">
        <v>3</v>
      </c>
      <c r="L17" s="59" t="s">
        <v>228</v>
      </c>
      <c r="M17" s="48"/>
      <c r="N17" s="49"/>
      <c r="P17" s="58">
        <v>3</v>
      </c>
      <c r="Q17" s="59" t="s">
        <v>228</v>
      </c>
      <c r="R17" s="48"/>
      <c r="S17" s="49"/>
      <c r="T17" s="52" t="e">
        <f t="shared" si="4"/>
        <v>#REF!</v>
      </c>
      <c r="U17" s="38">
        <v>0</v>
      </c>
      <c r="V17" s="38">
        <v>1</v>
      </c>
      <c r="W17" s="38">
        <v>1</v>
      </c>
      <c r="X17" s="38">
        <v>1</v>
      </c>
      <c r="Y17" s="60" t="e">
        <f>IF(AND($A$3=0,$F$3&gt;0,$K$3&gt;0,$P$3&gt;0),$F$6&amp;$AA$10&amp;$K$6&amp;$AA$10&amp;$P$6, "")</f>
        <v>#REF!</v>
      </c>
    </row>
    <row r="18" spans="1:27">
      <c r="A18" s="58">
        <v>4</v>
      </c>
      <c r="B18" s="59" t="s">
        <v>229</v>
      </c>
      <c r="C18" s="48"/>
      <c r="D18" s="49"/>
      <c r="E18" s="48"/>
      <c r="F18" s="58">
        <v>4</v>
      </c>
      <c r="G18" s="59" t="s">
        <v>229</v>
      </c>
      <c r="H18" s="48"/>
      <c r="I18" s="49"/>
      <c r="K18" s="58">
        <v>4</v>
      </c>
      <c r="L18" s="59" t="s">
        <v>229</v>
      </c>
      <c r="M18" s="48"/>
      <c r="N18" s="49"/>
      <c r="P18" s="58">
        <v>4</v>
      </c>
      <c r="Q18" s="59" t="s">
        <v>229</v>
      </c>
      <c r="R18" s="48"/>
      <c r="S18" s="49"/>
      <c r="T18" s="52" t="e">
        <f t="shared" si="4"/>
        <v>#REF!</v>
      </c>
      <c r="U18" s="38">
        <v>1</v>
      </c>
      <c r="V18" s="38">
        <v>0</v>
      </c>
      <c r="W18" s="38">
        <v>0</v>
      </c>
      <c r="X18" s="38">
        <v>0</v>
      </c>
      <c r="Y18" s="53" t="e">
        <f>IF(AND($A$3&gt;0,$F$3=0,$K$3=0,$P$3=0), $A$6, "")</f>
        <v>#REF!</v>
      </c>
    </row>
    <row r="19" spans="1:27">
      <c r="A19" s="58">
        <v>5</v>
      </c>
      <c r="B19" s="59" t="s">
        <v>230</v>
      </c>
      <c r="C19" s="48"/>
      <c r="D19" s="49"/>
      <c r="E19" s="48"/>
      <c r="F19" s="58">
        <v>5</v>
      </c>
      <c r="G19" s="59" t="s">
        <v>230</v>
      </c>
      <c r="H19" s="48"/>
      <c r="I19" s="49"/>
      <c r="K19" s="58">
        <v>5</v>
      </c>
      <c r="L19" s="59" t="s">
        <v>230</v>
      </c>
      <c r="M19" s="48"/>
      <c r="N19" s="49"/>
      <c r="P19" s="58">
        <v>5</v>
      </c>
      <c r="Q19" s="59" t="s">
        <v>230</v>
      </c>
      <c r="R19" s="48"/>
      <c r="S19" s="49"/>
      <c r="T19" s="52" t="e">
        <f t="shared" si="4"/>
        <v>#REF!</v>
      </c>
      <c r="U19" s="38">
        <v>1</v>
      </c>
      <c r="V19" s="38">
        <v>0</v>
      </c>
      <c r="W19" s="38">
        <v>0</v>
      </c>
      <c r="X19" s="38">
        <v>1</v>
      </c>
      <c r="Y19" s="54" t="e">
        <f>IF(AND($A$3&gt;0,$F$3=0,$K$3=0,$P$3&gt;0),$A$6&amp;$AA$10&amp;$P$6, "")</f>
        <v>#REF!</v>
      </c>
    </row>
    <row r="20" spans="1:27">
      <c r="A20" s="58">
        <v>6</v>
      </c>
      <c r="B20" s="59" t="s">
        <v>231</v>
      </c>
      <c r="C20" s="48"/>
      <c r="D20" s="49"/>
      <c r="E20" s="48"/>
      <c r="F20" s="58">
        <v>6</v>
      </c>
      <c r="G20" s="59" t="s">
        <v>231</v>
      </c>
      <c r="H20" s="48"/>
      <c r="I20" s="49"/>
      <c r="K20" s="58">
        <v>6</v>
      </c>
      <c r="L20" s="59" t="s">
        <v>231</v>
      </c>
      <c r="M20" s="48"/>
      <c r="N20" s="49"/>
      <c r="P20" s="58">
        <v>6</v>
      </c>
      <c r="Q20" s="59" t="s">
        <v>231</v>
      </c>
      <c r="R20" s="48"/>
      <c r="S20" s="49"/>
      <c r="T20" s="52" t="e">
        <f t="shared" si="4"/>
        <v>#REF!</v>
      </c>
      <c r="U20" s="38">
        <v>1</v>
      </c>
      <c r="V20" s="38">
        <v>0</v>
      </c>
      <c r="W20" s="38">
        <v>1</v>
      </c>
      <c r="X20" s="38">
        <v>0</v>
      </c>
      <c r="Y20" s="54" t="e">
        <f>IF(AND($A$3&gt;0,$F$3=0,$K$3&gt;0,$P$3=0),$A$6&amp;$AA$10&amp;$K$6, "")</f>
        <v>#REF!</v>
      </c>
    </row>
    <row r="21" spans="1:27">
      <c r="A21" s="58">
        <v>7</v>
      </c>
      <c r="B21" s="59" t="s">
        <v>232</v>
      </c>
      <c r="C21" s="48"/>
      <c r="D21" s="49"/>
      <c r="E21" s="48"/>
      <c r="F21" s="58">
        <v>7</v>
      </c>
      <c r="G21" s="59" t="s">
        <v>232</v>
      </c>
      <c r="H21" s="48"/>
      <c r="I21" s="49"/>
      <c r="K21" s="58">
        <v>7</v>
      </c>
      <c r="L21" s="59" t="s">
        <v>232</v>
      </c>
      <c r="M21" s="48"/>
      <c r="N21" s="49"/>
      <c r="P21" s="58">
        <v>7</v>
      </c>
      <c r="Q21" s="59" t="s">
        <v>232</v>
      </c>
      <c r="R21" s="48"/>
      <c r="S21" s="49"/>
      <c r="T21" s="52" t="e">
        <f t="shared" si="4"/>
        <v>#REF!</v>
      </c>
      <c r="U21" s="38">
        <v>1</v>
      </c>
      <c r="V21" s="38">
        <v>0</v>
      </c>
      <c r="W21" s="38">
        <v>1</v>
      </c>
      <c r="X21" s="38">
        <v>1</v>
      </c>
      <c r="Y21" s="54" t="e">
        <f>IF(AND($A$3&gt;0,$F$3=0,$K$3&gt;0,$P$3&gt;0),$A$6&amp;$AA$10&amp;$K$6&amp;$AA$10&amp;$P$6, "")</f>
        <v>#REF!</v>
      </c>
    </row>
    <row r="22" spans="1:27">
      <c r="A22" s="58">
        <v>8</v>
      </c>
      <c r="B22" s="59" t="s">
        <v>233</v>
      </c>
      <c r="C22" s="48"/>
      <c r="D22" s="49"/>
      <c r="E22" s="48"/>
      <c r="F22" s="58">
        <v>8</v>
      </c>
      <c r="G22" s="59" t="s">
        <v>233</v>
      </c>
      <c r="H22" s="48"/>
      <c r="I22" s="49"/>
      <c r="K22" s="58">
        <v>8</v>
      </c>
      <c r="L22" s="59" t="s">
        <v>233</v>
      </c>
      <c r="M22" s="48"/>
      <c r="N22" s="49"/>
      <c r="P22" s="58">
        <v>8</v>
      </c>
      <c r="Q22" s="59" t="s">
        <v>233</v>
      </c>
      <c r="R22" s="48"/>
      <c r="S22" s="49"/>
      <c r="T22" s="52" t="e">
        <f t="shared" si="4"/>
        <v>#REF!</v>
      </c>
      <c r="U22" s="38">
        <v>1</v>
      </c>
      <c r="V22" s="38">
        <v>1</v>
      </c>
      <c r="W22" s="38">
        <v>0</v>
      </c>
      <c r="X22" s="38">
        <v>0</v>
      </c>
      <c r="Y22" s="54" t="e">
        <f>IF(AND($A$3&gt;0,$F$3&gt;0,$K$3=0,$P$3=0),$A$6&amp;$AA$10&amp;$F$6, "")</f>
        <v>#REF!</v>
      </c>
    </row>
    <row r="23" spans="1:27">
      <c r="A23" s="58">
        <v>9</v>
      </c>
      <c r="B23" s="59" t="s">
        <v>234</v>
      </c>
      <c r="C23" s="48"/>
      <c r="D23" s="49"/>
      <c r="E23" s="48"/>
      <c r="F23" s="58">
        <v>9</v>
      </c>
      <c r="G23" s="59" t="s">
        <v>234</v>
      </c>
      <c r="H23" s="48"/>
      <c r="I23" s="49"/>
      <c r="K23" s="58">
        <v>9</v>
      </c>
      <c r="L23" s="59" t="s">
        <v>234</v>
      </c>
      <c r="M23" s="48"/>
      <c r="N23" s="49"/>
      <c r="P23" s="58">
        <v>9</v>
      </c>
      <c r="Q23" s="59" t="s">
        <v>234</v>
      </c>
      <c r="R23" s="48"/>
      <c r="S23" s="49"/>
      <c r="T23" s="52" t="e">
        <f t="shared" si="4"/>
        <v>#REF!</v>
      </c>
      <c r="U23" s="38">
        <v>1</v>
      </c>
      <c r="V23" s="38">
        <v>1</v>
      </c>
      <c r="W23" s="38">
        <v>0</v>
      </c>
      <c r="X23" s="38">
        <v>1</v>
      </c>
      <c r="Y23" s="54" t="e">
        <f>IF(AND($A$3&gt;0,$F$3&gt;0,$K$3=0,$P$3&gt;0),$A$6&amp;$AA$10&amp;$F$6&amp;$AA$10&amp;$P$6, "")</f>
        <v>#REF!</v>
      </c>
    </row>
    <row r="24" spans="1:27">
      <c r="A24" s="58">
        <v>10</v>
      </c>
      <c r="B24" s="59" t="s">
        <v>235</v>
      </c>
      <c r="C24" s="48"/>
      <c r="D24" s="49"/>
      <c r="E24" s="48"/>
      <c r="F24" s="58">
        <v>10</v>
      </c>
      <c r="G24" s="59" t="s">
        <v>235</v>
      </c>
      <c r="H24" s="48"/>
      <c r="I24" s="49"/>
      <c r="K24" s="58">
        <v>10</v>
      </c>
      <c r="L24" s="59" t="s">
        <v>235</v>
      </c>
      <c r="M24" s="48"/>
      <c r="N24" s="49"/>
      <c r="P24" s="58">
        <v>10</v>
      </c>
      <c r="Q24" s="59" t="s">
        <v>235</v>
      </c>
      <c r="R24" s="48"/>
      <c r="S24" s="49"/>
      <c r="T24" s="52" t="e">
        <f t="shared" si="4"/>
        <v>#REF!</v>
      </c>
      <c r="U24" s="38">
        <v>1</v>
      </c>
      <c r="V24" s="38">
        <v>1</v>
      </c>
      <c r="W24" s="38">
        <v>1</v>
      </c>
      <c r="X24" s="38">
        <v>0</v>
      </c>
      <c r="Y24" s="54" t="e">
        <f>IF(AND($A$3&gt;0,$F$3&gt;0,$K$3&gt;0,$P$3=0),$A$6&amp;$AA$10&amp;$F$6&amp;$AA$10&amp;$K$6, "")</f>
        <v>#REF!</v>
      </c>
    </row>
    <row r="25" spans="1:27">
      <c r="A25" s="58">
        <v>11</v>
      </c>
      <c r="B25" s="59" t="s">
        <v>236</v>
      </c>
      <c r="C25" s="48"/>
      <c r="D25" s="49"/>
      <c r="E25" s="48"/>
      <c r="F25" s="58">
        <v>11</v>
      </c>
      <c r="G25" s="59" t="s">
        <v>236</v>
      </c>
      <c r="H25" s="48"/>
      <c r="I25" s="49"/>
      <c r="K25" s="58">
        <v>11</v>
      </c>
      <c r="L25" s="59" t="s">
        <v>236</v>
      </c>
      <c r="M25" s="48"/>
      <c r="N25" s="49"/>
      <c r="P25" s="58">
        <v>11</v>
      </c>
      <c r="Q25" s="59" t="s">
        <v>236</v>
      </c>
      <c r="R25" s="48"/>
      <c r="S25" s="49"/>
      <c r="T25" s="52" t="e">
        <f t="shared" si="4"/>
        <v>#REF!</v>
      </c>
      <c r="U25" s="38">
        <v>1</v>
      </c>
      <c r="V25" s="38">
        <v>1</v>
      </c>
      <c r="W25" s="38">
        <v>1</v>
      </c>
      <c r="X25" s="38">
        <v>1</v>
      </c>
      <c r="Y25" s="60" t="e">
        <f>IF(AND($A$3&gt;0,$F$3&gt;0,$K$3&gt;0,$P$3&gt;0),$A$6&amp;$AA$10&amp;$F$6&amp;$AA$10&amp;$K$6&amp;$AA$10&amp;$P$6, "")</f>
        <v>#REF!</v>
      </c>
    </row>
    <row r="26" spans="1:27">
      <c r="A26" s="58">
        <v>12</v>
      </c>
      <c r="B26" s="59" t="s">
        <v>237</v>
      </c>
      <c r="C26" s="48"/>
      <c r="D26" s="49"/>
      <c r="E26" s="48"/>
      <c r="F26" s="58">
        <v>12</v>
      </c>
      <c r="G26" s="59" t="s">
        <v>237</v>
      </c>
      <c r="H26" s="48"/>
      <c r="I26" s="49"/>
      <c r="K26" s="58">
        <v>12</v>
      </c>
      <c r="L26" s="59" t="s">
        <v>237</v>
      </c>
      <c r="M26" s="48"/>
      <c r="N26" s="49"/>
      <c r="P26" s="58">
        <v>12</v>
      </c>
      <c r="Q26" s="59" t="s">
        <v>237</v>
      </c>
      <c r="R26" s="48"/>
      <c r="S26" s="49"/>
    </row>
    <row r="27" spans="1:27">
      <c r="A27" s="58">
        <v>13</v>
      </c>
      <c r="B27" s="59" t="s">
        <v>238</v>
      </c>
      <c r="C27" s="48"/>
      <c r="D27" s="49"/>
      <c r="E27" s="48"/>
      <c r="F27" s="58">
        <v>13</v>
      </c>
      <c r="G27" s="59" t="s">
        <v>238</v>
      </c>
      <c r="H27" s="48"/>
      <c r="I27" s="49"/>
      <c r="K27" s="58">
        <v>13</v>
      </c>
      <c r="L27" s="59" t="s">
        <v>238</v>
      </c>
      <c r="M27" s="48"/>
      <c r="N27" s="49"/>
      <c r="P27" s="58">
        <v>13</v>
      </c>
      <c r="Q27" s="59" t="s">
        <v>238</v>
      </c>
      <c r="R27" s="48"/>
      <c r="S27" s="49"/>
    </row>
    <row r="28" spans="1:27">
      <c r="A28" s="58">
        <v>14</v>
      </c>
      <c r="B28" s="59" t="s">
        <v>239</v>
      </c>
      <c r="C28" s="48"/>
      <c r="D28" s="49"/>
      <c r="E28" s="48"/>
      <c r="F28" s="58">
        <v>14</v>
      </c>
      <c r="G28" s="59" t="s">
        <v>239</v>
      </c>
      <c r="H28" s="48"/>
      <c r="I28" s="49"/>
      <c r="K28" s="58">
        <v>14</v>
      </c>
      <c r="L28" s="59" t="s">
        <v>239</v>
      </c>
      <c r="M28" s="48"/>
      <c r="N28" s="49"/>
      <c r="P28" s="58">
        <v>14</v>
      </c>
      <c r="Q28" s="59" t="s">
        <v>239</v>
      </c>
      <c r="R28" s="48"/>
      <c r="S28" s="49"/>
    </row>
    <row r="29" spans="1:27">
      <c r="A29" s="58">
        <v>15</v>
      </c>
      <c r="B29" s="59" t="s">
        <v>240</v>
      </c>
      <c r="C29" s="48"/>
      <c r="D29" s="49"/>
      <c r="E29" s="48"/>
      <c r="F29" s="58">
        <v>15</v>
      </c>
      <c r="G29" s="59" t="s">
        <v>240</v>
      </c>
      <c r="H29" s="48"/>
      <c r="I29" s="49"/>
      <c r="K29" s="58">
        <v>15</v>
      </c>
      <c r="L29" s="59" t="s">
        <v>240</v>
      </c>
      <c r="M29" s="48"/>
      <c r="N29" s="49"/>
      <c r="P29" s="58">
        <v>15</v>
      </c>
      <c r="Q29" s="59" t="s">
        <v>240</v>
      </c>
      <c r="R29" s="48"/>
      <c r="S29" s="49"/>
    </row>
    <row r="30" spans="1:27">
      <c r="A30" s="58">
        <v>16</v>
      </c>
      <c r="B30" s="59" t="s">
        <v>241</v>
      </c>
      <c r="C30" s="48"/>
      <c r="D30" s="49"/>
      <c r="E30" s="48"/>
      <c r="F30" s="58">
        <v>16</v>
      </c>
      <c r="G30" s="59" t="s">
        <v>241</v>
      </c>
      <c r="H30" s="48"/>
      <c r="I30" s="49"/>
      <c r="K30" s="58">
        <v>16</v>
      </c>
      <c r="L30" s="59" t="s">
        <v>241</v>
      </c>
      <c r="M30" s="48"/>
      <c r="N30" s="49"/>
      <c r="P30" s="58">
        <v>16</v>
      </c>
      <c r="Q30" s="59" t="s">
        <v>241</v>
      </c>
      <c r="R30" s="48"/>
      <c r="S30" s="49"/>
      <c r="T30" s="52" t="e">
        <f>IF(Y30="",0, 1)</f>
        <v>#REF!</v>
      </c>
      <c r="U30" s="38">
        <v>0</v>
      </c>
      <c r="V30" s="38">
        <v>0</v>
      </c>
      <c r="W30" s="38">
        <v>0</v>
      </c>
      <c r="X30" s="38">
        <v>0</v>
      </c>
      <c r="Y30" s="53" t="e">
        <f>IF(AND($A$3=0,$F$3=0,$K$3=0,$P$3=0)," 0/-", "")</f>
        <v>#REF!</v>
      </c>
      <c r="AA30" s="38" t="s">
        <v>242</v>
      </c>
    </row>
    <row r="31" spans="1:27">
      <c r="A31" s="58">
        <v>17</v>
      </c>
      <c r="B31" s="59" t="s">
        <v>243</v>
      </c>
      <c r="C31" s="48"/>
      <c r="D31" s="49"/>
      <c r="E31" s="48"/>
      <c r="F31" s="58">
        <v>17</v>
      </c>
      <c r="G31" s="59" t="s">
        <v>243</v>
      </c>
      <c r="H31" s="48"/>
      <c r="I31" s="49"/>
      <c r="K31" s="58">
        <v>17</v>
      </c>
      <c r="L31" s="59" t="s">
        <v>243</v>
      </c>
      <c r="M31" s="48"/>
      <c r="N31" s="49"/>
      <c r="P31" s="58">
        <v>17</v>
      </c>
      <c r="Q31" s="59" t="s">
        <v>243</v>
      </c>
      <c r="R31" s="48"/>
      <c r="S31" s="49"/>
      <c r="T31" s="52" t="e">
        <f t="shared" ref="T31:T45" si="5">IF(Y31="",0, 1)</f>
        <v>#REF!</v>
      </c>
      <c r="U31" s="38">
        <v>0</v>
      </c>
      <c r="V31" s="38">
        <v>0</v>
      </c>
      <c r="W31" s="38">
        <v>0</v>
      </c>
      <c r="X31" s="38">
        <v>1</v>
      </c>
      <c r="Y31" s="54" t="e">
        <f>IF(AND($A$3=0,$F$3=0,$K$3=0,$P$3&gt;0),$U$5&amp;$P$3&amp;$AA$32, "")</f>
        <v>#REF!</v>
      </c>
      <c r="AA31" s="38" t="s">
        <v>244</v>
      </c>
    </row>
    <row r="32" spans="1:27">
      <c r="A32" s="58">
        <v>18</v>
      </c>
      <c r="B32" s="59" t="s">
        <v>245</v>
      </c>
      <c r="C32" s="48"/>
      <c r="D32" s="49"/>
      <c r="E32" s="48"/>
      <c r="F32" s="58">
        <v>18</v>
      </c>
      <c r="G32" s="59" t="s">
        <v>245</v>
      </c>
      <c r="H32" s="48"/>
      <c r="I32" s="49"/>
      <c r="K32" s="58">
        <v>18</v>
      </c>
      <c r="L32" s="59" t="s">
        <v>245</v>
      </c>
      <c r="M32" s="48"/>
      <c r="N32" s="49"/>
      <c r="P32" s="58">
        <v>18</v>
      </c>
      <c r="Q32" s="59" t="s">
        <v>245</v>
      </c>
      <c r="R32" s="48"/>
      <c r="S32" s="49"/>
      <c r="T32" s="52" t="e">
        <f t="shared" si="5"/>
        <v>#REF!</v>
      </c>
      <c r="U32" s="38">
        <v>0</v>
      </c>
      <c r="V32" s="38">
        <v>0</v>
      </c>
      <c r="W32" s="38">
        <v>1</v>
      </c>
      <c r="X32" s="38">
        <v>0</v>
      </c>
      <c r="Y32" s="54" t="e">
        <f>IF(AND($A$3=0,$F$3=0,$K$3&gt;0,$P$3=0),$U$4&amp;$K$3&amp;$AA$32, "")</f>
        <v>#REF!</v>
      </c>
      <c r="AA32" s="38" t="s">
        <v>246</v>
      </c>
    </row>
    <row r="33" spans="1:25">
      <c r="A33" s="58">
        <v>19</v>
      </c>
      <c r="B33" s="59" t="s">
        <v>247</v>
      </c>
      <c r="C33" s="48"/>
      <c r="D33" s="49"/>
      <c r="E33" s="48"/>
      <c r="F33" s="58">
        <v>19</v>
      </c>
      <c r="G33" s="59" t="s">
        <v>247</v>
      </c>
      <c r="H33" s="48"/>
      <c r="I33" s="49"/>
      <c r="K33" s="58">
        <v>19</v>
      </c>
      <c r="L33" s="59" t="s">
        <v>247</v>
      </c>
      <c r="M33" s="48"/>
      <c r="N33" s="49"/>
      <c r="P33" s="58">
        <v>19</v>
      </c>
      <c r="Q33" s="59" t="s">
        <v>247</v>
      </c>
      <c r="R33" s="48"/>
      <c r="S33" s="49"/>
      <c r="T33" s="52" t="e">
        <f t="shared" si="5"/>
        <v>#REF!</v>
      </c>
      <c r="U33" s="38">
        <v>0</v>
      </c>
      <c r="V33" s="38">
        <v>0</v>
      </c>
      <c r="W33" s="38">
        <v>1</v>
      </c>
      <c r="X33" s="38">
        <v>1</v>
      </c>
      <c r="Y33" s="54" t="e">
        <f>IF(AND($A$3=0,$F$3=0,$K$3&gt;0,$P$3&gt;0),$U$4&amp;$K$3&amp;$AA$31&amp;$U$5&amp;$P$3&amp;$AA$32, "")</f>
        <v>#REF!</v>
      </c>
    </row>
    <row r="34" spans="1:25">
      <c r="A34" s="58">
        <v>20</v>
      </c>
      <c r="B34" s="59" t="s">
        <v>248</v>
      </c>
      <c r="C34" s="48"/>
      <c r="D34" s="49"/>
      <c r="E34" s="48"/>
      <c r="F34" s="58">
        <v>20</v>
      </c>
      <c r="G34" s="59" t="s">
        <v>248</v>
      </c>
      <c r="H34" s="48"/>
      <c r="I34" s="49"/>
      <c r="K34" s="58">
        <v>20</v>
      </c>
      <c r="L34" s="59" t="s">
        <v>248</v>
      </c>
      <c r="M34" s="48"/>
      <c r="N34" s="49"/>
      <c r="P34" s="58">
        <v>20</v>
      </c>
      <c r="Q34" s="59" t="s">
        <v>248</v>
      </c>
      <c r="R34" s="48"/>
      <c r="S34" s="49"/>
      <c r="T34" s="52" t="e">
        <f t="shared" si="5"/>
        <v>#REF!</v>
      </c>
      <c r="U34" s="38">
        <v>0</v>
      </c>
      <c r="V34" s="38">
        <v>1</v>
      </c>
      <c r="W34" s="38">
        <v>0</v>
      </c>
      <c r="X34" s="38">
        <v>0</v>
      </c>
      <c r="Y34" s="54" t="e">
        <f>IF(AND($A$3=0,$F$3&gt;0,$K$3=0,$P$3=0),$U$3&amp;$F$3&amp;$AA$32, "")</f>
        <v>#REF!</v>
      </c>
    </row>
    <row r="35" spans="1:25">
      <c r="A35" s="58">
        <v>21</v>
      </c>
      <c r="B35" s="59" t="s">
        <v>249</v>
      </c>
      <c r="C35" s="48"/>
      <c r="D35" s="49"/>
      <c r="E35" s="48"/>
      <c r="F35" s="58">
        <v>21</v>
      </c>
      <c r="G35" s="59" t="s">
        <v>249</v>
      </c>
      <c r="H35" s="48"/>
      <c r="I35" s="49"/>
      <c r="K35" s="58">
        <v>21</v>
      </c>
      <c r="L35" s="59" t="s">
        <v>249</v>
      </c>
      <c r="M35" s="48"/>
      <c r="N35" s="49"/>
      <c r="P35" s="58">
        <v>21</v>
      </c>
      <c r="Q35" s="59" t="s">
        <v>249</v>
      </c>
      <c r="R35" s="48"/>
      <c r="S35" s="49"/>
      <c r="T35" s="52" t="e">
        <f t="shared" si="5"/>
        <v>#REF!</v>
      </c>
      <c r="U35" s="38">
        <v>0</v>
      </c>
      <c r="V35" s="38">
        <v>1</v>
      </c>
      <c r="W35" s="38">
        <v>0</v>
      </c>
      <c r="X35" s="38">
        <v>1</v>
      </c>
      <c r="Y35" s="54" t="e">
        <f>IF(AND($A$3=0,$F$3&gt;0,$K$3=0,$P$3&gt;0),$U$3&amp;$F$3&amp;$AA$31&amp;$U$5&amp;$P$3&amp;$AA$32, "")</f>
        <v>#REF!</v>
      </c>
    </row>
    <row r="36" spans="1:25">
      <c r="A36" s="58">
        <v>22</v>
      </c>
      <c r="B36" s="59" t="s">
        <v>250</v>
      </c>
      <c r="C36" s="48"/>
      <c r="D36" s="49"/>
      <c r="E36" s="48"/>
      <c r="F36" s="58">
        <v>22</v>
      </c>
      <c r="G36" s="59" t="s">
        <v>250</v>
      </c>
      <c r="H36" s="48"/>
      <c r="I36" s="49"/>
      <c r="K36" s="58">
        <v>22</v>
      </c>
      <c r="L36" s="59" t="s">
        <v>250</v>
      </c>
      <c r="M36" s="48"/>
      <c r="N36" s="49"/>
      <c r="P36" s="58">
        <v>22</v>
      </c>
      <c r="Q36" s="59" t="s">
        <v>250</v>
      </c>
      <c r="R36" s="48"/>
      <c r="S36" s="49"/>
      <c r="T36" s="52" t="e">
        <f t="shared" si="5"/>
        <v>#REF!</v>
      </c>
      <c r="U36" s="38">
        <v>0</v>
      </c>
      <c r="V36" s="38">
        <v>1</v>
      </c>
      <c r="W36" s="38">
        <v>1</v>
      </c>
      <c r="X36" s="38">
        <v>0</v>
      </c>
      <c r="Y36" s="54" t="e">
        <f>IF(AND($A$3=0,$F$3&gt;0,$K$3&gt;0,$P$3=0),$U$3&amp;$F$3&amp;$AA$31&amp;$U$4&amp;$K$3, "")</f>
        <v>#REF!</v>
      </c>
    </row>
    <row r="37" spans="1:25">
      <c r="A37" s="58">
        <v>23</v>
      </c>
      <c r="B37" s="59" t="s">
        <v>251</v>
      </c>
      <c r="C37" s="48"/>
      <c r="D37" s="49"/>
      <c r="E37" s="48"/>
      <c r="F37" s="58">
        <v>23</v>
      </c>
      <c r="G37" s="59" t="s">
        <v>251</v>
      </c>
      <c r="H37" s="48"/>
      <c r="I37" s="49"/>
      <c r="K37" s="58">
        <v>23</v>
      </c>
      <c r="L37" s="59" t="s">
        <v>251</v>
      </c>
      <c r="M37" s="48"/>
      <c r="N37" s="49"/>
      <c r="P37" s="58">
        <v>23</v>
      </c>
      <c r="Q37" s="59" t="s">
        <v>251</v>
      </c>
      <c r="R37" s="48"/>
      <c r="S37" s="49"/>
      <c r="T37" s="52" t="e">
        <f t="shared" si="5"/>
        <v>#REF!</v>
      </c>
      <c r="U37" s="38">
        <v>0</v>
      </c>
      <c r="V37" s="38">
        <v>1</v>
      </c>
      <c r="W37" s="38">
        <v>1</v>
      </c>
      <c r="X37" s="38">
        <v>1</v>
      </c>
      <c r="Y37" s="60" t="e">
        <f>IF(AND($A$3=0,$F$3&gt;0,$K$3&gt;0,$P$3&gt;0),$U$3&amp;$F$3&amp;$AA$31&amp;$U$4&amp;$K$3&amp;$AA$31&amp;$U$5&amp;$P$3&amp;$AA$32, "")</f>
        <v>#REF!</v>
      </c>
    </row>
    <row r="38" spans="1:25">
      <c r="A38" s="58">
        <v>24</v>
      </c>
      <c r="B38" s="59" t="s">
        <v>252</v>
      </c>
      <c r="C38" s="48"/>
      <c r="D38" s="49"/>
      <c r="E38" s="48"/>
      <c r="F38" s="58">
        <v>24</v>
      </c>
      <c r="G38" s="59" t="s">
        <v>252</v>
      </c>
      <c r="H38" s="48"/>
      <c r="I38" s="49"/>
      <c r="K38" s="58">
        <v>24</v>
      </c>
      <c r="L38" s="59" t="s">
        <v>252</v>
      </c>
      <c r="M38" s="48"/>
      <c r="N38" s="49"/>
      <c r="P38" s="58">
        <v>24</v>
      </c>
      <c r="Q38" s="59" t="s">
        <v>252</v>
      </c>
      <c r="R38" s="48"/>
      <c r="S38" s="49"/>
      <c r="T38" s="52" t="e">
        <f t="shared" si="5"/>
        <v>#REF!</v>
      </c>
      <c r="U38" s="38">
        <v>1</v>
      </c>
      <c r="V38" s="38">
        <v>0</v>
      </c>
      <c r="W38" s="38">
        <v>0</v>
      </c>
      <c r="X38" s="38">
        <v>0</v>
      </c>
      <c r="Y38" s="53" t="e">
        <f>IF(AND($A$3&gt;0,$F$3=0,$K$3=0,$P$3=0), $U$2&amp;$A$3&amp;$AA$32, "")</f>
        <v>#REF!</v>
      </c>
    </row>
    <row r="39" spans="1:25">
      <c r="A39" s="58">
        <v>25</v>
      </c>
      <c r="B39" s="59" t="s">
        <v>253</v>
      </c>
      <c r="C39" s="48"/>
      <c r="D39" s="49"/>
      <c r="E39" s="48"/>
      <c r="F39" s="58">
        <v>25</v>
      </c>
      <c r="G39" s="59" t="s">
        <v>253</v>
      </c>
      <c r="H39" s="48"/>
      <c r="I39" s="49"/>
      <c r="K39" s="58">
        <v>25</v>
      </c>
      <c r="L39" s="59" t="s">
        <v>253</v>
      </c>
      <c r="M39" s="48"/>
      <c r="N39" s="49"/>
      <c r="P39" s="58">
        <v>25</v>
      </c>
      <c r="Q39" s="59" t="s">
        <v>253</v>
      </c>
      <c r="R39" s="48"/>
      <c r="S39" s="49"/>
      <c r="T39" s="52" t="e">
        <f t="shared" si="5"/>
        <v>#REF!</v>
      </c>
      <c r="U39" s="38">
        <v>1</v>
      </c>
      <c r="V39" s="38">
        <v>0</v>
      </c>
      <c r="W39" s="38">
        <v>0</v>
      </c>
      <c r="X39" s="38">
        <v>1</v>
      </c>
      <c r="Y39" s="54" t="e">
        <f>IF(AND($A$3&gt;0,$F$3=0,$K$3=0,$P$3&gt;0),$U$2&amp;$A$3&amp;$AA$31&amp;$U$5&amp;$P$3&amp;$AA$32, "")</f>
        <v>#REF!</v>
      </c>
    </row>
    <row r="40" spans="1:25">
      <c r="A40" s="58">
        <v>26</v>
      </c>
      <c r="B40" s="59" t="s">
        <v>254</v>
      </c>
      <c r="C40" s="48"/>
      <c r="D40" s="49"/>
      <c r="E40" s="48"/>
      <c r="F40" s="58">
        <v>26</v>
      </c>
      <c r="G40" s="59" t="s">
        <v>254</v>
      </c>
      <c r="H40" s="48"/>
      <c r="I40" s="49"/>
      <c r="K40" s="58">
        <v>26</v>
      </c>
      <c r="L40" s="59" t="s">
        <v>254</v>
      </c>
      <c r="M40" s="48"/>
      <c r="N40" s="49"/>
      <c r="P40" s="58">
        <v>26</v>
      </c>
      <c r="Q40" s="59" t="s">
        <v>254</v>
      </c>
      <c r="R40" s="48"/>
      <c r="S40" s="49"/>
      <c r="T40" s="52" t="e">
        <f t="shared" si="5"/>
        <v>#REF!</v>
      </c>
      <c r="U40" s="38">
        <v>1</v>
      </c>
      <c r="V40" s="38">
        <v>0</v>
      </c>
      <c r="W40" s="38">
        <v>1</v>
      </c>
      <c r="X40" s="38">
        <v>0</v>
      </c>
      <c r="Y40" s="54" t="e">
        <f>IF(AND($A$3&gt;0,$F$3=0,$K$3&gt;0,$P$3=0),$U$2&amp;$A$3&amp;$AA$31&amp;$U$4&amp;$K$3, "")</f>
        <v>#REF!</v>
      </c>
    </row>
    <row r="41" spans="1:25">
      <c r="A41" s="58">
        <v>27</v>
      </c>
      <c r="B41" s="59" t="s">
        <v>255</v>
      </c>
      <c r="C41" s="48"/>
      <c r="D41" s="49"/>
      <c r="E41" s="48"/>
      <c r="F41" s="58">
        <v>27</v>
      </c>
      <c r="G41" s="59" t="s">
        <v>255</v>
      </c>
      <c r="H41" s="48"/>
      <c r="I41" s="49"/>
      <c r="K41" s="58">
        <v>27</v>
      </c>
      <c r="L41" s="59" t="s">
        <v>255</v>
      </c>
      <c r="M41" s="48"/>
      <c r="N41" s="49"/>
      <c r="P41" s="58">
        <v>27</v>
      </c>
      <c r="Q41" s="59" t="s">
        <v>255</v>
      </c>
      <c r="R41" s="48"/>
      <c r="S41" s="49"/>
      <c r="T41" s="52" t="e">
        <f t="shared" si="5"/>
        <v>#REF!</v>
      </c>
      <c r="U41" s="38">
        <v>1</v>
      </c>
      <c r="V41" s="38">
        <v>0</v>
      </c>
      <c r="W41" s="38">
        <v>1</v>
      </c>
      <c r="X41" s="38">
        <v>1</v>
      </c>
      <c r="Y41" s="54" t="e">
        <f>IF(AND($A$3&gt;0,$F$3=0,$K$3&gt;0,$P$3&gt;0),$U$2&amp;$A$3&amp;$AA$31&amp;$U$4&amp;$K$3&amp;$AA$31&amp;$U$5&amp;$P$3&amp;$AA$32, "")</f>
        <v>#REF!</v>
      </c>
    </row>
    <row r="42" spans="1:25">
      <c r="A42" s="58">
        <v>28</v>
      </c>
      <c r="B42" s="59" t="s">
        <v>256</v>
      </c>
      <c r="C42" s="48"/>
      <c r="D42" s="49"/>
      <c r="E42" s="48"/>
      <c r="F42" s="58">
        <v>28</v>
      </c>
      <c r="G42" s="59" t="s">
        <v>256</v>
      </c>
      <c r="H42" s="48"/>
      <c r="I42" s="49"/>
      <c r="K42" s="58">
        <v>28</v>
      </c>
      <c r="L42" s="59" t="s">
        <v>256</v>
      </c>
      <c r="M42" s="48"/>
      <c r="N42" s="49"/>
      <c r="P42" s="58">
        <v>28</v>
      </c>
      <c r="Q42" s="59" t="s">
        <v>256</v>
      </c>
      <c r="R42" s="48"/>
      <c r="S42" s="49"/>
      <c r="T42" s="52" t="e">
        <f t="shared" si="5"/>
        <v>#REF!</v>
      </c>
      <c r="U42" s="38">
        <v>1</v>
      </c>
      <c r="V42" s="38">
        <v>1</v>
      </c>
      <c r="W42" s="38">
        <v>0</v>
      </c>
      <c r="X42" s="38">
        <v>0</v>
      </c>
      <c r="Y42" s="54" t="e">
        <f>IF(AND($A$3&gt;0,$F$3&gt;0,$K$3=0,$P$3=0),$U$2&amp;$A$3&amp;$AA$31&amp;$U$3&amp;$F$3, "")</f>
        <v>#REF!</v>
      </c>
    </row>
    <row r="43" spans="1:25">
      <c r="A43" s="58">
        <v>29</v>
      </c>
      <c r="B43" s="59" t="s">
        <v>257</v>
      </c>
      <c r="C43" s="48"/>
      <c r="D43" s="49"/>
      <c r="E43" s="48"/>
      <c r="F43" s="58">
        <v>29</v>
      </c>
      <c r="G43" s="59" t="s">
        <v>257</v>
      </c>
      <c r="H43" s="48"/>
      <c r="I43" s="49"/>
      <c r="K43" s="58">
        <v>29</v>
      </c>
      <c r="L43" s="59" t="s">
        <v>257</v>
      </c>
      <c r="M43" s="48"/>
      <c r="N43" s="49"/>
      <c r="P43" s="58">
        <v>29</v>
      </c>
      <c r="Q43" s="59" t="s">
        <v>257</v>
      </c>
      <c r="R43" s="48"/>
      <c r="S43" s="49"/>
      <c r="T43" s="52" t="e">
        <f t="shared" si="5"/>
        <v>#REF!</v>
      </c>
      <c r="U43" s="38">
        <v>1</v>
      </c>
      <c r="V43" s="38">
        <v>1</v>
      </c>
      <c r="W43" s="38">
        <v>0</v>
      </c>
      <c r="X43" s="38">
        <v>1</v>
      </c>
      <c r="Y43" s="54" t="e">
        <f>IF(AND($A$3&gt;0,$F$3&gt;0,$K$3=0,$P$3&gt;0),$U$2&amp;$A$3&amp;$AA$31&amp;$U$3&amp;$F$3&amp;$AA$31&amp;$U$5&amp;$P$3&amp;$AA$32, "")</f>
        <v>#REF!</v>
      </c>
    </row>
    <row r="44" spans="1:25">
      <c r="A44" s="58">
        <v>30</v>
      </c>
      <c r="B44" s="59" t="s">
        <v>258</v>
      </c>
      <c r="C44" s="48"/>
      <c r="D44" s="49"/>
      <c r="E44" s="48"/>
      <c r="F44" s="58">
        <v>30</v>
      </c>
      <c r="G44" s="59" t="s">
        <v>258</v>
      </c>
      <c r="H44" s="48"/>
      <c r="I44" s="49"/>
      <c r="K44" s="58">
        <v>30</v>
      </c>
      <c r="L44" s="59" t="s">
        <v>258</v>
      </c>
      <c r="M44" s="48"/>
      <c r="N44" s="49"/>
      <c r="P44" s="58">
        <v>30</v>
      </c>
      <c r="Q44" s="59" t="s">
        <v>258</v>
      </c>
      <c r="R44" s="48"/>
      <c r="S44" s="49"/>
      <c r="T44" s="52" t="e">
        <f t="shared" si="5"/>
        <v>#REF!</v>
      </c>
      <c r="U44" s="38">
        <v>1</v>
      </c>
      <c r="V44" s="38">
        <v>1</v>
      </c>
      <c r="W44" s="38">
        <v>1</v>
      </c>
      <c r="X44" s="38">
        <v>0</v>
      </c>
      <c r="Y44" s="54" t="e">
        <f>IF(AND($A$3&gt;0,$F$3&gt;0,$K$3&gt;0,$P$3=0),$U$2&amp;$A$3&amp;$AA$31&amp;$U$3&amp;$F$3&amp;$AA$31&amp;$U$4&amp;$K$3, "")</f>
        <v>#REF!</v>
      </c>
    </row>
    <row r="45" spans="1:25">
      <c r="A45" s="58">
        <v>31</v>
      </c>
      <c r="B45" s="59" t="s">
        <v>259</v>
      </c>
      <c r="C45" s="48"/>
      <c r="D45" s="49"/>
      <c r="E45" s="48"/>
      <c r="F45" s="58">
        <v>31</v>
      </c>
      <c r="G45" s="59" t="s">
        <v>259</v>
      </c>
      <c r="H45" s="48"/>
      <c r="I45" s="49"/>
      <c r="K45" s="58">
        <v>31</v>
      </c>
      <c r="L45" s="59" t="s">
        <v>259</v>
      </c>
      <c r="M45" s="48"/>
      <c r="N45" s="49"/>
      <c r="P45" s="58">
        <v>31</v>
      </c>
      <c r="Q45" s="59" t="s">
        <v>259</v>
      </c>
      <c r="R45" s="48"/>
      <c r="S45" s="49"/>
      <c r="T45" s="52" t="e">
        <f t="shared" si="5"/>
        <v>#REF!</v>
      </c>
      <c r="U45" s="38">
        <v>1</v>
      </c>
      <c r="V45" s="38">
        <v>1</v>
      </c>
      <c r="W45" s="38">
        <v>1</v>
      </c>
      <c r="X45" s="38">
        <v>1</v>
      </c>
      <c r="Y45" s="60" t="e">
        <f>IF(AND($A$3&gt;0,$F$3&gt;0,$K$3&gt;0,$P$3&gt;0),$U$2&amp;$A$3&amp;$AA$31&amp;$U$3&amp;$F$3&amp;$AA$31&amp;$U$4&amp;$K$3&amp;$AA$31&amp;$U$5&amp;$P$3&amp;$AA$32, "")</f>
        <v>#REF!</v>
      </c>
    </row>
    <row r="46" spans="1:25">
      <c r="A46" s="58">
        <v>32</v>
      </c>
      <c r="B46" s="59" t="s">
        <v>260</v>
      </c>
      <c r="C46" s="48"/>
      <c r="D46" s="49"/>
      <c r="E46" s="48"/>
      <c r="F46" s="58">
        <v>32</v>
      </c>
      <c r="G46" s="59" t="s">
        <v>260</v>
      </c>
      <c r="H46" s="48"/>
      <c r="I46" s="49"/>
      <c r="K46" s="58">
        <v>32</v>
      </c>
      <c r="L46" s="59" t="s">
        <v>260</v>
      </c>
      <c r="M46" s="48"/>
      <c r="N46" s="49"/>
      <c r="P46" s="58">
        <v>32</v>
      </c>
      <c r="Q46" s="59" t="s">
        <v>260</v>
      </c>
      <c r="R46" s="48"/>
      <c r="S46" s="49"/>
    </row>
    <row r="47" spans="1:25">
      <c r="A47" s="58">
        <v>33</v>
      </c>
      <c r="B47" s="59" t="s">
        <v>261</v>
      </c>
      <c r="C47" s="48"/>
      <c r="D47" s="49"/>
      <c r="E47" s="48"/>
      <c r="F47" s="58">
        <v>33</v>
      </c>
      <c r="G47" s="59" t="s">
        <v>261</v>
      </c>
      <c r="H47" s="48"/>
      <c r="I47" s="49"/>
      <c r="K47" s="58">
        <v>33</v>
      </c>
      <c r="L47" s="59" t="s">
        <v>261</v>
      </c>
      <c r="M47" s="48"/>
      <c r="N47" s="49"/>
      <c r="P47" s="58">
        <v>33</v>
      </c>
      <c r="Q47" s="59" t="s">
        <v>261</v>
      </c>
      <c r="R47" s="48"/>
      <c r="S47" s="49"/>
    </row>
    <row r="48" spans="1:25">
      <c r="A48" s="58">
        <v>34</v>
      </c>
      <c r="B48" s="59" t="s">
        <v>262</v>
      </c>
      <c r="C48" s="48"/>
      <c r="D48" s="49"/>
      <c r="E48" s="48"/>
      <c r="F48" s="58">
        <v>34</v>
      </c>
      <c r="G48" s="59" t="s">
        <v>262</v>
      </c>
      <c r="H48" s="48"/>
      <c r="I48" s="49"/>
      <c r="K48" s="58">
        <v>34</v>
      </c>
      <c r="L48" s="59" t="s">
        <v>262</v>
      </c>
      <c r="M48" s="48"/>
      <c r="N48" s="49"/>
      <c r="P48" s="58">
        <v>34</v>
      </c>
      <c r="Q48" s="59" t="s">
        <v>262</v>
      </c>
      <c r="R48" s="48"/>
      <c r="S48" s="49"/>
    </row>
    <row r="49" spans="1:19">
      <c r="A49" s="58">
        <v>35</v>
      </c>
      <c r="B49" s="59" t="s">
        <v>263</v>
      </c>
      <c r="C49" s="48"/>
      <c r="D49" s="49"/>
      <c r="E49" s="48"/>
      <c r="F49" s="58">
        <v>35</v>
      </c>
      <c r="G49" s="59" t="s">
        <v>263</v>
      </c>
      <c r="H49" s="48"/>
      <c r="I49" s="49"/>
      <c r="K49" s="58">
        <v>35</v>
      </c>
      <c r="L49" s="59" t="s">
        <v>263</v>
      </c>
      <c r="M49" s="48"/>
      <c r="N49" s="49"/>
      <c r="P49" s="58">
        <v>35</v>
      </c>
      <c r="Q49" s="59" t="s">
        <v>263</v>
      </c>
      <c r="R49" s="48"/>
      <c r="S49" s="49"/>
    </row>
    <row r="50" spans="1:19">
      <c r="A50" s="58">
        <v>36</v>
      </c>
      <c r="B50" s="59" t="s">
        <v>264</v>
      </c>
      <c r="C50" s="48"/>
      <c r="D50" s="49"/>
      <c r="E50" s="48"/>
      <c r="F50" s="58">
        <v>36</v>
      </c>
      <c r="G50" s="59" t="s">
        <v>264</v>
      </c>
      <c r="H50" s="48"/>
      <c r="I50" s="49"/>
      <c r="K50" s="58">
        <v>36</v>
      </c>
      <c r="L50" s="59" t="s">
        <v>264</v>
      </c>
      <c r="M50" s="48"/>
      <c r="N50" s="49"/>
      <c r="P50" s="58">
        <v>36</v>
      </c>
      <c r="Q50" s="59" t="s">
        <v>264</v>
      </c>
      <c r="R50" s="48"/>
      <c r="S50" s="49"/>
    </row>
    <row r="51" spans="1:19">
      <c r="A51" s="58">
        <v>37</v>
      </c>
      <c r="B51" s="59" t="s">
        <v>265</v>
      </c>
      <c r="C51" s="48"/>
      <c r="D51" s="49"/>
      <c r="E51" s="48"/>
      <c r="F51" s="58">
        <v>37</v>
      </c>
      <c r="G51" s="59" t="s">
        <v>265</v>
      </c>
      <c r="H51" s="48"/>
      <c r="I51" s="49"/>
      <c r="K51" s="58">
        <v>37</v>
      </c>
      <c r="L51" s="59" t="s">
        <v>265</v>
      </c>
      <c r="M51" s="48"/>
      <c r="N51" s="49"/>
      <c r="P51" s="58">
        <v>37</v>
      </c>
      <c r="Q51" s="59" t="s">
        <v>265</v>
      </c>
      <c r="R51" s="48"/>
      <c r="S51" s="49"/>
    </row>
    <row r="52" spans="1:19">
      <c r="A52" s="58">
        <v>38</v>
      </c>
      <c r="B52" s="59" t="s">
        <v>266</v>
      </c>
      <c r="C52" s="48"/>
      <c r="D52" s="49"/>
      <c r="E52" s="48"/>
      <c r="F52" s="58">
        <v>38</v>
      </c>
      <c r="G52" s="59" t="s">
        <v>266</v>
      </c>
      <c r="H52" s="48"/>
      <c r="I52" s="49"/>
      <c r="K52" s="58">
        <v>38</v>
      </c>
      <c r="L52" s="59" t="s">
        <v>266</v>
      </c>
      <c r="M52" s="48"/>
      <c r="N52" s="49"/>
      <c r="P52" s="58">
        <v>38</v>
      </c>
      <c r="Q52" s="59" t="s">
        <v>266</v>
      </c>
      <c r="R52" s="48"/>
      <c r="S52" s="49"/>
    </row>
    <row r="53" spans="1:19">
      <c r="A53" s="58">
        <v>39</v>
      </c>
      <c r="B53" s="59" t="s">
        <v>267</v>
      </c>
      <c r="C53" s="48"/>
      <c r="D53" s="49"/>
      <c r="E53" s="48"/>
      <c r="F53" s="58">
        <v>39</v>
      </c>
      <c r="G53" s="59" t="s">
        <v>267</v>
      </c>
      <c r="H53" s="48"/>
      <c r="I53" s="49"/>
      <c r="K53" s="58">
        <v>39</v>
      </c>
      <c r="L53" s="59" t="s">
        <v>267</v>
      </c>
      <c r="M53" s="48"/>
      <c r="N53" s="49"/>
      <c r="P53" s="58">
        <v>39</v>
      </c>
      <c r="Q53" s="59" t="s">
        <v>267</v>
      </c>
      <c r="R53" s="48"/>
      <c r="S53" s="49"/>
    </row>
    <row r="54" spans="1:19">
      <c r="A54" s="58">
        <v>40</v>
      </c>
      <c r="B54" s="59" t="s">
        <v>268</v>
      </c>
      <c r="C54" s="48"/>
      <c r="D54" s="49"/>
      <c r="E54" s="48"/>
      <c r="F54" s="58">
        <v>40</v>
      </c>
      <c r="G54" s="59" t="s">
        <v>268</v>
      </c>
      <c r="H54" s="48"/>
      <c r="I54" s="49"/>
      <c r="K54" s="58">
        <v>40</v>
      </c>
      <c r="L54" s="59" t="s">
        <v>268</v>
      </c>
      <c r="M54" s="48"/>
      <c r="N54" s="49"/>
      <c r="P54" s="58">
        <v>40</v>
      </c>
      <c r="Q54" s="59" t="s">
        <v>268</v>
      </c>
      <c r="R54" s="48"/>
      <c r="S54" s="49"/>
    </row>
    <row r="55" spans="1:19">
      <c r="A55" s="58">
        <v>41</v>
      </c>
      <c r="B55" s="59" t="s">
        <v>269</v>
      </c>
      <c r="C55" s="48"/>
      <c r="D55" s="49"/>
      <c r="E55" s="48"/>
      <c r="F55" s="58">
        <v>41</v>
      </c>
      <c r="G55" s="59" t="s">
        <v>269</v>
      </c>
      <c r="H55" s="48"/>
      <c r="I55" s="49"/>
      <c r="K55" s="58">
        <v>41</v>
      </c>
      <c r="L55" s="59" t="s">
        <v>269</v>
      </c>
      <c r="M55" s="48"/>
      <c r="N55" s="49"/>
      <c r="P55" s="58">
        <v>41</v>
      </c>
      <c r="Q55" s="59" t="s">
        <v>269</v>
      </c>
      <c r="R55" s="48"/>
      <c r="S55" s="49"/>
    </row>
    <row r="56" spans="1:19">
      <c r="A56" s="58">
        <v>42</v>
      </c>
      <c r="B56" s="59" t="s">
        <v>270</v>
      </c>
      <c r="C56" s="48"/>
      <c r="D56" s="49"/>
      <c r="E56" s="48"/>
      <c r="F56" s="58">
        <v>42</v>
      </c>
      <c r="G56" s="59" t="s">
        <v>270</v>
      </c>
      <c r="H56" s="48"/>
      <c r="I56" s="49"/>
      <c r="K56" s="58">
        <v>42</v>
      </c>
      <c r="L56" s="59" t="s">
        <v>270</v>
      </c>
      <c r="M56" s="48"/>
      <c r="N56" s="49"/>
      <c r="P56" s="58">
        <v>42</v>
      </c>
      <c r="Q56" s="59" t="s">
        <v>270</v>
      </c>
      <c r="R56" s="48"/>
      <c r="S56" s="49"/>
    </row>
    <row r="57" spans="1:19">
      <c r="A57" s="58">
        <v>43</v>
      </c>
      <c r="B57" s="59" t="s">
        <v>271</v>
      </c>
      <c r="C57" s="48"/>
      <c r="D57" s="49"/>
      <c r="E57" s="48"/>
      <c r="F57" s="58">
        <v>43</v>
      </c>
      <c r="G57" s="59" t="s">
        <v>271</v>
      </c>
      <c r="H57" s="48"/>
      <c r="I57" s="49"/>
      <c r="K57" s="58">
        <v>43</v>
      </c>
      <c r="L57" s="59" t="s">
        <v>271</v>
      </c>
      <c r="M57" s="48"/>
      <c r="N57" s="49"/>
      <c r="P57" s="58">
        <v>43</v>
      </c>
      <c r="Q57" s="59" t="s">
        <v>271</v>
      </c>
      <c r="R57" s="48"/>
      <c r="S57" s="49"/>
    </row>
    <row r="58" spans="1:19">
      <c r="A58" s="58">
        <v>44</v>
      </c>
      <c r="B58" s="59" t="s">
        <v>272</v>
      </c>
      <c r="C58" s="48"/>
      <c r="D58" s="49"/>
      <c r="E58" s="48"/>
      <c r="F58" s="58">
        <v>44</v>
      </c>
      <c r="G58" s="59" t="s">
        <v>272</v>
      </c>
      <c r="H58" s="48"/>
      <c r="I58" s="49"/>
      <c r="K58" s="58">
        <v>44</v>
      </c>
      <c r="L58" s="59" t="s">
        <v>272</v>
      </c>
      <c r="M58" s="48"/>
      <c r="N58" s="49"/>
      <c r="P58" s="58">
        <v>44</v>
      </c>
      <c r="Q58" s="59" t="s">
        <v>272</v>
      </c>
      <c r="R58" s="48"/>
      <c r="S58" s="49"/>
    </row>
    <row r="59" spans="1:19">
      <c r="A59" s="58">
        <v>45</v>
      </c>
      <c r="B59" s="59" t="s">
        <v>273</v>
      </c>
      <c r="C59" s="48"/>
      <c r="D59" s="49"/>
      <c r="E59" s="48"/>
      <c r="F59" s="58">
        <v>45</v>
      </c>
      <c r="G59" s="59" t="s">
        <v>273</v>
      </c>
      <c r="H59" s="48"/>
      <c r="I59" s="49"/>
      <c r="K59" s="58">
        <v>45</v>
      </c>
      <c r="L59" s="59" t="s">
        <v>273</v>
      </c>
      <c r="M59" s="48"/>
      <c r="N59" s="49"/>
      <c r="P59" s="58">
        <v>45</v>
      </c>
      <c r="Q59" s="59" t="s">
        <v>273</v>
      </c>
      <c r="R59" s="48"/>
      <c r="S59" s="49"/>
    </row>
    <row r="60" spans="1:19">
      <c r="A60" s="58">
        <v>46</v>
      </c>
      <c r="B60" s="59" t="s">
        <v>274</v>
      </c>
      <c r="C60" s="48"/>
      <c r="D60" s="49"/>
      <c r="E60" s="48"/>
      <c r="F60" s="58">
        <v>46</v>
      </c>
      <c r="G60" s="59" t="s">
        <v>274</v>
      </c>
      <c r="H60" s="48"/>
      <c r="I60" s="49"/>
      <c r="K60" s="58">
        <v>46</v>
      </c>
      <c r="L60" s="59" t="s">
        <v>274</v>
      </c>
      <c r="M60" s="48"/>
      <c r="N60" s="49"/>
      <c r="P60" s="58">
        <v>46</v>
      </c>
      <c r="Q60" s="59" t="s">
        <v>274</v>
      </c>
      <c r="R60" s="48"/>
      <c r="S60" s="49"/>
    </row>
    <row r="61" spans="1:19">
      <c r="A61" s="58">
        <v>47</v>
      </c>
      <c r="B61" s="59" t="s">
        <v>275</v>
      </c>
      <c r="C61" s="48"/>
      <c r="D61" s="49"/>
      <c r="E61" s="48"/>
      <c r="F61" s="58">
        <v>47</v>
      </c>
      <c r="G61" s="59" t="s">
        <v>275</v>
      </c>
      <c r="H61" s="48"/>
      <c r="I61" s="49"/>
      <c r="K61" s="58">
        <v>47</v>
      </c>
      <c r="L61" s="59" t="s">
        <v>275</v>
      </c>
      <c r="M61" s="48"/>
      <c r="N61" s="49"/>
      <c r="P61" s="58">
        <v>47</v>
      </c>
      <c r="Q61" s="59" t="s">
        <v>275</v>
      </c>
      <c r="R61" s="48"/>
      <c r="S61" s="49"/>
    </row>
    <row r="62" spans="1:19">
      <c r="A62" s="58">
        <v>48</v>
      </c>
      <c r="B62" s="59" t="s">
        <v>276</v>
      </c>
      <c r="C62" s="48"/>
      <c r="D62" s="49"/>
      <c r="E62" s="48"/>
      <c r="F62" s="58">
        <v>48</v>
      </c>
      <c r="G62" s="59" t="s">
        <v>276</v>
      </c>
      <c r="H62" s="48"/>
      <c r="I62" s="49"/>
      <c r="K62" s="58">
        <v>48</v>
      </c>
      <c r="L62" s="59" t="s">
        <v>276</v>
      </c>
      <c r="M62" s="48"/>
      <c r="N62" s="49"/>
      <c r="P62" s="58">
        <v>48</v>
      </c>
      <c r="Q62" s="59" t="s">
        <v>276</v>
      </c>
      <c r="R62" s="48"/>
      <c r="S62" s="49"/>
    </row>
    <row r="63" spans="1:19">
      <c r="A63" s="58">
        <v>49</v>
      </c>
      <c r="B63" s="59" t="s">
        <v>277</v>
      </c>
      <c r="C63" s="48"/>
      <c r="D63" s="49"/>
      <c r="E63" s="48"/>
      <c r="F63" s="58">
        <v>49</v>
      </c>
      <c r="G63" s="59" t="s">
        <v>277</v>
      </c>
      <c r="H63" s="48"/>
      <c r="I63" s="49"/>
      <c r="K63" s="58">
        <v>49</v>
      </c>
      <c r="L63" s="59" t="s">
        <v>277</v>
      </c>
      <c r="M63" s="48"/>
      <c r="N63" s="49"/>
      <c r="P63" s="58">
        <v>49</v>
      </c>
      <c r="Q63" s="59" t="s">
        <v>277</v>
      </c>
      <c r="R63" s="48"/>
      <c r="S63" s="49"/>
    </row>
    <row r="64" spans="1:19">
      <c r="A64" s="58">
        <v>50</v>
      </c>
      <c r="B64" s="59" t="s">
        <v>278</v>
      </c>
      <c r="C64" s="48"/>
      <c r="D64" s="49"/>
      <c r="E64" s="48"/>
      <c r="F64" s="58">
        <v>50</v>
      </c>
      <c r="G64" s="59" t="s">
        <v>278</v>
      </c>
      <c r="H64" s="48"/>
      <c r="I64" s="49"/>
      <c r="K64" s="58">
        <v>50</v>
      </c>
      <c r="L64" s="59" t="s">
        <v>278</v>
      </c>
      <c r="M64" s="48"/>
      <c r="N64" s="49"/>
      <c r="P64" s="58">
        <v>50</v>
      </c>
      <c r="Q64" s="59" t="s">
        <v>278</v>
      </c>
      <c r="R64" s="48"/>
      <c r="S64" s="49"/>
    </row>
    <row r="65" spans="1:19">
      <c r="A65" s="58">
        <v>51</v>
      </c>
      <c r="B65" s="59" t="s">
        <v>279</v>
      </c>
      <c r="C65" s="48"/>
      <c r="D65" s="49"/>
      <c r="E65" s="48"/>
      <c r="F65" s="58">
        <v>51</v>
      </c>
      <c r="G65" s="59" t="s">
        <v>279</v>
      </c>
      <c r="H65" s="48"/>
      <c r="I65" s="49"/>
      <c r="K65" s="58">
        <v>51</v>
      </c>
      <c r="L65" s="59" t="s">
        <v>279</v>
      </c>
      <c r="M65" s="48"/>
      <c r="N65" s="49"/>
      <c r="P65" s="58">
        <v>51</v>
      </c>
      <c r="Q65" s="59" t="s">
        <v>279</v>
      </c>
      <c r="R65" s="48"/>
      <c r="S65" s="49"/>
    </row>
    <row r="66" spans="1:19">
      <c r="A66" s="58">
        <v>52</v>
      </c>
      <c r="B66" s="59" t="s">
        <v>280</v>
      </c>
      <c r="C66" s="48"/>
      <c r="D66" s="49"/>
      <c r="E66" s="48"/>
      <c r="F66" s="58">
        <v>52</v>
      </c>
      <c r="G66" s="59" t="s">
        <v>280</v>
      </c>
      <c r="H66" s="48"/>
      <c r="I66" s="49"/>
      <c r="K66" s="58">
        <v>52</v>
      </c>
      <c r="L66" s="59" t="s">
        <v>280</v>
      </c>
      <c r="M66" s="48"/>
      <c r="N66" s="49"/>
      <c r="P66" s="58">
        <v>52</v>
      </c>
      <c r="Q66" s="59" t="s">
        <v>280</v>
      </c>
      <c r="R66" s="48"/>
      <c r="S66" s="49"/>
    </row>
    <row r="67" spans="1:19">
      <c r="A67" s="58">
        <v>53</v>
      </c>
      <c r="B67" s="59" t="s">
        <v>281</v>
      </c>
      <c r="C67" s="48"/>
      <c r="D67" s="49"/>
      <c r="E67" s="48"/>
      <c r="F67" s="58">
        <v>53</v>
      </c>
      <c r="G67" s="59" t="s">
        <v>281</v>
      </c>
      <c r="H67" s="48"/>
      <c r="I67" s="49"/>
      <c r="K67" s="58">
        <v>53</v>
      </c>
      <c r="L67" s="59" t="s">
        <v>281</v>
      </c>
      <c r="M67" s="48"/>
      <c r="N67" s="49"/>
      <c r="P67" s="58">
        <v>53</v>
      </c>
      <c r="Q67" s="59" t="s">
        <v>281</v>
      </c>
      <c r="R67" s="48"/>
      <c r="S67" s="49"/>
    </row>
    <row r="68" spans="1:19">
      <c r="A68" s="58">
        <v>54</v>
      </c>
      <c r="B68" s="59" t="s">
        <v>282</v>
      </c>
      <c r="C68" s="48"/>
      <c r="D68" s="49"/>
      <c r="E68" s="48"/>
      <c r="F68" s="58">
        <v>54</v>
      </c>
      <c r="G68" s="59" t="s">
        <v>282</v>
      </c>
      <c r="H68" s="48"/>
      <c r="I68" s="49"/>
      <c r="K68" s="58">
        <v>54</v>
      </c>
      <c r="L68" s="59" t="s">
        <v>282</v>
      </c>
      <c r="M68" s="48"/>
      <c r="N68" s="49"/>
      <c r="P68" s="58">
        <v>54</v>
      </c>
      <c r="Q68" s="59" t="s">
        <v>282</v>
      </c>
      <c r="R68" s="48"/>
      <c r="S68" s="49"/>
    </row>
    <row r="69" spans="1:19">
      <c r="A69" s="58">
        <v>55</v>
      </c>
      <c r="B69" s="59" t="s">
        <v>283</v>
      </c>
      <c r="C69" s="48"/>
      <c r="D69" s="49"/>
      <c r="E69" s="48"/>
      <c r="F69" s="58">
        <v>55</v>
      </c>
      <c r="G69" s="59" t="s">
        <v>283</v>
      </c>
      <c r="H69" s="48"/>
      <c r="I69" s="49"/>
      <c r="K69" s="58">
        <v>55</v>
      </c>
      <c r="L69" s="59" t="s">
        <v>283</v>
      </c>
      <c r="M69" s="48"/>
      <c r="N69" s="49"/>
      <c r="P69" s="58">
        <v>55</v>
      </c>
      <c r="Q69" s="59" t="s">
        <v>283</v>
      </c>
      <c r="R69" s="48"/>
      <c r="S69" s="49"/>
    </row>
    <row r="70" spans="1:19">
      <c r="A70" s="58">
        <v>56</v>
      </c>
      <c r="B70" s="59" t="s">
        <v>284</v>
      </c>
      <c r="C70" s="48"/>
      <c r="D70" s="49"/>
      <c r="E70" s="48"/>
      <c r="F70" s="58">
        <v>56</v>
      </c>
      <c r="G70" s="59" t="s">
        <v>284</v>
      </c>
      <c r="H70" s="48"/>
      <c r="I70" s="49"/>
      <c r="K70" s="58">
        <v>56</v>
      </c>
      <c r="L70" s="59" t="s">
        <v>284</v>
      </c>
      <c r="M70" s="48"/>
      <c r="N70" s="49"/>
      <c r="P70" s="58">
        <v>56</v>
      </c>
      <c r="Q70" s="59" t="s">
        <v>284</v>
      </c>
      <c r="R70" s="48"/>
      <c r="S70" s="49"/>
    </row>
    <row r="71" spans="1:19">
      <c r="A71" s="58">
        <v>57</v>
      </c>
      <c r="B71" s="59" t="s">
        <v>285</v>
      </c>
      <c r="C71" s="48"/>
      <c r="D71" s="49"/>
      <c r="E71" s="48"/>
      <c r="F71" s="58">
        <v>57</v>
      </c>
      <c r="G71" s="59" t="s">
        <v>285</v>
      </c>
      <c r="H71" s="48"/>
      <c r="I71" s="49"/>
      <c r="K71" s="58">
        <v>57</v>
      </c>
      <c r="L71" s="59" t="s">
        <v>285</v>
      </c>
      <c r="M71" s="48"/>
      <c r="N71" s="49"/>
      <c r="P71" s="58">
        <v>57</v>
      </c>
      <c r="Q71" s="59" t="s">
        <v>285</v>
      </c>
      <c r="R71" s="48"/>
      <c r="S71" s="49"/>
    </row>
    <row r="72" spans="1:19">
      <c r="A72" s="58">
        <v>58</v>
      </c>
      <c r="B72" s="59" t="s">
        <v>286</v>
      </c>
      <c r="C72" s="48"/>
      <c r="D72" s="49"/>
      <c r="E72" s="48"/>
      <c r="F72" s="58">
        <v>58</v>
      </c>
      <c r="G72" s="59" t="s">
        <v>286</v>
      </c>
      <c r="H72" s="48"/>
      <c r="I72" s="49"/>
      <c r="K72" s="58">
        <v>58</v>
      </c>
      <c r="L72" s="59" t="s">
        <v>286</v>
      </c>
      <c r="M72" s="48"/>
      <c r="N72" s="49"/>
      <c r="P72" s="58">
        <v>58</v>
      </c>
      <c r="Q72" s="59" t="s">
        <v>286</v>
      </c>
      <c r="R72" s="48"/>
      <c r="S72" s="49"/>
    </row>
    <row r="73" spans="1:19">
      <c r="A73" s="58">
        <v>59</v>
      </c>
      <c r="B73" s="59" t="s">
        <v>287</v>
      </c>
      <c r="C73" s="48"/>
      <c r="D73" s="49"/>
      <c r="E73" s="48"/>
      <c r="F73" s="58">
        <v>59</v>
      </c>
      <c r="G73" s="59" t="s">
        <v>287</v>
      </c>
      <c r="H73" s="48"/>
      <c r="I73" s="49"/>
      <c r="K73" s="58">
        <v>59</v>
      </c>
      <c r="L73" s="59" t="s">
        <v>287</v>
      </c>
      <c r="M73" s="48"/>
      <c r="N73" s="49"/>
      <c r="P73" s="58">
        <v>59</v>
      </c>
      <c r="Q73" s="59" t="s">
        <v>287</v>
      </c>
      <c r="R73" s="48"/>
      <c r="S73" s="49"/>
    </row>
    <row r="74" spans="1:19">
      <c r="A74" s="58">
        <v>60</v>
      </c>
      <c r="B74" s="59" t="s">
        <v>288</v>
      </c>
      <c r="C74" s="48"/>
      <c r="D74" s="49"/>
      <c r="E74" s="48"/>
      <c r="F74" s="58">
        <v>60</v>
      </c>
      <c r="G74" s="59" t="s">
        <v>288</v>
      </c>
      <c r="H74" s="48"/>
      <c r="I74" s="49"/>
      <c r="K74" s="58">
        <v>60</v>
      </c>
      <c r="L74" s="59" t="s">
        <v>288</v>
      </c>
      <c r="M74" s="48"/>
      <c r="N74" s="49"/>
      <c r="P74" s="58">
        <v>60</v>
      </c>
      <c r="Q74" s="59" t="s">
        <v>288</v>
      </c>
      <c r="R74" s="48"/>
      <c r="S74" s="49"/>
    </row>
    <row r="75" spans="1:19">
      <c r="A75" s="58">
        <v>61</v>
      </c>
      <c r="B75" s="59" t="s">
        <v>289</v>
      </c>
      <c r="C75" s="48"/>
      <c r="D75" s="49"/>
      <c r="E75" s="48"/>
      <c r="F75" s="58">
        <v>61</v>
      </c>
      <c r="G75" s="59" t="s">
        <v>289</v>
      </c>
      <c r="H75" s="48"/>
      <c r="I75" s="49"/>
      <c r="K75" s="58">
        <v>61</v>
      </c>
      <c r="L75" s="59" t="s">
        <v>289</v>
      </c>
      <c r="M75" s="48"/>
      <c r="N75" s="49"/>
      <c r="P75" s="58">
        <v>61</v>
      </c>
      <c r="Q75" s="59" t="s">
        <v>289</v>
      </c>
      <c r="R75" s="48"/>
      <c r="S75" s="49"/>
    </row>
    <row r="76" spans="1:19">
      <c r="A76" s="58">
        <v>62</v>
      </c>
      <c r="B76" s="59" t="s">
        <v>290</v>
      </c>
      <c r="C76" s="48"/>
      <c r="D76" s="49"/>
      <c r="E76" s="48"/>
      <c r="F76" s="58">
        <v>62</v>
      </c>
      <c r="G76" s="59" t="s">
        <v>290</v>
      </c>
      <c r="H76" s="48"/>
      <c r="I76" s="49"/>
      <c r="K76" s="58">
        <v>62</v>
      </c>
      <c r="L76" s="59" t="s">
        <v>290</v>
      </c>
      <c r="M76" s="48"/>
      <c r="N76" s="49"/>
      <c r="P76" s="58">
        <v>62</v>
      </c>
      <c r="Q76" s="59" t="s">
        <v>290</v>
      </c>
      <c r="R76" s="48"/>
      <c r="S76" s="49"/>
    </row>
    <row r="77" spans="1:19">
      <c r="A77" s="58">
        <v>63</v>
      </c>
      <c r="B77" s="59" t="s">
        <v>291</v>
      </c>
      <c r="C77" s="48"/>
      <c r="D77" s="49"/>
      <c r="E77" s="48"/>
      <c r="F77" s="58">
        <v>63</v>
      </c>
      <c r="G77" s="59" t="s">
        <v>291</v>
      </c>
      <c r="H77" s="48"/>
      <c r="I77" s="49"/>
      <c r="K77" s="58">
        <v>63</v>
      </c>
      <c r="L77" s="59" t="s">
        <v>291</v>
      </c>
      <c r="M77" s="48"/>
      <c r="N77" s="49"/>
      <c r="P77" s="58">
        <v>63</v>
      </c>
      <c r="Q77" s="59" t="s">
        <v>291</v>
      </c>
      <c r="R77" s="48"/>
      <c r="S77" s="49"/>
    </row>
    <row r="78" spans="1:19">
      <c r="A78" s="58">
        <v>64</v>
      </c>
      <c r="B78" s="59" t="s">
        <v>292</v>
      </c>
      <c r="C78" s="48"/>
      <c r="D78" s="49"/>
      <c r="E78" s="48"/>
      <c r="F78" s="58">
        <v>64</v>
      </c>
      <c r="G78" s="59" t="s">
        <v>292</v>
      </c>
      <c r="H78" s="48"/>
      <c r="I78" s="49"/>
      <c r="K78" s="58">
        <v>64</v>
      </c>
      <c r="L78" s="59" t="s">
        <v>292</v>
      </c>
      <c r="M78" s="48"/>
      <c r="N78" s="49"/>
      <c r="P78" s="58">
        <v>64</v>
      </c>
      <c r="Q78" s="59" t="s">
        <v>292</v>
      </c>
      <c r="R78" s="48"/>
      <c r="S78" s="49"/>
    </row>
    <row r="79" spans="1:19">
      <c r="A79" s="58">
        <v>65</v>
      </c>
      <c r="B79" s="59" t="s">
        <v>293</v>
      </c>
      <c r="C79" s="48"/>
      <c r="D79" s="49"/>
      <c r="E79" s="48"/>
      <c r="F79" s="58">
        <v>65</v>
      </c>
      <c r="G79" s="59" t="s">
        <v>293</v>
      </c>
      <c r="H79" s="48"/>
      <c r="I79" s="49"/>
      <c r="K79" s="58">
        <v>65</v>
      </c>
      <c r="L79" s="59" t="s">
        <v>293</v>
      </c>
      <c r="M79" s="48"/>
      <c r="N79" s="49"/>
      <c r="P79" s="58">
        <v>65</v>
      </c>
      <c r="Q79" s="59" t="s">
        <v>293</v>
      </c>
      <c r="R79" s="48"/>
      <c r="S79" s="49"/>
    </row>
    <row r="80" spans="1:19">
      <c r="A80" s="58">
        <v>66</v>
      </c>
      <c r="B80" s="59" t="s">
        <v>294</v>
      </c>
      <c r="C80" s="48"/>
      <c r="D80" s="49"/>
      <c r="E80" s="48"/>
      <c r="F80" s="58">
        <v>66</v>
      </c>
      <c r="G80" s="59" t="s">
        <v>294</v>
      </c>
      <c r="H80" s="48"/>
      <c r="I80" s="49"/>
      <c r="K80" s="58">
        <v>66</v>
      </c>
      <c r="L80" s="59" t="s">
        <v>294</v>
      </c>
      <c r="M80" s="48"/>
      <c r="N80" s="49"/>
      <c r="P80" s="58">
        <v>66</v>
      </c>
      <c r="Q80" s="59" t="s">
        <v>294</v>
      </c>
      <c r="R80" s="48"/>
      <c r="S80" s="49"/>
    </row>
    <row r="81" spans="1:19">
      <c r="A81" s="58">
        <v>67</v>
      </c>
      <c r="B81" s="59" t="s">
        <v>295</v>
      </c>
      <c r="C81" s="48"/>
      <c r="D81" s="49"/>
      <c r="E81" s="48"/>
      <c r="F81" s="58">
        <v>67</v>
      </c>
      <c r="G81" s="59" t="s">
        <v>295</v>
      </c>
      <c r="H81" s="48"/>
      <c r="I81" s="49"/>
      <c r="K81" s="58">
        <v>67</v>
      </c>
      <c r="L81" s="59" t="s">
        <v>295</v>
      </c>
      <c r="M81" s="48"/>
      <c r="N81" s="49"/>
      <c r="P81" s="58">
        <v>67</v>
      </c>
      <c r="Q81" s="59" t="s">
        <v>295</v>
      </c>
      <c r="R81" s="48"/>
      <c r="S81" s="49"/>
    </row>
    <row r="82" spans="1:19">
      <c r="A82" s="58">
        <v>68</v>
      </c>
      <c r="B82" s="59" t="s">
        <v>296</v>
      </c>
      <c r="C82" s="48"/>
      <c r="D82" s="49"/>
      <c r="E82" s="48"/>
      <c r="F82" s="58">
        <v>68</v>
      </c>
      <c r="G82" s="59" t="s">
        <v>296</v>
      </c>
      <c r="H82" s="48"/>
      <c r="I82" s="49"/>
      <c r="K82" s="58">
        <v>68</v>
      </c>
      <c r="L82" s="59" t="s">
        <v>296</v>
      </c>
      <c r="M82" s="48"/>
      <c r="N82" s="49"/>
      <c r="P82" s="58">
        <v>68</v>
      </c>
      <c r="Q82" s="59" t="s">
        <v>296</v>
      </c>
      <c r="R82" s="48"/>
      <c r="S82" s="49"/>
    </row>
    <row r="83" spans="1:19">
      <c r="A83" s="58">
        <v>69</v>
      </c>
      <c r="B83" s="59" t="s">
        <v>297</v>
      </c>
      <c r="C83" s="48"/>
      <c r="D83" s="49"/>
      <c r="E83" s="48"/>
      <c r="F83" s="58">
        <v>69</v>
      </c>
      <c r="G83" s="59" t="s">
        <v>297</v>
      </c>
      <c r="H83" s="48"/>
      <c r="I83" s="49"/>
      <c r="K83" s="58">
        <v>69</v>
      </c>
      <c r="L83" s="59" t="s">
        <v>297</v>
      </c>
      <c r="M83" s="48"/>
      <c r="N83" s="49"/>
      <c r="P83" s="58">
        <v>69</v>
      </c>
      <c r="Q83" s="59" t="s">
        <v>297</v>
      </c>
      <c r="R83" s="48"/>
      <c r="S83" s="49"/>
    </row>
    <row r="84" spans="1:19">
      <c r="A84" s="58">
        <v>70</v>
      </c>
      <c r="B84" s="59" t="s">
        <v>298</v>
      </c>
      <c r="C84" s="48"/>
      <c r="D84" s="49"/>
      <c r="E84" s="48"/>
      <c r="F84" s="58">
        <v>70</v>
      </c>
      <c r="G84" s="59" t="s">
        <v>298</v>
      </c>
      <c r="H84" s="48"/>
      <c r="I84" s="49"/>
      <c r="K84" s="58">
        <v>70</v>
      </c>
      <c r="L84" s="59" t="s">
        <v>298</v>
      </c>
      <c r="M84" s="48"/>
      <c r="N84" s="49"/>
      <c r="P84" s="58">
        <v>70</v>
      </c>
      <c r="Q84" s="59" t="s">
        <v>298</v>
      </c>
      <c r="R84" s="48"/>
      <c r="S84" s="49"/>
    </row>
    <row r="85" spans="1:19">
      <c r="A85" s="58">
        <v>71</v>
      </c>
      <c r="B85" s="59" t="s">
        <v>299</v>
      </c>
      <c r="C85" s="48"/>
      <c r="D85" s="49"/>
      <c r="E85" s="48"/>
      <c r="F85" s="58">
        <v>71</v>
      </c>
      <c r="G85" s="59" t="s">
        <v>299</v>
      </c>
      <c r="H85" s="48"/>
      <c r="I85" s="49"/>
      <c r="K85" s="58">
        <v>71</v>
      </c>
      <c r="L85" s="59" t="s">
        <v>299</v>
      </c>
      <c r="M85" s="48"/>
      <c r="N85" s="49"/>
      <c r="P85" s="58">
        <v>71</v>
      </c>
      <c r="Q85" s="59" t="s">
        <v>299</v>
      </c>
      <c r="R85" s="48"/>
      <c r="S85" s="49"/>
    </row>
    <row r="86" spans="1:19">
      <c r="A86" s="58">
        <v>72</v>
      </c>
      <c r="B86" s="59" t="s">
        <v>300</v>
      </c>
      <c r="C86" s="48"/>
      <c r="D86" s="49"/>
      <c r="E86" s="48"/>
      <c r="F86" s="58">
        <v>72</v>
      </c>
      <c r="G86" s="59" t="s">
        <v>300</v>
      </c>
      <c r="H86" s="48"/>
      <c r="I86" s="49"/>
      <c r="K86" s="58">
        <v>72</v>
      </c>
      <c r="L86" s="59" t="s">
        <v>300</v>
      </c>
      <c r="M86" s="48"/>
      <c r="N86" s="49"/>
      <c r="P86" s="58">
        <v>72</v>
      </c>
      <c r="Q86" s="59" t="s">
        <v>300</v>
      </c>
      <c r="R86" s="48"/>
      <c r="S86" s="49"/>
    </row>
    <row r="87" spans="1:19">
      <c r="A87" s="58">
        <v>73</v>
      </c>
      <c r="B87" s="59" t="s">
        <v>301</v>
      </c>
      <c r="C87" s="48"/>
      <c r="D87" s="49"/>
      <c r="E87" s="48"/>
      <c r="F87" s="58">
        <v>73</v>
      </c>
      <c r="G87" s="59" t="s">
        <v>301</v>
      </c>
      <c r="H87" s="48"/>
      <c r="I87" s="49"/>
      <c r="K87" s="58">
        <v>73</v>
      </c>
      <c r="L87" s="59" t="s">
        <v>301</v>
      </c>
      <c r="M87" s="48"/>
      <c r="N87" s="49"/>
      <c r="P87" s="58">
        <v>73</v>
      </c>
      <c r="Q87" s="59" t="s">
        <v>301</v>
      </c>
      <c r="R87" s="48"/>
      <c r="S87" s="49"/>
    </row>
    <row r="88" spans="1:19">
      <c r="A88" s="58">
        <v>74</v>
      </c>
      <c r="B88" s="59" t="s">
        <v>302</v>
      </c>
      <c r="C88" s="48"/>
      <c r="D88" s="49"/>
      <c r="E88" s="48"/>
      <c r="F88" s="58">
        <v>74</v>
      </c>
      <c r="G88" s="59" t="s">
        <v>302</v>
      </c>
      <c r="H88" s="48"/>
      <c r="I88" s="49"/>
      <c r="K88" s="58">
        <v>74</v>
      </c>
      <c r="L88" s="59" t="s">
        <v>302</v>
      </c>
      <c r="M88" s="48"/>
      <c r="N88" s="49"/>
      <c r="P88" s="58">
        <v>74</v>
      </c>
      <c r="Q88" s="59" t="s">
        <v>302</v>
      </c>
      <c r="R88" s="48"/>
      <c r="S88" s="49"/>
    </row>
    <row r="89" spans="1:19">
      <c r="A89" s="58">
        <v>75</v>
      </c>
      <c r="B89" s="59" t="s">
        <v>303</v>
      </c>
      <c r="C89" s="48"/>
      <c r="D89" s="49"/>
      <c r="E89" s="48"/>
      <c r="F89" s="58">
        <v>75</v>
      </c>
      <c r="G89" s="59" t="s">
        <v>303</v>
      </c>
      <c r="H89" s="48"/>
      <c r="I89" s="49"/>
      <c r="K89" s="58">
        <v>75</v>
      </c>
      <c r="L89" s="59" t="s">
        <v>303</v>
      </c>
      <c r="M89" s="48"/>
      <c r="N89" s="49"/>
      <c r="P89" s="58">
        <v>75</v>
      </c>
      <c r="Q89" s="59" t="s">
        <v>303</v>
      </c>
      <c r="R89" s="48"/>
      <c r="S89" s="49"/>
    </row>
    <row r="90" spans="1:19">
      <c r="A90" s="58">
        <v>76</v>
      </c>
      <c r="B90" s="59" t="s">
        <v>304</v>
      </c>
      <c r="C90" s="48"/>
      <c r="D90" s="49"/>
      <c r="E90" s="48"/>
      <c r="F90" s="58">
        <v>76</v>
      </c>
      <c r="G90" s="59" t="s">
        <v>304</v>
      </c>
      <c r="H90" s="48"/>
      <c r="I90" s="49"/>
      <c r="K90" s="58">
        <v>76</v>
      </c>
      <c r="L90" s="59" t="s">
        <v>304</v>
      </c>
      <c r="M90" s="48"/>
      <c r="N90" s="49"/>
      <c r="P90" s="58">
        <v>76</v>
      </c>
      <c r="Q90" s="59" t="s">
        <v>304</v>
      </c>
      <c r="R90" s="48"/>
      <c r="S90" s="49"/>
    </row>
    <row r="91" spans="1:19">
      <c r="A91" s="58">
        <v>77</v>
      </c>
      <c r="B91" s="59" t="s">
        <v>305</v>
      </c>
      <c r="C91" s="48"/>
      <c r="D91" s="49"/>
      <c r="E91" s="48"/>
      <c r="F91" s="58">
        <v>77</v>
      </c>
      <c r="G91" s="59" t="s">
        <v>305</v>
      </c>
      <c r="H91" s="48"/>
      <c r="I91" s="49"/>
      <c r="K91" s="58">
        <v>77</v>
      </c>
      <c r="L91" s="59" t="s">
        <v>305</v>
      </c>
      <c r="M91" s="48"/>
      <c r="N91" s="49"/>
      <c r="P91" s="58">
        <v>77</v>
      </c>
      <c r="Q91" s="59" t="s">
        <v>305</v>
      </c>
      <c r="R91" s="48"/>
      <c r="S91" s="49"/>
    </row>
    <row r="92" spans="1:19">
      <c r="A92" s="58">
        <v>78</v>
      </c>
      <c r="B92" s="59" t="s">
        <v>306</v>
      </c>
      <c r="C92" s="48"/>
      <c r="D92" s="49"/>
      <c r="E92" s="48"/>
      <c r="F92" s="58">
        <v>78</v>
      </c>
      <c r="G92" s="59" t="s">
        <v>306</v>
      </c>
      <c r="H92" s="48"/>
      <c r="I92" s="49"/>
      <c r="K92" s="58">
        <v>78</v>
      </c>
      <c r="L92" s="59" t="s">
        <v>306</v>
      </c>
      <c r="M92" s="48"/>
      <c r="N92" s="49"/>
      <c r="P92" s="58">
        <v>78</v>
      </c>
      <c r="Q92" s="59" t="s">
        <v>306</v>
      </c>
      <c r="R92" s="48"/>
      <c r="S92" s="49"/>
    </row>
    <row r="93" spans="1:19">
      <c r="A93" s="58">
        <v>79</v>
      </c>
      <c r="B93" s="59" t="s">
        <v>307</v>
      </c>
      <c r="C93" s="48"/>
      <c r="D93" s="49"/>
      <c r="E93" s="48"/>
      <c r="F93" s="58">
        <v>79</v>
      </c>
      <c r="G93" s="59" t="s">
        <v>307</v>
      </c>
      <c r="H93" s="48"/>
      <c r="I93" s="49"/>
      <c r="K93" s="58">
        <v>79</v>
      </c>
      <c r="L93" s="59" t="s">
        <v>307</v>
      </c>
      <c r="M93" s="48"/>
      <c r="N93" s="49"/>
      <c r="P93" s="58">
        <v>79</v>
      </c>
      <c r="Q93" s="59" t="s">
        <v>307</v>
      </c>
      <c r="R93" s="48"/>
      <c r="S93" s="49"/>
    </row>
    <row r="94" spans="1:19">
      <c r="A94" s="58">
        <v>80</v>
      </c>
      <c r="B94" s="59" t="s">
        <v>308</v>
      </c>
      <c r="C94" s="48"/>
      <c r="D94" s="49"/>
      <c r="E94" s="48"/>
      <c r="F94" s="58">
        <v>80</v>
      </c>
      <c r="G94" s="59" t="s">
        <v>308</v>
      </c>
      <c r="H94" s="48"/>
      <c r="I94" s="49"/>
      <c r="K94" s="58">
        <v>80</v>
      </c>
      <c r="L94" s="59" t="s">
        <v>308</v>
      </c>
      <c r="M94" s="48"/>
      <c r="N94" s="49"/>
      <c r="P94" s="58">
        <v>80</v>
      </c>
      <c r="Q94" s="59" t="s">
        <v>308</v>
      </c>
      <c r="R94" s="48"/>
      <c r="S94" s="49"/>
    </row>
    <row r="95" spans="1:19">
      <c r="A95" s="58">
        <v>81</v>
      </c>
      <c r="B95" s="59" t="s">
        <v>309</v>
      </c>
      <c r="C95" s="48"/>
      <c r="D95" s="49"/>
      <c r="E95" s="48"/>
      <c r="F95" s="58">
        <v>81</v>
      </c>
      <c r="G95" s="59" t="s">
        <v>309</v>
      </c>
      <c r="H95" s="48"/>
      <c r="I95" s="49"/>
      <c r="K95" s="58">
        <v>81</v>
      </c>
      <c r="L95" s="59" t="s">
        <v>309</v>
      </c>
      <c r="M95" s="48"/>
      <c r="N95" s="49"/>
      <c r="P95" s="58">
        <v>81</v>
      </c>
      <c r="Q95" s="59" t="s">
        <v>309</v>
      </c>
      <c r="R95" s="48"/>
      <c r="S95" s="49"/>
    </row>
    <row r="96" spans="1:19">
      <c r="A96" s="58">
        <v>82</v>
      </c>
      <c r="B96" s="59" t="s">
        <v>310</v>
      </c>
      <c r="C96" s="48"/>
      <c r="D96" s="49"/>
      <c r="E96" s="48"/>
      <c r="F96" s="58">
        <v>82</v>
      </c>
      <c r="G96" s="59" t="s">
        <v>310</v>
      </c>
      <c r="H96" s="48"/>
      <c r="I96" s="49"/>
      <c r="K96" s="58">
        <v>82</v>
      </c>
      <c r="L96" s="59" t="s">
        <v>310</v>
      </c>
      <c r="M96" s="48"/>
      <c r="N96" s="49"/>
      <c r="P96" s="58">
        <v>82</v>
      </c>
      <c r="Q96" s="59" t="s">
        <v>310</v>
      </c>
      <c r="R96" s="48"/>
      <c r="S96" s="49"/>
    </row>
    <row r="97" spans="1:19">
      <c r="A97" s="58">
        <v>83</v>
      </c>
      <c r="B97" s="59" t="s">
        <v>311</v>
      </c>
      <c r="C97" s="48"/>
      <c r="D97" s="49"/>
      <c r="E97" s="48"/>
      <c r="F97" s="58">
        <v>83</v>
      </c>
      <c r="G97" s="59" t="s">
        <v>311</v>
      </c>
      <c r="H97" s="48"/>
      <c r="I97" s="49"/>
      <c r="K97" s="58">
        <v>83</v>
      </c>
      <c r="L97" s="59" t="s">
        <v>311</v>
      </c>
      <c r="M97" s="48"/>
      <c r="N97" s="49"/>
      <c r="P97" s="58">
        <v>83</v>
      </c>
      <c r="Q97" s="59" t="s">
        <v>311</v>
      </c>
      <c r="R97" s="48"/>
      <c r="S97" s="49"/>
    </row>
    <row r="98" spans="1:19">
      <c r="A98" s="58">
        <v>84</v>
      </c>
      <c r="B98" s="59" t="s">
        <v>312</v>
      </c>
      <c r="C98" s="48"/>
      <c r="D98" s="49"/>
      <c r="E98" s="48"/>
      <c r="F98" s="58">
        <v>84</v>
      </c>
      <c r="G98" s="59" t="s">
        <v>312</v>
      </c>
      <c r="H98" s="48"/>
      <c r="I98" s="49"/>
      <c r="K98" s="58">
        <v>84</v>
      </c>
      <c r="L98" s="59" t="s">
        <v>312</v>
      </c>
      <c r="M98" s="48"/>
      <c r="N98" s="49"/>
      <c r="P98" s="58">
        <v>84</v>
      </c>
      <c r="Q98" s="59" t="s">
        <v>312</v>
      </c>
      <c r="R98" s="48"/>
      <c r="S98" s="49"/>
    </row>
    <row r="99" spans="1:19">
      <c r="A99" s="58">
        <v>85</v>
      </c>
      <c r="B99" s="59" t="s">
        <v>313</v>
      </c>
      <c r="C99" s="48"/>
      <c r="D99" s="49"/>
      <c r="E99" s="48"/>
      <c r="F99" s="58">
        <v>85</v>
      </c>
      <c r="G99" s="59" t="s">
        <v>313</v>
      </c>
      <c r="H99" s="48"/>
      <c r="I99" s="49"/>
      <c r="K99" s="58">
        <v>85</v>
      </c>
      <c r="L99" s="59" t="s">
        <v>313</v>
      </c>
      <c r="M99" s="48"/>
      <c r="N99" s="49"/>
      <c r="P99" s="58">
        <v>85</v>
      </c>
      <c r="Q99" s="59" t="s">
        <v>313</v>
      </c>
      <c r="R99" s="48"/>
      <c r="S99" s="49"/>
    </row>
    <row r="100" spans="1:19">
      <c r="A100" s="58">
        <v>86</v>
      </c>
      <c r="B100" s="59" t="s">
        <v>314</v>
      </c>
      <c r="C100" s="48"/>
      <c r="D100" s="49"/>
      <c r="E100" s="48"/>
      <c r="F100" s="58">
        <v>86</v>
      </c>
      <c r="G100" s="59" t="s">
        <v>314</v>
      </c>
      <c r="H100" s="48"/>
      <c r="I100" s="49"/>
      <c r="K100" s="58">
        <v>86</v>
      </c>
      <c r="L100" s="59" t="s">
        <v>314</v>
      </c>
      <c r="M100" s="48"/>
      <c r="N100" s="49"/>
      <c r="P100" s="58">
        <v>86</v>
      </c>
      <c r="Q100" s="59" t="s">
        <v>314</v>
      </c>
      <c r="R100" s="48"/>
      <c r="S100" s="49"/>
    </row>
    <row r="101" spans="1:19">
      <c r="A101" s="58">
        <v>87</v>
      </c>
      <c r="B101" s="59" t="s">
        <v>315</v>
      </c>
      <c r="C101" s="48"/>
      <c r="D101" s="49"/>
      <c r="E101" s="48"/>
      <c r="F101" s="58">
        <v>87</v>
      </c>
      <c r="G101" s="59" t="s">
        <v>315</v>
      </c>
      <c r="H101" s="48"/>
      <c r="I101" s="49"/>
      <c r="K101" s="58">
        <v>87</v>
      </c>
      <c r="L101" s="59" t="s">
        <v>315</v>
      </c>
      <c r="M101" s="48"/>
      <c r="N101" s="49"/>
      <c r="P101" s="58">
        <v>87</v>
      </c>
      <c r="Q101" s="59" t="s">
        <v>315</v>
      </c>
      <c r="R101" s="48"/>
      <c r="S101" s="49"/>
    </row>
    <row r="102" spans="1:19">
      <c r="A102" s="58">
        <v>88</v>
      </c>
      <c r="B102" s="59" t="s">
        <v>316</v>
      </c>
      <c r="C102" s="48"/>
      <c r="D102" s="49"/>
      <c r="E102" s="48"/>
      <c r="F102" s="58">
        <v>88</v>
      </c>
      <c r="G102" s="59" t="s">
        <v>316</v>
      </c>
      <c r="H102" s="48"/>
      <c r="I102" s="49"/>
      <c r="K102" s="58">
        <v>88</v>
      </c>
      <c r="L102" s="59" t="s">
        <v>316</v>
      </c>
      <c r="M102" s="48"/>
      <c r="N102" s="49"/>
      <c r="P102" s="58">
        <v>88</v>
      </c>
      <c r="Q102" s="59" t="s">
        <v>316</v>
      </c>
      <c r="R102" s="48"/>
      <c r="S102" s="49"/>
    </row>
    <row r="103" spans="1:19">
      <c r="A103" s="58">
        <v>89</v>
      </c>
      <c r="B103" s="59" t="s">
        <v>317</v>
      </c>
      <c r="C103" s="48"/>
      <c r="D103" s="49"/>
      <c r="E103" s="48"/>
      <c r="F103" s="58">
        <v>89</v>
      </c>
      <c r="G103" s="59" t="s">
        <v>317</v>
      </c>
      <c r="H103" s="48"/>
      <c r="I103" s="49"/>
      <c r="K103" s="58">
        <v>89</v>
      </c>
      <c r="L103" s="59" t="s">
        <v>317</v>
      </c>
      <c r="M103" s="48"/>
      <c r="N103" s="49"/>
      <c r="P103" s="58">
        <v>89</v>
      </c>
      <c r="Q103" s="59" t="s">
        <v>317</v>
      </c>
      <c r="R103" s="48"/>
      <c r="S103" s="49"/>
    </row>
    <row r="104" spans="1:19">
      <c r="A104" s="58">
        <v>90</v>
      </c>
      <c r="B104" s="59" t="s">
        <v>318</v>
      </c>
      <c r="C104" s="48"/>
      <c r="D104" s="49"/>
      <c r="E104" s="48"/>
      <c r="F104" s="58">
        <v>90</v>
      </c>
      <c r="G104" s="59" t="s">
        <v>318</v>
      </c>
      <c r="H104" s="48"/>
      <c r="I104" s="49"/>
      <c r="K104" s="58">
        <v>90</v>
      </c>
      <c r="L104" s="59" t="s">
        <v>318</v>
      </c>
      <c r="M104" s="48"/>
      <c r="N104" s="49"/>
      <c r="P104" s="58">
        <v>90</v>
      </c>
      <c r="Q104" s="59" t="s">
        <v>318</v>
      </c>
      <c r="R104" s="48"/>
      <c r="S104" s="49"/>
    </row>
    <row r="105" spans="1:19">
      <c r="A105" s="58">
        <v>91</v>
      </c>
      <c r="B105" s="59" t="s">
        <v>319</v>
      </c>
      <c r="C105" s="48"/>
      <c r="D105" s="49"/>
      <c r="E105" s="48"/>
      <c r="F105" s="58">
        <v>91</v>
      </c>
      <c r="G105" s="59" t="s">
        <v>319</v>
      </c>
      <c r="H105" s="48"/>
      <c r="I105" s="49"/>
      <c r="K105" s="58">
        <v>91</v>
      </c>
      <c r="L105" s="59" t="s">
        <v>319</v>
      </c>
      <c r="M105" s="48"/>
      <c r="N105" s="49"/>
      <c r="P105" s="58">
        <v>91</v>
      </c>
      <c r="Q105" s="59" t="s">
        <v>319</v>
      </c>
      <c r="R105" s="48"/>
      <c r="S105" s="49"/>
    </row>
    <row r="106" spans="1:19">
      <c r="A106" s="58">
        <v>92</v>
      </c>
      <c r="B106" s="59" t="s">
        <v>320</v>
      </c>
      <c r="C106" s="48"/>
      <c r="D106" s="49"/>
      <c r="E106" s="48"/>
      <c r="F106" s="58">
        <v>92</v>
      </c>
      <c r="G106" s="59" t="s">
        <v>320</v>
      </c>
      <c r="H106" s="48"/>
      <c r="I106" s="49"/>
      <c r="K106" s="58">
        <v>92</v>
      </c>
      <c r="L106" s="59" t="s">
        <v>320</v>
      </c>
      <c r="M106" s="48"/>
      <c r="N106" s="49"/>
      <c r="P106" s="58">
        <v>92</v>
      </c>
      <c r="Q106" s="59" t="s">
        <v>320</v>
      </c>
      <c r="R106" s="48"/>
      <c r="S106" s="49"/>
    </row>
    <row r="107" spans="1:19">
      <c r="A107" s="58">
        <v>93</v>
      </c>
      <c r="B107" s="59" t="s">
        <v>321</v>
      </c>
      <c r="C107" s="48"/>
      <c r="D107" s="49"/>
      <c r="E107" s="48"/>
      <c r="F107" s="58">
        <v>93</v>
      </c>
      <c r="G107" s="59" t="s">
        <v>321</v>
      </c>
      <c r="H107" s="48"/>
      <c r="I107" s="49"/>
      <c r="K107" s="58">
        <v>93</v>
      </c>
      <c r="L107" s="59" t="s">
        <v>321</v>
      </c>
      <c r="M107" s="48"/>
      <c r="N107" s="49"/>
      <c r="P107" s="58">
        <v>93</v>
      </c>
      <c r="Q107" s="59" t="s">
        <v>321</v>
      </c>
      <c r="R107" s="48"/>
      <c r="S107" s="49"/>
    </row>
    <row r="108" spans="1:19">
      <c r="A108" s="58">
        <v>94</v>
      </c>
      <c r="B108" s="59" t="s">
        <v>322</v>
      </c>
      <c r="C108" s="48"/>
      <c r="D108" s="49"/>
      <c r="E108" s="48"/>
      <c r="F108" s="58">
        <v>94</v>
      </c>
      <c r="G108" s="59" t="s">
        <v>322</v>
      </c>
      <c r="H108" s="48"/>
      <c r="I108" s="49"/>
      <c r="K108" s="58">
        <v>94</v>
      </c>
      <c r="L108" s="59" t="s">
        <v>322</v>
      </c>
      <c r="M108" s="48"/>
      <c r="N108" s="49"/>
      <c r="P108" s="58">
        <v>94</v>
      </c>
      <c r="Q108" s="59" t="s">
        <v>322</v>
      </c>
      <c r="R108" s="48"/>
      <c r="S108" s="49"/>
    </row>
    <row r="109" spans="1:19">
      <c r="A109" s="58">
        <v>95</v>
      </c>
      <c r="B109" s="59" t="s">
        <v>323</v>
      </c>
      <c r="C109" s="48"/>
      <c r="D109" s="49"/>
      <c r="E109" s="48"/>
      <c r="F109" s="58">
        <v>95</v>
      </c>
      <c r="G109" s="59" t="s">
        <v>323</v>
      </c>
      <c r="H109" s="48"/>
      <c r="I109" s="49"/>
      <c r="K109" s="58">
        <v>95</v>
      </c>
      <c r="L109" s="59" t="s">
        <v>323</v>
      </c>
      <c r="M109" s="48"/>
      <c r="N109" s="49"/>
      <c r="P109" s="58">
        <v>95</v>
      </c>
      <c r="Q109" s="59" t="s">
        <v>323</v>
      </c>
      <c r="R109" s="48"/>
      <c r="S109" s="49"/>
    </row>
    <row r="110" spans="1:19">
      <c r="A110" s="58">
        <v>96</v>
      </c>
      <c r="B110" s="59" t="s">
        <v>324</v>
      </c>
      <c r="C110" s="48"/>
      <c r="D110" s="49"/>
      <c r="E110" s="48"/>
      <c r="F110" s="58">
        <v>96</v>
      </c>
      <c r="G110" s="59" t="s">
        <v>324</v>
      </c>
      <c r="H110" s="48"/>
      <c r="I110" s="49"/>
      <c r="K110" s="58">
        <v>96</v>
      </c>
      <c r="L110" s="59" t="s">
        <v>324</v>
      </c>
      <c r="M110" s="48"/>
      <c r="N110" s="49"/>
      <c r="P110" s="58">
        <v>96</v>
      </c>
      <c r="Q110" s="59" t="s">
        <v>324</v>
      </c>
      <c r="R110" s="48"/>
      <c r="S110" s="49"/>
    </row>
    <row r="111" spans="1:19">
      <c r="A111" s="58">
        <v>97</v>
      </c>
      <c r="B111" s="59" t="s">
        <v>325</v>
      </c>
      <c r="C111" s="48"/>
      <c r="D111" s="49"/>
      <c r="E111" s="48"/>
      <c r="F111" s="58">
        <v>97</v>
      </c>
      <c r="G111" s="59" t="s">
        <v>325</v>
      </c>
      <c r="H111" s="48"/>
      <c r="I111" s="49"/>
      <c r="K111" s="58">
        <v>97</v>
      </c>
      <c r="L111" s="59" t="s">
        <v>325</v>
      </c>
      <c r="M111" s="48"/>
      <c r="N111" s="49"/>
      <c r="P111" s="58">
        <v>97</v>
      </c>
      <c r="Q111" s="59" t="s">
        <v>325</v>
      </c>
      <c r="R111" s="48"/>
      <c r="S111" s="49"/>
    </row>
    <row r="112" spans="1:19">
      <c r="A112" s="58">
        <v>98</v>
      </c>
      <c r="B112" s="59" t="s">
        <v>326</v>
      </c>
      <c r="C112" s="48"/>
      <c r="D112" s="49"/>
      <c r="E112" s="48"/>
      <c r="F112" s="58">
        <v>98</v>
      </c>
      <c r="G112" s="59" t="s">
        <v>326</v>
      </c>
      <c r="H112" s="48"/>
      <c r="I112" s="49"/>
      <c r="K112" s="58">
        <v>98</v>
      </c>
      <c r="L112" s="59" t="s">
        <v>326</v>
      </c>
      <c r="M112" s="48"/>
      <c r="N112" s="49"/>
      <c r="P112" s="58">
        <v>98</v>
      </c>
      <c r="Q112" s="59" t="s">
        <v>326</v>
      </c>
      <c r="R112" s="48"/>
      <c r="S112" s="49"/>
    </row>
    <row r="113" spans="1:19">
      <c r="A113" s="58">
        <v>99</v>
      </c>
      <c r="B113" s="59" t="s">
        <v>327</v>
      </c>
      <c r="C113" s="48"/>
      <c r="D113" s="49"/>
      <c r="E113" s="48"/>
      <c r="F113" s="58">
        <v>99</v>
      </c>
      <c r="G113" s="59" t="s">
        <v>327</v>
      </c>
      <c r="H113" s="48"/>
      <c r="I113" s="49"/>
      <c r="K113" s="58">
        <v>99</v>
      </c>
      <c r="L113" s="59" t="s">
        <v>327</v>
      </c>
      <c r="M113" s="48"/>
      <c r="N113" s="49"/>
      <c r="P113" s="58">
        <v>99</v>
      </c>
      <c r="Q113" s="59" t="s">
        <v>327</v>
      </c>
      <c r="R113" s="48"/>
      <c r="S113" s="49"/>
    </row>
    <row r="114" spans="1:19" ht="13.5" thickBot="1">
      <c r="A114" s="61">
        <v>100</v>
      </c>
      <c r="B114" s="62" t="s">
        <v>328</v>
      </c>
      <c r="C114" s="63"/>
      <c r="D114" s="64"/>
      <c r="E114" s="48"/>
      <c r="F114" s="61">
        <v>100</v>
      </c>
      <c r="G114" s="62" t="s">
        <v>328</v>
      </c>
      <c r="H114" s="63"/>
      <c r="I114" s="64"/>
      <c r="K114" s="61">
        <v>100</v>
      </c>
      <c r="L114" s="62" t="s">
        <v>328</v>
      </c>
      <c r="M114" s="63"/>
      <c r="N114" s="64"/>
      <c r="P114" s="61">
        <v>100</v>
      </c>
      <c r="Q114" s="62" t="s">
        <v>328</v>
      </c>
      <c r="R114" s="63"/>
      <c r="S114" s="64"/>
    </row>
    <row r="120" spans="1:19">
      <c r="A120" s="65" t="s">
        <v>329</v>
      </c>
    </row>
    <row r="121" spans="1:19" ht="13.5" thickBot="1"/>
    <row r="122" spans="1:19" ht="13.5" thickBot="1">
      <c r="A122" s="39"/>
      <c r="B122" s="40"/>
      <c r="C122" s="40"/>
      <c r="D122" s="41"/>
    </row>
    <row r="123" spans="1:19" ht="13.5" thickBot="1">
      <c r="A123" s="42"/>
      <c r="D123" s="43"/>
    </row>
    <row r="124" spans="1:19" ht="15.75" thickBot="1">
      <c r="A124" s="1404" t="e">
        <v>#REF!</v>
      </c>
      <c r="B124" s="1405"/>
      <c r="C124" s="45"/>
      <c r="D124" s="46"/>
    </row>
    <row r="125" spans="1:19">
      <c r="A125" s="1402"/>
      <c r="B125" s="1403"/>
      <c r="C125" s="45"/>
      <c r="D125" s="46"/>
    </row>
    <row r="126" spans="1:19">
      <c r="A126" s="47"/>
      <c r="B126" s="48"/>
      <c r="C126" s="48"/>
      <c r="D126" s="49"/>
    </row>
    <row r="127" spans="1:19">
      <c r="A127" s="1393" t="e">
        <f>IF(OR((A124&gt;9999999999),(A124&lt;0)),"Invalid Entry - More than 1000 crore OR -ve value",IF(A124=0, "",+CONCATENATE(U123,B134,D134,B133,D133,B132,D132,B131,D131,B130,D130,B129," Only")))</f>
        <v>#REF!</v>
      </c>
      <c r="B127" s="1394"/>
      <c r="C127" s="1394"/>
      <c r="D127" s="1395"/>
    </row>
    <row r="128" spans="1:19">
      <c r="A128" s="47"/>
      <c r="B128" s="48"/>
      <c r="C128" s="48"/>
      <c r="D128" s="49"/>
    </row>
    <row r="129" spans="1:4">
      <c r="A129" s="50" t="e">
        <f>-INT(A124/100)*100+ROUND(A124,0)</f>
        <v>#REF!</v>
      </c>
      <c r="B129" s="48" t="e">
        <f t="shared" ref="B129:B134" si="6">IF(A129=0,"",LOOKUP(A129,$A$15:$A$114,$B$15:$B$114))</f>
        <v>#REF!</v>
      </c>
      <c r="C129" s="48"/>
      <c r="D129" s="51"/>
    </row>
    <row r="130" spans="1:4">
      <c r="A130" s="50" t="e">
        <f>-INT(A124/1000)*10+INT(A124/100)</f>
        <v>#REF!</v>
      </c>
      <c r="B130" s="48" t="e">
        <f t="shared" si="6"/>
        <v>#REF!</v>
      </c>
      <c r="C130" s="48"/>
      <c r="D130" s="51" t="e">
        <f>+IF(B130="",""," Hundred ")</f>
        <v>#REF!</v>
      </c>
    </row>
    <row r="131" spans="1:4">
      <c r="A131" s="50" t="e">
        <f>-INT(A124/100000)*100+INT(A124/1000)</f>
        <v>#REF!</v>
      </c>
      <c r="B131" s="48" t="e">
        <f t="shared" si="6"/>
        <v>#REF!</v>
      </c>
      <c r="C131" s="48"/>
      <c r="D131" s="51" t="e">
        <f>IF((B131=""),IF(C131="",""," Thousand ")," Thousand ")</f>
        <v>#REF!</v>
      </c>
    </row>
    <row r="132" spans="1:4">
      <c r="A132" s="50" t="e">
        <f>-INT(A124/10000000)*100+INT(A124/100000)</f>
        <v>#REF!</v>
      </c>
      <c r="B132" s="48" t="e">
        <f t="shared" si="6"/>
        <v>#REF!</v>
      </c>
      <c r="C132" s="48"/>
      <c r="D132" s="51" t="e">
        <f>IF((B132=""),IF(C132="",""," Lac ")," Lac ")</f>
        <v>#REF!</v>
      </c>
    </row>
    <row r="133" spans="1:4">
      <c r="A133" s="50" t="e">
        <f>-INT(A124/1000000000)*100+INT(A124/10000000)</f>
        <v>#REF!</v>
      </c>
      <c r="B133" s="55" t="e">
        <f t="shared" si="6"/>
        <v>#REF!</v>
      </c>
      <c r="C133" s="48"/>
      <c r="D133" s="51" t="e">
        <f>IF((B133=""),IF(C133="",""," Crore ")," Crore ")</f>
        <v>#REF!</v>
      </c>
    </row>
    <row r="134" spans="1:4">
      <c r="A134" s="56" t="e">
        <f>-INT(A124/10000000000)*1000+INT(A124/1000000000)</f>
        <v>#REF!</v>
      </c>
      <c r="B134" s="55" t="e">
        <f t="shared" si="6"/>
        <v>#REF!</v>
      </c>
      <c r="C134" s="48"/>
      <c r="D134" s="51" t="e">
        <f>IF((B134=""),IF(C134="",""," Hundred ")," Hundred ")</f>
        <v>#REF!</v>
      </c>
    </row>
    <row r="135" spans="1:4">
      <c r="A135" s="57"/>
      <c r="B135" s="48"/>
      <c r="C135" s="48"/>
      <c r="D135" s="49"/>
    </row>
    <row r="136" spans="1:4">
      <c r="A136" s="58">
        <v>1</v>
      </c>
      <c r="B136" s="59" t="s">
        <v>226</v>
      </c>
      <c r="C136" s="48"/>
      <c r="D136" s="49"/>
    </row>
    <row r="137" spans="1:4">
      <c r="A137" s="58">
        <v>2</v>
      </c>
      <c r="B137" s="59" t="s">
        <v>227</v>
      </c>
      <c r="C137" s="48"/>
      <c r="D137" s="49"/>
    </row>
    <row r="138" spans="1:4">
      <c r="A138" s="58">
        <v>3</v>
      </c>
      <c r="B138" s="59" t="s">
        <v>228</v>
      </c>
      <c r="C138" s="48"/>
      <c r="D138" s="49"/>
    </row>
    <row r="139" spans="1:4">
      <c r="A139" s="58">
        <v>4</v>
      </c>
      <c r="B139" s="59" t="s">
        <v>229</v>
      </c>
      <c r="C139" s="48"/>
      <c r="D139" s="49"/>
    </row>
    <row r="140" spans="1:4">
      <c r="A140" s="58">
        <v>5</v>
      </c>
      <c r="B140" s="59" t="s">
        <v>230</v>
      </c>
      <c r="C140" s="48"/>
      <c r="D140" s="49"/>
    </row>
    <row r="141" spans="1:4">
      <c r="A141" s="58">
        <v>6</v>
      </c>
      <c r="B141" s="59" t="s">
        <v>231</v>
      </c>
      <c r="C141" s="48"/>
      <c r="D141" s="49"/>
    </row>
    <row r="142" spans="1:4">
      <c r="A142" s="58">
        <v>7</v>
      </c>
      <c r="B142" s="59" t="s">
        <v>232</v>
      </c>
      <c r="C142" s="48"/>
      <c r="D142" s="49"/>
    </row>
    <row r="143" spans="1:4">
      <c r="A143" s="58">
        <v>8</v>
      </c>
      <c r="B143" s="59" t="s">
        <v>233</v>
      </c>
      <c r="C143" s="48"/>
      <c r="D143" s="49"/>
    </row>
    <row r="144" spans="1:4">
      <c r="A144" s="58">
        <v>9</v>
      </c>
      <c r="B144" s="59" t="s">
        <v>234</v>
      </c>
      <c r="C144" s="48"/>
      <c r="D144" s="49"/>
    </row>
    <row r="145" spans="1:4">
      <c r="A145" s="58">
        <v>10</v>
      </c>
      <c r="B145" s="59" t="s">
        <v>235</v>
      </c>
      <c r="C145" s="48"/>
      <c r="D145" s="49"/>
    </row>
    <row r="146" spans="1:4">
      <c r="A146" s="58">
        <v>11</v>
      </c>
      <c r="B146" s="59" t="s">
        <v>236</v>
      </c>
      <c r="C146" s="48"/>
      <c r="D146" s="49"/>
    </row>
    <row r="147" spans="1:4">
      <c r="A147" s="58">
        <v>12</v>
      </c>
      <c r="B147" s="59" t="s">
        <v>237</v>
      </c>
      <c r="C147" s="48"/>
      <c r="D147" s="49"/>
    </row>
    <row r="148" spans="1:4">
      <c r="A148" s="58">
        <v>13</v>
      </c>
      <c r="B148" s="59" t="s">
        <v>238</v>
      </c>
      <c r="C148" s="48"/>
      <c r="D148" s="49"/>
    </row>
    <row r="149" spans="1:4">
      <c r="A149" s="58">
        <v>14</v>
      </c>
      <c r="B149" s="59" t="s">
        <v>239</v>
      </c>
      <c r="C149" s="48"/>
      <c r="D149" s="49"/>
    </row>
    <row r="150" spans="1:4">
      <c r="A150" s="58">
        <v>15</v>
      </c>
      <c r="B150" s="59" t="s">
        <v>240</v>
      </c>
      <c r="C150" s="48"/>
      <c r="D150" s="49"/>
    </row>
    <row r="151" spans="1:4">
      <c r="A151" s="58">
        <v>16</v>
      </c>
      <c r="B151" s="59" t="s">
        <v>241</v>
      </c>
      <c r="C151" s="48"/>
      <c r="D151" s="49"/>
    </row>
    <row r="152" spans="1:4">
      <c r="A152" s="58">
        <v>17</v>
      </c>
      <c r="B152" s="59" t="s">
        <v>243</v>
      </c>
      <c r="C152" s="48"/>
      <c r="D152" s="49"/>
    </row>
    <row r="153" spans="1:4">
      <c r="A153" s="58">
        <v>18</v>
      </c>
      <c r="B153" s="59" t="s">
        <v>245</v>
      </c>
      <c r="C153" s="48"/>
      <c r="D153" s="49"/>
    </row>
    <row r="154" spans="1:4">
      <c r="A154" s="58">
        <v>19</v>
      </c>
      <c r="B154" s="59" t="s">
        <v>247</v>
      </c>
      <c r="C154" s="48"/>
      <c r="D154" s="49"/>
    </row>
    <row r="155" spans="1:4">
      <c r="A155" s="58">
        <v>20</v>
      </c>
      <c r="B155" s="59" t="s">
        <v>248</v>
      </c>
      <c r="C155" s="48"/>
      <c r="D155" s="49"/>
    </row>
    <row r="156" spans="1:4">
      <c r="A156" s="58">
        <v>21</v>
      </c>
      <c r="B156" s="59" t="s">
        <v>249</v>
      </c>
      <c r="C156" s="48"/>
      <c r="D156" s="49"/>
    </row>
    <row r="157" spans="1:4">
      <c r="A157" s="58">
        <v>22</v>
      </c>
      <c r="B157" s="59" t="s">
        <v>250</v>
      </c>
      <c r="C157" s="48"/>
      <c r="D157" s="49"/>
    </row>
    <row r="158" spans="1:4">
      <c r="A158" s="58">
        <v>23</v>
      </c>
      <c r="B158" s="59" t="s">
        <v>251</v>
      </c>
      <c r="C158" s="48"/>
      <c r="D158" s="49"/>
    </row>
    <row r="159" spans="1:4">
      <c r="A159" s="58">
        <v>24</v>
      </c>
      <c r="B159" s="59" t="s">
        <v>252</v>
      </c>
      <c r="C159" s="48"/>
      <c r="D159" s="49"/>
    </row>
    <row r="160" spans="1:4">
      <c r="A160" s="58">
        <v>25</v>
      </c>
      <c r="B160" s="59" t="s">
        <v>253</v>
      </c>
      <c r="C160" s="48"/>
      <c r="D160" s="49"/>
    </row>
    <row r="161" spans="1:4">
      <c r="A161" s="58">
        <v>26</v>
      </c>
      <c r="B161" s="59" t="s">
        <v>254</v>
      </c>
      <c r="C161" s="48"/>
      <c r="D161" s="49"/>
    </row>
    <row r="162" spans="1:4">
      <c r="A162" s="58">
        <v>27</v>
      </c>
      <c r="B162" s="59" t="s">
        <v>255</v>
      </c>
      <c r="C162" s="48"/>
      <c r="D162" s="49"/>
    </row>
    <row r="163" spans="1:4">
      <c r="A163" s="58">
        <v>28</v>
      </c>
      <c r="B163" s="59" t="s">
        <v>256</v>
      </c>
      <c r="C163" s="48"/>
      <c r="D163" s="49"/>
    </row>
    <row r="164" spans="1:4">
      <c r="A164" s="58">
        <v>29</v>
      </c>
      <c r="B164" s="59" t="s">
        <v>257</v>
      </c>
      <c r="C164" s="48"/>
      <c r="D164" s="49"/>
    </row>
    <row r="165" spans="1:4">
      <c r="A165" s="58">
        <v>30</v>
      </c>
      <c r="B165" s="59" t="s">
        <v>258</v>
      </c>
      <c r="C165" s="48"/>
      <c r="D165" s="49"/>
    </row>
    <row r="166" spans="1:4">
      <c r="A166" s="58">
        <v>31</v>
      </c>
      <c r="B166" s="59" t="s">
        <v>259</v>
      </c>
      <c r="C166" s="48"/>
      <c r="D166" s="49"/>
    </row>
    <row r="167" spans="1:4">
      <c r="A167" s="58">
        <v>32</v>
      </c>
      <c r="B167" s="59" t="s">
        <v>260</v>
      </c>
      <c r="C167" s="48"/>
      <c r="D167" s="49"/>
    </row>
    <row r="168" spans="1:4">
      <c r="A168" s="58">
        <v>33</v>
      </c>
      <c r="B168" s="59" t="s">
        <v>261</v>
      </c>
      <c r="C168" s="48"/>
      <c r="D168" s="49"/>
    </row>
    <row r="169" spans="1:4">
      <c r="A169" s="58">
        <v>34</v>
      </c>
      <c r="B169" s="59" t="s">
        <v>262</v>
      </c>
      <c r="C169" s="48"/>
      <c r="D169" s="49"/>
    </row>
    <row r="170" spans="1:4">
      <c r="A170" s="58">
        <v>35</v>
      </c>
      <c r="B170" s="59" t="s">
        <v>263</v>
      </c>
      <c r="C170" s="48"/>
      <c r="D170" s="49"/>
    </row>
    <row r="171" spans="1:4">
      <c r="A171" s="58">
        <v>36</v>
      </c>
      <c r="B171" s="59" t="s">
        <v>264</v>
      </c>
      <c r="C171" s="48"/>
      <c r="D171" s="49"/>
    </row>
    <row r="172" spans="1:4">
      <c r="A172" s="58">
        <v>37</v>
      </c>
      <c r="B172" s="59" t="s">
        <v>265</v>
      </c>
      <c r="C172" s="48"/>
      <c r="D172" s="49"/>
    </row>
    <row r="173" spans="1:4">
      <c r="A173" s="58">
        <v>38</v>
      </c>
      <c r="B173" s="59" t="s">
        <v>266</v>
      </c>
      <c r="C173" s="48"/>
      <c r="D173" s="49"/>
    </row>
    <row r="174" spans="1:4">
      <c r="A174" s="58">
        <v>39</v>
      </c>
      <c r="B174" s="59" t="s">
        <v>267</v>
      </c>
      <c r="C174" s="48"/>
      <c r="D174" s="49"/>
    </row>
    <row r="175" spans="1:4">
      <c r="A175" s="58">
        <v>40</v>
      </c>
      <c r="B175" s="59" t="s">
        <v>268</v>
      </c>
      <c r="C175" s="48"/>
      <c r="D175" s="49"/>
    </row>
    <row r="176" spans="1:4">
      <c r="A176" s="58">
        <v>41</v>
      </c>
      <c r="B176" s="59" t="s">
        <v>269</v>
      </c>
      <c r="C176" s="48"/>
      <c r="D176" s="49"/>
    </row>
    <row r="177" spans="1:4">
      <c r="A177" s="58">
        <v>42</v>
      </c>
      <c r="B177" s="59" t="s">
        <v>270</v>
      </c>
      <c r="C177" s="48"/>
      <c r="D177" s="49"/>
    </row>
    <row r="178" spans="1:4">
      <c r="A178" s="58">
        <v>43</v>
      </c>
      <c r="B178" s="59" t="s">
        <v>271</v>
      </c>
      <c r="C178" s="48"/>
      <c r="D178" s="49"/>
    </row>
    <row r="179" spans="1:4">
      <c r="A179" s="58">
        <v>44</v>
      </c>
      <c r="B179" s="59" t="s">
        <v>272</v>
      </c>
      <c r="C179" s="48"/>
      <c r="D179" s="49"/>
    </row>
    <row r="180" spans="1:4">
      <c r="A180" s="58">
        <v>45</v>
      </c>
      <c r="B180" s="59" t="s">
        <v>273</v>
      </c>
      <c r="C180" s="48"/>
      <c r="D180" s="49"/>
    </row>
    <row r="181" spans="1:4">
      <c r="A181" s="58">
        <v>46</v>
      </c>
      <c r="B181" s="59" t="s">
        <v>274</v>
      </c>
      <c r="C181" s="48"/>
      <c r="D181" s="49"/>
    </row>
    <row r="182" spans="1:4">
      <c r="A182" s="58">
        <v>47</v>
      </c>
      <c r="B182" s="59" t="s">
        <v>275</v>
      </c>
      <c r="C182" s="48"/>
      <c r="D182" s="49"/>
    </row>
    <row r="183" spans="1:4">
      <c r="A183" s="58">
        <v>48</v>
      </c>
      <c r="B183" s="59" t="s">
        <v>276</v>
      </c>
      <c r="C183" s="48"/>
      <c r="D183" s="49"/>
    </row>
    <row r="184" spans="1:4">
      <c r="A184" s="58">
        <v>49</v>
      </c>
      <c r="B184" s="59" t="s">
        <v>277</v>
      </c>
      <c r="C184" s="48"/>
      <c r="D184" s="49"/>
    </row>
    <row r="185" spans="1:4">
      <c r="A185" s="58">
        <v>50</v>
      </c>
      <c r="B185" s="59" t="s">
        <v>278</v>
      </c>
      <c r="C185" s="48"/>
      <c r="D185" s="49"/>
    </row>
    <row r="186" spans="1:4">
      <c r="A186" s="58">
        <v>51</v>
      </c>
      <c r="B186" s="59" t="s">
        <v>279</v>
      </c>
      <c r="C186" s="48"/>
      <c r="D186" s="49"/>
    </row>
    <row r="187" spans="1:4">
      <c r="A187" s="58">
        <v>52</v>
      </c>
      <c r="B187" s="59" t="s">
        <v>280</v>
      </c>
      <c r="C187" s="48"/>
      <c r="D187" s="49"/>
    </row>
    <row r="188" spans="1:4">
      <c r="A188" s="58">
        <v>53</v>
      </c>
      <c r="B188" s="59" t="s">
        <v>281</v>
      </c>
      <c r="C188" s="48"/>
      <c r="D188" s="49"/>
    </row>
    <row r="189" spans="1:4">
      <c r="A189" s="58">
        <v>54</v>
      </c>
      <c r="B189" s="59" t="s">
        <v>282</v>
      </c>
      <c r="C189" s="48"/>
      <c r="D189" s="49"/>
    </row>
    <row r="190" spans="1:4">
      <c r="A190" s="58">
        <v>55</v>
      </c>
      <c r="B190" s="59" t="s">
        <v>283</v>
      </c>
      <c r="C190" s="48"/>
      <c r="D190" s="49"/>
    </row>
    <row r="191" spans="1:4">
      <c r="A191" s="58">
        <v>56</v>
      </c>
      <c r="B191" s="59" t="s">
        <v>284</v>
      </c>
      <c r="C191" s="48"/>
      <c r="D191" s="49"/>
    </row>
    <row r="192" spans="1:4">
      <c r="A192" s="58">
        <v>57</v>
      </c>
      <c r="B192" s="59" t="s">
        <v>285</v>
      </c>
      <c r="C192" s="48"/>
      <c r="D192" s="49"/>
    </row>
    <row r="193" spans="1:4">
      <c r="A193" s="58">
        <v>58</v>
      </c>
      <c r="B193" s="59" t="s">
        <v>286</v>
      </c>
      <c r="C193" s="48"/>
      <c r="D193" s="49"/>
    </row>
    <row r="194" spans="1:4">
      <c r="A194" s="58">
        <v>59</v>
      </c>
      <c r="B194" s="59" t="s">
        <v>287</v>
      </c>
      <c r="C194" s="48"/>
      <c r="D194" s="49"/>
    </row>
    <row r="195" spans="1:4">
      <c r="A195" s="58">
        <v>60</v>
      </c>
      <c r="B195" s="59" t="s">
        <v>288</v>
      </c>
      <c r="C195" s="48"/>
      <c r="D195" s="49"/>
    </row>
    <row r="196" spans="1:4">
      <c r="A196" s="58">
        <v>61</v>
      </c>
      <c r="B196" s="59" t="s">
        <v>289</v>
      </c>
      <c r="C196" s="48"/>
      <c r="D196" s="49"/>
    </row>
    <row r="197" spans="1:4">
      <c r="A197" s="58">
        <v>62</v>
      </c>
      <c r="B197" s="59" t="s">
        <v>290</v>
      </c>
      <c r="C197" s="48"/>
      <c r="D197" s="49"/>
    </row>
    <row r="198" spans="1:4">
      <c r="A198" s="58">
        <v>63</v>
      </c>
      <c r="B198" s="59" t="s">
        <v>291</v>
      </c>
      <c r="C198" s="48"/>
      <c r="D198" s="49"/>
    </row>
    <row r="199" spans="1:4">
      <c r="A199" s="58">
        <v>64</v>
      </c>
      <c r="B199" s="59" t="s">
        <v>292</v>
      </c>
      <c r="C199" s="48"/>
      <c r="D199" s="49"/>
    </row>
    <row r="200" spans="1:4">
      <c r="A200" s="58">
        <v>65</v>
      </c>
      <c r="B200" s="59" t="s">
        <v>293</v>
      </c>
      <c r="C200" s="48"/>
      <c r="D200" s="49"/>
    </row>
    <row r="201" spans="1:4">
      <c r="A201" s="58">
        <v>66</v>
      </c>
      <c r="B201" s="59" t="s">
        <v>294</v>
      </c>
      <c r="C201" s="48"/>
      <c r="D201" s="49"/>
    </row>
    <row r="202" spans="1:4">
      <c r="A202" s="58">
        <v>67</v>
      </c>
      <c r="B202" s="59" t="s">
        <v>295</v>
      </c>
      <c r="C202" s="48"/>
      <c r="D202" s="49"/>
    </row>
    <row r="203" spans="1:4">
      <c r="A203" s="58">
        <v>68</v>
      </c>
      <c r="B203" s="59" t="s">
        <v>296</v>
      </c>
      <c r="C203" s="48"/>
      <c r="D203" s="49"/>
    </row>
    <row r="204" spans="1:4">
      <c r="A204" s="58">
        <v>69</v>
      </c>
      <c r="B204" s="59" t="s">
        <v>297</v>
      </c>
      <c r="C204" s="48"/>
      <c r="D204" s="49"/>
    </row>
    <row r="205" spans="1:4">
      <c r="A205" s="58">
        <v>70</v>
      </c>
      <c r="B205" s="59" t="s">
        <v>298</v>
      </c>
      <c r="C205" s="48"/>
      <c r="D205" s="49"/>
    </row>
    <row r="206" spans="1:4">
      <c r="A206" s="58">
        <v>71</v>
      </c>
      <c r="B206" s="59" t="s">
        <v>299</v>
      </c>
      <c r="C206" s="48"/>
      <c r="D206" s="49"/>
    </row>
    <row r="207" spans="1:4">
      <c r="A207" s="58">
        <v>72</v>
      </c>
      <c r="B207" s="59" t="s">
        <v>300</v>
      </c>
      <c r="C207" s="48"/>
      <c r="D207" s="49"/>
    </row>
    <row r="208" spans="1:4">
      <c r="A208" s="58">
        <v>73</v>
      </c>
      <c r="B208" s="59" t="s">
        <v>301</v>
      </c>
      <c r="C208" s="48"/>
      <c r="D208" s="49"/>
    </row>
    <row r="209" spans="1:4">
      <c r="A209" s="58">
        <v>74</v>
      </c>
      <c r="B209" s="59" t="s">
        <v>302</v>
      </c>
      <c r="C209" s="48"/>
      <c r="D209" s="49"/>
    </row>
    <row r="210" spans="1:4">
      <c r="A210" s="58">
        <v>75</v>
      </c>
      <c r="B210" s="59" t="s">
        <v>303</v>
      </c>
      <c r="C210" s="48"/>
      <c r="D210" s="49"/>
    </row>
    <row r="211" spans="1:4">
      <c r="A211" s="58">
        <v>76</v>
      </c>
      <c r="B211" s="59" t="s">
        <v>304</v>
      </c>
      <c r="C211" s="48"/>
      <c r="D211" s="49"/>
    </row>
    <row r="212" spans="1:4">
      <c r="A212" s="58">
        <v>77</v>
      </c>
      <c r="B212" s="59" t="s">
        <v>305</v>
      </c>
      <c r="C212" s="48"/>
      <c r="D212" s="49"/>
    </row>
    <row r="213" spans="1:4">
      <c r="A213" s="58">
        <v>78</v>
      </c>
      <c r="B213" s="59" t="s">
        <v>306</v>
      </c>
      <c r="C213" s="48"/>
      <c r="D213" s="49"/>
    </row>
    <row r="214" spans="1:4">
      <c r="A214" s="58">
        <v>79</v>
      </c>
      <c r="B214" s="59" t="s">
        <v>307</v>
      </c>
      <c r="C214" s="48"/>
      <c r="D214" s="49"/>
    </row>
    <row r="215" spans="1:4">
      <c r="A215" s="58">
        <v>80</v>
      </c>
      <c r="B215" s="59" t="s">
        <v>308</v>
      </c>
      <c r="C215" s="48"/>
      <c r="D215" s="49"/>
    </row>
    <row r="216" spans="1:4">
      <c r="A216" s="58">
        <v>81</v>
      </c>
      <c r="B216" s="59" t="s">
        <v>309</v>
      </c>
      <c r="C216" s="48"/>
      <c r="D216" s="49"/>
    </row>
    <row r="217" spans="1:4">
      <c r="A217" s="58">
        <v>82</v>
      </c>
      <c r="B217" s="59" t="s">
        <v>310</v>
      </c>
      <c r="C217" s="48"/>
      <c r="D217" s="49"/>
    </row>
    <row r="218" spans="1:4">
      <c r="A218" s="58">
        <v>83</v>
      </c>
      <c r="B218" s="59" t="s">
        <v>311</v>
      </c>
      <c r="C218" s="48"/>
      <c r="D218" s="49"/>
    </row>
    <row r="219" spans="1:4">
      <c r="A219" s="58">
        <v>84</v>
      </c>
      <c r="B219" s="59" t="s">
        <v>312</v>
      </c>
      <c r="C219" s="48"/>
      <c r="D219" s="49"/>
    </row>
    <row r="220" spans="1:4">
      <c r="A220" s="58">
        <v>85</v>
      </c>
      <c r="B220" s="59" t="s">
        <v>313</v>
      </c>
      <c r="C220" s="48"/>
      <c r="D220" s="49"/>
    </row>
    <row r="221" spans="1:4">
      <c r="A221" s="58">
        <v>86</v>
      </c>
      <c r="B221" s="59" t="s">
        <v>314</v>
      </c>
      <c r="C221" s="48"/>
      <c r="D221" s="49"/>
    </row>
    <row r="222" spans="1:4">
      <c r="A222" s="58">
        <v>87</v>
      </c>
      <c r="B222" s="59" t="s">
        <v>315</v>
      </c>
      <c r="C222" s="48"/>
      <c r="D222" s="49"/>
    </row>
    <row r="223" spans="1:4">
      <c r="A223" s="58">
        <v>88</v>
      </c>
      <c r="B223" s="59" t="s">
        <v>316</v>
      </c>
      <c r="C223" s="48"/>
      <c r="D223" s="49"/>
    </row>
    <row r="224" spans="1:4">
      <c r="A224" s="58">
        <v>89</v>
      </c>
      <c r="B224" s="59" t="s">
        <v>317</v>
      </c>
      <c r="C224" s="48"/>
      <c r="D224" s="49"/>
    </row>
    <row r="225" spans="1:4">
      <c r="A225" s="58">
        <v>90</v>
      </c>
      <c r="B225" s="59" t="s">
        <v>318</v>
      </c>
      <c r="C225" s="48"/>
      <c r="D225" s="49"/>
    </row>
    <row r="226" spans="1:4">
      <c r="A226" s="58">
        <v>91</v>
      </c>
      <c r="B226" s="59" t="s">
        <v>319</v>
      </c>
      <c r="C226" s="48"/>
      <c r="D226" s="49"/>
    </row>
    <row r="227" spans="1:4">
      <c r="A227" s="58">
        <v>92</v>
      </c>
      <c r="B227" s="59" t="s">
        <v>320</v>
      </c>
      <c r="C227" s="48"/>
      <c r="D227" s="49"/>
    </row>
    <row r="228" spans="1:4">
      <c r="A228" s="58">
        <v>93</v>
      </c>
      <c r="B228" s="59" t="s">
        <v>321</v>
      </c>
      <c r="C228" s="48"/>
      <c r="D228" s="49"/>
    </row>
    <row r="229" spans="1:4">
      <c r="A229" s="58">
        <v>94</v>
      </c>
      <c r="B229" s="59" t="s">
        <v>322</v>
      </c>
      <c r="C229" s="48"/>
      <c r="D229" s="49"/>
    </row>
    <row r="230" spans="1:4">
      <c r="A230" s="58">
        <v>95</v>
      </c>
      <c r="B230" s="59" t="s">
        <v>323</v>
      </c>
      <c r="C230" s="48"/>
      <c r="D230" s="49"/>
    </row>
    <row r="231" spans="1:4">
      <c r="A231" s="58">
        <v>96</v>
      </c>
      <c r="B231" s="59" t="s">
        <v>324</v>
      </c>
      <c r="C231" s="48"/>
      <c r="D231" s="49"/>
    </row>
    <row r="232" spans="1:4">
      <c r="A232" s="58">
        <v>97</v>
      </c>
      <c r="B232" s="59" t="s">
        <v>325</v>
      </c>
      <c r="C232" s="48"/>
      <c r="D232" s="49"/>
    </row>
    <row r="233" spans="1:4">
      <c r="A233" s="58">
        <v>98</v>
      </c>
      <c r="B233" s="59" t="s">
        <v>326</v>
      </c>
      <c r="C233" s="48"/>
      <c r="D233" s="49"/>
    </row>
    <row r="234" spans="1:4">
      <c r="A234" s="58">
        <v>99</v>
      </c>
      <c r="B234" s="59" t="s">
        <v>327</v>
      </c>
      <c r="C234" s="48"/>
      <c r="D234" s="49"/>
    </row>
    <row r="235" spans="1:4" ht="13.5" thickBot="1">
      <c r="A235" s="61">
        <v>100</v>
      </c>
      <c r="B235" s="62" t="s">
        <v>328</v>
      </c>
      <c r="C235" s="63"/>
      <c r="D235" s="64"/>
    </row>
  </sheetData>
  <sheetProtection password="DB66" sheet="1" selectLockedCells="1"/>
  <customSheetViews>
    <customSheetView guid="{D16ECB37-EC28-43FE-BD47-3A7114793C46}" hiddenColumns="1" state="hidden">
      <pane xSplit="23.225806451612904" topLeftCell="W1"/>
      <selection activeCell="P6" sqref="P6:S6"/>
      <pageMargins left="0.75" right="0.75" top="1" bottom="1" header="0.5" footer="0.5"/>
      <pageSetup orientation="portrait" r:id="rId1"/>
      <headerFooter alignWithMargins="0"/>
    </customSheetView>
    <customSheetView guid="{3A279989-B775-4FE0-B80B-D9B19EF06FB8}" hiddenColumns="1" state="hidden">
      <pane xSplit="23.225806451612904" topLeftCell="W1"/>
      <selection activeCell="P6" sqref="P6:S6"/>
      <pageMargins left="0.75" right="0.75" top="1" bottom="1" header="0.5" footer="0.5"/>
      <pageSetup orientation="portrait" r:id="rId2"/>
      <headerFooter alignWithMargins="0"/>
    </customSheetView>
    <customSheetView guid="{94091156-7D66-41B0-B463-5F36D4BD634D}" hiddenColumns="1" state="hidden">
      <pane xSplit="23.225806451612904" topLeftCell="W1"/>
      <selection activeCell="P6" sqref="P6:S6"/>
      <pageMargins left="0.75" right="0.75" top="1" bottom="1" header="0.5" footer="0.5"/>
      <pageSetup orientation="portrait" r:id="rId3"/>
      <headerFooter alignWithMargins="0"/>
    </customSheetView>
    <customSheetView guid="{67D3F443-CBF6-4C3B-9EBA-4FC7CEE92243}" hiddenColumns="1" state="hidden">
      <pane xSplit="23.225806451612904" topLeftCell="W1"/>
      <selection activeCell="P6" sqref="P6:S6"/>
      <pageMargins left="0.75" right="0.75" top="1" bottom="1" header="0.5" footer="0.5"/>
      <pageSetup orientation="portrait" r:id="rId4"/>
      <headerFooter alignWithMargins="0"/>
    </customSheetView>
    <customSheetView guid="{8FC47E04-BCF9-4504-9FDA-F8529AE0A203}" hiddenColumns="1" state="hidden">
      <pane xSplit="23.225806451612904" topLeftCell="W1"/>
      <selection activeCell="P6" sqref="P6:S6"/>
      <pageMargins left="0.75" right="0.75" top="1" bottom="1" header="0.5" footer="0.5"/>
      <pageSetup orientation="portrait" r:id="rId5"/>
      <headerFooter alignWithMargins="0"/>
    </customSheetView>
    <customSheetView guid="{B1DC5269-D889-4438-853D-005C3B580A35}" hiddenColumns="1" state="hidden" topLeftCell="A7">
      <pane xSplit="23.225806451612904" topLeftCell="W1"/>
      <selection activeCell="P6" sqref="P6:S6"/>
      <pageMargins left="0.75" right="0.75" top="1" bottom="1" header="0.5" footer="0.5"/>
      <pageSetup orientation="portrait" r:id="rId6"/>
      <headerFooter alignWithMargins="0"/>
    </customSheetView>
    <customSheetView guid="{A0F82AFD-A75A-45C4-A55A-D8EC84E8392D}" hiddenColumns="1" state="hidden" topLeftCell="A7">
      <pane xSplit="23.225806451612904" topLeftCell="W1"/>
      <selection activeCell="P6" sqref="P6:S6"/>
      <pageMargins left="0.75" right="0.75" top="1" bottom="1" header="0.5" footer="0.5"/>
      <pageSetup orientation="portrait" r:id="rId7"/>
      <headerFooter alignWithMargins="0"/>
    </customSheetView>
    <customSheetView guid="{334BFE7B-729F-4B5F-BBFA-FE5871D8551A}" hiddenColumns="1" state="hidden" topLeftCell="A7">
      <pane xSplit="22.710526315789473" topLeftCell="W1"/>
      <selection activeCell="P6" sqref="P6:S6"/>
      <pageMargins left="0.75" right="0.75" top="1" bottom="1" header="0.5" footer="0.5"/>
      <pageSetup orientation="portrait" r:id="rId8"/>
      <headerFooter alignWithMargins="0"/>
    </customSheetView>
    <customSheetView guid="{F34A69E2-31EE-443F-8E78-A31E3AA3BE2B}" hiddenColumns="1" state="hidden" topLeftCell="A7">
      <pane xSplit="22.593220338983052" topLeftCell="W1"/>
      <selection activeCell="P6" sqref="P6:S6"/>
      <pageMargins left="0.75" right="0.75" top="1" bottom="1" header="0.5" footer="0.5"/>
      <pageSetup orientation="portrait" r:id="rId9"/>
      <headerFooter alignWithMargins="0"/>
    </customSheetView>
    <customSheetView guid="{C5506FC7-8A4D-43D0-A0D5-B323816310B7}" hiddenColumns="1" state="hidden" topLeftCell="A7">
      <pane xSplit="23.225806451612904" topLeftCell="W1"/>
      <selection activeCell="P6" sqref="P6:S6"/>
      <pageMargins left="0.75" right="0.75" top="1" bottom="1" header="0.5" footer="0.5"/>
      <pageSetup orientation="portrait" r:id="rId10"/>
      <headerFooter alignWithMargins="0"/>
    </customSheetView>
    <customSheetView guid="{3E286A90-B39B-4EF7-ADAF-AD9055F4EE3F}" hiddenColumns="1" state="hidden" topLeftCell="A7">
      <pane xSplit="23.225806451612904" topLeftCell="W1"/>
      <selection activeCell="P6" sqref="P6:S6"/>
      <pageMargins left="0.75" right="0.75" top="1" bottom="1" header="0.5" footer="0.5"/>
      <pageSetup orientation="portrait" r:id="rId11"/>
      <headerFooter alignWithMargins="0"/>
    </customSheetView>
    <customSheetView guid="{F9C00FCC-B928-44A4-AE8D-3790B3A7FE91}" hiddenColumns="1" state="hidden" topLeftCell="A7">
      <pane xSplit="23.225806451612904" topLeftCell="W1"/>
      <selection activeCell="P6" sqref="P6:S6"/>
      <pageMargins left="0.75" right="0.75" top="1" bottom="1" header="0.5" footer="0.5"/>
      <pageSetup orientation="portrait" r:id="rId12"/>
      <headerFooter alignWithMargins="0"/>
    </customSheetView>
    <customSheetView guid="{F9504563-F4B8-4B08-8DF4-BD6D3D1F49DF}" hiddenColumns="1" state="hidden" topLeftCell="A7">
      <pane xSplit="23.225806451612904" topLeftCell="W1"/>
      <selection activeCell="P6" sqref="P6:S6"/>
      <pageMargins left="0.75" right="0.75" top="1" bottom="1" header="0.5" footer="0.5"/>
      <pageSetup orientation="portrait" r:id="rId13"/>
      <headerFooter alignWithMargins="0"/>
    </customSheetView>
    <customSheetView guid="{AB88AE96-2A5B-4A72-8703-28C9E47DF5A8}" hiddenColumns="1" state="hidden">
      <pane xSplit="23.225806451612904" topLeftCell="W1"/>
      <selection activeCell="P6" sqref="P6:S6"/>
      <pageMargins left="0.75" right="0.75" top="1" bottom="1" header="0.5" footer="0.5"/>
      <pageSetup orientation="portrait" r:id="rId14"/>
      <headerFooter alignWithMargins="0"/>
    </customSheetView>
    <customSheetView guid="{BAC42A29-45E6-4402-B726-C3D139198BC5}" hiddenColumns="1" state="hidden">
      <pane xSplit="14.939393939393939" topLeftCell="W1"/>
      <selection activeCell="P6" sqref="P6:S6"/>
      <pageMargins left="0.75" right="0.75" top="1" bottom="1" header="0.5" footer="0.5"/>
      <pageSetup orientation="portrait" r:id="rId15"/>
      <headerFooter alignWithMargins="0"/>
    </customSheetView>
    <customSheetView guid="{1D1BEC92-0584-42FC-833F-7509E5F404C5}" hiddenColumns="1" state="hidden">
      <pane xSplit="15.377777777777778" topLeftCell="W1"/>
      <selection activeCell="P6" sqref="P6:S6"/>
      <pageMargins left="0.75" right="0.75" top="1" bottom="1" header="0.5" footer="0.5"/>
      <pageSetup orientation="portrait" r:id="rId16"/>
      <headerFooter alignWithMargins="0"/>
    </customSheetView>
  </customSheetViews>
  <mergeCells count="14">
    <mergeCell ref="A124:B124"/>
    <mergeCell ref="A125:B125"/>
    <mergeCell ref="A127:D127"/>
    <mergeCell ref="A3:B3"/>
    <mergeCell ref="F3:G3"/>
    <mergeCell ref="A6:D6"/>
    <mergeCell ref="F6:I6"/>
    <mergeCell ref="P6:S6"/>
    <mergeCell ref="U6:AA6"/>
    <mergeCell ref="U7:AA7"/>
    <mergeCell ref="P3:Q3"/>
    <mergeCell ref="A4:B4"/>
    <mergeCell ref="K3:L3"/>
    <mergeCell ref="K6:N6"/>
  </mergeCells>
  <pageMargins left="0.75" right="0.75" top="1" bottom="1" header="0.5" footer="0.5"/>
  <pageSetup orientation="portrait" r:id="rId1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21"/>
  <sheetViews>
    <sheetView view="pageBreakPreview" zoomScale="85" zoomScaleNormal="85" workbookViewId="0">
      <selection activeCell="B6" sqref="B6"/>
    </sheetView>
  </sheetViews>
  <sheetFormatPr defaultColWidth="10.28515625" defaultRowHeight="16.5"/>
  <cols>
    <col min="1" max="1" width="10.28515625" style="34"/>
    <col min="2" max="2" width="30.7109375" style="35" customWidth="1"/>
    <col min="3" max="3" width="26.140625" style="35" customWidth="1"/>
    <col min="4" max="5" width="17.85546875" style="35" customWidth="1"/>
    <col min="6" max="16384" width="10.28515625" style="21"/>
  </cols>
  <sheetData>
    <row r="1" spans="1:6">
      <c r="A1" s="19"/>
      <c r="B1" s="20"/>
      <c r="C1" s="20"/>
      <c r="D1" s="20"/>
      <c r="E1" s="20"/>
    </row>
    <row r="2" spans="1:6" ht="21.95" customHeight="1">
      <c r="A2" s="1406" t="s">
        <v>138</v>
      </c>
      <c r="B2" s="1406"/>
      <c r="C2" s="1406"/>
      <c r="D2" s="1407"/>
      <c r="E2" s="37"/>
    </row>
    <row r="3" spans="1:6">
      <c r="A3" s="19"/>
      <c r="B3" s="20"/>
      <c r="C3" s="20"/>
      <c r="D3" s="20"/>
      <c r="E3" s="20"/>
    </row>
    <row r="4" spans="1:6" ht="30">
      <c r="A4" s="22" t="s">
        <v>122</v>
      </c>
      <c r="B4" s="23" t="s">
        <v>123</v>
      </c>
      <c r="C4" s="22" t="s">
        <v>119</v>
      </c>
      <c r="D4" s="22" t="s">
        <v>139</v>
      </c>
      <c r="E4" s="22" t="s">
        <v>140</v>
      </c>
    </row>
    <row r="5" spans="1:6" ht="18" customHeight="1">
      <c r="A5" s="24" t="s">
        <v>7</v>
      </c>
      <c r="B5" s="24" t="s">
        <v>8</v>
      </c>
      <c r="C5" s="24" t="s">
        <v>9</v>
      </c>
      <c r="D5" s="24" t="s">
        <v>10</v>
      </c>
      <c r="E5" s="24" t="s">
        <v>137</v>
      </c>
    </row>
    <row r="6" spans="1:6" ht="45" customHeight="1">
      <c r="A6" s="26">
        <v>1</v>
      </c>
      <c r="B6" s="27"/>
      <c r="C6" s="28"/>
      <c r="D6" s="29"/>
      <c r="E6" s="30">
        <f t="shared" ref="E6:E15" si="0">C6*D6</f>
        <v>0</v>
      </c>
    </row>
    <row r="7" spans="1:6" ht="45" customHeight="1">
      <c r="A7" s="26">
        <v>2</v>
      </c>
      <c r="B7" s="27"/>
      <c r="C7" s="28"/>
      <c r="D7" s="29"/>
      <c r="E7" s="30">
        <f t="shared" si="0"/>
        <v>0</v>
      </c>
    </row>
    <row r="8" spans="1:6" ht="45" customHeight="1">
      <c r="A8" s="26">
        <v>3</v>
      </c>
      <c r="B8" s="27"/>
      <c r="C8" s="28"/>
      <c r="D8" s="29"/>
      <c r="E8" s="30">
        <f t="shared" si="0"/>
        <v>0</v>
      </c>
    </row>
    <row r="9" spans="1:6" ht="45" customHeight="1">
      <c r="A9" s="26">
        <v>4</v>
      </c>
      <c r="B9" s="27"/>
      <c r="C9" s="28"/>
      <c r="D9" s="29"/>
      <c r="E9" s="30">
        <f t="shared" si="0"/>
        <v>0</v>
      </c>
    </row>
    <row r="10" spans="1:6" ht="45" customHeight="1">
      <c r="A10" s="26">
        <v>5</v>
      </c>
      <c r="B10" s="27"/>
      <c r="C10" s="28"/>
      <c r="D10" s="29"/>
      <c r="E10" s="30">
        <f t="shared" si="0"/>
        <v>0</v>
      </c>
    </row>
    <row r="11" spans="1:6" ht="45" customHeight="1">
      <c r="A11" s="26">
        <v>6</v>
      </c>
      <c r="B11" s="27"/>
      <c r="C11" s="28"/>
      <c r="D11" s="29"/>
      <c r="E11" s="30">
        <f t="shared" si="0"/>
        <v>0</v>
      </c>
    </row>
    <row r="12" spans="1:6" ht="45" customHeight="1">
      <c r="A12" s="26">
        <v>7</v>
      </c>
      <c r="B12" s="27"/>
      <c r="C12" s="28"/>
      <c r="D12" s="29"/>
      <c r="E12" s="30">
        <f t="shared" si="0"/>
        <v>0</v>
      </c>
    </row>
    <row r="13" spans="1:6" ht="45" customHeight="1">
      <c r="A13" s="26">
        <v>8</v>
      </c>
      <c r="B13" s="27"/>
      <c r="C13" s="28"/>
      <c r="D13" s="29"/>
      <c r="E13" s="30">
        <f t="shared" si="0"/>
        <v>0</v>
      </c>
    </row>
    <row r="14" spans="1:6" ht="45" customHeight="1">
      <c r="A14" s="26">
        <v>9</v>
      </c>
      <c r="B14" s="27"/>
      <c r="C14" s="28"/>
      <c r="D14" s="29"/>
      <c r="E14" s="30">
        <f t="shared" si="0"/>
        <v>0</v>
      </c>
    </row>
    <row r="15" spans="1:6" ht="45" customHeight="1">
      <c r="A15" s="26">
        <v>10</v>
      </c>
      <c r="B15" s="27"/>
      <c r="C15" s="28"/>
      <c r="D15" s="29"/>
      <c r="E15" s="30">
        <f t="shared" si="0"/>
        <v>0</v>
      </c>
    </row>
    <row r="16" spans="1:6" ht="45" customHeight="1">
      <c r="A16" s="31"/>
      <c r="B16" s="32" t="s">
        <v>129</v>
      </c>
      <c r="C16" s="32"/>
      <c r="D16" s="32"/>
      <c r="E16" s="32">
        <f>SUM(E6:E15)</f>
        <v>0</v>
      </c>
      <c r="F16" s="33"/>
    </row>
    <row r="17" ht="30" customHeight="1"/>
    <row r="18" ht="30" customHeight="1"/>
    <row r="19" ht="30" customHeight="1"/>
    <row r="20" ht="30" customHeight="1"/>
    <row r="21" ht="30" customHeight="1"/>
  </sheetData>
  <sheetProtection password="A1B6" sheet="1" objects="1" scenarios="1" formatColumns="0" formatRows="0" selectLockedCells="1"/>
  <customSheetViews>
    <customSheetView guid="{D16ECB37-EC28-43FE-BD47-3A7114793C46}" scale="85" showPageBreaks="1" printArea="1" state="hidden" view="pageBreakPreview">
      <selection activeCell="B6" sqref="B6"/>
      <pageMargins left="0.75" right="0.75" top="0.65" bottom="1" header="0.5" footer="0.5"/>
      <pageSetup scale="86" orientation="portrait" r:id="rId1"/>
      <headerFooter alignWithMargins="0"/>
    </customSheetView>
    <customSheetView guid="{3A279989-B775-4FE0-B80B-D9B19EF06FB8}" scale="85" showPageBreaks="1" printArea="1" state="hidden" view="pageBreakPreview">
      <selection activeCell="B6" sqref="B6"/>
      <pageMargins left="0.75" right="0.75" top="0.65" bottom="1" header="0.5" footer="0.5"/>
      <pageSetup scale="86" orientation="portrait" r:id="rId2"/>
      <headerFooter alignWithMargins="0"/>
    </customSheetView>
    <customSheetView guid="{94091156-7D66-41B0-B463-5F36D4BD634D}" scale="85" showPageBreaks="1" printArea="1" state="hidden" view="pageBreakPreview">
      <selection activeCell="B6" sqref="B6"/>
      <pageMargins left="0.75" right="0.75" top="0.65" bottom="1" header="0.5" footer="0.5"/>
      <pageSetup scale="86" orientation="portrait" r:id="rId3"/>
      <headerFooter alignWithMargins="0"/>
    </customSheetView>
    <customSheetView guid="{67D3F443-CBF6-4C3B-9EBA-4FC7CEE92243}" scale="85" showPageBreaks="1" printArea="1" state="hidden" view="pageBreakPreview">
      <selection activeCell="B6" sqref="B6"/>
      <pageMargins left="0.75" right="0.75" top="0.65" bottom="1" header="0.5" footer="0.5"/>
      <pageSetup scale="86" orientation="portrait" r:id="rId4"/>
      <headerFooter alignWithMargins="0"/>
    </customSheetView>
    <customSheetView guid="{8FC47E04-BCF9-4504-9FDA-F8529AE0A203}" scale="85" showPageBreaks="1" printArea="1" state="hidden" view="pageBreakPreview">
      <selection activeCell="B6" sqref="B6"/>
      <pageMargins left="0.75" right="0.75" top="0.65" bottom="1" header="0.5" footer="0.5"/>
      <pageSetup scale="86" orientation="portrait" r:id="rId5"/>
      <headerFooter alignWithMargins="0"/>
    </customSheetView>
    <customSheetView guid="{B1DC5269-D889-4438-853D-005C3B580A35}" scale="85" showPageBreaks="1" printArea="1" view="pageBreakPreview">
      <selection activeCell="B3" sqref="B3:E3"/>
      <pageMargins left="0.75" right="0.75" top="0.65" bottom="1" header="0.5" footer="0.5"/>
      <pageSetup scale="86" orientation="portrait" r:id="rId6"/>
      <headerFooter alignWithMargins="0"/>
    </customSheetView>
    <customSheetView guid="{A0F82AFD-A75A-45C4-A55A-D8EC84E8392D}" scale="85" showPageBreaks="1" printArea="1" view="pageBreakPreview">
      <selection activeCell="B9" sqref="B9"/>
      <pageMargins left="0.75" right="0.75" top="0.65" bottom="1" header="0.5" footer="0.5"/>
      <pageSetup scale="86" orientation="portrait" r:id="rId7"/>
      <headerFooter alignWithMargins="0"/>
    </customSheetView>
    <customSheetView guid="{334BFE7B-729F-4B5F-BBFA-FE5871D8551A}" scale="85" showPageBreaks="1" printArea="1" view="pageBreakPreview">
      <selection activeCell="B10" sqref="B10"/>
      <pageMargins left="0.75" right="0.75" top="0.65" bottom="1" header="0.5" footer="0.5"/>
      <pageSetup scale="86" orientation="portrait" r:id="rId8"/>
      <headerFooter alignWithMargins="0"/>
    </customSheetView>
    <customSheetView guid="{F34A69E2-31EE-443F-8E78-A31E3AA3BE2B}" scale="85" showPageBreaks="1" printArea="1" view="pageBreakPreview">
      <selection activeCell="B10" sqref="B10"/>
      <pageMargins left="0.75" right="0.75" top="0.65" bottom="1" header="0.5" footer="0.5"/>
      <pageSetup scale="86" orientation="portrait" r:id="rId9"/>
      <headerFooter alignWithMargins="0"/>
    </customSheetView>
    <customSheetView guid="{C5506FC7-8A4D-43D0-A0D5-B323816310B7}" scale="85" showPageBreaks="1" printArea="1" view="pageBreakPreview">
      <selection activeCell="B6" sqref="B6"/>
      <pageMargins left="0.75" right="0.75" top="0.65" bottom="1" header="0.5" footer="0.5"/>
      <pageSetup scale="86" orientation="portrait" r:id="rId10"/>
      <headerFooter alignWithMargins="0"/>
    </customSheetView>
    <customSheetView guid="{3E286A90-B39B-4EF7-ADAF-AD9055F4EE3F}" scale="85" showPageBreaks="1" printArea="1" view="pageBreakPreview">
      <selection activeCell="B3" sqref="B3:E3"/>
      <pageMargins left="0.75" right="0.75" top="0.65" bottom="1" header="0.5" footer="0.5"/>
      <pageSetup scale="86" orientation="portrait" r:id="rId11"/>
      <headerFooter alignWithMargins="0"/>
    </customSheetView>
    <customSheetView guid="{F9C00FCC-B928-44A4-AE8D-3790B3A7FE91}" scale="85" showPageBreaks="1" printArea="1" view="pageBreakPreview">
      <selection activeCell="B6" sqref="B6"/>
      <pageMargins left="0.75" right="0.75" top="0.65" bottom="1" header="0.5" footer="0.5"/>
      <pageSetup scale="86" orientation="portrait" r:id="rId12"/>
      <headerFooter alignWithMargins="0"/>
    </customSheetView>
    <customSheetView guid="{F9504563-F4B8-4B08-8DF4-BD6D3D1F49DF}" scale="85" showPageBreaks="1" printArea="1" view="pageBreakPreview">
      <selection activeCell="B6" sqref="B6"/>
      <pageMargins left="0.75" right="0.75" top="0.65" bottom="1" header="0.5" footer="0.5"/>
      <pageSetup scale="86" orientation="portrait" r:id="rId13"/>
      <headerFooter alignWithMargins="0"/>
    </customSheetView>
    <customSheetView guid="{AB88AE96-2A5B-4A72-8703-28C9E47DF5A8}" scale="85" showPageBreaks="1" printArea="1" state="hidden" view="pageBreakPreview">
      <selection activeCell="B6" sqref="B6"/>
      <pageMargins left="0.75" right="0.75" top="0.65" bottom="1" header="0.5" footer="0.5"/>
      <pageSetup scale="86" orientation="portrait" r:id="rId14"/>
      <headerFooter alignWithMargins="0"/>
    </customSheetView>
    <customSheetView guid="{BAC42A29-45E6-4402-B726-C3D139198BC5}" scale="85" showPageBreaks="1" printArea="1" state="hidden" view="pageBreakPreview">
      <selection activeCell="B6" sqref="B6"/>
      <pageMargins left="0.75" right="0.75" top="0.65" bottom="1" header="0.5" footer="0.5"/>
      <pageSetup scale="86" orientation="portrait" r:id="rId15"/>
      <headerFooter alignWithMargins="0"/>
    </customSheetView>
    <customSheetView guid="{1D1BEC92-0584-42FC-833F-7509E5F404C5}" scale="85" showPageBreaks="1" printArea="1" state="hidden" view="pageBreakPreview">
      <selection activeCell="B6" sqref="B6"/>
      <pageMargins left="0.75" right="0.75" top="0.65" bottom="1" header="0.5" footer="0.5"/>
      <pageSetup scale="86" orientation="portrait" r:id="rId16"/>
      <headerFooter alignWithMargins="0"/>
    </customSheetView>
  </customSheetViews>
  <mergeCells count="1">
    <mergeCell ref="A2:D2"/>
  </mergeCells>
  <pageMargins left="0.75" right="0.75" top="0.65" bottom="1" header="0.5" footer="0.5"/>
  <pageSetup scale="86" orientation="portrait" r:id="rId17"/>
  <headerFooter alignWithMargins="0"/>
  <drawing r:id="rId1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21"/>
  <sheetViews>
    <sheetView view="pageBreakPreview" zoomScale="85" zoomScaleNormal="85" zoomScaleSheetLayoutView="100" workbookViewId="0">
      <selection activeCell="B6" sqref="B6"/>
    </sheetView>
  </sheetViews>
  <sheetFormatPr defaultColWidth="10.28515625" defaultRowHeight="16.5"/>
  <cols>
    <col min="1" max="1" width="10.28515625" style="34"/>
    <col min="2" max="2" width="30.7109375" style="35" customWidth="1"/>
    <col min="3" max="3" width="26.140625" style="35" customWidth="1"/>
    <col min="4" max="5" width="17.85546875" style="35" customWidth="1"/>
    <col min="6" max="16384" width="10.28515625" style="21"/>
  </cols>
  <sheetData>
    <row r="1" spans="1:6">
      <c r="A1" s="19"/>
      <c r="B1" s="20"/>
      <c r="C1" s="20"/>
      <c r="D1" s="20"/>
      <c r="E1" s="20"/>
    </row>
    <row r="2" spans="1:6" ht="21.95" customHeight="1">
      <c r="A2" s="1406" t="s">
        <v>133</v>
      </c>
      <c r="B2" s="1406"/>
      <c r="C2" s="1406"/>
      <c r="D2" s="1406"/>
      <c r="E2" s="21"/>
    </row>
    <row r="3" spans="1:6">
      <c r="A3" s="19"/>
      <c r="B3" s="20"/>
      <c r="C3" s="20"/>
      <c r="D3" s="20"/>
      <c r="E3" s="20"/>
    </row>
    <row r="4" spans="1:6" ht="30">
      <c r="A4" s="22" t="s">
        <v>122</v>
      </c>
      <c r="B4" s="23" t="s">
        <v>123</v>
      </c>
      <c r="C4" s="22" t="s">
        <v>134</v>
      </c>
      <c r="D4" s="22" t="s">
        <v>135</v>
      </c>
      <c r="E4" s="22" t="s">
        <v>136</v>
      </c>
    </row>
    <row r="5" spans="1:6" ht="18" customHeight="1">
      <c r="A5" s="24" t="s">
        <v>7</v>
      </c>
      <c r="B5" s="24" t="s">
        <v>8</v>
      </c>
      <c r="C5" s="24" t="s">
        <v>9</v>
      </c>
      <c r="D5" s="24" t="s">
        <v>10</v>
      </c>
      <c r="E5" s="24" t="s">
        <v>137</v>
      </c>
    </row>
    <row r="6" spans="1:6" ht="45" customHeight="1">
      <c r="A6" s="26">
        <v>1</v>
      </c>
      <c r="B6" s="27"/>
      <c r="C6" s="28"/>
      <c r="D6" s="29"/>
      <c r="E6" s="30">
        <f t="shared" ref="E6:E15" si="0">C6*D6</f>
        <v>0</v>
      </c>
    </row>
    <row r="7" spans="1:6" ht="45" customHeight="1">
      <c r="A7" s="26">
        <v>2</v>
      </c>
      <c r="B7" s="27"/>
      <c r="C7" s="28"/>
      <c r="D7" s="29"/>
      <c r="E7" s="30">
        <f t="shared" si="0"/>
        <v>0</v>
      </c>
    </row>
    <row r="8" spans="1:6" ht="45" customHeight="1">
      <c r="A8" s="26">
        <v>3</v>
      </c>
      <c r="B8" s="27"/>
      <c r="C8" s="28"/>
      <c r="D8" s="29"/>
      <c r="E8" s="30">
        <f t="shared" si="0"/>
        <v>0</v>
      </c>
    </row>
    <row r="9" spans="1:6" ht="45" customHeight="1">
      <c r="A9" s="26">
        <v>4</v>
      </c>
      <c r="B9" s="27"/>
      <c r="C9" s="28"/>
      <c r="D9" s="29"/>
      <c r="E9" s="30">
        <f t="shared" si="0"/>
        <v>0</v>
      </c>
    </row>
    <row r="10" spans="1:6" ht="45" customHeight="1">
      <c r="A10" s="26">
        <v>5</v>
      </c>
      <c r="B10" s="27"/>
      <c r="C10" s="28"/>
      <c r="D10" s="29"/>
      <c r="E10" s="30">
        <f t="shared" si="0"/>
        <v>0</v>
      </c>
    </row>
    <row r="11" spans="1:6" ht="45" customHeight="1">
      <c r="A11" s="26">
        <v>6</v>
      </c>
      <c r="B11" s="27"/>
      <c r="C11" s="28"/>
      <c r="D11" s="29"/>
      <c r="E11" s="30">
        <f t="shared" si="0"/>
        <v>0</v>
      </c>
    </row>
    <row r="12" spans="1:6" ht="45" customHeight="1">
      <c r="A12" s="26">
        <v>7</v>
      </c>
      <c r="B12" s="27"/>
      <c r="C12" s="28"/>
      <c r="D12" s="29"/>
      <c r="E12" s="30">
        <f t="shared" si="0"/>
        <v>0</v>
      </c>
    </row>
    <row r="13" spans="1:6" ht="45" customHeight="1">
      <c r="A13" s="26">
        <v>8</v>
      </c>
      <c r="B13" s="27"/>
      <c r="C13" s="28"/>
      <c r="D13" s="29"/>
      <c r="E13" s="30">
        <f t="shared" si="0"/>
        <v>0</v>
      </c>
    </row>
    <row r="14" spans="1:6" ht="45" customHeight="1">
      <c r="A14" s="26">
        <v>9</v>
      </c>
      <c r="B14" s="27"/>
      <c r="C14" s="28"/>
      <c r="D14" s="29"/>
      <c r="E14" s="30">
        <f t="shared" si="0"/>
        <v>0</v>
      </c>
    </row>
    <row r="15" spans="1:6" ht="45" customHeight="1">
      <c r="A15" s="26">
        <v>10</v>
      </c>
      <c r="B15" s="27"/>
      <c r="C15" s="28"/>
      <c r="D15" s="29"/>
      <c r="E15" s="30">
        <f t="shared" si="0"/>
        <v>0</v>
      </c>
    </row>
    <row r="16" spans="1:6" ht="45" customHeight="1">
      <c r="A16" s="31"/>
      <c r="B16" s="32" t="s">
        <v>129</v>
      </c>
      <c r="C16" s="32"/>
      <c r="D16" s="32"/>
      <c r="E16" s="32">
        <f>SUM(E6:E15)</f>
        <v>0</v>
      </c>
      <c r="F16" s="33"/>
    </row>
    <row r="17" ht="30" customHeight="1"/>
    <row r="18" ht="30" customHeight="1"/>
    <row r="19" ht="30" customHeight="1"/>
    <row r="20" ht="30" customHeight="1"/>
    <row r="21" ht="30" customHeight="1"/>
  </sheetData>
  <sheetProtection password="A1B6" sheet="1" objects="1" scenarios="1" formatColumns="0" formatRows="0" selectLockedCells="1"/>
  <customSheetViews>
    <customSheetView guid="{D16ECB37-EC28-43FE-BD47-3A7114793C46}" scale="85" showPageBreaks="1" printArea="1" state="hidden" view="pageBreakPreview">
      <selection activeCell="B6" sqref="B6"/>
      <pageMargins left="0.75" right="0.75" top="0.65" bottom="1" header="0.5" footer="0.5"/>
      <pageSetup scale="86" orientation="portrait" r:id="rId1"/>
      <headerFooter alignWithMargins="0"/>
    </customSheetView>
    <customSheetView guid="{3A279989-B775-4FE0-B80B-D9B19EF06FB8}" scale="85" showPageBreaks="1" printArea="1" state="hidden" view="pageBreakPreview">
      <selection activeCell="B6" sqref="B6"/>
      <pageMargins left="0.75" right="0.75" top="0.65" bottom="1" header="0.5" footer="0.5"/>
      <pageSetup scale="86" orientation="portrait" r:id="rId2"/>
      <headerFooter alignWithMargins="0"/>
    </customSheetView>
    <customSheetView guid="{94091156-7D66-41B0-B463-5F36D4BD634D}" scale="85" showPageBreaks="1" printArea="1" state="hidden" view="pageBreakPreview">
      <selection activeCell="B6" sqref="B6"/>
      <pageMargins left="0.75" right="0.75" top="0.65" bottom="1" header="0.5" footer="0.5"/>
      <pageSetup scale="86" orientation="portrait" r:id="rId3"/>
      <headerFooter alignWithMargins="0"/>
    </customSheetView>
    <customSheetView guid="{67D3F443-CBF6-4C3B-9EBA-4FC7CEE92243}" scale="85" showPageBreaks="1" printArea="1" state="hidden" view="pageBreakPreview">
      <selection activeCell="B6" sqref="B6"/>
      <pageMargins left="0.75" right="0.75" top="0.65" bottom="1" header="0.5" footer="0.5"/>
      <pageSetup scale="86" orientation="portrait" r:id="rId4"/>
      <headerFooter alignWithMargins="0"/>
    </customSheetView>
    <customSheetView guid="{8FC47E04-BCF9-4504-9FDA-F8529AE0A203}" scale="85" showPageBreaks="1" printArea="1" state="hidden" view="pageBreakPreview">
      <selection activeCell="B6" sqref="B6"/>
      <pageMargins left="0.75" right="0.75" top="0.65" bottom="1" header="0.5" footer="0.5"/>
      <pageSetup scale="86" orientation="portrait" r:id="rId5"/>
      <headerFooter alignWithMargins="0"/>
    </customSheetView>
    <customSheetView guid="{B1DC5269-D889-4438-853D-005C3B580A35}" scale="85" showPageBreaks="1" printArea="1" view="pageBreakPreview">
      <selection activeCell="G14" sqref="G14"/>
      <pageMargins left="0.75" right="0.75" top="0.65" bottom="1" header="0.5" footer="0.5"/>
      <pageSetup scale="86" orientation="portrait" r:id="rId6"/>
      <headerFooter alignWithMargins="0"/>
    </customSheetView>
    <customSheetView guid="{A0F82AFD-A75A-45C4-A55A-D8EC84E8392D}" scale="85" showPageBreaks="1" printArea="1" view="pageBreakPreview">
      <selection activeCell="D11" sqref="D11"/>
      <pageMargins left="0.75" right="0.75" top="0.65" bottom="1" header="0.5" footer="0.5"/>
      <pageSetup scale="86" orientation="portrait" r:id="rId7"/>
      <headerFooter alignWithMargins="0"/>
    </customSheetView>
    <customSheetView guid="{334BFE7B-729F-4B5F-BBFA-FE5871D8551A}" scale="85" showPageBreaks="1" printArea="1" view="pageBreakPreview" topLeftCell="A6">
      <selection activeCell="B11" sqref="B11"/>
      <pageMargins left="0.75" right="0.75" top="0.65" bottom="1" header="0.5" footer="0.5"/>
      <pageSetup scale="86" orientation="portrait" r:id="rId8"/>
      <headerFooter alignWithMargins="0"/>
    </customSheetView>
    <customSheetView guid="{F34A69E2-31EE-443F-8E78-A31E3AA3BE2B}" scale="85" showPageBreaks="1" printArea="1" view="pageBreakPreview" topLeftCell="A6">
      <selection activeCell="B11" sqref="B11"/>
      <pageMargins left="0.75" right="0.75" top="0.65" bottom="1" header="0.5" footer="0.5"/>
      <pageSetup scale="86" orientation="portrait" r:id="rId9"/>
      <headerFooter alignWithMargins="0"/>
    </customSheetView>
    <customSheetView guid="{C5506FC7-8A4D-43D0-A0D5-B323816310B7}" scale="85" showPageBreaks="1" printArea="1" view="pageBreakPreview">
      <selection activeCell="B11" sqref="B11"/>
      <pageMargins left="0.75" right="0.75" top="0.65" bottom="1" header="0.5" footer="0.5"/>
      <pageSetup scale="86" orientation="portrait" r:id="rId10"/>
      <headerFooter alignWithMargins="0"/>
    </customSheetView>
    <customSheetView guid="{3E286A90-B39B-4EF7-ADAF-AD9055F4EE3F}" scale="85" showPageBreaks="1" printArea="1" view="pageBreakPreview" topLeftCell="A10">
      <selection activeCell="G14" sqref="G14"/>
      <pageMargins left="0.75" right="0.75" top="0.65" bottom="1" header="0.5" footer="0.5"/>
      <pageSetup scale="86" orientation="portrait" r:id="rId11"/>
      <headerFooter alignWithMargins="0"/>
    </customSheetView>
    <customSheetView guid="{F9C00FCC-B928-44A4-AE8D-3790B3A7FE91}" scale="85" showPageBreaks="1" printArea="1" view="pageBreakPreview">
      <selection activeCell="B6" sqref="B6"/>
      <pageMargins left="0.75" right="0.75" top="0.65" bottom="1" header="0.5" footer="0.5"/>
      <pageSetup scale="86" orientation="portrait" r:id="rId12"/>
      <headerFooter alignWithMargins="0"/>
    </customSheetView>
    <customSheetView guid="{F9504563-F4B8-4B08-8DF4-BD6D3D1F49DF}" scale="85" showPageBreaks="1" printArea="1" view="pageBreakPreview">
      <selection activeCell="B6" sqref="B6"/>
      <pageMargins left="0.75" right="0.75" top="0.65" bottom="1" header="0.5" footer="0.5"/>
      <pageSetup scale="86" orientation="portrait" r:id="rId13"/>
      <headerFooter alignWithMargins="0"/>
    </customSheetView>
    <customSheetView guid="{AB88AE96-2A5B-4A72-8703-28C9E47DF5A8}" scale="85" showPageBreaks="1" printArea="1" state="hidden" view="pageBreakPreview">
      <selection activeCell="B6" sqref="B6"/>
      <pageMargins left="0.75" right="0.75" top="0.65" bottom="1" header="0.5" footer="0.5"/>
      <pageSetup scale="86" orientation="portrait" r:id="rId14"/>
      <headerFooter alignWithMargins="0"/>
    </customSheetView>
    <customSheetView guid="{BAC42A29-45E6-4402-B726-C3D139198BC5}" scale="85" showPageBreaks="1" printArea="1" state="hidden" view="pageBreakPreview">
      <selection activeCell="B6" sqref="B6"/>
      <pageMargins left="0.75" right="0.75" top="0.65" bottom="1" header="0.5" footer="0.5"/>
      <pageSetup scale="86" orientation="portrait" r:id="rId15"/>
      <headerFooter alignWithMargins="0"/>
    </customSheetView>
    <customSheetView guid="{1D1BEC92-0584-42FC-833F-7509E5F404C5}" scale="85" showPageBreaks="1" printArea="1" state="hidden" view="pageBreakPreview">
      <selection activeCell="B6" sqref="B6"/>
      <pageMargins left="0.75" right="0.75" top="0.65" bottom="1" header="0.5" footer="0.5"/>
      <pageSetup scale="86" orientation="portrait" r:id="rId16"/>
      <headerFooter alignWithMargins="0"/>
    </customSheetView>
  </customSheetViews>
  <mergeCells count="1">
    <mergeCell ref="A2:D2"/>
  </mergeCells>
  <pageMargins left="0.75" right="0.75" top="0.65" bottom="1" header="0.5" footer="0.5"/>
  <pageSetup scale="86" orientation="portrait" r:id="rId17"/>
  <headerFooter alignWithMargins="0"/>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56"/>
  <sheetViews>
    <sheetView showGridLines="0" view="pageBreakPreview" topLeftCell="A10" zoomScale="90" zoomScaleSheetLayoutView="90" workbookViewId="0">
      <selection activeCell="D34" sqref="D34"/>
    </sheetView>
  </sheetViews>
  <sheetFormatPr defaultColWidth="9.140625" defaultRowHeight="15"/>
  <cols>
    <col min="1" max="1" width="8.140625" style="86" customWidth="1"/>
    <col min="2" max="2" width="25.28515625" style="86" customWidth="1"/>
    <col min="3" max="10" width="11.28515625" style="86" customWidth="1"/>
    <col min="11" max="14" width="9.140625" style="86"/>
    <col min="15" max="15" width="12" style="86" customWidth="1"/>
    <col min="16" max="16384" width="9.140625" style="86"/>
  </cols>
  <sheetData>
    <row r="1" spans="1:10" s="639" customFormat="1" ht="19.5" customHeight="1" thickBot="1">
      <c r="A1" s="779" t="str">
        <f>Cover!B3</f>
        <v>SPEC. NO.:  CC/NT/G-COND/DOM/A02/25/01011</v>
      </c>
      <c r="B1" s="638"/>
      <c r="C1" s="638"/>
      <c r="D1" s="638"/>
      <c r="E1" s="638"/>
      <c r="F1" s="638"/>
      <c r="G1" s="638"/>
      <c r="H1" s="638"/>
      <c r="I1" s="1106"/>
      <c r="J1" s="1106"/>
    </row>
    <row r="2" spans="1:10" ht="22.5" customHeight="1">
      <c r="A2" s="1107" t="s">
        <v>46</v>
      </c>
      <c r="B2" s="1108"/>
      <c r="C2" s="1108"/>
      <c r="D2" s="1108"/>
      <c r="E2" s="1108"/>
      <c r="F2" s="1108"/>
      <c r="G2" s="1108"/>
      <c r="H2" s="1108"/>
      <c r="I2" s="1108"/>
      <c r="J2" s="1109"/>
    </row>
    <row r="3" spans="1:10" ht="9.75" customHeight="1">
      <c r="A3" s="87"/>
      <c r="B3" s="85"/>
      <c r="C3" s="85"/>
      <c r="D3" s="85"/>
      <c r="E3" s="85"/>
      <c r="F3" s="85"/>
      <c r="G3" s="85"/>
      <c r="H3" s="85"/>
      <c r="I3" s="85"/>
      <c r="J3" s="88"/>
    </row>
    <row r="4" spans="1:10" s="90" customFormat="1" ht="17.25" customHeight="1">
      <c r="A4" s="89" t="s">
        <v>28</v>
      </c>
      <c r="B4" s="1100" t="s">
        <v>69</v>
      </c>
      <c r="C4" s="1100"/>
      <c r="D4" s="1100"/>
      <c r="E4" s="1100"/>
      <c r="F4" s="1100"/>
      <c r="G4" s="1100"/>
      <c r="H4" s="1100"/>
      <c r="I4" s="1100"/>
      <c r="J4" s="1101"/>
    </row>
    <row r="5" spans="1:10" s="90" customFormat="1" ht="17.25" customHeight="1">
      <c r="A5" s="91" t="s">
        <v>32</v>
      </c>
      <c r="B5" s="1104" t="s">
        <v>70</v>
      </c>
      <c r="C5" s="1104"/>
      <c r="D5" s="1104"/>
      <c r="E5" s="1104"/>
      <c r="F5" s="1104"/>
      <c r="G5" s="1104"/>
      <c r="H5" s="1104"/>
      <c r="I5" s="1104"/>
      <c r="J5" s="1105"/>
    </row>
    <row r="6" spans="1:10" s="90" customFormat="1" ht="17.25" customHeight="1">
      <c r="A6" s="91" t="s">
        <v>71</v>
      </c>
      <c r="B6" s="1104" t="s">
        <v>72</v>
      </c>
      <c r="C6" s="1104"/>
      <c r="D6" s="1104"/>
      <c r="E6" s="1104"/>
      <c r="F6" s="1104"/>
      <c r="G6" s="1104"/>
      <c r="H6" s="1104"/>
      <c r="I6" s="1104"/>
      <c r="J6" s="1105"/>
    </row>
    <row r="7" spans="1:10" s="90" customFormat="1" ht="17.25" customHeight="1">
      <c r="A7" s="91" t="s">
        <v>73</v>
      </c>
      <c r="B7" s="1104" t="s">
        <v>74</v>
      </c>
      <c r="C7" s="1104"/>
      <c r="D7" s="1104"/>
      <c r="E7" s="1104"/>
      <c r="F7" s="1104"/>
      <c r="G7" s="1104"/>
      <c r="H7" s="1104"/>
      <c r="I7" s="1104"/>
      <c r="J7" s="1105"/>
    </row>
    <row r="8" spans="1:10" s="90" customFormat="1" ht="17.25" customHeight="1">
      <c r="A8" s="91" t="s">
        <v>75</v>
      </c>
      <c r="B8" s="1104" t="s">
        <v>76</v>
      </c>
      <c r="C8" s="1104"/>
      <c r="D8" s="1104"/>
      <c r="E8" s="1104"/>
      <c r="F8" s="1104"/>
      <c r="G8" s="1104"/>
      <c r="H8" s="1104"/>
      <c r="I8" s="1104"/>
      <c r="J8" s="1105"/>
    </row>
    <row r="9" spans="1:10" s="90" customFormat="1" ht="17.25" customHeight="1">
      <c r="A9" s="91" t="s">
        <v>77</v>
      </c>
      <c r="B9" s="1104" t="s">
        <v>78</v>
      </c>
      <c r="C9" s="1104"/>
      <c r="D9" s="1104"/>
      <c r="E9" s="1104"/>
      <c r="F9" s="1104"/>
      <c r="G9" s="1104"/>
      <c r="H9" s="1104"/>
      <c r="I9" s="1104"/>
      <c r="J9" s="1105"/>
    </row>
    <row r="10" spans="1:10" s="90" customFormat="1" ht="17.25" customHeight="1">
      <c r="A10" s="91" t="s">
        <v>79</v>
      </c>
      <c r="B10" s="1104" t="s">
        <v>80</v>
      </c>
      <c r="C10" s="1104"/>
      <c r="D10" s="1104"/>
      <c r="E10" s="1104"/>
      <c r="F10" s="1104"/>
      <c r="G10" s="1104"/>
      <c r="H10" s="1104"/>
      <c r="I10" s="1104"/>
      <c r="J10" s="1105"/>
    </row>
    <row r="11" spans="1:10" ht="8.25" customHeight="1">
      <c r="A11" s="87"/>
      <c r="B11" s="85"/>
      <c r="C11" s="85"/>
      <c r="D11" s="85"/>
      <c r="E11" s="85"/>
      <c r="F11" s="85"/>
      <c r="G11" s="85"/>
      <c r="H11" s="85"/>
      <c r="I11" s="85"/>
      <c r="J11" s="88"/>
    </row>
    <row r="12" spans="1:10" ht="15.75" customHeight="1">
      <c r="A12" s="89" t="s">
        <v>81</v>
      </c>
      <c r="B12" s="1100" t="s">
        <v>42</v>
      </c>
      <c r="C12" s="1100"/>
      <c r="D12" s="1100"/>
      <c r="E12" s="1100"/>
      <c r="F12" s="1100"/>
      <c r="G12" s="1100"/>
      <c r="H12" s="1100"/>
      <c r="I12" s="1100"/>
      <c r="J12" s="1101"/>
    </row>
    <row r="13" spans="1:10" ht="6" customHeight="1">
      <c r="A13" s="92"/>
      <c r="B13" s="90"/>
      <c r="C13" s="90"/>
      <c r="D13" s="90"/>
      <c r="E13" s="90"/>
      <c r="F13" s="90"/>
      <c r="G13" s="90"/>
      <c r="H13" s="90"/>
      <c r="I13" s="90"/>
      <c r="J13" s="93"/>
    </row>
    <row r="14" spans="1:10" ht="19.5" customHeight="1">
      <c r="A14" s="91" t="s">
        <v>29</v>
      </c>
      <c r="B14" s="94" t="s">
        <v>82</v>
      </c>
      <c r="C14" s="90"/>
      <c r="D14" s="90"/>
      <c r="E14" s="90"/>
      <c r="F14" s="90"/>
      <c r="G14" s="90"/>
      <c r="H14" s="90"/>
      <c r="I14" s="90"/>
      <c r="J14" s="93"/>
    </row>
    <row r="15" spans="1:10" ht="17.25" customHeight="1">
      <c r="A15" s="91"/>
      <c r="B15" s="1100" t="s">
        <v>83</v>
      </c>
      <c r="C15" s="1100"/>
      <c r="D15" s="1100"/>
      <c r="E15" s="1100"/>
      <c r="F15" s="1100"/>
      <c r="G15" s="1100"/>
      <c r="H15" s="1100"/>
      <c r="I15" s="1100"/>
      <c r="J15" s="1101"/>
    </row>
    <row r="16" spans="1:10" ht="37.5" customHeight="1">
      <c r="A16" s="91" t="s">
        <v>30</v>
      </c>
      <c r="B16" s="94" t="s">
        <v>84</v>
      </c>
      <c r="C16" s="1100" t="s">
        <v>412</v>
      </c>
      <c r="D16" s="1100"/>
      <c r="E16" s="1100"/>
      <c r="F16" s="1100"/>
      <c r="G16" s="1100"/>
      <c r="H16" s="1100"/>
      <c r="I16" s="1100"/>
      <c r="J16" s="1101"/>
    </row>
    <row r="17" spans="1:13" ht="6.75" customHeight="1">
      <c r="A17" s="91"/>
      <c r="B17" s="90"/>
      <c r="C17" s="95"/>
      <c r="D17" s="95"/>
      <c r="E17" s="95"/>
      <c r="F17" s="95"/>
      <c r="G17" s="95"/>
      <c r="H17" s="95"/>
      <c r="I17" s="95"/>
      <c r="J17" s="96"/>
    </row>
    <row r="18" spans="1:13" ht="21" customHeight="1">
      <c r="A18" s="91"/>
      <c r="B18" s="85"/>
      <c r="C18" s="1100" t="s">
        <v>85</v>
      </c>
      <c r="D18" s="1100"/>
      <c r="E18" s="1100"/>
      <c r="F18" s="1100"/>
      <c r="G18" s="1100"/>
      <c r="H18" s="1100"/>
      <c r="I18" s="1100"/>
      <c r="J18" s="1101"/>
    </row>
    <row r="19" spans="1:13" ht="6.75" customHeight="1">
      <c r="A19" s="91"/>
      <c r="B19" s="90"/>
      <c r="C19" s="95"/>
      <c r="D19" s="95"/>
      <c r="E19" s="95"/>
      <c r="F19" s="95"/>
      <c r="G19" s="95"/>
      <c r="H19" s="95"/>
      <c r="I19" s="95"/>
      <c r="J19" s="96"/>
    </row>
    <row r="20" spans="1:13" ht="16.5" customHeight="1">
      <c r="A20" s="91"/>
      <c r="B20" s="85"/>
      <c r="C20" s="1100" t="s">
        <v>86</v>
      </c>
      <c r="D20" s="1100"/>
      <c r="E20" s="1100"/>
      <c r="F20" s="1100"/>
      <c r="G20" s="1100"/>
      <c r="H20" s="1100"/>
      <c r="I20" s="1100"/>
      <c r="J20" s="1101"/>
    </row>
    <row r="21" spans="1:13" ht="7.5" customHeight="1">
      <c r="A21" s="91"/>
      <c r="B21" s="95"/>
      <c r="C21" s="95"/>
      <c r="D21" s="95"/>
      <c r="E21" s="95"/>
      <c r="F21" s="95"/>
      <c r="G21" s="95"/>
      <c r="H21" s="95"/>
      <c r="I21" s="95"/>
      <c r="J21" s="96"/>
    </row>
    <row r="22" spans="1:13" ht="34.5" customHeight="1">
      <c r="A22" s="91" t="s">
        <v>87</v>
      </c>
      <c r="B22" s="97" t="s">
        <v>453</v>
      </c>
      <c r="C22" s="1102" t="s">
        <v>456</v>
      </c>
      <c r="D22" s="1102"/>
      <c r="E22" s="1102"/>
      <c r="F22" s="1102"/>
      <c r="G22" s="1102"/>
      <c r="H22" s="1102"/>
      <c r="I22" s="1102"/>
      <c r="J22" s="1103"/>
    </row>
    <row r="23" spans="1:13" ht="36" customHeight="1">
      <c r="A23" s="91" t="s">
        <v>31</v>
      </c>
      <c r="B23" s="97" t="s">
        <v>454</v>
      </c>
      <c r="C23" s="1102" t="s">
        <v>457</v>
      </c>
      <c r="D23" s="1102"/>
      <c r="E23" s="1102"/>
      <c r="F23" s="1102"/>
      <c r="G23" s="1102"/>
      <c r="H23" s="1102"/>
      <c r="I23" s="1102"/>
      <c r="J23" s="1103"/>
    </row>
    <row r="24" spans="1:13" ht="52.5" customHeight="1">
      <c r="A24" s="91" t="s">
        <v>37</v>
      </c>
      <c r="B24" s="97" t="s">
        <v>43</v>
      </c>
      <c r="C24" s="1102" t="s">
        <v>388</v>
      </c>
      <c r="D24" s="1102"/>
      <c r="E24" s="1102"/>
      <c r="F24" s="1102"/>
      <c r="G24" s="1102"/>
      <c r="H24" s="1102"/>
      <c r="I24" s="1102"/>
      <c r="J24" s="1103"/>
    </row>
    <row r="25" spans="1:13" ht="19.5" customHeight="1">
      <c r="A25" s="91" t="s">
        <v>38</v>
      </c>
      <c r="B25" s="97" t="s">
        <v>44</v>
      </c>
      <c r="C25" s="1102" t="s">
        <v>537</v>
      </c>
      <c r="D25" s="1102"/>
      <c r="E25" s="1102"/>
      <c r="F25" s="1102"/>
      <c r="G25" s="1102"/>
      <c r="H25" s="1102"/>
      <c r="I25" s="1102"/>
      <c r="J25" s="1103"/>
    </row>
    <row r="26" spans="1:13" ht="19.5" customHeight="1">
      <c r="A26" s="91" t="s">
        <v>39</v>
      </c>
      <c r="B26" s="97" t="s">
        <v>539</v>
      </c>
      <c r="C26" s="1102" t="s">
        <v>538</v>
      </c>
      <c r="D26" s="1102"/>
      <c r="E26" s="1102"/>
      <c r="F26" s="1102"/>
      <c r="G26" s="1102"/>
      <c r="H26" s="1102"/>
      <c r="I26" s="1102"/>
      <c r="J26" s="1103"/>
    </row>
    <row r="27" spans="1:13" ht="19.5" customHeight="1">
      <c r="A27" s="91" t="s">
        <v>40</v>
      </c>
      <c r="B27" s="97" t="s">
        <v>540</v>
      </c>
      <c r="C27" s="1102" t="s">
        <v>36</v>
      </c>
      <c r="D27" s="1102"/>
      <c r="E27" s="1102"/>
      <c r="F27" s="1102"/>
      <c r="G27" s="1102"/>
      <c r="H27" s="1102"/>
      <c r="I27" s="1102"/>
      <c r="J27" s="1103"/>
    </row>
    <row r="28" spans="1:13" ht="34.9" customHeight="1">
      <c r="A28" s="91" t="s">
        <v>32</v>
      </c>
      <c r="B28" s="97" t="s">
        <v>541</v>
      </c>
      <c r="C28" s="1102" t="s">
        <v>545</v>
      </c>
      <c r="D28" s="1102"/>
      <c r="E28" s="1102"/>
      <c r="F28" s="1102"/>
      <c r="G28" s="1102"/>
      <c r="H28" s="1102"/>
      <c r="I28" s="1102"/>
      <c r="J28" s="1103"/>
    </row>
    <row r="29" spans="1:13" ht="35.25" customHeight="1">
      <c r="A29" s="91" t="s">
        <v>45</v>
      </c>
      <c r="B29" s="97" t="s">
        <v>542</v>
      </c>
      <c r="C29" s="1102" t="s">
        <v>459</v>
      </c>
      <c r="D29" s="1102"/>
      <c r="E29" s="1102"/>
      <c r="F29" s="1102"/>
      <c r="G29" s="1102"/>
      <c r="H29" s="1102"/>
      <c r="I29" s="1102"/>
      <c r="J29" s="1103"/>
    </row>
    <row r="30" spans="1:13" ht="19.5" customHeight="1">
      <c r="A30" s="91" t="s">
        <v>88</v>
      </c>
      <c r="B30" s="97" t="s">
        <v>543</v>
      </c>
      <c r="C30" s="1102" t="s">
        <v>458</v>
      </c>
      <c r="D30" s="1102"/>
      <c r="E30" s="1102"/>
      <c r="F30" s="1102"/>
      <c r="G30" s="1102"/>
      <c r="H30" s="1102"/>
      <c r="I30" s="1102"/>
      <c r="J30" s="1103"/>
    </row>
    <row r="31" spans="1:13" ht="34.5" hidden="1" customHeight="1">
      <c r="A31" s="91" t="s">
        <v>92</v>
      </c>
      <c r="B31" s="97" t="s">
        <v>90</v>
      </c>
      <c r="C31" s="1100" t="s">
        <v>91</v>
      </c>
      <c r="D31" s="1100"/>
      <c r="E31" s="1100"/>
      <c r="F31" s="1100"/>
      <c r="G31" s="1100"/>
      <c r="H31" s="1100"/>
      <c r="I31" s="1100"/>
      <c r="J31" s="1101"/>
      <c r="K31" s="85"/>
      <c r="L31" s="85"/>
      <c r="M31" s="85"/>
    </row>
    <row r="32" spans="1:13" ht="33" hidden="1" customHeight="1">
      <c r="A32" s="91" t="s">
        <v>95</v>
      </c>
      <c r="B32" s="97" t="s">
        <v>93</v>
      </c>
      <c r="C32" s="1100" t="s">
        <v>94</v>
      </c>
      <c r="D32" s="1100"/>
      <c r="E32" s="1100"/>
      <c r="F32" s="1100"/>
      <c r="G32" s="1100"/>
      <c r="H32" s="1100"/>
      <c r="I32" s="1100"/>
      <c r="J32" s="1101"/>
      <c r="K32" s="85"/>
      <c r="L32" s="85"/>
      <c r="M32" s="85"/>
    </row>
    <row r="33" spans="1:13" ht="35.25" hidden="1" customHeight="1">
      <c r="A33" s="91" t="s">
        <v>98</v>
      </c>
      <c r="B33" s="97" t="s">
        <v>96</v>
      </c>
      <c r="C33" s="1100" t="s">
        <v>97</v>
      </c>
      <c r="D33" s="1100"/>
      <c r="E33" s="1100"/>
      <c r="F33" s="1100"/>
      <c r="G33" s="1100"/>
      <c r="H33" s="1100"/>
      <c r="I33" s="1100"/>
      <c r="J33" s="1101"/>
      <c r="K33" s="85"/>
      <c r="L33" s="85"/>
      <c r="M33" s="85"/>
    </row>
    <row r="34" spans="1:13" ht="40.9" customHeight="1">
      <c r="A34" s="91" t="s">
        <v>89</v>
      </c>
      <c r="B34" s="97" t="s">
        <v>449</v>
      </c>
      <c r="C34" s="98"/>
      <c r="D34" s="98"/>
      <c r="E34" s="98"/>
      <c r="F34" s="98"/>
      <c r="G34" s="98"/>
      <c r="H34" s="98"/>
      <c r="I34" s="98"/>
      <c r="J34" s="99"/>
      <c r="K34" s="85"/>
      <c r="L34" s="85"/>
      <c r="M34" s="85"/>
    </row>
    <row r="35" spans="1:13" ht="19.5" customHeight="1">
      <c r="A35" s="91"/>
      <c r="B35" s="1100" t="s">
        <v>99</v>
      </c>
      <c r="C35" s="1100"/>
      <c r="D35" s="1100"/>
      <c r="E35" s="1100"/>
      <c r="F35" s="1100"/>
      <c r="G35" s="1100"/>
      <c r="H35" s="1100"/>
      <c r="I35" s="1100"/>
      <c r="J35" s="1101"/>
      <c r="K35" s="85"/>
      <c r="L35" s="85"/>
      <c r="M35" s="85"/>
    </row>
    <row r="36" spans="1:13" ht="19.5" customHeight="1">
      <c r="A36" s="91"/>
      <c r="B36" s="1100" t="s">
        <v>544</v>
      </c>
      <c r="C36" s="1100"/>
      <c r="D36" s="1100"/>
      <c r="E36" s="1100"/>
      <c r="F36" s="1100"/>
      <c r="G36" s="1100"/>
      <c r="H36" s="1100"/>
      <c r="I36" s="1100"/>
      <c r="J36" s="1101"/>
      <c r="K36" s="85"/>
      <c r="L36" s="85"/>
      <c r="M36" s="85"/>
    </row>
    <row r="37" spans="1:13" ht="19.5" customHeight="1">
      <c r="A37" s="91"/>
      <c r="B37" s="1100" t="s">
        <v>100</v>
      </c>
      <c r="C37" s="1100"/>
      <c r="D37" s="1100"/>
      <c r="E37" s="1100"/>
      <c r="F37" s="1100"/>
      <c r="G37" s="1100"/>
      <c r="H37" s="1100"/>
      <c r="I37" s="1100"/>
      <c r="J37" s="1101"/>
      <c r="K37" s="85"/>
      <c r="L37" s="85"/>
      <c r="M37" s="85"/>
    </row>
    <row r="38" spans="1:13" ht="28.5" customHeight="1">
      <c r="A38" s="91"/>
      <c r="B38" s="1100" t="s">
        <v>101</v>
      </c>
      <c r="C38" s="1100"/>
      <c r="D38" s="1100"/>
      <c r="E38" s="1100"/>
      <c r="F38" s="1100"/>
      <c r="G38" s="1100"/>
      <c r="H38" s="1100"/>
      <c r="I38" s="1100"/>
      <c r="J38" s="1101"/>
      <c r="K38" s="85"/>
      <c r="L38" s="85"/>
      <c r="M38" s="85"/>
    </row>
    <row r="39" spans="1:13" ht="34.5" hidden="1" customHeight="1">
      <c r="A39" s="647" t="s">
        <v>371</v>
      </c>
      <c r="B39" s="1099" t="s">
        <v>437</v>
      </c>
      <c r="C39" s="1099"/>
      <c r="D39" s="1099"/>
      <c r="E39" s="1099"/>
      <c r="F39" s="1099"/>
      <c r="G39" s="1099"/>
      <c r="H39" s="1099"/>
      <c r="I39" s="1099"/>
      <c r="J39" s="1099"/>
      <c r="K39" s="85"/>
      <c r="L39" s="85"/>
      <c r="M39" s="85"/>
    </row>
    <row r="40" spans="1:13" ht="15.75" hidden="1" customHeight="1">
      <c r="A40" s="100"/>
      <c r="B40" s="95"/>
      <c r="C40" s="95"/>
      <c r="D40" s="95"/>
      <c r="E40" s="95"/>
      <c r="F40" s="95"/>
      <c r="G40" s="95"/>
      <c r="H40" s="95"/>
      <c r="I40" s="95"/>
      <c r="J40" s="95"/>
      <c r="K40" s="85"/>
      <c r="L40" s="85"/>
      <c r="M40" s="85"/>
    </row>
    <row r="41" spans="1:13" ht="15.75" hidden="1" customHeight="1">
      <c r="B41" s="85" t="s">
        <v>54</v>
      </c>
      <c r="C41" s="85"/>
      <c r="D41" s="85"/>
      <c r="E41" s="85" t="s">
        <v>48</v>
      </c>
    </row>
    <row r="42" spans="1:13" ht="15.75" hidden="1" customHeight="1">
      <c r="B42" s="85" t="s">
        <v>47</v>
      </c>
      <c r="C42" s="85"/>
      <c r="D42" s="85"/>
      <c r="E42" s="85" t="s">
        <v>48</v>
      </c>
    </row>
    <row r="43" spans="1:13" ht="15.75" hidden="1" customHeight="1">
      <c r="B43" s="85" t="s">
        <v>41</v>
      </c>
      <c r="C43" s="85"/>
      <c r="D43" s="85"/>
      <c r="E43" s="85"/>
    </row>
    <row r="44" spans="1:13" ht="15.75" hidden="1" customHeight="1">
      <c r="B44" s="85" t="s">
        <v>50</v>
      </c>
      <c r="C44" s="85"/>
      <c r="D44" s="85"/>
      <c r="E44" s="85"/>
    </row>
    <row r="45" spans="1:13" ht="15.75" hidden="1" customHeight="1">
      <c r="B45" s="85" t="s">
        <v>51</v>
      </c>
      <c r="C45" s="85"/>
      <c r="D45" s="85"/>
      <c r="E45" s="85"/>
    </row>
    <row r="46" spans="1:13" ht="15.75" hidden="1" customHeight="1">
      <c r="B46" s="85" t="s">
        <v>52</v>
      </c>
      <c r="C46" s="85"/>
      <c r="D46" s="85"/>
      <c r="E46" s="85" t="s">
        <v>48</v>
      </c>
    </row>
    <row r="47" spans="1:13" ht="15.75" hidden="1" customHeight="1">
      <c r="B47" s="85"/>
      <c r="C47" s="85"/>
      <c r="D47" s="85"/>
      <c r="E47" s="85"/>
    </row>
    <row r="48" spans="1:13" ht="15.75" hidden="1" customHeight="1">
      <c r="B48" s="85" t="s">
        <v>49</v>
      </c>
      <c r="C48" s="85"/>
      <c r="D48" s="85"/>
      <c r="E48" s="85"/>
    </row>
    <row r="49" spans="2:5" ht="15.75" hidden="1" customHeight="1">
      <c r="B49" s="85"/>
      <c r="C49" s="85"/>
      <c r="D49" s="85"/>
      <c r="E49" s="85"/>
    </row>
    <row r="50" spans="2:5" ht="15.75" hidden="1" customHeight="1">
      <c r="B50" s="85" t="s">
        <v>53</v>
      </c>
      <c r="C50" s="85"/>
      <c r="D50" s="85"/>
      <c r="E50" s="85"/>
    </row>
    <row r="51" spans="2:5" ht="15.75" hidden="1" customHeight="1">
      <c r="B51" s="85"/>
      <c r="C51" s="85"/>
      <c r="D51" s="85"/>
      <c r="E51" s="85"/>
    </row>
    <row r="52" spans="2:5" ht="15.75" hidden="1" customHeight="1">
      <c r="B52" s="85" t="s">
        <v>55</v>
      </c>
      <c r="C52" s="85"/>
      <c r="D52" s="85"/>
      <c r="E52" s="85"/>
    </row>
    <row r="53" spans="2:5" ht="15.75" hidden="1" customHeight="1">
      <c r="B53" s="85"/>
      <c r="C53" s="85"/>
      <c r="D53" s="85"/>
      <c r="E53" s="85"/>
    </row>
    <row r="54" spans="2:5" ht="15.75" hidden="1" customHeight="1">
      <c r="B54" s="85" t="s">
        <v>56</v>
      </c>
      <c r="C54" s="85"/>
      <c r="D54" s="85"/>
      <c r="E54" s="85"/>
    </row>
    <row r="55" spans="2:5" ht="15.75">
      <c r="B55" s="85"/>
      <c r="C55" s="85"/>
      <c r="D55" s="85"/>
      <c r="E55" s="85"/>
    </row>
    <row r="56" spans="2:5" ht="15.75">
      <c r="B56" s="85"/>
      <c r="C56" s="85"/>
      <c r="D56" s="85"/>
      <c r="E56" s="85"/>
    </row>
  </sheetData>
  <sheetProtection algorithmName="SHA-512" hashValue="sSbkR4y3nBJFrX0xip1LKeDTYIZCBRNbvpNR+oyM89gOaQjg+IKL+thdG5yE8Yi3XJJ+eg0u5a2WZVYLrdLjRg==" saltValue="w1S26hry/iJ2G4GGB56rDA==" spinCount="100000" sheet="1" selectLockedCells="1"/>
  <customSheetViews>
    <customSheetView guid="{D16ECB37-EC28-43FE-BD47-3A7114793C46}" scale="90" showPageBreaks="1" showGridLines="0" printArea="1" hiddenRows="1" view="pageBreakPreview" topLeftCell="A10">
      <selection activeCell="D34" sqref="D34"/>
      <pageMargins left="0.32" right="0.19" top="0.32" bottom="0.25" header="0.22" footer="0.19"/>
      <printOptions horizontalCentered="1"/>
      <pageSetup scale="76" orientation="portrait" r:id="rId1"/>
      <headerFooter alignWithMargins="0"/>
    </customSheetView>
    <customSheetView guid="{3A279989-B775-4FE0-B80B-D9B19EF06FB8}" scale="90" showPageBreaks="1" showGridLines="0" printArea="1" hiddenRows="1" view="pageBreakPreview" topLeftCell="A16">
      <selection activeCell="D34" sqref="D34"/>
      <pageMargins left="0.32" right="0.19" top="0.32" bottom="0.25" header="0.22" footer="0.19"/>
      <printOptions horizontalCentered="1"/>
      <pageSetup scale="76" orientation="portrait" r:id="rId2"/>
      <headerFooter alignWithMargins="0"/>
    </customSheetView>
    <customSheetView guid="{94091156-7D66-41B0-B463-5F36D4BD634D}" scale="90" showPageBreaks="1" showGridLines="0" printArea="1" hiddenRows="1" view="pageBreakPreview">
      <selection activeCell="C27" sqref="C27:J27"/>
      <pageMargins left="0.32" right="0.19" top="0.32" bottom="0.25" header="0.22" footer="0.19"/>
      <printOptions horizontalCentered="1"/>
      <pageSetup scale="76" orientation="portrait" r:id="rId3"/>
      <headerFooter alignWithMargins="0"/>
    </customSheetView>
    <customSheetView guid="{67D3F443-CBF6-4C3B-9EBA-4FC7CEE92243}" scale="90" showPageBreaks="1" showGridLines="0" printArea="1" hiddenRows="1" view="pageBreakPreview">
      <selection activeCell="O37" sqref="O37"/>
      <pageMargins left="0.32" right="0.19" top="0.32" bottom="0.25" header="0.22" footer="0.19"/>
      <printOptions horizontalCentered="1"/>
      <pageSetup scale="76" orientation="portrait" r:id="rId4"/>
      <headerFooter alignWithMargins="0"/>
    </customSheetView>
    <customSheetView guid="{8FC47E04-BCF9-4504-9FDA-F8529AE0A203}" scale="90" showPageBreaks="1" showGridLines="0" printArea="1" hiddenRows="1" view="pageBreakPreview">
      <selection activeCell="C17" sqref="C17"/>
      <pageMargins left="0.32" right="0.19" top="0.32" bottom="0.25" header="0.22" footer="0.19"/>
      <printOptions horizontalCentered="1"/>
      <pageSetup scale="76" orientation="portrait" r:id="rId5"/>
      <headerFooter alignWithMargins="0"/>
    </customSheetView>
    <customSheetView guid="{B1DC5269-D889-4438-853D-005C3B580A35}" scale="85" showPageBreaks="1" showGridLines="0" printArea="1" hiddenRows="1" view="pageBreakPreview" topLeftCell="A31">
      <selection activeCell="J44" sqref="J44:J46"/>
      <pageMargins left="0.32" right="0.19" top="0.32" bottom="0.25" header="0.22" footer="0.19"/>
      <printOptions horizontalCentered="1"/>
      <pageSetup scale="80" orientation="portrait" r:id="rId6"/>
      <headerFooter alignWithMargins="0"/>
    </customSheetView>
    <customSheetView guid="{A0F82AFD-A75A-45C4-A55A-D8EC84E8392D}" scale="85" showPageBreaks="1" showGridLines="0" printArea="1" hiddenRows="1" view="pageBreakPreview" topLeftCell="A20">
      <selection activeCell="J44" sqref="J44"/>
      <pageMargins left="0.32" right="0.19" top="0.32" bottom="0.25" header="0.22" footer="0.19"/>
      <printOptions horizontalCentered="1"/>
      <pageSetup scale="80" orientation="portrait" r:id="rId7"/>
      <headerFooter alignWithMargins="0"/>
    </customSheetView>
    <customSheetView guid="{334BFE7B-729F-4B5F-BBFA-FE5871D8551A}" scale="85" showPageBreaks="1" showGridLines="0" printArea="1" hiddenRows="1" view="pageBreakPreview" topLeftCell="A34">
      <selection activeCell="J44" sqref="J44"/>
      <pageMargins left="0.32" right="0.19" top="0.32" bottom="0.25" header="0.22" footer="0.19"/>
      <printOptions horizontalCentered="1"/>
      <pageSetup scale="80" orientation="portrait" r:id="rId8"/>
      <headerFooter alignWithMargins="0"/>
    </customSheetView>
    <customSheetView guid="{F34A69E2-31EE-443F-8E78-A31E3AA3BE2B}" scale="85" showPageBreaks="1" showGridLines="0" printArea="1" hiddenRows="1" view="pageBreakPreview" topLeftCell="A34">
      <selection activeCell="J44" sqref="J44"/>
      <pageMargins left="0.32" right="0.19" top="0.32" bottom="0.25" header="0.22" footer="0.19"/>
      <printOptions horizontalCentered="1"/>
      <pageSetup scale="80" orientation="portrait" r:id="rId9"/>
      <headerFooter alignWithMargins="0"/>
    </customSheetView>
    <customSheetView guid="{C5506FC7-8A4D-43D0-A0D5-B323816310B7}" scale="85" showPageBreaks="1" showGridLines="0" printArea="1" hiddenRows="1" view="pageBreakPreview" topLeftCell="A34">
      <selection activeCell="J45" sqref="J45"/>
      <pageMargins left="0.32" right="0.19" top="0.32" bottom="0.25" header="0.22" footer="0.19"/>
      <printOptions horizontalCentered="1"/>
      <pageSetup scale="80" orientation="portrait" r:id="rId10"/>
      <headerFooter alignWithMargins="0"/>
    </customSheetView>
    <customSheetView guid="{3E286A90-B39B-4EF7-ADAF-AD9055F4EE3F}" scale="85" showPageBreaks="1" showGridLines="0" printArea="1" hiddenRows="1" view="pageBreakPreview" topLeftCell="A31">
      <selection activeCell="J44" sqref="J44:J46"/>
      <pageMargins left="0.32" right="0.19" top="0.32" bottom="0.25" header="0.22" footer="0.19"/>
      <printOptions horizontalCentered="1"/>
      <pageSetup scale="80" orientation="portrait" r:id="rId11"/>
      <headerFooter alignWithMargins="0"/>
    </customSheetView>
    <customSheetView guid="{F9C00FCC-B928-44A4-AE8D-3790B3A7FE91}" scale="85" showPageBreaks="1" showGridLines="0" printArea="1" hiddenRows="1" view="pageBreakPreview">
      <selection activeCell="J45" sqref="J45:J47"/>
      <pageMargins left="0.32" right="0.19" top="0.32" bottom="0.25" header="0.22" footer="0.19"/>
      <printOptions horizontalCentered="1"/>
      <pageSetup scale="80" orientation="portrait" r:id="rId12"/>
      <headerFooter alignWithMargins="0"/>
    </customSheetView>
    <customSheetView guid="{F9504563-F4B8-4B08-8DF4-BD6D3D1F49DF}" scale="85" showPageBreaks="1" showGridLines="0" printArea="1" hiddenRows="1" view="pageBreakPreview" topLeftCell="A43">
      <selection activeCell="J45" sqref="J45"/>
      <pageMargins left="0.32" right="0.19" top="0.32" bottom="0.25" header="0.22" footer="0.19"/>
      <printOptions horizontalCentered="1"/>
      <pageSetup scale="80" orientation="portrait" r:id="rId13"/>
      <headerFooter alignWithMargins="0"/>
    </customSheetView>
    <customSheetView guid="{AB88AE96-2A5B-4A72-8703-28C9E47DF5A8}" scale="90" showPageBreaks="1" showGridLines="0" printArea="1" hiddenRows="1" view="pageBreakPreview">
      <selection activeCell="C17" sqref="C17"/>
      <pageMargins left="0.32" right="0.19" top="0.32" bottom="0.25" header="0.22" footer="0.19"/>
      <printOptions horizontalCentered="1"/>
      <pageSetup scale="76" orientation="portrait" r:id="rId14"/>
      <headerFooter alignWithMargins="0"/>
    </customSheetView>
    <customSheetView guid="{BAC42A29-45E6-4402-B726-C3D139198BC5}" scale="90" showPageBreaks="1" showGridLines="0" printArea="1" hiddenRows="1" view="pageBreakPreview">
      <selection activeCell="C27" sqref="C27:J27"/>
      <pageMargins left="0.32" right="0.19" top="0.32" bottom="0.25" header="0.22" footer="0.19"/>
      <printOptions horizontalCentered="1"/>
      <pageSetup scale="76" orientation="portrait" r:id="rId15"/>
      <headerFooter alignWithMargins="0"/>
    </customSheetView>
    <customSheetView guid="{1D1BEC92-0584-42FC-833F-7509E5F404C5}" scale="90" showPageBreaks="1" showGridLines="0" printArea="1" hiddenRows="1" view="pageBreakPreview" topLeftCell="A16">
      <selection activeCell="D34" sqref="D34"/>
      <pageMargins left="0.32" right="0.19" top="0.32" bottom="0.25" header="0.22" footer="0.19"/>
      <printOptions horizontalCentered="1"/>
      <pageSetup scale="76" orientation="portrait" r:id="rId16"/>
      <headerFooter alignWithMargins="0"/>
    </customSheetView>
  </customSheetViews>
  <mergeCells count="31">
    <mergeCell ref="B7:J7"/>
    <mergeCell ref="I1:J1"/>
    <mergeCell ref="A2:J2"/>
    <mergeCell ref="B4:J4"/>
    <mergeCell ref="B5:J5"/>
    <mergeCell ref="B6:J6"/>
    <mergeCell ref="C25:J25"/>
    <mergeCell ref="B8:J8"/>
    <mergeCell ref="B9:J9"/>
    <mergeCell ref="B10:J10"/>
    <mergeCell ref="B12:J12"/>
    <mergeCell ref="B15:J15"/>
    <mergeCell ref="C16:J16"/>
    <mergeCell ref="C18:J18"/>
    <mergeCell ref="C20:J20"/>
    <mergeCell ref="C22:J22"/>
    <mergeCell ref="C23:J23"/>
    <mergeCell ref="C24:J24"/>
    <mergeCell ref="B39:J39"/>
    <mergeCell ref="B37:J37"/>
    <mergeCell ref="B38:J38"/>
    <mergeCell ref="B36:J36"/>
    <mergeCell ref="C26:J26"/>
    <mergeCell ref="C27:J27"/>
    <mergeCell ref="C28:J28"/>
    <mergeCell ref="C29:J29"/>
    <mergeCell ref="C30:J30"/>
    <mergeCell ref="C31:J31"/>
    <mergeCell ref="C32:J32"/>
    <mergeCell ref="C33:J33"/>
    <mergeCell ref="B35:J35"/>
  </mergeCells>
  <printOptions horizontalCentered="1"/>
  <pageMargins left="0.32" right="0.19" top="0.32" bottom="0.25" header="0.22" footer="0.19"/>
  <pageSetup scale="76" orientation="portrait" r:id="rId17"/>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21"/>
  <sheetViews>
    <sheetView view="pageBreakPreview" zoomScale="85" zoomScaleNormal="85" zoomScaleSheetLayoutView="100" workbookViewId="0">
      <selection activeCell="B6" sqref="B6"/>
    </sheetView>
  </sheetViews>
  <sheetFormatPr defaultColWidth="10.28515625" defaultRowHeight="16.5"/>
  <cols>
    <col min="1" max="1" width="8.7109375" style="34" customWidth="1"/>
    <col min="2" max="4" width="23.5703125" style="35" customWidth="1"/>
    <col min="5" max="5" width="11" style="35" customWidth="1"/>
    <col min="6" max="6" width="14.42578125" style="35" customWidth="1"/>
    <col min="7" max="16384" width="10.28515625" style="21"/>
  </cols>
  <sheetData>
    <row r="1" spans="1:7">
      <c r="A1" s="19"/>
      <c r="B1" s="20"/>
      <c r="C1" s="20"/>
      <c r="D1" s="20"/>
      <c r="E1" s="20"/>
      <c r="F1" s="20"/>
    </row>
    <row r="2" spans="1:7" ht="21.95" customHeight="1">
      <c r="A2" s="1406" t="s">
        <v>121</v>
      </c>
      <c r="B2" s="1406"/>
      <c r="C2" s="1406"/>
      <c r="D2" s="1406"/>
      <c r="E2" s="1407"/>
      <c r="F2" s="21"/>
    </row>
    <row r="3" spans="1:7">
      <c r="A3" s="19"/>
      <c r="B3" s="20"/>
      <c r="C3" s="20"/>
      <c r="D3" s="20"/>
      <c r="E3" s="20"/>
      <c r="F3" s="20"/>
    </row>
    <row r="4" spans="1:7" ht="45">
      <c r="A4" s="22" t="s">
        <v>122</v>
      </c>
      <c r="B4" s="23" t="s">
        <v>123</v>
      </c>
      <c r="C4" s="22" t="s">
        <v>124</v>
      </c>
      <c r="D4" s="22" t="s">
        <v>125</v>
      </c>
      <c r="E4" s="22" t="s">
        <v>126</v>
      </c>
      <c r="F4" s="22" t="s">
        <v>127</v>
      </c>
    </row>
    <row r="5" spans="1:7" ht="18" customHeight="1">
      <c r="A5" s="24" t="s">
        <v>7</v>
      </c>
      <c r="B5" s="24" t="s">
        <v>8</v>
      </c>
      <c r="C5" s="24" t="s">
        <v>9</v>
      </c>
      <c r="D5" s="24" t="s">
        <v>10</v>
      </c>
      <c r="E5" s="25" t="s">
        <v>11</v>
      </c>
      <c r="F5" s="24" t="s">
        <v>128</v>
      </c>
    </row>
    <row r="6" spans="1:7" ht="45" customHeight="1">
      <c r="A6" s="26">
        <v>1</v>
      </c>
      <c r="B6" s="27"/>
      <c r="C6" s="28"/>
      <c r="D6" s="28"/>
      <c r="E6" s="29"/>
      <c r="F6" s="30">
        <f t="shared" ref="F6:F15" si="0">C6*E6</f>
        <v>0</v>
      </c>
    </row>
    <row r="7" spans="1:7" ht="45" customHeight="1">
      <c r="A7" s="26">
        <v>2</v>
      </c>
      <c r="B7" s="27"/>
      <c r="C7" s="28"/>
      <c r="D7" s="28"/>
      <c r="E7" s="29"/>
      <c r="F7" s="30">
        <f t="shared" si="0"/>
        <v>0</v>
      </c>
    </row>
    <row r="8" spans="1:7" ht="45" customHeight="1">
      <c r="A8" s="26">
        <v>3</v>
      </c>
      <c r="B8" s="27"/>
      <c r="C8" s="28"/>
      <c r="D8" s="28"/>
      <c r="E8" s="29"/>
      <c r="F8" s="30">
        <f t="shared" si="0"/>
        <v>0</v>
      </c>
    </row>
    <row r="9" spans="1:7" ht="45" customHeight="1">
      <c r="A9" s="26">
        <v>4</v>
      </c>
      <c r="B9" s="27"/>
      <c r="C9" s="28"/>
      <c r="D9" s="28"/>
      <c r="E9" s="29"/>
      <c r="F9" s="30">
        <f t="shared" si="0"/>
        <v>0</v>
      </c>
    </row>
    <row r="10" spans="1:7" ht="45" customHeight="1">
      <c r="A10" s="26">
        <v>5</v>
      </c>
      <c r="B10" s="27"/>
      <c r="C10" s="28"/>
      <c r="D10" s="28"/>
      <c r="E10" s="29"/>
      <c r="F10" s="30">
        <f t="shared" si="0"/>
        <v>0</v>
      </c>
    </row>
    <row r="11" spans="1:7" ht="45" customHeight="1">
      <c r="A11" s="26">
        <v>6</v>
      </c>
      <c r="B11" s="27"/>
      <c r="C11" s="28"/>
      <c r="D11" s="28"/>
      <c r="E11" s="29"/>
      <c r="F11" s="30">
        <f t="shared" si="0"/>
        <v>0</v>
      </c>
    </row>
    <row r="12" spans="1:7" ht="45" customHeight="1">
      <c r="A12" s="26">
        <v>7</v>
      </c>
      <c r="B12" s="27"/>
      <c r="C12" s="28"/>
      <c r="D12" s="28"/>
      <c r="E12" s="29"/>
      <c r="F12" s="30">
        <f t="shared" si="0"/>
        <v>0</v>
      </c>
    </row>
    <row r="13" spans="1:7" ht="45" customHeight="1">
      <c r="A13" s="26">
        <v>8</v>
      </c>
      <c r="B13" s="27"/>
      <c r="C13" s="28"/>
      <c r="D13" s="28"/>
      <c r="E13" s="29"/>
      <c r="F13" s="30">
        <f t="shared" si="0"/>
        <v>0</v>
      </c>
    </row>
    <row r="14" spans="1:7" ht="45" customHeight="1">
      <c r="A14" s="26">
        <v>9</v>
      </c>
      <c r="B14" s="27"/>
      <c r="C14" s="28"/>
      <c r="D14" s="28"/>
      <c r="E14" s="29"/>
      <c r="F14" s="30">
        <f t="shared" si="0"/>
        <v>0</v>
      </c>
    </row>
    <row r="15" spans="1:7" ht="45" customHeight="1">
      <c r="A15" s="26">
        <v>10</v>
      </c>
      <c r="B15" s="27"/>
      <c r="C15" s="28"/>
      <c r="D15" s="28"/>
      <c r="E15" s="29"/>
      <c r="F15" s="30">
        <f t="shared" si="0"/>
        <v>0</v>
      </c>
    </row>
    <row r="16" spans="1:7" ht="45" customHeight="1">
      <c r="A16" s="31"/>
      <c r="B16" s="32" t="s">
        <v>129</v>
      </c>
      <c r="C16" s="32"/>
      <c r="D16" s="32"/>
      <c r="E16" s="32"/>
      <c r="F16" s="32">
        <f>SUM(F6:F15)</f>
        <v>0</v>
      </c>
      <c r="G16" s="33"/>
    </row>
    <row r="17" ht="30" customHeight="1"/>
    <row r="18" ht="30" customHeight="1"/>
    <row r="19" ht="30" customHeight="1"/>
    <row r="20" ht="30" customHeight="1"/>
    <row r="21" ht="30" customHeight="1"/>
  </sheetData>
  <sheetProtection password="A1B6" sheet="1" objects="1" scenarios="1" selectLockedCells="1"/>
  <customSheetViews>
    <customSheetView guid="{D16ECB37-EC28-43FE-BD47-3A7114793C46}" scale="85" showPageBreaks="1" printArea="1" state="hidden" view="pageBreakPreview">
      <selection activeCell="B6" sqref="B6"/>
      <pageMargins left="0.75" right="0.62" top="0.65" bottom="1" header="0.5" footer="0.5"/>
      <pageSetup scale="86" orientation="portrait" r:id="rId1"/>
      <headerFooter alignWithMargins="0"/>
    </customSheetView>
    <customSheetView guid="{3A279989-B775-4FE0-B80B-D9B19EF06FB8}" scale="85" showPageBreaks="1" printArea="1" state="hidden" view="pageBreakPreview">
      <selection activeCell="B6" sqref="B6"/>
      <pageMargins left="0.75" right="0.62" top="0.65" bottom="1" header="0.5" footer="0.5"/>
      <pageSetup scale="86" orientation="portrait" r:id="rId2"/>
      <headerFooter alignWithMargins="0"/>
    </customSheetView>
    <customSheetView guid="{94091156-7D66-41B0-B463-5F36D4BD634D}" scale="85" showPageBreaks="1" printArea="1" state="hidden" view="pageBreakPreview">
      <selection activeCell="B6" sqref="B6"/>
      <pageMargins left="0.75" right="0.62" top="0.65" bottom="1" header="0.5" footer="0.5"/>
      <pageSetup scale="86" orientation="portrait" r:id="rId3"/>
      <headerFooter alignWithMargins="0"/>
    </customSheetView>
    <customSheetView guid="{67D3F443-CBF6-4C3B-9EBA-4FC7CEE92243}" scale="85" showPageBreaks="1" printArea="1" state="hidden" view="pageBreakPreview">
      <selection activeCell="B6" sqref="B6"/>
      <pageMargins left="0.75" right="0.62" top="0.65" bottom="1" header="0.5" footer="0.5"/>
      <pageSetup scale="86" orientation="portrait" r:id="rId4"/>
      <headerFooter alignWithMargins="0"/>
    </customSheetView>
    <customSheetView guid="{8FC47E04-BCF9-4504-9FDA-F8529AE0A203}" scale="85" showPageBreaks="1" printArea="1" state="hidden" view="pageBreakPreview">
      <selection activeCell="B6" sqref="B6"/>
      <pageMargins left="0.75" right="0.62" top="0.65" bottom="1" header="0.5" footer="0.5"/>
      <pageSetup scale="86" orientation="portrait" r:id="rId5"/>
      <headerFooter alignWithMargins="0"/>
    </customSheetView>
    <customSheetView guid="{B1DC5269-D889-4438-853D-005C3B580A35}" scale="85" showPageBreaks="1" printArea="1" view="pageBreakPreview" topLeftCell="A13">
      <selection activeCell="B3" sqref="B3:E3"/>
      <pageMargins left="0.75" right="0.62" top="0.65" bottom="1" header="0.5" footer="0.5"/>
      <pageSetup scale="86" orientation="portrait" r:id="rId6"/>
      <headerFooter alignWithMargins="0"/>
    </customSheetView>
    <customSheetView guid="{A0F82AFD-A75A-45C4-A55A-D8EC84E8392D}" scale="85" showPageBreaks="1" printArea="1" view="pageBreakPreview">
      <selection activeCell="D10" sqref="D10"/>
      <pageMargins left="0.75" right="0.62" top="0.65" bottom="1" header="0.5" footer="0.5"/>
      <pageSetup scale="86" orientation="portrait" r:id="rId7"/>
      <headerFooter alignWithMargins="0"/>
    </customSheetView>
    <customSheetView guid="{334BFE7B-729F-4B5F-BBFA-FE5871D8551A}" scale="85" showPageBreaks="1" printArea="1" view="pageBreakPreview" topLeftCell="A12">
      <selection activeCell="C15" sqref="C15"/>
      <pageMargins left="0.75" right="0.62" top="0.65" bottom="1" header="0.5" footer="0.5"/>
      <pageSetup scale="86" orientation="portrait" r:id="rId8"/>
      <headerFooter alignWithMargins="0"/>
    </customSheetView>
    <customSheetView guid="{F34A69E2-31EE-443F-8E78-A31E3AA3BE2B}" scale="85" showPageBreaks="1" printArea="1" view="pageBreakPreview" topLeftCell="A12">
      <selection activeCell="C15" sqref="C15"/>
      <pageMargins left="0.75" right="0.62" top="0.65" bottom="1" header="0.5" footer="0.5"/>
      <pageSetup scale="86" orientation="portrait" r:id="rId9"/>
      <headerFooter alignWithMargins="0"/>
    </customSheetView>
    <customSheetView guid="{C5506FC7-8A4D-43D0-A0D5-B323816310B7}" scale="85" showPageBreaks="1" printArea="1" view="pageBreakPreview">
      <selection activeCell="E6" sqref="E6"/>
      <pageMargins left="0.75" right="0.62" top="0.65" bottom="1" header="0.5" footer="0.5"/>
      <pageSetup scale="86" orientation="portrait" r:id="rId10"/>
      <headerFooter alignWithMargins="0"/>
    </customSheetView>
    <customSheetView guid="{3E286A90-B39B-4EF7-ADAF-AD9055F4EE3F}" scale="85" showPageBreaks="1" printArea="1" view="pageBreakPreview">
      <selection activeCell="B3" sqref="B3:E3"/>
      <pageMargins left="0.75" right="0.62" top="0.65" bottom="1" header="0.5" footer="0.5"/>
      <pageSetup scale="86" orientation="portrait" r:id="rId11"/>
      <headerFooter alignWithMargins="0"/>
    </customSheetView>
    <customSheetView guid="{F9C00FCC-B928-44A4-AE8D-3790B3A7FE91}" scale="85" showPageBreaks="1" printArea="1" view="pageBreakPreview">
      <selection activeCell="B6" sqref="B6"/>
      <pageMargins left="0.75" right="0.62" top="0.65" bottom="1" header="0.5" footer="0.5"/>
      <pageSetup scale="86" orientation="portrait" r:id="rId12"/>
      <headerFooter alignWithMargins="0"/>
    </customSheetView>
    <customSheetView guid="{F9504563-F4B8-4B08-8DF4-BD6D3D1F49DF}" scale="85" showPageBreaks="1" printArea="1" view="pageBreakPreview">
      <selection activeCell="B6" sqref="B6"/>
      <pageMargins left="0.75" right="0.62" top="0.65" bottom="1" header="0.5" footer="0.5"/>
      <pageSetup scale="86" orientation="portrait" r:id="rId13"/>
      <headerFooter alignWithMargins="0"/>
    </customSheetView>
    <customSheetView guid="{AB88AE96-2A5B-4A72-8703-28C9E47DF5A8}" scale="85" showPageBreaks="1" printArea="1" state="hidden" view="pageBreakPreview">
      <selection activeCell="B6" sqref="B6"/>
      <pageMargins left="0.75" right="0.62" top="0.65" bottom="1" header="0.5" footer="0.5"/>
      <pageSetup scale="86" orientation="portrait" r:id="rId14"/>
      <headerFooter alignWithMargins="0"/>
    </customSheetView>
    <customSheetView guid="{BAC42A29-45E6-4402-B726-C3D139198BC5}" scale="85" showPageBreaks="1" printArea="1" state="hidden" view="pageBreakPreview">
      <selection activeCell="B6" sqref="B6"/>
      <pageMargins left="0.75" right="0.62" top="0.65" bottom="1" header="0.5" footer="0.5"/>
      <pageSetup scale="86" orientation="portrait" r:id="rId15"/>
      <headerFooter alignWithMargins="0"/>
    </customSheetView>
    <customSheetView guid="{1D1BEC92-0584-42FC-833F-7509E5F404C5}" scale="85" showPageBreaks="1" printArea="1" state="hidden" view="pageBreakPreview">
      <selection activeCell="B6" sqref="B6"/>
      <pageMargins left="0.75" right="0.62" top="0.65" bottom="1" header="0.5" footer="0.5"/>
      <pageSetup scale="86" orientation="portrait" r:id="rId16"/>
      <headerFooter alignWithMargins="0"/>
    </customSheetView>
  </customSheetViews>
  <mergeCells count="1">
    <mergeCell ref="A2:E2"/>
  </mergeCells>
  <pageMargins left="0.75" right="0.62" top="0.65" bottom="1" header="0.5" footer="0.5"/>
  <pageSetup scale="86" orientation="portrait" r:id="rId17"/>
  <headerFooter alignWithMargins="0"/>
  <drawing r:id="rId1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O83"/>
  <sheetViews>
    <sheetView showGridLines="0" showZeros="0" tabSelected="1" view="pageBreakPreview" topLeftCell="A42" zoomScaleSheetLayoutView="100" workbookViewId="0">
      <selection activeCell="D59" sqref="D59:F59"/>
    </sheetView>
  </sheetViews>
  <sheetFormatPr defaultColWidth="9.140625" defaultRowHeight="15.75"/>
  <cols>
    <col min="1" max="1" width="12.28515625" style="351" customWidth="1"/>
    <col min="2" max="2" width="15.5703125" style="356" customWidth="1"/>
    <col min="3" max="3" width="15.85546875" style="351" customWidth="1"/>
    <col min="4" max="4" width="20.7109375" style="351" customWidth="1"/>
    <col min="5" max="5" width="15.140625" style="351" customWidth="1"/>
    <col min="6" max="6" width="51.28515625" style="351" customWidth="1"/>
    <col min="7" max="8" width="9.140625" style="351" hidden="1" customWidth="1"/>
    <col min="9" max="9" width="10.85546875" style="352" hidden="1" customWidth="1"/>
    <col min="10" max="10" width="9.140625" style="352" hidden="1" customWidth="1"/>
    <col min="11" max="11" width="9.140625" style="352" customWidth="1"/>
    <col min="12" max="12" width="0" style="352" hidden="1" customWidth="1"/>
    <col min="13" max="13" width="15.42578125" style="352" hidden="1" customWidth="1"/>
    <col min="14" max="25" width="9.140625" style="352"/>
    <col min="26" max="27" width="9.140625" style="352" hidden="1" customWidth="1"/>
    <col min="28" max="28" width="20" style="352" customWidth="1"/>
    <col min="29" max="29" width="13.85546875" style="352" customWidth="1"/>
    <col min="30" max="30" width="9.140625" style="353"/>
    <col min="31" max="31" width="0" style="354" hidden="1" customWidth="1"/>
    <col min="32" max="32" width="13.7109375" style="354" hidden="1" customWidth="1"/>
    <col min="33" max="35" width="0" style="353" hidden="1" customWidth="1"/>
    <col min="36" max="36" width="10.42578125" style="353" hidden="1" customWidth="1"/>
    <col min="37" max="41" width="9.140625" style="353"/>
    <col min="42" max="16384" width="9.140625" style="352"/>
  </cols>
  <sheetData>
    <row r="1" spans="1:36" ht="27" customHeight="1">
      <c r="A1" s="348" t="str">
        <f>'Sch-3'!A1:B1</f>
        <v>SPEC. NO.:  CC/NT/G-COND/DOM/A02/25/01011</v>
      </c>
      <c r="B1" s="348"/>
      <c r="C1" s="349"/>
      <c r="D1" s="349"/>
      <c r="E1" s="349"/>
      <c r="F1" s="350" t="s">
        <v>354</v>
      </c>
      <c r="AE1" s="354">
        <v>1</v>
      </c>
      <c r="AF1" s="354" t="s">
        <v>178</v>
      </c>
      <c r="AI1" s="354">
        <v>1</v>
      </c>
      <c r="AJ1" s="353" t="s">
        <v>179</v>
      </c>
    </row>
    <row r="2" spans="1:36">
      <c r="B2" s="351"/>
      <c r="AE2" s="354">
        <v>2</v>
      </c>
      <c r="AF2" s="354" t="s">
        <v>180</v>
      </c>
      <c r="AI2" s="354">
        <v>2</v>
      </c>
      <c r="AJ2" s="353" t="s">
        <v>181</v>
      </c>
    </row>
    <row r="3" spans="1:36" ht="24" customHeight="1">
      <c r="A3" s="1408" t="s">
        <v>182</v>
      </c>
      <c r="B3" s="1408"/>
      <c r="C3" s="1408"/>
      <c r="D3" s="1408"/>
      <c r="E3" s="1408"/>
      <c r="F3" s="1408"/>
      <c r="AE3" s="354">
        <v>3</v>
      </c>
      <c r="AF3" s="354" t="s">
        <v>183</v>
      </c>
      <c r="AI3" s="354">
        <v>3</v>
      </c>
      <c r="AJ3" s="353" t="s">
        <v>184</v>
      </c>
    </row>
    <row r="4" spans="1:36">
      <c r="A4" s="355"/>
      <c r="B4" s="355"/>
      <c r="C4" s="355"/>
      <c r="D4" s="355"/>
      <c r="E4" s="355"/>
      <c r="F4" s="355"/>
      <c r="AE4" s="354">
        <v>4</v>
      </c>
      <c r="AF4" s="354" t="s">
        <v>185</v>
      </c>
      <c r="AI4" s="354">
        <v>4</v>
      </c>
      <c r="AJ4" s="353" t="s">
        <v>186</v>
      </c>
    </row>
    <row r="5" spans="1:36">
      <c r="A5" s="386" t="s">
        <v>187</v>
      </c>
      <c r="C5" s="1409"/>
      <c r="D5" s="1409"/>
      <c r="E5" s="1409"/>
      <c r="F5" s="1409"/>
      <c r="AE5" s="354">
        <v>5</v>
      </c>
      <c r="AF5" s="354" t="s">
        <v>185</v>
      </c>
      <c r="AI5" s="354">
        <v>5</v>
      </c>
      <c r="AJ5" s="353" t="s">
        <v>188</v>
      </c>
    </row>
    <row r="6" spans="1:36">
      <c r="A6" s="386" t="s">
        <v>189</v>
      </c>
      <c r="B6" s="1410">
        <f>'Name of Bidder'!C45</f>
        <v>0</v>
      </c>
      <c r="C6" s="1410"/>
      <c r="AE6" s="354">
        <v>6</v>
      </c>
      <c r="AF6" s="354" t="s">
        <v>185</v>
      </c>
      <c r="AG6" s="357">
        <f>DAY(B6)</f>
        <v>0</v>
      </c>
      <c r="AI6" s="354">
        <v>6</v>
      </c>
      <c r="AJ6" s="353" t="s">
        <v>190</v>
      </c>
    </row>
    <row r="7" spans="1:36">
      <c r="A7" s="356"/>
      <c r="B7" s="358"/>
      <c r="C7" s="358"/>
      <c r="AE7" s="354">
        <v>7</v>
      </c>
      <c r="AF7" s="354" t="s">
        <v>185</v>
      </c>
      <c r="AG7" s="357">
        <f>MONTH(B6)</f>
        <v>1</v>
      </c>
      <c r="AI7" s="354">
        <v>7</v>
      </c>
      <c r="AJ7" s="353" t="s">
        <v>191</v>
      </c>
    </row>
    <row r="8" spans="1:36">
      <c r="A8" s="359" t="s">
        <v>20</v>
      </c>
      <c r="B8" s="359"/>
      <c r="F8" s="360"/>
      <c r="AE8" s="354">
        <v>8</v>
      </c>
      <c r="AF8" s="354" t="s">
        <v>185</v>
      </c>
      <c r="AG8" s="357" t="str">
        <f>LOOKUP(AG7,AI1:AI12,AJ1:AJ12)</f>
        <v>January</v>
      </c>
      <c r="AI8" s="354">
        <v>8</v>
      </c>
      <c r="AJ8" s="353" t="s">
        <v>192</v>
      </c>
    </row>
    <row r="9" spans="1:36">
      <c r="A9" s="141" t="s">
        <v>21</v>
      </c>
      <c r="B9" s="361"/>
      <c r="F9" s="360"/>
      <c r="AE9" s="354">
        <v>9</v>
      </c>
      <c r="AF9" s="354" t="s">
        <v>185</v>
      </c>
      <c r="AG9" s="357">
        <f>YEAR(B6)</f>
        <v>1900</v>
      </c>
      <c r="AI9" s="354">
        <v>9</v>
      </c>
      <c r="AJ9" s="353" t="s">
        <v>193</v>
      </c>
    </row>
    <row r="10" spans="1:36">
      <c r="A10" s="141" t="s">
        <v>115</v>
      </c>
      <c r="B10" s="361"/>
      <c r="F10" s="360"/>
      <c r="AE10" s="354">
        <v>10</v>
      </c>
      <c r="AF10" s="354" t="s">
        <v>185</v>
      </c>
      <c r="AI10" s="354">
        <v>10</v>
      </c>
      <c r="AJ10" s="353" t="s">
        <v>194</v>
      </c>
    </row>
    <row r="11" spans="1:36">
      <c r="A11" s="141" t="s">
        <v>22</v>
      </c>
      <c r="B11" s="361"/>
      <c r="F11" s="360"/>
      <c r="AE11" s="354">
        <v>11</v>
      </c>
      <c r="AF11" s="354" t="s">
        <v>185</v>
      </c>
      <c r="AI11" s="354">
        <v>11</v>
      </c>
      <c r="AJ11" s="353" t="s">
        <v>195</v>
      </c>
    </row>
    <row r="12" spans="1:36">
      <c r="A12" s="141" t="s">
        <v>116</v>
      </c>
      <c r="B12" s="361"/>
      <c r="F12" s="360"/>
      <c r="AE12" s="354">
        <v>12</v>
      </c>
      <c r="AF12" s="354" t="s">
        <v>185</v>
      </c>
      <c r="AI12" s="354">
        <v>12</v>
      </c>
      <c r="AJ12" s="353" t="s">
        <v>196</v>
      </c>
    </row>
    <row r="13" spans="1:36">
      <c r="A13" s="141" t="s">
        <v>117</v>
      </c>
      <c r="B13" s="361"/>
      <c r="F13" s="360"/>
      <c r="AE13" s="354">
        <v>13</v>
      </c>
      <c r="AF13" s="354" t="s">
        <v>185</v>
      </c>
    </row>
    <row r="14" spans="1:36" ht="22.5" customHeight="1">
      <c r="A14" s="356"/>
      <c r="F14" s="360"/>
      <c r="AE14" s="354">
        <v>14</v>
      </c>
      <c r="AF14" s="354" t="s">
        <v>185</v>
      </c>
    </row>
    <row r="15" spans="1:36" ht="71.25" customHeight="1">
      <c r="A15" s="362" t="s">
        <v>197</v>
      </c>
      <c r="B15" s="363"/>
      <c r="C15" s="1411" t="str">
        <f>Cover!B2&amp;". "&amp;A1</f>
        <v>Conductor Package CD02 for supply of balance quantity of ACSR MOOSE Conductor for part of Diding – Dhalkebar – Bathnaha Transmission Line corresponding to Tower Package- TW02 associated with Arun-3 HEP in Nepal under Consultancy services to SAPDC.. SPEC. NO.:  CC/NT/G-COND/DOM/A02/25/01011</v>
      </c>
      <c r="D15" s="1411"/>
      <c r="E15" s="1411"/>
      <c r="F15" s="1411"/>
      <c r="M15" s="1030" t="str">
        <f>ROUND('Sch-5 (After Discount)'!E38,0)&amp; "/-"</f>
        <v>0/-</v>
      </c>
      <c r="AE15" s="354">
        <v>15</v>
      </c>
      <c r="AF15" s="354" t="s">
        <v>185</v>
      </c>
    </row>
    <row r="16" spans="1:36" ht="27.75" customHeight="1">
      <c r="A16" s="351" t="s">
        <v>198</v>
      </c>
      <c r="B16" s="351"/>
      <c r="C16" s="360"/>
      <c r="D16" s="360"/>
      <c r="E16" s="360"/>
      <c r="F16" s="360"/>
      <c r="M16" s="1030" t="str">
        <f>ROUND('Sch-5 (After Discount)'!E39,0)&amp;"/-"</f>
        <v>0/-</v>
      </c>
      <c r="AE16" s="354">
        <v>16</v>
      </c>
      <c r="AF16" s="354" t="s">
        <v>185</v>
      </c>
    </row>
    <row r="17" spans="1:41" ht="144" customHeight="1">
      <c r="A17" s="363">
        <v>1</v>
      </c>
      <c r="B17" s="1412" t="str">
        <f>Z17&amp; M15&amp; " and NPR " &amp;M16&amp;Z18</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the Facilities under the above-named package in full conformity with the said Bidding Documents for the sum of INR 0/- and NPR 0/- or such other sums as may be determined in accordance with the terms and conditions of the Bidding Documents.</v>
      </c>
      <c r="C17" s="1412"/>
      <c r="D17" s="1412"/>
      <c r="E17" s="1412"/>
      <c r="F17" s="1412"/>
      <c r="Z17" s="364" t="s">
        <v>498</v>
      </c>
      <c r="AA17" s="365" t="s">
        <v>199</v>
      </c>
      <c r="AB17" s="366"/>
      <c r="AC17" s="367"/>
      <c r="AE17" s="354">
        <v>17</v>
      </c>
      <c r="AF17" s="354" t="s">
        <v>185</v>
      </c>
    </row>
    <row r="18" spans="1:41" ht="39" customHeight="1">
      <c r="B18" s="1413" t="s">
        <v>200</v>
      </c>
      <c r="C18" s="1413"/>
      <c r="D18" s="1413"/>
      <c r="E18" s="1413"/>
      <c r="F18" s="1413"/>
      <c r="Z18" s="364" t="s">
        <v>201</v>
      </c>
      <c r="AE18" s="354">
        <v>18</v>
      </c>
      <c r="AF18" s="354" t="s">
        <v>185</v>
      </c>
    </row>
    <row r="19" spans="1:41" s="351" customFormat="1" ht="27.75" customHeight="1">
      <c r="A19" s="368">
        <v>2</v>
      </c>
      <c r="B19" s="1414" t="s">
        <v>202</v>
      </c>
      <c r="C19" s="1414"/>
      <c r="D19" s="1414"/>
      <c r="E19" s="1414"/>
      <c r="F19" s="1414"/>
      <c r="AD19" s="369"/>
      <c r="AE19" s="354">
        <v>19</v>
      </c>
      <c r="AF19" s="354" t="s">
        <v>185</v>
      </c>
      <c r="AG19" s="369"/>
      <c r="AH19" s="369"/>
      <c r="AI19" s="369"/>
      <c r="AJ19" s="369"/>
      <c r="AK19" s="369"/>
      <c r="AL19" s="369"/>
      <c r="AM19" s="369"/>
      <c r="AN19" s="369"/>
      <c r="AO19" s="369"/>
    </row>
    <row r="20" spans="1:41" ht="39.75" customHeight="1">
      <c r="A20" s="363">
        <v>2.1</v>
      </c>
      <c r="B20" s="1412" t="s">
        <v>203</v>
      </c>
      <c r="C20" s="1412"/>
      <c r="D20" s="1412"/>
      <c r="E20" s="1412"/>
      <c r="F20" s="1412"/>
      <c r="AE20" s="354">
        <v>20</v>
      </c>
      <c r="AF20" s="354" t="s">
        <v>185</v>
      </c>
    </row>
    <row r="21" spans="1:41" s="372" customFormat="1" ht="52.5" customHeight="1">
      <c r="A21" s="370"/>
      <c r="B21" s="1415" t="s">
        <v>204</v>
      </c>
      <c r="C21" s="1415"/>
      <c r="D21" s="1416" t="s">
        <v>550</v>
      </c>
      <c r="E21" s="1417"/>
      <c r="F21" s="1417"/>
      <c r="G21" s="371"/>
      <c r="H21" s="371"/>
      <c r="L21" s="214"/>
      <c r="M21" s="214"/>
      <c r="N21" s="214"/>
      <c r="AE21" s="373"/>
      <c r="AF21" s="373"/>
    </row>
    <row r="22" spans="1:41" s="372" customFormat="1" ht="39.75" customHeight="1">
      <c r="A22" s="370"/>
      <c r="B22" s="1415" t="s">
        <v>205</v>
      </c>
      <c r="C22" s="1415"/>
      <c r="D22" s="1418" t="s">
        <v>552</v>
      </c>
      <c r="E22" s="1418"/>
      <c r="F22" s="1418"/>
      <c r="G22" s="371"/>
      <c r="H22" s="371"/>
      <c r="L22" s="214"/>
      <c r="M22" s="214"/>
      <c r="N22" s="214"/>
      <c r="AE22" s="373"/>
      <c r="AF22" s="373"/>
    </row>
    <row r="23" spans="1:41" s="372" customFormat="1" ht="58.5" customHeight="1">
      <c r="A23" s="370"/>
      <c r="B23" s="1415" t="s">
        <v>206</v>
      </c>
      <c r="C23" s="1415"/>
      <c r="D23" s="1418" t="s">
        <v>553</v>
      </c>
      <c r="E23" s="1418"/>
      <c r="F23" s="1418"/>
      <c r="G23" s="371"/>
      <c r="H23" s="371"/>
      <c r="L23" s="214"/>
      <c r="M23" s="214"/>
      <c r="N23" s="214"/>
      <c r="AE23" s="373"/>
      <c r="AF23" s="373"/>
    </row>
    <row r="24" spans="1:41" s="372" customFormat="1" ht="24" customHeight="1">
      <c r="A24" s="370"/>
      <c r="B24" s="1415" t="s">
        <v>207</v>
      </c>
      <c r="C24" s="1415"/>
      <c r="D24" s="1418" t="s">
        <v>532</v>
      </c>
      <c r="E24" s="1418"/>
      <c r="F24" s="1418"/>
      <c r="G24" s="371"/>
      <c r="H24" s="371"/>
      <c r="L24" s="214"/>
      <c r="M24" s="214"/>
      <c r="N24" s="214"/>
      <c r="AE24" s="373"/>
      <c r="AF24" s="373"/>
    </row>
    <row r="25" spans="1:41" s="372" customFormat="1" ht="38.25" hidden="1" customHeight="1">
      <c r="A25" s="370"/>
      <c r="B25" s="1415" t="s">
        <v>208</v>
      </c>
      <c r="C25" s="1415"/>
      <c r="D25" s="1418" t="s">
        <v>447</v>
      </c>
      <c r="E25" s="1418"/>
      <c r="F25" s="1418"/>
      <c r="G25" s="371"/>
      <c r="H25" s="371"/>
      <c r="L25" s="214"/>
      <c r="M25" s="214"/>
      <c r="N25" s="214"/>
      <c r="AE25" s="373"/>
      <c r="AF25" s="373"/>
    </row>
    <row r="26" spans="1:41" s="372" customFormat="1" ht="40.5" hidden="1" customHeight="1">
      <c r="A26" s="370"/>
      <c r="B26" s="1415" t="s">
        <v>209</v>
      </c>
      <c r="C26" s="1415"/>
      <c r="D26" s="1418" t="s">
        <v>471</v>
      </c>
      <c r="E26" s="1418"/>
      <c r="F26" s="1418"/>
      <c r="G26" s="371"/>
      <c r="H26" s="371"/>
      <c r="L26" s="214"/>
      <c r="M26" s="214"/>
      <c r="N26" s="214"/>
      <c r="AE26" s="373"/>
      <c r="AF26" s="373"/>
    </row>
    <row r="27" spans="1:41" s="372" customFormat="1" ht="24" hidden="1" customHeight="1">
      <c r="A27" s="370"/>
      <c r="B27" s="1415" t="s">
        <v>433</v>
      </c>
      <c r="C27" s="1415"/>
      <c r="D27" s="1418" t="s">
        <v>436</v>
      </c>
      <c r="E27" s="1418"/>
      <c r="F27" s="1418"/>
      <c r="G27" s="157"/>
      <c r="H27" s="157"/>
      <c r="I27" s="157"/>
      <c r="J27" s="374"/>
      <c r="L27" s="214"/>
      <c r="M27" s="214"/>
      <c r="N27" s="214"/>
      <c r="AE27" s="373"/>
      <c r="AF27" s="373"/>
    </row>
    <row r="28" spans="1:41" s="372" customFormat="1" ht="42" hidden="1" customHeight="1">
      <c r="A28" s="370"/>
      <c r="B28" s="1415" t="s">
        <v>433</v>
      </c>
      <c r="C28" s="1415"/>
      <c r="D28" s="1418" t="s">
        <v>451</v>
      </c>
      <c r="E28" s="1418"/>
      <c r="F28" s="1418"/>
      <c r="G28" s="157"/>
      <c r="H28" s="157"/>
      <c r="I28" s="157"/>
      <c r="J28" s="157"/>
      <c r="L28" s="214"/>
      <c r="M28" s="214"/>
      <c r="N28" s="214"/>
      <c r="AE28" s="373"/>
      <c r="AF28" s="373"/>
    </row>
    <row r="29" spans="1:41" s="372" customFormat="1" ht="24" customHeight="1">
      <c r="A29" s="370"/>
      <c r="B29" s="1415" t="s">
        <v>526</v>
      </c>
      <c r="C29" s="1415"/>
      <c r="D29" s="1418" t="s">
        <v>527</v>
      </c>
      <c r="E29" s="1418"/>
      <c r="F29" s="1418"/>
      <c r="G29" s="371"/>
      <c r="H29" s="371"/>
      <c r="L29" s="214"/>
      <c r="M29" s="214"/>
      <c r="N29" s="214"/>
      <c r="AE29" s="373"/>
      <c r="AF29" s="373"/>
    </row>
    <row r="30" spans="1:41" s="372" customFormat="1" ht="24" customHeight="1">
      <c r="A30" s="370"/>
      <c r="B30" s="1415" t="s">
        <v>210</v>
      </c>
      <c r="C30" s="1415"/>
      <c r="D30" s="1418" t="s">
        <v>528</v>
      </c>
      <c r="E30" s="1418"/>
      <c r="F30" s="1418"/>
      <c r="G30" s="371"/>
      <c r="H30" s="371"/>
      <c r="L30" s="214"/>
      <c r="M30" s="214"/>
      <c r="N30" s="214"/>
      <c r="AE30" s="373"/>
      <c r="AF30" s="373"/>
    </row>
    <row r="31" spans="1:41" s="372" customFormat="1" ht="39" customHeight="1">
      <c r="A31" s="370"/>
      <c r="B31" s="1418" t="s">
        <v>435</v>
      </c>
      <c r="C31" s="1418"/>
      <c r="D31" s="1418" t="s">
        <v>434</v>
      </c>
      <c r="E31" s="1418"/>
      <c r="F31" s="1418"/>
      <c r="G31" s="371"/>
      <c r="H31" s="371"/>
      <c r="L31" s="214"/>
      <c r="M31" s="214"/>
      <c r="N31" s="214"/>
      <c r="AE31" s="373"/>
      <c r="AF31" s="373"/>
    </row>
    <row r="32" spans="1:41" s="372" customFormat="1" ht="40.5" customHeight="1">
      <c r="A32" s="370"/>
      <c r="B32" s="1415" t="s">
        <v>529</v>
      </c>
      <c r="C32" s="1415"/>
      <c r="D32" s="1418" t="s">
        <v>370</v>
      </c>
      <c r="E32" s="1418"/>
      <c r="F32" s="1418"/>
      <c r="G32" s="371"/>
      <c r="H32" s="371"/>
      <c r="L32" s="214"/>
      <c r="M32" s="214"/>
      <c r="N32" s="214"/>
      <c r="AE32" s="373"/>
      <c r="AF32" s="373"/>
    </row>
    <row r="33" spans="1:32" s="372" customFormat="1" ht="42.75" customHeight="1">
      <c r="A33" s="370"/>
      <c r="B33" s="1415" t="s">
        <v>530</v>
      </c>
      <c r="C33" s="1415"/>
      <c r="D33" s="1418" t="s">
        <v>531</v>
      </c>
      <c r="E33" s="1418"/>
      <c r="F33" s="1418"/>
      <c r="G33" s="371"/>
      <c r="H33" s="371"/>
      <c r="L33" s="214"/>
      <c r="M33" s="214"/>
      <c r="N33" s="214"/>
      <c r="AE33" s="373"/>
      <c r="AF33" s="373"/>
    </row>
    <row r="34" spans="1:32" ht="108.75" customHeight="1">
      <c r="A34" s="375">
        <v>2.2000000000000002</v>
      </c>
      <c r="B34" s="1412" t="s">
        <v>408</v>
      </c>
      <c r="C34" s="1412"/>
      <c r="D34" s="1412"/>
      <c r="E34" s="1412"/>
      <c r="F34" s="1412"/>
      <c r="AE34" s="354">
        <v>28</v>
      </c>
      <c r="AF34" s="354" t="s">
        <v>185</v>
      </c>
    </row>
    <row r="35" spans="1:32" ht="75" customHeight="1">
      <c r="A35" s="375">
        <v>2.2999999999999998</v>
      </c>
      <c r="B35" s="1412" t="s">
        <v>409</v>
      </c>
      <c r="C35" s="1412"/>
      <c r="D35" s="1412"/>
      <c r="E35" s="1412"/>
      <c r="F35" s="1412"/>
      <c r="AE35" s="354">
        <v>29</v>
      </c>
      <c r="AF35" s="354" t="s">
        <v>185</v>
      </c>
    </row>
    <row r="36" spans="1:32" ht="144.75" customHeight="1">
      <c r="A36" s="375">
        <v>2.4</v>
      </c>
      <c r="B36" s="1412" t="s">
        <v>211</v>
      </c>
      <c r="C36" s="1412"/>
      <c r="D36" s="1412"/>
      <c r="E36" s="1412"/>
      <c r="F36" s="1412"/>
      <c r="AE36" s="354">
        <v>30</v>
      </c>
      <c r="AF36" s="354" t="s">
        <v>185</v>
      </c>
    </row>
    <row r="37" spans="1:32" ht="79.5" customHeight="1">
      <c r="A37" s="375">
        <v>2.5</v>
      </c>
      <c r="B37" s="1412" t="s">
        <v>212</v>
      </c>
      <c r="C37" s="1412"/>
      <c r="D37" s="1412"/>
      <c r="E37" s="1412"/>
      <c r="F37" s="1412"/>
      <c r="AE37" s="354">
        <v>31</v>
      </c>
      <c r="AF37" s="354" t="s">
        <v>178</v>
      </c>
    </row>
    <row r="38" spans="1:32" ht="95.25" customHeight="1">
      <c r="A38" s="363">
        <v>3</v>
      </c>
      <c r="B38" s="1412" t="s">
        <v>472</v>
      </c>
      <c r="C38" s="1412"/>
      <c r="D38" s="1412"/>
      <c r="E38" s="1412"/>
      <c r="F38" s="1412"/>
    </row>
    <row r="39" spans="1:32" ht="119.25" hidden="1" customHeight="1">
      <c r="A39" s="363"/>
      <c r="B39" s="1412"/>
      <c r="C39" s="1412"/>
      <c r="D39" s="1412"/>
      <c r="E39" s="1412"/>
      <c r="F39" s="1412"/>
    </row>
    <row r="40" spans="1:32" ht="63" hidden="1" customHeight="1">
      <c r="A40" s="363"/>
      <c r="B40" s="1412"/>
      <c r="C40" s="1412"/>
      <c r="D40" s="1412"/>
      <c r="E40" s="1412"/>
      <c r="F40" s="1412"/>
    </row>
    <row r="41" spans="1:32" ht="129" hidden="1" customHeight="1">
      <c r="A41" s="375"/>
      <c r="B41" s="1412"/>
      <c r="C41" s="1412"/>
      <c r="D41" s="1412"/>
      <c r="E41" s="1412"/>
      <c r="F41" s="1412"/>
    </row>
    <row r="42" spans="1:32" ht="23.45" customHeight="1">
      <c r="A42" s="375"/>
      <c r="B42" s="1412"/>
      <c r="C42" s="1412"/>
      <c r="D42" s="1412"/>
      <c r="E42" s="1412"/>
      <c r="F42" s="1412"/>
    </row>
    <row r="43" spans="1:32" ht="45.75" hidden="1" customHeight="1">
      <c r="A43" s="375">
        <v>3.4</v>
      </c>
      <c r="B43" s="1412" t="s">
        <v>355</v>
      </c>
      <c r="C43" s="1412"/>
      <c r="D43" s="1412"/>
      <c r="E43" s="1412"/>
      <c r="F43" s="1412"/>
    </row>
    <row r="44" spans="1:32" ht="97.5" hidden="1" customHeight="1">
      <c r="A44" s="375">
        <v>3.5</v>
      </c>
      <c r="B44" s="1412" t="s">
        <v>213</v>
      </c>
      <c r="C44" s="1412"/>
      <c r="D44" s="1412"/>
      <c r="E44" s="1412"/>
      <c r="F44" s="1412"/>
    </row>
    <row r="45" spans="1:32" ht="83.25" hidden="1" customHeight="1">
      <c r="A45" s="363">
        <v>4</v>
      </c>
      <c r="B45" s="1412" t="s">
        <v>214</v>
      </c>
      <c r="C45" s="1412"/>
      <c r="D45" s="1412"/>
      <c r="E45" s="1412"/>
      <c r="F45" s="1412"/>
    </row>
    <row r="46" spans="1:32" ht="78.75" customHeight="1">
      <c r="A46" s="363">
        <v>4</v>
      </c>
      <c r="B46" s="1421" t="s">
        <v>411</v>
      </c>
      <c r="C46" s="1421"/>
      <c r="D46" s="1421"/>
      <c r="E46" s="1421"/>
      <c r="F46" s="1421"/>
    </row>
    <row r="47" spans="1:32" ht="93.75" customHeight="1">
      <c r="A47" s="363">
        <v>5</v>
      </c>
      <c r="B47" s="1412" t="s">
        <v>410</v>
      </c>
      <c r="C47" s="1412"/>
      <c r="D47" s="1412"/>
      <c r="E47" s="1412"/>
      <c r="F47" s="1412"/>
    </row>
    <row r="48" spans="1:32" ht="18.75" customHeight="1">
      <c r="B48" s="376" t="str">
        <f>IF(ISERROR("Dated this " &amp; AG6 &amp; LOOKUP(AG6,AE1:AE37,AF1:AF37) &amp; " day of " &amp; AG8 &amp; " " &amp;AG9), "", "Dated this " &amp; AG6 &amp; LOOKUP(AG6,AE1:AE37,AF1:AF37) &amp; " day of " &amp; AG8 &amp; " " &amp;AG9)</f>
        <v/>
      </c>
      <c r="C48" s="376"/>
      <c r="D48" s="376"/>
      <c r="E48" s="377"/>
      <c r="F48" s="377"/>
    </row>
    <row r="49" spans="1:41" ht="30" customHeight="1">
      <c r="B49" s="376" t="s">
        <v>169</v>
      </c>
      <c r="C49" s="378"/>
      <c r="D49" s="379"/>
      <c r="E49" s="379"/>
      <c r="F49" s="379"/>
    </row>
    <row r="50" spans="1:41" ht="30" customHeight="1">
      <c r="B50" s="380"/>
      <c r="C50" s="379"/>
      <c r="D50" s="379"/>
      <c r="E50" s="376"/>
      <c r="F50" s="381" t="s">
        <v>170</v>
      </c>
    </row>
    <row r="51" spans="1:41" ht="48.75" customHeight="1">
      <c r="B51" s="380"/>
      <c r="C51" s="379"/>
      <c r="D51" s="1419" t="s">
        <v>215</v>
      </c>
      <c r="E51" s="1419"/>
      <c r="F51" s="902">
        <f>'Sch-1a'!A7</f>
        <v>0</v>
      </c>
    </row>
    <row r="52" spans="1:41" ht="30" customHeight="1">
      <c r="A52" s="352"/>
      <c r="B52" s="352"/>
      <c r="C52" s="313"/>
      <c r="D52" s="352"/>
      <c r="E52" s="315"/>
      <c r="F52" s="356"/>
    </row>
    <row r="53" spans="1:41" ht="30" customHeight="1">
      <c r="A53" s="382" t="s">
        <v>17</v>
      </c>
      <c r="B53" s="1420">
        <f>'Sch-1a'!B32</f>
        <v>0</v>
      </c>
      <c r="C53" s="1420"/>
      <c r="D53" s="352"/>
      <c r="E53" s="315" t="s">
        <v>216</v>
      </c>
      <c r="F53" s="695">
        <f>'Letter of Discount'!F53</f>
        <v>0</v>
      </c>
    </row>
    <row r="54" spans="1:41" ht="30" customHeight="1">
      <c r="A54" s="382" t="s">
        <v>13</v>
      </c>
      <c r="B54" s="1420">
        <f>'Sch-1a'!B33</f>
        <v>0</v>
      </c>
      <c r="C54" s="1420"/>
      <c r="D54" s="352"/>
      <c r="E54" s="315" t="s">
        <v>217</v>
      </c>
      <c r="F54" s="695">
        <f>'Letter of Discount'!F54</f>
        <v>0</v>
      </c>
    </row>
    <row r="55" spans="1:41" ht="19.5" customHeight="1">
      <c r="B55" s="351"/>
      <c r="D55" s="352"/>
      <c r="E55" s="315"/>
    </row>
    <row r="56" spans="1:41" s="351" customFormat="1" ht="18.75" customHeight="1">
      <c r="A56" s="376"/>
      <c r="B56" s="381"/>
      <c r="C56" s="383"/>
      <c r="D56" s="376"/>
      <c r="E56" s="381"/>
      <c r="F56" s="376"/>
      <c r="H56" s="356"/>
      <c r="AD56" s="369"/>
      <c r="AE56" s="354"/>
      <c r="AF56" s="354"/>
      <c r="AG56" s="369"/>
      <c r="AH56" s="369"/>
      <c r="AI56" s="369"/>
      <c r="AJ56" s="369"/>
      <c r="AK56" s="369"/>
      <c r="AL56" s="369"/>
      <c r="AM56" s="369"/>
      <c r="AN56" s="369"/>
      <c r="AO56" s="369"/>
    </row>
    <row r="57" spans="1:41" s="351" customFormat="1" ht="18.75" customHeight="1">
      <c r="A57" s="376"/>
      <c r="B57" s="381"/>
      <c r="C57" s="383"/>
      <c r="D57" s="376"/>
      <c r="E57" s="381"/>
      <c r="F57" s="376"/>
      <c r="H57" s="356"/>
      <c r="AD57" s="369"/>
      <c r="AE57" s="354"/>
      <c r="AF57" s="354"/>
      <c r="AG57" s="369"/>
      <c r="AH57" s="369"/>
      <c r="AI57" s="369"/>
      <c r="AJ57" s="369"/>
      <c r="AK57" s="369"/>
      <c r="AL57" s="369"/>
      <c r="AM57" s="369"/>
      <c r="AN57" s="369"/>
      <c r="AO57" s="369"/>
    </row>
    <row r="58" spans="1:41" s="351" customFormat="1" ht="24" customHeight="1">
      <c r="A58" s="384" t="s">
        <v>218</v>
      </c>
      <c r="B58" s="385"/>
      <c r="C58" s="383"/>
      <c r="D58" s="376"/>
      <c r="E58" s="381"/>
      <c r="F58" s="376"/>
      <c r="H58" s="356"/>
      <c r="AD58" s="369"/>
      <c r="AE58" s="354"/>
      <c r="AF58" s="354"/>
      <c r="AG58" s="369"/>
      <c r="AH58" s="369"/>
      <c r="AI58" s="369"/>
      <c r="AJ58" s="369"/>
      <c r="AK58" s="369"/>
      <c r="AL58" s="369"/>
      <c r="AM58" s="369"/>
      <c r="AN58" s="369"/>
      <c r="AO58" s="369"/>
    </row>
    <row r="59" spans="1:41" s="351" customFormat="1" ht="33" customHeight="1">
      <c r="A59" s="1425" t="s">
        <v>219</v>
      </c>
      <c r="B59" s="1425"/>
      <c r="C59" s="1425"/>
      <c r="D59" s="1423"/>
      <c r="E59" s="1423"/>
      <c r="F59" s="1423"/>
      <c r="H59" s="356"/>
      <c r="AD59" s="369"/>
      <c r="AE59" s="354"/>
      <c r="AF59" s="354"/>
      <c r="AG59" s="369"/>
      <c r="AH59" s="369"/>
      <c r="AI59" s="369"/>
      <c r="AJ59" s="369"/>
      <c r="AK59" s="369"/>
      <c r="AL59" s="369"/>
      <c r="AM59" s="369"/>
      <c r="AN59" s="369"/>
      <c r="AO59" s="369"/>
    </row>
    <row r="60" spans="1:41" s="351" customFormat="1" ht="33" customHeight="1">
      <c r="A60" s="1422"/>
      <c r="B60" s="1422"/>
      <c r="C60" s="1422"/>
      <c r="D60" s="1423"/>
      <c r="E60" s="1423"/>
      <c r="F60" s="1423"/>
      <c r="H60" s="356"/>
      <c r="AD60" s="369"/>
      <c r="AE60" s="354"/>
      <c r="AF60" s="354"/>
      <c r="AG60" s="369"/>
      <c r="AH60" s="369"/>
      <c r="AI60" s="369"/>
      <c r="AJ60" s="369"/>
      <c r="AK60" s="369"/>
      <c r="AL60" s="369"/>
      <c r="AM60" s="369"/>
      <c r="AN60" s="369"/>
      <c r="AO60" s="369"/>
    </row>
    <row r="61" spans="1:41" s="351" customFormat="1" ht="33" customHeight="1">
      <c r="A61" s="1424"/>
      <c r="B61" s="1424"/>
      <c r="C61" s="1424"/>
      <c r="D61" s="1423"/>
      <c r="E61" s="1423"/>
      <c r="F61" s="1423"/>
      <c r="H61" s="356"/>
      <c r="AD61" s="369"/>
      <c r="AE61" s="354"/>
      <c r="AF61" s="354"/>
      <c r="AG61" s="369"/>
      <c r="AH61" s="369"/>
      <c r="AI61" s="369"/>
      <c r="AJ61" s="369"/>
      <c r="AK61" s="369"/>
      <c r="AL61" s="369"/>
      <c r="AM61" s="369"/>
      <c r="AN61" s="369"/>
      <c r="AO61" s="369"/>
    </row>
    <row r="62" spans="1:41" s="351" customFormat="1" ht="33" customHeight="1">
      <c r="A62" s="1426" t="s">
        <v>220</v>
      </c>
      <c r="B62" s="1426"/>
      <c r="C62" s="1426"/>
      <c r="D62" s="1423"/>
      <c r="E62" s="1423"/>
      <c r="F62" s="1423"/>
      <c r="H62" s="356"/>
      <c r="AD62" s="369"/>
      <c r="AE62" s="354"/>
      <c r="AF62" s="354"/>
      <c r="AG62" s="369"/>
      <c r="AH62" s="369"/>
      <c r="AI62" s="369"/>
      <c r="AJ62" s="369"/>
      <c r="AK62" s="369"/>
      <c r="AL62" s="369"/>
      <c r="AM62" s="369"/>
      <c r="AN62" s="369"/>
      <c r="AO62" s="369"/>
    </row>
    <row r="63" spans="1:41" s="351" customFormat="1" ht="33" customHeight="1">
      <c r="A63" s="1426" t="s">
        <v>221</v>
      </c>
      <c r="B63" s="1426"/>
      <c r="C63" s="1426"/>
      <c r="D63" s="1423"/>
      <c r="E63" s="1423"/>
      <c r="F63" s="1423"/>
      <c r="H63" s="356"/>
      <c r="AD63" s="369"/>
      <c r="AE63" s="354"/>
      <c r="AF63" s="354"/>
      <c r="AG63" s="369"/>
      <c r="AH63" s="369"/>
      <c r="AI63" s="369"/>
      <c r="AJ63" s="369"/>
      <c r="AK63" s="369"/>
      <c r="AL63" s="369"/>
      <c r="AM63" s="369"/>
      <c r="AN63" s="369"/>
      <c r="AO63" s="369"/>
    </row>
    <row r="64" spans="1:41" s="351" customFormat="1" ht="33" customHeight="1">
      <c r="A64" s="1426" t="s">
        <v>222</v>
      </c>
      <c r="B64" s="1426"/>
      <c r="C64" s="1426"/>
      <c r="D64" s="1423"/>
      <c r="E64" s="1423"/>
      <c r="F64" s="1423"/>
      <c r="H64" s="356"/>
      <c r="AD64" s="369"/>
      <c r="AE64" s="354"/>
      <c r="AF64" s="354"/>
      <c r="AG64" s="369"/>
      <c r="AH64" s="369"/>
      <c r="AI64" s="369"/>
      <c r="AJ64" s="369"/>
      <c r="AK64" s="369"/>
      <c r="AL64" s="369"/>
      <c r="AM64" s="369"/>
      <c r="AN64" s="369"/>
      <c r="AO64" s="369"/>
    </row>
    <row r="65" spans="1:41" s="351" customFormat="1" ht="33" customHeight="1">
      <c r="A65" s="1429" t="s">
        <v>223</v>
      </c>
      <c r="B65" s="1429"/>
      <c r="C65" s="1429"/>
      <c r="D65" s="1423"/>
      <c r="E65" s="1423"/>
      <c r="F65" s="1423"/>
      <c r="H65" s="356"/>
      <c r="AD65" s="369"/>
      <c r="AE65" s="354"/>
      <c r="AF65" s="354"/>
      <c r="AG65" s="369"/>
      <c r="AH65" s="369"/>
      <c r="AI65" s="369"/>
      <c r="AJ65" s="369"/>
      <c r="AK65" s="369"/>
      <c r="AL65" s="369"/>
      <c r="AM65" s="369"/>
      <c r="AN65" s="369"/>
      <c r="AO65" s="369"/>
    </row>
    <row r="66" spans="1:41" s="351" customFormat="1" ht="33" customHeight="1">
      <c r="A66" s="1422"/>
      <c r="B66" s="1422"/>
      <c r="C66" s="1422"/>
      <c r="D66" s="1423"/>
      <c r="E66" s="1423"/>
      <c r="F66" s="1423"/>
      <c r="H66" s="356"/>
      <c r="AD66" s="369"/>
      <c r="AE66" s="354"/>
      <c r="AF66" s="354"/>
      <c r="AG66" s="369"/>
      <c r="AH66" s="369"/>
      <c r="AI66" s="369"/>
      <c r="AJ66" s="369"/>
      <c r="AK66" s="369"/>
      <c r="AL66" s="369"/>
      <c r="AM66" s="369"/>
      <c r="AN66" s="369"/>
      <c r="AO66" s="369"/>
    </row>
    <row r="67" spans="1:41" s="351" customFormat="1" ht="33" customHeight="1">
      <c r="A67" s="1424"/>
      <c r="B67" s="1424"/>
      <c r="C67" s="1424"/>
      <c r="D67" s="1423"/>
      <c r="E67" s="1423"/>
      <c r="F67" s="1423"/>
      <c r="H67" s="356"/>
      <c r="AD67" s="369"/>
      <c r="AE67" s="354"/>
      <c r="AF67" s="354"/>
      <c r="AG67" s="369"/>
      <c r="AH67" s="369"/>
      <c r="AI67" s="369"/>
      <c r="AJ67" s="369"/>
      <c r="AK67" s="369"/>
      <c r="AL67" s="369"/>
      <c r="AM67" s="369"/>
      <c r="AN67" s="369"/>
      <c r="AO67" s="369"/>
    </row>
    <row r="68" spans="1:41" s="351" customFormat="1" ht="42.75" customHeight="1">
      <c r="A68" s="142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8" s="1427"/>
      <c r="C68" s="1427"/>
      <c r="D68" s="1427"/>
      <c r="E68" s="1427"/>
      <c r="F68" s="1427"/>
      <c r="H68" s="356"/>
      <c r="AD68" s="369"/>
      <c r="AE68" s="354"/>
      <c r="AF68" s="354"/>
      <c r="AG68" s="369"/>
      <c r="AH68" s="369"/>
      <c r="AI68" s="369"/>
      <c r="AJ68" s="369"/>
      <c r="AK68" s="369"/>
      <c r="AL68" s="369"/>
      <c r="AM68" s="369"/>
      <c r="AN68" s="369"/>
      <c r="AO68" s="369"/>
    </row>
    <row r="69" spans="1:41" s="351" customFormat="1" ht="33" customHeight="1">
      <c r="A69" s="1428"/>
      <c r="B69" s="1428"/>
      <c r="C69" s="1428"/>
      <c r="D69" s="1428"/>
      <c r="E69" s="1428"/>
      <c r="F69" s="1428"/>
      <c r="H69" s="356"/>
      <c r="AD69" s="369"/>
      <c r="AE69" s="354"/>
      <c r="AF69" s="354"/>
      <c r="AG69" s="369"/>
      <c r="AH69" s="369"/>
      <c r="AI69" s="369"/>
      <c r="AJ69" s="369"/>
      <c r="AK69" s="369"/>
      <c r="AL69" s="369"/>
      <c r="AM69" s="369"/>
      <c r="AN69" s="369"/>
      <c r="AO69" s="369"/>
    </row>
    <row r="70" spans="1:41" s="351" customFormat="1" ht="33" customHeight="1">
      <c r="A70" s="356"/>
      <c r="B70" s="356"/>
      <c r="H70" s="356"/>
      <c r="AD70" s="369"/>
      <c r="AE70" s="354"/>
      <c r="AF70" s="354"/>
      <c r="AG70" s="369"/>
      <c r="AH70" s="369"/>
      <c r="AI70" s="369"/>
      <c r="AJ70" s="369"/>
      <c r="AK70" s="369"/>
      <c r="AL70" s="369"/>
      <c r="AM70" s="369"/>
      <c r="AN70" s="369"/>
      <c r="AO70" s="369"/>
    </row>
    <row r="71" spans="1:41" s="351" customFormat="1" ht="33" customHeight="1">
      <c r="A71" s="356"/>
      <c r="B71" s="356"/>
      <c r="H71" s="356"/>
      <c r="AD71" s="369"/>
      <c r="AE71" s="354"/>
      <c r="AF71" s="354"/>
      <c r="AG71" s="369"/>
      <c r="AH71" s="369"/>
      <c r="AI71" s="369"/>
      <c r="AJ71" s="369"/>
      <c r="AK71" s="369"/>
      <c r="AL71" s="369"/>
      <c r="AM71" s="369"/>
      <c r="AN71" s="369"/>
      <c r="AO71" s="369"/>
    </row>
    <row r="72" spans="1:41">
      <c r="A72" s="356"/>
    </row>
    <row r="73" spans="1:41">
      <c r="A73" s="356"/>
    </row>
    <row r="74" spans="1:41">
      <c r="A74" s="356"/>
    </row>
    <row r="75" spans="1:41">
      <c r="A75" s="356"/>
    </row>
    <row r="76" spans="1:41">
      <c r="A76" s="356"/>
    </row>
    <row r="77" spans="1:41">
      <c r="A77" s="356"/>
    </row>
    <row r="78" spans="1:41">
      <c r="A78" s="356"/>
    </row>
    <row r="79" spans="1:41">
      <c r="A79" s="356"/>
    </row>
    <row r="80" spans="1:41">
      <c r="A80" s="356"/>
    </row>
    <row r="81" spans="1:1">
      <c r="A81" s="356"/>
    </row>
    <row r="82" spans="1:1">
      <c r="A82" s="356"/>
    </row>
    <row r="83" spans="1:1">
      <c r="A83" s="356"/>
    </row>
  </sheetData>
  <sheetProtection algorithmName="SHA-512" hashValue="1PZ2QVF21h0FiJaLNfm1CcpbLF4N4ISo60/2zC8CogS1XIAi7px6Rsf50hXD63GfqJOwGZsvVOfUeUnus8a3Jw==" saltValue="w4uuOduNU9YipzKwQbrsdQ==" spinCount="100000" sheet="1" selectLockedCells="1"/>
  <customSheetViews>
    <customSheetView guid="{D16ECB37-EC28-43FE-BD47-3A7114793C46}" showPageBreaks="1" showGridLines="0" zeroValues="0" fitToPage="1" printArea="1" hiddenRows="1" hiddenColumns="1" view="pageBreakPreview" topLeftCell="A42">
      <selection activeCell="D59" sqref="D59:F59"/>
      <rowBreaks count="5" manualBreakCount="5">
        <brk id="31" max="5" man="1"/>
        <brk id="42" max="5" man="1"/>
        <brk id="43" max="5" man="1"/>
        <brk id="64" max="5" man="1"/>
        <brk id="69" max="5" man="1"/>
      </rowBreaks>
      <pageMargins left="0.56999999999999995" right="0.42" top="0.62" bottom="0.61" header="0.39" footer="0.32"/>
      <pageSetup paperSize="9" scale="72" fitToHeight="0" orientation="portrait" r:id="rId1"/>
      <headerFooter alignWithMargins="0">
        <oddFooter>&amp;R&amp;"Book Antiqua,Bold"&amp;8Bid Form (2nd Envelope)  / Page &amp;P of &amp;N</oddFooter>
      </headerFooter>
    </customSheetView>
    <customSheetView guid="{3A279989-B775-4FE0-B80B-D9B19EF06FB8}" showPageBreaks="1" showGridLines="0" zeroValues="0" fitToPage="1" printArea="1" hiddenRows="1" hiddenColumns="1" view="pageBreakPreview" topLeftCell="A55">
      <selection activeCell="D59" sqref="D59:F59"/>
      <rowBreaks count="5" manualBreakCount="5">
        <brk id="31" max="5" man="1"/>
        <brk id="42" max="5" man="1"/>
        <brk id="43" max="5" man="1"/>
        <brk id="64" max="5" man="1"/>
        <brk id="69" max="5" man="1"/>
      </rowBreaks>
      <pageMargins left="0.56999999999999995" right="0.42" top="0.62" bottom="0.61" header="0.39" footer="0.32"/>
      <pageSetup paperSize="9" scale="72" fitToHeight="0" orientation="portrait" r:id="rId2"/>
      <headerFooter alignWithMargins="0">
        <oddFooter>&amp;R&amp;"Book Antiqua,Bold"&amp;8Bid Form (2nd Envelope)  / Page &amp;P of &amp;N</oddFooter>
      </headerFooter>
    </customSheetView>
    <customSheetView guid="{94091156-7D66-41B0-B463-5F36D4BD634D}" showPageBreaks="1" showGridLines="0" zeroValues="0" fitToPage="1" printArea="1" hiddenRows="1" hiddenColumns="1" view="pageBreakPreview">
      <selection activeCell="C57" sqref="C57"/>
      <rowBreaks count="5" manualBreakCount="5">
        <brk id="31" max="5" man="1"/>
        <brk id="42" max="5" man="1"/>
        <brk id="43" max="5" man="1"/>
        <brk id="67" max="5" man="1"/>
        <brk id="72" max="5" man="1"/>
      </rowBreaks>
      <pageMargins left="0.56999999999999995" right="0.42" top="0.62" bottom="0.61" header="0.39" footer="0.32"/>
      <pageSetup paperSize="9" scale="72" fitToHeight="0" orientation="portrait" r:id="rId3"/>
      <headerFooter alignWithMargins="0">
        <oddFooter>&amp;R&amp;"Book Antiqua,Bold"&amp;8Bid Form (2nd Envelope)  / Page &amp;P of &amp;N</oddFooter>
      </headerFooter>
    </customSheetView>
    <customSheetView guid="{67D3F443-CBF6-4C3B-9EBA-4FC7CEE92243}" scale="85" showPageBreaks="1" showGridLines="0" zeroValues="0" fitToPage="1" printArea="1" hiddenRows="1" hiddenColumns="1" view="pageBreakPreview" topLeftCell="A35">
      <selection activeCell="D61" sqref="D61:F61"/>
      <rowBreaks count="5" manualBreakCount="5">
        <brk id="30" max="5" man="1"/>
        <brk id="41" max="5" man="1"/>
        <brk id="42" max="5" man="1"/>
        <brk id="66" max="5" man="1"/>
        <brk id="71" max="5" man="1"/>
      </rowBreaks>
      <pageMargins left="0.56999999999999995" right="0.42" top="0.62" bottom="0.61" header="0.39" footer="0.32"/>
      <pageSetup paperSize="9" scale="74" fitToHeight="0" orientation="portrait" r:id="rId4"/>
      <headerFooter alignWithMargins="0">
        <oddFooter>&amp;R&amp;"Book Antiqua,Bold"&amp;8Bid Form (2nd Envelope)  / Page &amp;P of &amp;N</oddFooter>
      </headerFooter>
    </customSheetView>
    <customSheetView guid="{8FC47E04-BCF9-4504-9FDA-F8529AE0A203}" scale="85" showPageBreaks="1" showGridLines="0" zeroValues="0" fitToPage="1" printArea="1" hiddenRows="1" hiddenColumns="1" view="pageBreakPreview">
      <selection activeCell="S29" sqref="S29"/>
      <rowBreaks count="5" manualBreakCount="5">
        <brk id="30" max="5" man="1"/>
        <brk id="41" max="5" man="1"/>
        <brk id="42" max="5" man="1"/>
        <brk id="66" max="5" man="1"/>
        <brk id="71" max="5" man="1"/>
      </rowBreaks>
      <pageMargins left="0.56999999999999995" right="0.42" top="0.62" bottom="0.61" header="0.39" footer="0.32"/>
      <pageSetup paperSize="9" scale="76" fitToHeight="0" orientation="portrait" r:id="rId5"/>
      <headerFooter alignWithMargins="0">
        <oddFooter>&amp;R&amp;"Book Antiqua,Bold"&amp;8Bid Form (2nd Envelope)  / Page &amp;P of &amp;N</oddFooter>
      </headerFooter>
    </customSheetView>
    <customSheetView guid="{B1DC5269-D889-4438-853D-005C3B580A35}" scale="85" showPageBreaks="1" showGridLines="0" zeroValues="0" fitToPage="1" printArea="1" hiddenColumns="1" view="pageBreakPreview" topLeftCell="A42">
      <selection activeCell="C54" sqref="C54:D54"/>
      <rowBreaks count="3" manualBreakCount="3">
        <brk id="40" max="5" man="1"/>
        <brk id="63" max="5" man="1"/>
        <brk id="68" max="5" man="1"/>
      </rowBreaks>
      <pageMargins left="0.56999999999999995" right="0.42" top="0.62" bottom="0.61" header="0.39" footer="0.32"/>
      <pageSetup paperSize="9" scale="89" fitToHeight="0" orientation="portrait" r:id="rId6"/>
      <headerFooter alignWithMargins="0">
        <oddFooter>&amp;R&amp;"Book Antiqua,Bold"&amp;8Bid Form (2nd Envelope)  / Page &amp;P of &amp;N</oddFooter>
      </headerFooter>
    </customSheetView>
    <customSheetView guid="{A0F82AFD-A75A-45C4-A55A-D8EC84E8392D}" scale="85" showPageBreaks="1" showGridLines="0" zeroValues="0" fitToPage="1" printArea="1" hiddenColumns="1" view="pageBreakPreview" topLeftCell="A42">
      <selection activeCell="C54" sqref="C54:D54"/>
      <rowBreaks count="3" manualBreakCount="3">
        <brk id="40" max="5" man="1"/>
        <brk id="63" max="5" man="1"/>
        <brk id="68" max="5" man="1"/>
      </rowBreaks>
      <pageMargins left="0.56999999999999995" right="0.42" top="0.62" bottom="0.61" header="0.39" footer="0.32"/>
      <pageSetup paperSize="9" scale="89" fitToHeight="0" orientation="portrait" r:id="rId7"/>
      <headerFooter alignWithMargins="0">
        <oddFooter>&amp;R&amp;"Book Antiqua,Bold"&amp;8Bid Form (2nd Envelope)  / Page &amp;P of &amp;N</oddFooter>
      </headerFooter>
    </customSheetView>
    <customSheetView guid="{334BFE7B-729F-4B5F-BBFA-FE5871D8551A}" scale="85" showPageBreaks="1" showGridLines="0" zeroValues="0" fitToPage="1" printArea="1" hiddenColumns="1" view="pageBreakPreview">
      <selection activeCell="D58" sqref="D58:F58"/>
      <rowBreaks count="3" manualBreakCount="3">
        <brk id="40" max="5" man="1"/>
        <brk id="63" max="5" man="1"/>
        <brk id="68" max="5" man="1"/>
      </rowBreaks>
      <pageMargins left="0.56999999999999995" right="0.42" top="0.62" bottom="0.61" header="0.39" footer="0.32"/>
      <pageSetup paperSize="9" scale="89" fitToHeight="0" orientation="portrait" r:id="rId8"/>
      <headerFooter alignWithMargins="0">
        <oddFooter>&amp;R&amp;"Book Antiqua,Bold"&amp;8Bid Form (2nd Envelope)  / Page &amp;P of &amp;N</oddFooter>
      </headerFooter>
    </customSheetView>
    <customSheetView guid="{F34A69E2-31EE-443F-8E78-A31E3AA3BE2B}" scale="85" showPageBreaks="1" showGridLines="0" zeroValues="0" fitToPage="1" printArea="1" hiddenColumns="1" view="pageBreakPreview">
      <selection activeCell="D58" sqref="D58:F58"/>
      <rowBreaks count="3" manualBreakCount="3">
        <brk id="40" max="5" man="1"/>
        <brk id="63" max="5" man="1"/>
        <brk id="68" max="5" man="1"/>
      </rowBreaks>
      <pageMargins left="0.56999999999999995" right="0.42" top="0.62" bottom="0.61" header="0.39" footer="0.32"/>
      <pageSetup paperSize="9" scale="89" fitToHeight="0" orientation="portrait" r:id="rId9"/>
      <headerFooter alignWithMargins="0">
        <oddFooter>&amp;R&amp;"Book Antiqua,Bold"&amp;8Bid Form (2nd Envelope)  / Page &amp;P of &amp;N</oddFooter>
      </headerFooter>
    </customSheetView>
    <customSheetView guid="{C5506FC7-8A4D-43D0-A0D5-B323816310B7}" scale="85" showPageBreaks="1" showGridLines="0" zeroValues="0" fitToPage="1" printArea="1" hiddenColumns="1" view="pageBreakPreview">
      <selection activeCell="C5" sqref="C5:F5"/>
      <rowBreaks count="3" manualBreakCount="3">
        <brk id="40" max="5" man="1"/>
        <brk id="63" max="5" man="1"/>
        <brk id="68" max="5" man="1"/>
      </rowBreaks>
      <pageMargins left="0.56999999999999995" right="0.42" top="0.62" bottom="0.61" header="0.39" footer="0.32"/>
      <pageSetup paperSize="9" scale="89" fitToHeight="0" orientation="portrait" r:id="rId10"/>
      <headerFooter alignWithMargins="0">
        <oddFooter>&amp;R&amp;"Book Antiqua,Bold"&amp;8Bid Form (2nd Envelope)  / Page &amp;P of &amp;N</oddFooter>
      </headerFooter>
    </customSheetView>
    <customSheetView guid="{3E286A90-B39B-4EF7-ADAF-AD9055F4EE3F}" scale="85" showPageBreaks="1" showGridLines="0" zeroValues="0" fitToPage="1" printArea="1" hiddenColumns="1" view="pageBreakPreview" topLeftCell="A58">
      <selection activeCell="A3" sqref="A3:F3"/>
      <rowBreaks count="3" manualBreakCount="3">
        <brk id="40" max="5" man="1"/>
        <brk id="63" max="5" man="1"/>
        <brk id="68" max="5" man="1"/>
      </rowBreaks>
      <pageMargins left="0.56999999999999995" right="0.42" top="0.62" bottom="0.61" header="0.39" footer="0.32"/>
      <pageSetup paperSize="9" scale="89" fitToHeight="0" orientation="portrait" r:id="rId11"/>
      <headerFooter alignWithMargins="0">
        <oddFooter>&amp;R&amp;"Book Antiqua,Bold"&amp;8Bid Form (2nd Envelope)  / Page &amp;P of &amp;N</oddFooter>
      </headerFooter>
    </customSheetView>
    <customSheetView guid="{F9C00FCC-B928-44A4-AE8D-3790B3A7FE91}" scale="85" showPageBreaks="1" showGridLines="0" zeroValues="0" fitToPage="1" printArea="1" hiddenColumns="1" view="pageBreakPreview" topLeftCell="A44">
      <selection activeCell="C55" sqref="C55:D55"/>
      <rowBreaks count="3" manualBreakCount="3">
        <brk id="41" max="5" man="1"/>
        <brk id="64" max="5" man="1"/>
        <brk id="69" max="5" man="1"/>
      </rowBreaks>
      <pageMargins left="0.56999999999999995" right="0.42" top="0.62" bottom="0.61" header="0.39" footer="0.32"/>
      <pageSetup paperSize="9" scale="89" fitToHeight="0" orientation="portrait" r:id="rId12"/>
      <headerFooter alignWithMargins="0">
        <oddFooter>&amp;R&amp;"Book Antiqua,Bold"&amp;8Bid Form (2nd Envelope)  / Page &amp;P of &amp;N</oddFooter>
      </headerFooter>
    </customSheetView>
    <customSheetView guid="{F9504563-F4B8-4B08-8DF4-BD6D3D1F49DF}" scale="85" showPageBreaks="1" showGridLines="0" zeroValues="0" fitToPage="1" printArea="1" hiddenColumns="1" view="pageBreakPreview" topLeftCell="A16">
      <selection activeCell="C55" sqref="C55:D55"/>
      <rowBreaks count="3" manualBreakCount="3">
        <brk id="41" max="5" man="1"/>
        <brk id="64" max="5" man="1"/>
        <brk id="69" max="5" man="1"/>
      </rowBreaks>
      <pageMargins left="0.56999999999999995" right="0.42" top="0.62" bottom="0.61" header="0.39" footer="0.32"/>
      <pageSetup paperSize="9" scale="76" fitToHeight="0" orientation="portrait" r:id="rId13"/>
      <headerFooter alignWithMargins="0">
        <oddFooter>&amp;R&amp;"Book Antiqua,Bold"&amp;8Bid Form (2nd Envelope)  / Page &amp;P of &amp;N</oddFooter>
      </headerFooter>
    </customSheetView>
    <customSheetView guid="{AB88AE96-2A5B-4A72-8703-28C9E47DF5A8}" scale="85" showPageBreaks="1" showGridLines="0" zeroValues="0" fitToPage="1" printArea="1" hiddenRows="1" hiddenColumns="1" view="pageBreakPreview">
      <selection activeCell="S29" sqref="S29"/>
      <rowBreaks count="5" manualBreakCount="5">
        <brk id="30" max="5" man="1"/>
        <brk id="41" max="5" man="1"/>
        <brk id="42" max="5" man="1"/>
        <brk id="66" max="5" man="1"/>
        <brk id="71" max="5" man="1"/>
      </rowBreaks>
      <pageMargins left="0.56999999999999995" right="0.42" top="0.62" bottom="0.61" header="0.39" footer="0.32"/>
      <pageSetup paperSize="9" scale="76" fitToHeight="0" orientation="portrait" r:id="rId14"/>
      <headerFooter alignWithMargins="0">
        <oddFooter>&amp;R&amp;"Book Antiqua,Bold"&amp;8Bid Form (2nd Envelope)  / Page &amp;P of &amp;N</oddFooter>
      </headerFooter>
    </customSheetView>
    <customSheetView guid="{BAC42A29-45E6-4402-B726-C3D139198BC5}" showPageBreaks="1" showGridLines="0" zeroValues="0" fitToPage="1" printArea="1" hiddenRows="1" hiddenColumns="1" view="pageBreakPreview" topLeftCell="A13">
      <selection activeCell="C57" sqref="C57"/>
      <rowBreaks count="5" manualBreakCount="5">
        <brk id="31" max="5" man="1"/>
        <brk id="42" max="5" man="1"/>
        <brk id="43" max="5" man="1"/>
        <brk id="67" max="5" man="1"/>
        <brk id="72" max="5" man="1"/>
      </rowBreaks>
      <pageMargins left="0.56999999999999995" right="0.42" top="0.62" bottom="0.61" header="0.39" footer="0.32"/>
      <pageSetup paperSize="9" scale="72" fitToHeight="0" orientation="portrait" r:id="rId15"/>
      <headerFooter alignWithMargins="0">
        <oddFooter>&amp;R&amp;"Book Antiqua,Bold"&amp;8Bid Form (2nd Envelope)  / Page &amp;P of &amp;N</oddFooter>
      </headerFooter>
    </customSheetView>
    <customSheetView guid="{1D1BEC92-0584-42FC-833F-7509E5F404C5}" showPageBreaks="1" showGridLines="0" zeroValues="0" fitToPage="1" printArea="1" hiddenRows="1" hiddenColumns="1" view="pageBreakPreview" topLeftCell="A55">
      <selection activeCell="D59" sqref="D59:F59"/>
      <rowBreaks count="5" manualBreakCount="5">
        <brk id="31" max="5" man="1"/>
        <brk id="42" max="5" man="1"/>
        <brk id="43" max="5" man="1"/>
        <brk id="64" max="5" man="1"/>
        <brk id="69" max="5" man="1"/>
      </rowBreaks>
      <pageMargins left="0.56999999999999995" right="0.42" top="0.62" bottom="0.61" header="0.39" footer="0.32"/>
      <pageSetup paperSize="9" scale="72" fitToHeight="0" orientation="portrait" r:id="rId16"/>
      <headerFooter alignWithMargins="0">
        <oddFooter>&amp;R&amp;"Book Antiqua,Bold"&amp;8Bid Form (2nd Envelope)  / Page &amp;P of &amp;N</oddFooter>
      </headerFooter>
    </customSheetView>
  </customSheetViews>
  <mergeCells count="71">
    <mergeCell ref="A68:F68"/>
    <mergeCell ref="A69:F69"/>
    <mergeCell ref="A65:C65"/>
    <mergeCell ref="D65:F65"/>
    <mergeCell ref="A66:C66"/>
    <mergeCell ref="D66:F66"/>
    <mergeCell ref="A67:C67"/>
    <mergeCell ref="D67:F67"/>
    <mergeCell ref="A62:C62"/>
    <mergeCell ref="D62:F62"/>
    <mergeCell ref="A63:C63"/>
    <mergeCell ref="D63:F63"/>
    <mergeCell ref="A64:C64"/>
    <mergeCell ref="D64:F64"/>
    <mergeCell ref="B54:C54"/>
    <mergeCell ref="A60:C60"/>
    <mergeCell ref="D60:F60"/>
    <mergeCell ref="A61:C61"/>
    <mergeCell ref="D61:F61"/>
    <mergeCell ref="A59:C59"/>
    <mergeCell ref="D59:F59"/>
    <mergeCell ref="B44:F44"/>
    <mergeCell ref="B45:F45"/>
    <mergeCell ref="B47:F47"/>
    <mergeCell ref="D51:E51"/>
    <mergeCell ref="B53:C53"/>
    <mergeCell ref="B46:F46"/>
    <mergeCell ref="B39:F39"/>
    <mergeCell ref="B40:F40"/>
    <mergeCell ref="B41:F41"/>
    <mergeCell ref="B42:F42"/>
    <mergeCell ref="B43:F43"/>
    <mergeCell ref="B34:F34"/>
    <mergeCell ref="B35:F35"/>
    <mergeCell ref="B36:F36"/>
    <mergeCell ref="B37:F37"/>
    <mergeCell ref="B38:F38"/>
    <mergeCell ref="B30:C30"/>
    <mergeCell ref="D30:F30"/>
    <mergeCell ref="B32:C32"/>
    <mergeCell ref="D32:F32"/>
    <mergeCell ref="B33:C33"/>
    <mergeCell ref="D33:F33"/>
    <mergeCell ref="B31:C31"/>
    <mergeCell ref="D31:F31"/>
    <mergeCell ref="B25:C25"/>
    <mergeCell ref="D25:F25"/>
    <mergeCell ref="B26:C26"/>
    <mergeCell ref="D26:F26"/>
    <mergeCell ref="B29:C29"/>
    <mergeCell ref="D29:F29"/>
    <mergeCell ref="D27:F27"/>
    <mergeCell ref="B27:C27"/>
    <mergeCell ref="B28:C28"/>
    <mergeCell ref="D28:F28"/>
    <mergeCell ref="B22:C22"/>
    <mergeCell ref="D22:F22"/>
    <mergeCell ref="B23:C23"/>
    <mergeCell ref="D23:F23"/>
    <mergeCell ref="B24:C24"/>
    <mergeCell ref="D24:F24"/>
    <mergeCell ref="B18:F18"/>
    <mergeCell ref="B19:F19"/>
    <mergeCell ref="B20:F20"/>
    <mergeCell ref="B21:C21"/>
    <mergeCell ref="D21:F21"/>
    <mergeCell ref="A3:F3"/>
    <mergeCell ref="C5:F5"/>
    <mergeCell ref="B6:C6"/>
    <mergeCell ref="C15:F15"/>
    <mergeCell ref="B17:F17"/>
  </mergeCells>
  <conditionalFormatting sqref="A45:A46">
    <cfRule type="expression" dxfId="1" priority="1831" stopIfTrue="1">
      <formula>#REF!&lt;3</formula>
    </cfRule>
  </conditionalFormatting>
  <conditionalFormatting sqref="B45:F45">
    <cfRule type="expression" dxfId="0" priority="1832" stopIfTrue="1">
      <formula>#REF!&lt;2</formula>
    </cfRule>
  </conditionalFormatting>
  <pageMargins left="0.56999999999999995" right="0.42" top="0.62" bottom="0.61" header="0.39" footer="0.32"/>
  <pageSetup paperSize="9" scale="72" fitToHeight="0" orientation="portrait" r:id="rId17"/>
  <headerFooter alignWithMargins="0">
    <oddFooter>&amp;R&amp;"Book Antiqua,Bold"&amp;8Bid Form (2nd Envelope)  / Page &amp;P of &amp;N</oddFooter>
  </headerFooter>
  <rowBreaks count="5" manualBreakCount="5">
    <brk id="31" max="5" man="1"/>
    <brk id="42" max="5" man="1"/>
    <brk id="43" max="5" man="1"/>
    <brk id="64" max="5" man="1"/>
    <brk id="69" max="5" man="1"/>
  </rowBreaks>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6"/>
  </sheetPr>
  <dimension ref="A1:L49"/>
  <sheetViews>
    <sheetView view="pageBreakPreview" topLeftCell="B10" zoomScale="80" zoomScaleNormal="100" zoomScaleSheetLayoutView="80" workbookViewId="0">
      <selection activeCell="C43" sqref="C43"/>
    </sheetView>
  </sheetViews>
  <sheetFormatPr defaultRowHeight="15.75"/>
  <cols>
    <col min="1" max="1" width="9.140625" style="650" hidden="1" customWidth="1"/>
    <col min="2" max="2" width="51.140625" style="650" customWidth="1"/>
    <col min="3" max="3" width="70.28515625" style="650" customWidth="1"/>
    <col min="4" max="4" width="14.140625" style="650" hidden="1" customWidth="1"/>
    <col min="5" max="5" width="44.28515625" style="650" hidden="1" customWidth="1"/>
    <col min="6" max="6" width="54.7109375" style="650" hidden="1" customWidth="1"/>
    <col min="7" max="7" width="10" style="650" customWidth="1"/>
    <col min="8" max="8" width="10.28515625" style="650" customWidth="1"/>
    <col min="9" max="11" width="9.140625" style="650" customWidth="1"/>
    <col min="12" max="12" width="9.140625" style="650" hidden="1" customWidth="1"/>
    <col min="13" max="256" width="9.140625" style="650"/>
    <col min="257" max="257" width="0" style="650" hidden="1" customWidth="1"/>
    <col min="258" max="258" width="74.5703125" style="650" customWidth="1"/>
    <col min="259" max="259" width="46.7109375" style="650" customWidth="1"/>
    <col min="260" max="260" width="9.140625" style="650"/>
    <col min="261" max="261" width="54.85546875" style="650" customWidth="1"/>
    <col min="262" max="262" width="54.7109375" style="650" customWidth="1"/>
    <col min="263" max="263" width="44.85546875" style="650" customWidth="1"/>
    <col min="264" max="264" width="10.28515625" style="650" customWidth="1"/>
    <col min="265" max="512" width="9.140625" style="650"/>
    <col min="513" max="513" width="0" style="650" hidden="1" customWidth="1"/>
    <col min="514" max="514" width="74.5703125" style="650" customWidth="1"/>
    <col min="515" max="515" width="46.7109375" style="650" customWidth="1"/>
    <col min="516" max="516" width="9.140625" style="650"/>
    <col min="517" max="517" width="54.85546875" style="650" customWidth="1"/>
    <col min="518" max="518" width="54.7109375" style="650" customWidth="1"/>
    <col min="519" max="519" width="44.85546875" style="650" customWidth="1"/>
    <col min="520" max="520" width="10.28515625" style="650" customWidth="1"/>
    <col min="521" max="768" width="9.140625" style="650"/>
    <col min="769" max="769" width="0" style="650" hidden="1" customWidth="1"/>
    <col min="770" max="770" width="74.5703125" style="650" customWidth="1"/>
    <col min="771" max="771" width="46.7109375" style="650" customWidth="1"/>
    <col min="772" max="772" width="9.140625" style="650"/>
    <col min="773" max="773" width="54.85546875" style="650" customWidth="1"/>
    <col min="774" max="774" width="54.7109375" style="650" customWidth="1"/>
    <col min="775" max="775" width="44.85546875" style="650" customWidth="1"/>
    <col min="776" max="776" width="10.28515625" style="650" customWidth="1"/>
    <col min="777" max="1024" width="9.140625" style="650"/>
    <col min="1025" max="1025" width="0" style="650" hidden="1" customWidth="1"/>
    <col min="1026" max="1026" width="74.5703125" style="650" customWidth="1"/>
    <col min="1027" max="1027" width="46.7109375" style="650" customWidth="1"/>
    <col min="1028" max="1028" width="9.140625" style="650"/>
    <col min="1029" max="1029" width="54.85546875" style="650" customWidth="1"/>
    <col min="1030" max="1030" width="54.7109375" style="650" customWidth="1"/>
    <col min="1031" max="1031" width="44.85546875" style="650" customWidth="1"/>
    <col min="1032" max="1032" width="10.28515625" style="650" customWidth="1"/>
    <col min="1033" max="1280" width="9.140625" style="650"/>
    <col min="1281" max="1281" width="0" style="650" hidden="1" customWidth="1"/>
    <col min="1282" max="1282" width="74.5703125" style="650" customWidth="1"/>
    <col min="1283" max="1283" width="46.7109375" style="650" customWidth="1"/>
    <col min="1284" max="1284" width="9.140625" style="650"/>
    <col min="1285" max="1285" width="54.85546875" style="650" customWidth="1"/>
    <col min="1286" max="1286" width="54.7109375" style="650" customWidth="1"/>
    <col min="1287" max="1287" width="44.85546875" style="650" customWidth="1"/>
    <col min="1288" max="1288" width="10.28515625" style="650" customWidth="1"/>
    <col min="1289" max="1536" width="9.140625" style="650"/>
    <col min="1537" max="1537" width="0" style="650" hidden="1" customWidth="1"/>
    <col min="1538" max="1538" width="74.5703125" style="650" customWidth="1"/>
    <col min="1539" max="1539" width="46.7109375" style="650" customWidth="1"/>
    <col min="1540" max="1540" width="9.140625" style="650"/>
    <col min="1541" max="1541" width="54.85546875" style="650" customWidth="1"/>
    <col min="1542" max="1542" width="54.7109375" style="650" customWidth="1"/>
    <col min="1543" max="1543" width="44.85546875" style="650" customWidth="1"/>
    <col min="1544" max="1544" width="10.28515625" style="650" customWidth="1"/>
    <col min="1545" max="1792" width="9.140625" style="650"/>
    <col min="1793" max="1793" width="0" style="650" hidden="1" customWidth="1"/>
    <col min="1794" max="1794" width="74.5703125" style="650" customWidth="1"/>
    <col min="1795" max="1795" width="46.7109375" style="650" customWidth="1"/>
    <col min="1796" max="1796" width="9.140625" style="650"/>
    <col min="1797" max="1797" width="54.85546875" style="650" customWidth="1"/>
    <col min="1798" max="1798" width="54.7109375" style="650" customWidth="1"/>
    <col min="1799" max="1799" width="44.85546875" style="650" customWidth="1"/>
    <col min="1800" max="1800" width="10.28515625" style="650" customWidth="1"/>
    <col min="1801" max="2048" width="9.140625" style="650"/>
    <col min="2049" max="2049" width="0" style="650" hidden="1" customWidth="1"/>
    <col min="2050" max="2050" width="74.5703125" style="650" customWidth="1"/>
    <col min="2051" max="2051" width="46.7109375" style="650" customWidth="1"/>
    <col min="2052" max="2052" width="9.140625" style="650"/>
    <col min="2053" max="2053" width="54.85546875" style="650" customWidth="1"/>
    <col min="2054" max="2054" width="54.7109375" style="650" customWidth="1"/>
    <col min="2055" max="2055" width="44.85546875" style="650" customWidth="1"/>
    <col min="2056" max="2056" width="10.28515625" style="650" customWidth="1"/>
    <col min="2057" max="2304" width="9.140625" style="650"/>
    <col min="2305" max="2305" width="0" style="650" hidden="1" customWidth="1"/>
    <col min="2306" max="2306" width="74.5703125" style="650" customWidth="1"/>
    <col min="2307" max="2307" width="46.7109375" style="650" customWidth="1"/>
    <col min="2308" max="2308" width="9.140625" style="650"/>
    <col min="2309" max="2309" width="54.85546875" style="650" customWidth="1"/>
    <col min="2310" max="2310" width="54.7109375" style="650" customWidth="1"/>
    <col min="2311" max="2311" width="44.85546875" style="650" customWidth="1"/>
    <col min="2312" max="2312" width="10.28515625" style="650" customWidth="1"/>
    <col min="2313" max="2560" width="9.140625" style="650"/>
    <col min="2561" max="2561" width="0" style="650" hidden="1" customWidth="1"/>
    <col min="2562" max="2562" width="74.5703125" style="650" customWidth="1"/>
    <col min="2563" max="2563" width="46.7109375" style="650" customWidth="1"/>
    <col min="2564" max="2564" width="9.140625" style="650"/>
    <col min="2565" max="2565" width="54.85546875" style="650" customWidth="1"/>
    <col min="2566" max="2566" width="54.7109375" style="650" customWidth="1"/>
    <col min="2567" max="2567" width="44.85546875" style="650" customWidth="1"/>
    <col min="2568" max="2568" width="10.28515625" style="650" customWidth="1"/>
    <col min="2569" max="2816" width="9.140625" style="650"/>
    <col min="2817" max="2817" width="0" style="650" hidden="1" customWidth="1"/>
    <col min="2818" max="2818" width="74.5703125" style="650" customWidth="1"/>
    <col min="2819" max="2819" width="46.7109375" style="650" customWidth="1"/>
    <col min="2820" max="2820" width="9.140625" style="650"/>
    <col min="2821" max="2821" width="54.85546875" style="650" customWidth="1"/>
    <col min="2822" max="2822" width="54.7109375" style="650" customWidth="1"/>
    <col min="2823" max="2823" width="44.85546875" style="650" customWidth="1"/>
    <col min="2824" max="2824" width="10.28515625" style="650" customWidth="1"/>
    <col min="2825" max="3072" width="9.140625" style="650"/>
    <col min="3073" max="3073" width="0" style="650" hidden="1" customWidth="1"/>
    <col min="3074" max="3074" width="74.5703125" style="650" customWidth="1"/>
    <col min="3075" max="3075" width="46.7109375" style="650" customWidth="1"/>
    <col min="3076" max="3076" width="9.140625" style="650"/>
    <col min="3077" max="3077" width="54.85546875" style="650" customWidth="1"/>
    <col min="3078" max="3078" width="54.7109375" style="650" customWidth="1"/>
    <col min="3079" max="3079" width="44.85546875" style="650" customWidth="1"/>
    <col min="3080" max="3080" width="10.28515625" style="650" customWidth="1"/>
    <col min="3081" max="3328" width="9.140625" style="650"/>
    <col min="3329" max="3329" width="0" style="650" hidden="1" customWidth="1"/>
    <col min="3330" max="3330" width="74.5703125" style="650" customWidth="1"/>
    <col min="3331" max="3331" width="46.7109375" style="650" customWidth="1"/>
    <col min="3332" max="3332" width="9.140625" style="650"/>
    <col min="3333" max="3333" width="54.85546875" style="650" customWidth="1"/>
    <col min="3334" max="3334" width="54.7109375" style="650" customWidth="1"/>
    <col min="3335" max="3335" width="44.85546875" style="650" customWidth="1"/>
    <col min="3336" max="3336" width="10.28515625" style="650" customWidth="1"/>
    <col min="3337" max="3584" width="9.140625" style="650"/>
    <col min="3585" max="3585" width="0" style="650" hidden="1" customWidth="1"/>
    <col min="3586" max="3586" width="74.5703125" style="650" customWidth="1"/>
    <col min="3587" max="3587" width="46.7109375" style="650" customWidth="1"/>
    <col min="3588" max="3588" width="9.140625" style="650"/>
    <col min="3589" max="3589" width="54.85546875" style="650" customWidth="1"/>
    <col min="3590" max="3590" width="54.7109375" style="650" customWidth="1"/>
    <col min="3591" max="3591" width="44.85546875" style="650" customWidth="1"/>
    <col min="3592" max="3592" width="10.28515625" style="650" customWidth="1"/>
    <col min="3593" max="3840" width="9.140625" style="650"/>
    <col min="3841" max="3841" width="0" style="650" hidden="1" customWidth="1"/>
    <col min="3842" max="3842" width="74.5703125" style="650" customWidth="1"/>
    <col min="3843" max="3843" width="46.7109375" style="650" customWidth="1"/>
    <col min="3844" max="3844" width="9.140625" style="650"/>
    <col min="3845" max="3845" width="54.85546875" style="650" customWidth="1"/>
    <col min="3846" max="3846" width="54.7109375" style="650" customWidth="1"/>
    <col min="3847" max="3847" width="44.85546875" style="650" customWidth="1"/>
    <col min="3848" max="3848" width="10.28515625" style="650" customWidth="1"/>
    <col min="3849" max="4096" width="9.140625" style="650"/>
    <col min="4097" max="4097" width="0" style="650" hidden="1" customWidth="1"/>
    <col min="4098" max="4098" width="74.5703125" style="650" customWidth="1"/>
    <col min="4099" max="4099" width="46.7109375" style="650" customWidth="1"/>
    <col min="4100" max="4100" width="9.140625" style="650"/>
    <col min="4101" max="4101" width="54.85546875" style="650" customWidth="1"/>
    <col min="4102" max="4102" width="54.7109375" style="650" customWidth="1"/>
    <col min="4103" max="4103" width="44.85546875" style="650" customWidth="1"/>
    <col min="4104" max="4104" width="10.28515625" style="650" customWidth="1"/>
    <col min="4105" max="4352" width="9.140625" style="650"/>
    <col min="4353" max="4353" width="0" style="650" hidden="1" customWidth="1"/>
    <col min="4354" max="4354" width="74.5703125" style="650" customWidth="1"/>
    <col min="4355" max="4355" width="46.7109375" style="650" customWidth="1"/>
    <col min="4356" max="4356" width="9.140625" style="650"/>
    <col min="4357" max="4357" width="54.85546875" style="650" customWidth="1"/>
    <col min="4358" max="4358" width="54.7109375" style="650" customWidth="1"/>
    <col min="4359" max="4359" width="44.85546875" style="650" customWidth="1"/>
    <col min="4360" max="4360" width="10.28515625" style="650" customWidth="1"/>
    <col min="4361" max="4608" width="9.140625" style="650"/>
    <col min="4609" max="4609" width="0" style="650" hidden="1" customWidth="1"/>
    <col min="4610" max="4610" width="74.5703125" style="650" customWidth="1"/>
    <col min="4611" max="4611" width="46.7109375" style="650" customWidth="1"/>
    <col min="4612" max="4612" width="9.140625" style="650"/>
    <col min="4613" max="4613" width="54.85546875" style="650" customWidth="1"/>
    <col min="4614" max="4614" width="54.7109375" style="650" customWidth="1"/>
    <col min="4615" max="4615" width="44.85546875" style="650" customWidth="1"/>
    <col min="4616" max="4616" width="10.28515625" style="650" customWidth="1"/>
    <col min="4617" max="4864" width="9.140625" style="650"/>
    <col min="4865" max="4865" width="0" style="650" hidden="1" customWidth="1"/>
    <col min="4866" max="4866" width="74.5703125" style="650" customWidth="1"/>
    <col min="4867" max="4867" width="46.7109375" style="650" customWidth="1"/>
    <col min="4868" max="4868" width="9.140625" style="650"/>
    <col min="4869" max="4869" width="54.85546875" style="650" customWidth="1"/>
    <col min="4870" max="4870" width="54.7109375" style="650" customWidth="1"/>
    <col min="4871" max="4871" width="44.85546875" style="650" customWidth="1"/>
    <col min="4872" max="4872" width="10.28515625" style="650" customWidth="1"/>
    <col min="4873" max="5120" width="9.140625" style="650"/>
    <col min="5121" max="5121" width="0" style="650" hidden="1" customWidth="1"/>
    <col min="5122" max="5122" width="74.5703125" style="650" customWidth="1"/>
    <col min="5123" max="5123" width="46.7109375" style="650" customWidth="1"/>
    <col min="5124" max="5124" width="9.140625" style="650"/>
    <col min="5125" max="5125" width="54.85546875" style="650" customWidth="1"/>
    <col min="5126" max="5126" width="54.7109375" style="650" customWidth="1"/>
    <col min="5127" max="5127" width="44.85546875" style="650" customWidth="1"/>
    <col min="5128" max="5128" width="10.28515625" style="650" customWidth="1"/>
    <col min="5129" max="5376" width="9.140625" style="650"/>
    <col min="5377" max="5377" width="0" style="650" hidden="1" customWidth="1"/>
    <col min="5378" max="5378" width="74.5703125" style="650" customWidth="1"/>
    <col min="5379" max="5379" width="46.7109375" style="650" customWidth="1"/>
    <col min="5380" max="5380" width="9.140625" style="650"/>
    <col min="5381" max="5381" width="54.85546875" style="650" customWidth="1"/>
    <col min="5382" max="5382" width="54.7109375" style="650" customWidth="1"/>
    <col min="5383" max="5383" width="44.85546875" style="650" customWidth="1"/>
    <col min="5384" max="5384" width="10.28515625" style="650" customWidth="1"/>
    <col min="5385" max="5632" width="9.140625" style="650"/>
    <col min="5633" max="5633" width="0" style="650" hidden="1" customWidth="1"/>
    <col min="5634" max="5634" width="74.5703125" style="650" customWidth="1"/>
    <col min="5635" max="5635" width="46.7109375" style="650" customWidth="1"/>
    <col min="5636" max="5636" width="9.140625" style="650"/>
    <col min="5637" max="5637" width="54.85546875" style="650" customWidth="1"/>
    <col min="5638" max="5638" width="54.7109375" style="650" customWidth="1"/>
    <col min="5639" max="5639" width="44.85546875" style="650" customWidth="1"/>
    <col min="5640" max="5640" width="10.28515625" style="650" customWidth="1"/>
    <col min="5641" max="5888" width="9.140625" style="650"/>
    <col min="5889" max="5889" width="0" style="650" hidden="1" customWidth="1"/>
    <col min="5890" max="5890" width="74.5703125" style="650" customWidth="1"/>
    <col min="5891" max="5891" width="46.7109375" style="650" customWidth="1"/>
    <col min="5892" max="5892" width="9.140625" style="650"/>
    <col min="5893" max="5893" width="54.85546875" style="650" customWidth="1"/>
    <col min="5894" max="5894" width="54.7109375" style="650" customWidth="1"/>
    <col min="5895" max="5895" width="44.85546875" style="650" customWidth="1"/>
    <col min="5896" max="5896" width="10.28515625" style="650" customWidth="1"/>
    <col min="5897" max="6144" width="9.140625" style="650"/>
    <col min="6145" max="6145" width="0" style="650" hidden="1" customWidth="1"/>
    <col min="6146" max="6146" width="74.5703125" style="650" customWidth="1"/>
    <col min="6147" max="6147" width="46.7109375" style="650" customWidth="1"/>
    <col min="6148" max="6148" width="9.140625" style="650"/>
    <col min="6149" max="6149" width="54.85546875" style="650" customWidth="1"/>
    <col min="6150" max="6150" width="54.7109375" style="650" customWidth="1"/>
    <col min="6151" max="6151" width="44.85546875" style="650" customWidth="1"/>
    <col min="6152" max="6152" width="10.28515625" style="650" customWidth="1"/>
    <col min="6153" max="6400" width="9.140625" style="650"/>
    <col min="6401" max="6401" width="0" style="650" hidden="1" customWidth="1"/>
    <col min="6402" max="6402" width="74.5703125" style="650" customWidth="1"/>
    <col min="6403" max="6403" width="46.7109375" style="650" customWidth="1"/>
    <col min="6404" max="6404" width="9.140625" style="650"/>
    <col min="6405" max="6405" width="54.85546875" style="650" customWidth="1"/>
    <col min="6406" max="6406" width="54.7109375" style="650" customWidth="1"/>
    <col min="6407" max="6407" width="44.85546875" style="650" customWidth="1"/>
    <col min="6408" max="6408" width="10.28515625" style="650" customWidth="1"/>
    <col min="6409" max="6656" width="9.140625" style="650"/>
    <col min="6657" max="6657" width="0" style="650" hidden="1" customWidth="1"/>
    <col min="6658" max="6658" width="74.5703125" style="650" customWidth="1"/>
    <col min="6659" max="6659" width="46.7109375" style="650" customWidth="1"/>
    <col min="6660" max="6660" width="9.140625" style="650"/>
    <col min="6661" max="6661" width="54.85546875" style="650" customWidth="1"/>
    <col min="6662" max="6662" width="54.7109375" style="650" customWidth="1"/>
    <col min="6663" max="6663" width="44.85546875" style="650" customWidth="1"/>
    <col min="6664" max="6664" width="10.28515625" style="650" customWidth="1"/>
    <col min="6665" max="6912" width="9.140625" style="650"/>
    <col min="6913" max="6913" width="0" style="650" hidden="1" customWidth="1"/>
    <col min="6914" max="6914" width="74.5703125" style="650" customWidth="1"/>
    <col min="6915" max="6915" width="46.7109375" style="650" customWidth="1"/>
    <col min="6916" max="6916" width="9.140625" style="650"/>
    <col min="6917" max="6917" width="54.85546875" style="650" customWidth="1"/>
    <col min="6918" max="6918" width="54.7109375" style="650" customWidth="1"/>
    <col min="6919" max="6919" width="44.85546875" style="650" customWidth="1"/>
    <col min="6920" max="6920" width="10.28515625" style="650" customWidth="1"/>
    <col min="6921" max="7168" width="9.140625" style="650"/>
    <col min="7169" max="7169" width="0" style="650" hidden="1" customWidth="1"/>
    <col min="7170" max="7170" width="74.5703125" style="650" customWidth="1"/>
    <col min="7171" max="7171" width="46.7109375" style="650" customWidth="1"/>
    <col min="7172" max="7172" width="9.140625" style="650"/>
    <col min="7173" max="7173" width="54.85546875" style="650" customWidth="1"/>
    <col min="7174" max="7174" width="54.7109375" style="650" customWidth="1"/>
    <col min="7175" max="7175" width="44.85546875" style="650" customWidth="1"/>
    <col min="7176" max="7176" width="10.28515625" style="650" customWidth="1"/>
    <col min="7177" max="7424" width="9.140625" style="650"/>
    <col min="7425" max="7425" width="0" style="650" hidden="1" customWidth="1"/>
    <col min="7426" max="7426" width="74.5703125" style="650" customWidth="1"/>
    <col min="7427" max="7427" width="46.7109375" style="650" customWidth="1"/>
    <col min="7428" max="7428" width="9.140625" style="650"/>
    <col min="7429" max="7429" width="54.85546875" style="650" customWidth="1"/>
    <col min="7430" max="7430" width="54.7109375" style="650" customWidth="1"/>
    <col min="7431" max="7431" width="44.85546875" style="650" customWidth="1"/>
    <col min="7432" max="7432" width="10.28515625" style="650" customWidth="1"/>
    <col min="7433" max="7680" width="9.140625" style="650"/>
    <col min="7681" max="7681" width="0" style="650" hidden="1" customWidth="1"/>
    <col min="7682" max="7682" width="74.5703125" style="650" customWidth="1"/>
    <col min="7683" max="7683" width="46.7109375" style="650" customWidth="1"/>
    <col min="7684" max="7684" width="9.140625" style="650"/>
    <col min="7685" max="7685" width="54.85546875" style="650" customWidth="1"/>
    <col min="7686" max="7686" width="54.7109375" style="650" customWidth="1"/>
    <col min="7687" max="7687" width="44.85546875" style="650" customWidth="1"/>
    <col min="7688" max="7688" width="10.28515625" style="650" customWidth="1"/>
    <col min="7689" max="7936" width="9.140625" style="650"/>
    <col min="7937" max="7937" width="0" style="650" hidden="1" customWidth="1"/>
    <col min="7938" max="7938" width="74.5703125" style="650" customWidth="1"/>
    <col min="7939" max="7939" width="46.7109375" style="650" customWidth="1"/>
    <col min="7940" max="7940" width="9.140625" style="650"/>
    <col min="7941" max="7941" width="54.85546875" style="650" customWidth="1"/>
    <col min="7942" max="7942" width="54.7109375" style="650" customWidth="1"/>
    <col min="7943" max="7943" width="44.85546875" style="650" customWidth="1"/>
    <col min="7944" max="7944" width="10.28515625" style="650" customWidth="1"/>
    <col min="7945" max="8192" width="9.140625" style="650"/>
    <col min="8193" max="8193" width="0" style="650" hidden="1" customWidth="1"/>
    <col min="8194" max="8194" width="74.5703125" style="650" customWidth="1"/>
    <col min="8195" max="8195" width="46.7109375" style="650" customWidth="1"/>
    <col min="8196" max="8196" width="9.140625" style="650"/>
    <col min="8197" max="8197" width="54.85546875" style="650" customWidth="1"/>
    <col min="8198" max="8198" width="54.7109375" style="650" customWidth="1"/>
    <col min="8199" max="8199" width="44.85546875" style="650" customWidth="1"/>
    <col min="8200" max="8200" width="10.28515625" style="650" customWidth="1"/>
    <col min="8201" max="8448" width="9.140625" style="650"/>
    <col min="8449" max="8449" width="0" style="650" hidden="1" customWidth="1"/>
    <col min="8450" max="8450" width="74.5703125" style="650" customWidth="1"/>
    <col min="8451" max="8451" width="46.7109375" style="650" customWidth="1"/>
    <col min="8452" max="8452" width="9.140625" style="650"/>
    <col min="8453" max="8453" width="54.85546875" style="650" customWidth="1"/>
    <col min="8454" max="8454" width="54.7109375" style="650" customWidth="1"/>
    <col min="8455" max="8455" width="44.85546875" style="650" customWidth="1"/>
    <col min="8456" max="8456" width="10.28515625" style="650" customWidth="1"/>
    <col min="8457" max="8704" width="9.140625" style="650"/>
    <col min="8705" max="8705" width="0" style="650" hidden="1" customWidth="1"/>
    <col min="8706" max="8706" width="74.5703125" style="650" customWidth="1"/>
    <col min="8707" max="8707" width="46.7109375" style="650" customWidth="1"/>
    <col min="8708" max="8708" width="9.140625" style="650"/>
    <col min="8709" max="8709" width="54.85546875" style="650" customWidth="1"/>
    <col min="8710" max="8710" width="54.7109375" style="650" customWidth="1"/>
    <col min="8711" max="8711" width="44.85546875" style="650" customWidth="1"/>
    <col min="8712" max="8712" width="10.28515625" style="650" customWidth="1"/>
    <col min="8713" max="8960" width="9.140625" style="650"/>
    <col min="8961" max="8961" width="0" style="650" hidden="1" customWidth="1"/>
    <col min="8962" max="8962" width="74.5703125" style="650" customWidth="1"/>
    <col min="8963" max="8963" width="46.7109375" style="650" customWidth="1"/>
    <col min="8964" max="8964" width="9.140625" style="650"/>
    <col min="8965" max="8965" width="54.85546875" style="650" customWidth="1"/>
    <col min="8966" max="8966" width="54.7109375" style="650" customWidth="1"/>
    <col min="8967" max="8967" width="44.85546875" style="650" customWidth="1"/>
    <col min="8968" max="8968" width="10.28515625" style="650" customWidth="1"/>
    <col min="8969" max="9216" width="9.140625" style="650"/>
    <col min="9217" max="9217" width="0" style="650" hidden="1" customWidth="1"/>
    <col min="9218" max="9218" width="74.5703125" style="650" customWidth="1"/>
    <col min="9219" max="9219" width="46.7109375" style="650" customWidth="1"/>
    <col min="9220" max="9220" width="9.140625" style="650"/>
    <col min="9221" max="9221" width="54.85546875" style="650" customWidth="1"/>
    <col min="9222" max="9222" width="54.7109375" style="650" customWidth="1"/>
    <col min="9223" max="9223" width="44.85546875" style="650" customWidth="1"/>
    <col min="9224" max="9224" width="10.28515625" style="650" customWidth="1"/>
    <col min="9225" max="9472" width="9.140625" style="650"/>
    <col min="9473" max="9473" width="0" style="650" hidden="1" customWidth="1"/>
    <col min="9474" max="9474" width="74.5703125" style="650" customWidth="1"/>
    <col min="9475" max="9475" width="46.7109375" style="650" customWidth="1"/>
    <col min="9476" max="9476" width="9.140625" style="650"/>
    <col min="9477" max="9477" width="54.85546875" style="650" customWidth="1"/>
    <col min="9478" max="9478" width="54.7109375" style="650" customWidth="1"/>
    <col min="9479" max="9479" width="44.85546875" style="650" customWidth="1"/>
    <col min="9480" max="9480" width="10.28515625" style="650" customWidth="1"/>
    <col min="9481" max="9728" width="9.140625" style="650"/>
    <col min="9729" max="9729" width="0" style="650" hidden="1" customWidth="1"/>
    <col min="9730" max="9730" width="74.5703125" style="650" customWidth="1"/>
    <col min="9731" max="9731" width="46.7109375" style="650" customWidth="1"/>
    <col min="9732" max="9732" width="9.140625" style="650"/>
    <col min="9733" max="9733" width="54.85546875" style="650" customWidth="1"/>
    <col min="9734" max="9734" width="54.7109375" style="650" customWidth="1"/>
    <col min="9735" max="9735" width="44.85546875" style="650" customWidth="1"/>
    <col min="9736" max="9736" width="10.28515625" style="650" customWidth="1"/>
    <col min="9737" max="9984" width="9.140625" style="650"/>
    <col min="9985" max="9985" width="0" style="650" hidden="1" customWidth="1"/>
    <col min="9986" max="9986" width="74.5703125" style="650" customWidth="1"/>
    <col min="9987" max="9987" width="46.7109375" style="650" customWidth="1"/>
    <col min="9988" max="9988" width="9.140625" style="650"/>
    <col min="9989" max="9989" width="54.85546875" style="650" customWidth="1"/>
    <col min="9990" max="9990" width="54.7109375" style="650" customWidth="1"/>
    <col min="9991" max="9991" width="44.85546875" style="650" customWidth="1"/>
    <col min="9992" max="9992" width="10.28515625" style="650" customWidth="1"/>
    <col min="9993" max="10240" width="9.140625" style="650"/>
    <col min="10241" max="10241" width="0" style="650" hidden="1" customWidth="1"/>
    <col min="10242" max="10242" width="74.5703125" style="650" customWidth="1"/>
    <col min="10243" max="10243" width="46.7109375" style="650" customWidth="1"/>
    <col min="10244" max="10244" width="9.140625" style="650"/>
    <col min="10245" max="10245" width="54.85546875" style="650" customWidth="1"/>
    <col min="10246" max="10246" width="54.7109375" style="650" customWidth="1"/>
    <col min="10247" max="10247" width="44.85546875" style="650" customWidth="1"/>
    <col min="10248" max="10248" width="10.28515625" style="650" customWidth="1"/>
    <col min="10249" max="10496" width="9.140625" style="650"/>
    <col min="10497" max="10497" width="0" style="650" hidden="1" customWidth="1"/>
    <col min="10498" max="10498" width="74.5703125" style="650" customWidth="1"/>
    <col min="10499" max="10499" width="46.7109375" style="650" customWidth="1"/>
    <col min="10500" max="10500" width="9.140625" style="650"/>
    <col min="10501" max="10501" width="54.85546875" style="650" customWidth="1"/>
    <col min="10502" max="10502" width="54.7109375" style="650" customWidth="1"/>
    <col min="10503" max="10503" width="44.85546875" style="650" customWidth="1"/>
    <col min="10504" max="10504" width="10.28515625" style="650" customWidth="1"/>
    <col min="10505" max="10752" width="9.140625" style="650"/>
    <col min="10753" max="10753" width="0" style="650" hidden="1" customWidth="1"/>
    <col min="10754" max="10754" width="74.5703125" style="650" customWidth="1"/>
    <col min="10755" max="10755" width="46.7109375" style="650" customWidth="1"/>
    <col min="10756" max="10756" width="9.140625" style="650"/>
    <col min="10757" max="10757" width="54.85546875" style="650" customWidth="1"/>
    <col min="10758" max="10758" width="54.7109375" style="650" customWidth="1"/>
    <col min="10759" max="10759" width="44.85546875" style="650" customWidth="1"/>
    <col min="10760" max="10760" width="10.28515625" style="650" customWidth="1"/>
    <col min="10761" max="11008" width="9.140625" style="650"/>
    <col min="11009" max="11009" width="0" style="650" hidden="1" customWidth="1"/>
    <col min="11010" max="11010" width="74.5703125" style="650" customWidth="1"/>
    <col min="11011" max="11011" width="46.7109375" style="650" customWidth="1"/>
    <col min="11012" max="11012" width="9.140625" style="650"/>
    <col min="11013" max="11013" width="54.85546875" style="650" customWidth="1"/>
    <col min="11014" max="11014" width="54.7109375" style="650" customWidth="1"/>
    <col min="11015" max="11015" width="44.85546875" style="650" customWidth="1"/>
    <col min="11016" max="11016" width="10.28515625" style="650" customWidth="1"/>
    <col min="11017" max="11264" width="9.140625" style="650"/>
    <col min="11265" max="11265" width="0" style="650" hidden="1" customWidth="1"/>
    <col min="11266" max="11266" width="74.5703125" style="650" customWidth="1"/>
    <col min="11267" max="11267" width="46.7109375" style="650" customWidth="1"/>
    <col min="11268" max="11268" width="9.140625" style="650"/>
    <col min="11269" max="11269" width="54.85546875" style="650" customWidth="1"/>
    <col min="11270" max="11270" width="54.7109375" style="650" customWidth="1"/>
    <col min="11271" max="11271" width="44.85546875" style="650" customWidth="1"/>
    <col min="11272" max="11272" width="10.28515625" style="650" customWidth="1"/>
    <col min="11273" max="11520" width="9.140625" style="650"/>
    <col min="11521" max="11521" width="0" style="650" hidden="1" customWidth="1"/>
    <col min="11522" max="11522" width="74.5703125" style="650" customWidth="1"/>
    <col min="11523" max="11523" width="46.7109375" style="650" customWidth="1"/>
    <col min="11524" max="11524" width="9.140625" style="650"/>
    <col min="11525" max="11525" width="54.85546875" style="650" customWidth="1"/>
    <col min="11526" max="11526" width="54.7109375" style="650" customWidth="1"/>
    <col min="11527" max="11527" width="44.85546875" style="650" customWidth="1"/>
    <col min="11528" max="11528" width="10.28515625" style="650" customWidth="1"/>
    <col min="11529" max="11776" width="9.140625" style="650"/>
    <col min="11777" max="11777" width="0" style="650" hidden="1" customWidth="1"/>
    <col min="11778" max="11778" width="74.5703125" style="650" customWidth="1"/>
    <col min="11779" max="11779" width="46.7109375" style="650" customWidth="1"/>
    <col min="11780" max="11780" width="9.140625" style="650"/>
    <col min="11781" max="11781" width="54.85546875" style="650" customWidth="1"/>
    <col min="11782" max="11782" width="54.7109375" style="650" customWidth="1"/>
    <col min="11783" max="11783" width="44.85546875" style="650" customWidth="1"/>
    <col min="11784" max="11784" width="10.28515625" style="650" customWidth="1"/>
    <col min="11785" max="12032" width="9.140625" style="650"/>
    <col min="12033" max="12033" width="0" style="650" hidden="1" customWidth="1"/>
    <col min="12034" max="12034" width="74.5703125" style="650" customWidth="1"/>
    <col min="12035" max="12035" width="46.7109375" style="650" customWidth="1"/>
    <col min="12036" max="12036" width="9.140625" style="650"/>
    <col min="12037" max="12037" width="54.85546875" style="650" customWidth="1"/>
    <col min="12038" max="12038" width="54.7109375" style="650" customWidth="1"/>
    <col min="12039" max="12039" width="44.85546875" style="650" customWidth="1"/>
    <col min="12040" max="12040" width="10.28515625" style="650" customWidth="1"/>
    <col min="12041" max="12288" width="9.140625" style="650"/>
    <col min="12289" max="12289" width="0" style="650" hidden="1" customWidth="1"/>
    <col min="12290" max="12290" width="74.5703125" style="650" customWidth="1"/>
    <col min="12291" max="12291" width="46.7109375" style="650" customWidth="1"/>
    <col min="12292" max="12292" width="9.140625" style="650"/>
    <col min="12293" max="12293" width="54.85546875" style="650" customWidth="1"/>
    <col min="12294" max="12294" width="54.7109375" style="650" customWidth="1"/>
    <col min="12295" max="12295" width="44.85546875" style="650" customWidth="1"/>
    <col min="12296" max="12296" width="10.28515625" style="650" customWidth="1"/>
    <col min="12297" max="12544" width="9.140625" style="650"/>
    <col min="12545" max="12545" width="0" style="650" hidden="1" customWidth="1"/>
    <col min="12546" max="12546" width="74.5703125" style="650" customWidth="1"/>
    <col min="12547" max="12547" width="46.7109375" style="650" customWidth="1"/>
    <col min="12548" max="12548" width="9.140625" style="650"/>
    <col min="12549" max="12549" width="54.85546875" style="650" customWidth="1"/>
    <col min="12550" max="12550" width="54.7109375" style="650" customWidth="1"/>
    <col min="12551" max="12551" width="44.85546875" style="650" customWidth="1"/>
    <col min="12552" max="12552" width="10.28515625" style="650" customWidth="1"/>
    <col min="12553" max="12800" width="9.140625" style="650"/>
    <col min="12801" max="12801" width="0" style="650" hidden="1" customWidth="1"/>
    <col min="12802" max="12802" width="74.5703125" style="650" customWidth="1"/>
    <col min="12803" max="12803" width="46.7109375" style="650" customWidth="1"/>
    <col min="12804" max="12804" width="9.140625" style="650"/>
    <col min="12805" max="12805" width="54.85546875" style="650" customWidth="1"/>
    <col min="12806" max="12806" width="54.7109375" style="650" customWidth="1"/>
    <col min="12807" max="12807" width="44.85546875" style="650" customWidth="1"/>
    <col min="12808" max="12808" width="10.28515625" style="650" customWidth="1"/>
    <col min="12809" max="13056" width="9.140625" style="650"/>
    <col min="13057" max="13057" width="0" style="650" hidden="1" customWidth="1"/>
    <col min="13058" max="13058" width="74.5703125" style="650" customWidth="1"/>
    <col min="13059" max="13059" width="46.7109375" style="650" customWidth="1"/>
    <col min="13060" max="13060" width="9.140625" style="650"/>
    <col min="13061" max="13061" width="54.85546875" style="650" customWidth="1"/>
    <col min="13062" max="13062" width="54.7109375" style="650" customWidth="1"/>
    <col min="13063" max="13063" width="44.85546875" style="650" customWidth="1"/>
    <col min="13064" max="13064" width="10.28515625" style="650" customWidth="1"/>
    <col min="13065" max="13312" width="9.140625" style="650"/>
    <col min="13313" max="13313" width="0" style="650" hidden="1" customWidth="1"/>
    <col min="13314" max="13314" width="74.5703125" style="650" customWidth="1"/>
    <col min="13315" max="13315" width="46.7109375" style="650" customWidth="1"/>
    <col min="13316" max="13316" width="9.140625" style="650"/>
    <col min="13317" max="13317" width="54.85546875" style="650" customWidth="1"/>
    <col min="13318" max="13318" width="54.7109375" style="650" customWidth="1"/>
    <col min="13319" max="13319" width="44.85546875" style="650" customWidth="1"/>
    <col min="13320" max="13320" width="10.28515625" style="650" customWidth="1"/>
    <col min="13321" max="13568" width="9.140625" style="650"/>
    <col min="13569" max="13569" width="0" style="650" hidden="1" customWidth="1"/>
    <col min="13570" max="13570" width="74.5703125" style="650" customWidth="1"/>
    <col min="13571" max="13571" width="46.7109375" style="650" customWidth="1"/>
    <col min="13572" max="13572" width="9.140625" style="650"/>
    <col min="13573" max="13573" width="54.85546875" style="650" customWidth="1"/>
    <col min="13574" max="13574" width="54.7109375" style="650" customWidth="1"/>
    <col min="13575" max="13575" width="44.85546875" style="650" customWidth="1"/>
    <col min="13576" max="13576" width="10.28515625" style="650" customWidth="1"/>
    <col min="13577" max="13824" width="9.140625" style="650"/>
    <col min="13825" max="13825" width="0" style="650" hidden="1" customWidth="1"/>
    <col min="13826" max="13826" width="74.5703125" style="650" customWidth="1"/>
    <col min="13827" max="13827" width="46.7109375" style="650" customWidth="1"/>
    <col min="13828" max="13828" width="9.140625" style="650"/>
    <col min="13829" max="13829" width="54.85546875" style="650" customWidth="1"/>
    <col min="13830" max="13830" width="54.7109375" style="650" customWidth="1"/>
    <col min="13831" max="13831" width="44.85546875" style="650" customWidth="1"/>
    <col min="13832" max="13832" width="10.28515625" style="650" customWidth="1"/>
    <col min="13833" max="14080" width="9.140625" style="650"/>
    <col min="14081" max="14081" width="0" style="650" hidden="1" customWidth="1"/>
    <col min="14082" max="14082" width="74.5703125" style="650" customWidth="1"/>
    <col min="14083" max="14083" width="46.7109375" style="650" customWidth="1"/>
    <col min="14084" max="14084" width="9.140625" style="650"/>
    <col min="14085" max="14085" width="54.85546875" style="650" customWidth="1"/>
    <col min="14086" max="14086" width="54.7109375" style="650" customWidth="1"/>
    <col min="14087" max="14087" width="44.85546875" style="650" customWidth="1"/>
    <col min="14088" max="14088" width="10.28515625" style="650" customWidth="1"/>
    <col min="14089" max="14336" width="9.140625" style="650"/>
    <col min="14337" max="14337" width="0" style="650" hidden="1" customWidth="1"/>
    <col min="14338" max="14338" width="74.5703125" style="650" customWidth="1"/>
    <col min="14339" max="14339" width="46.7109375" style="650" customWidth="1"/>
    <col min="14340" max="14340" width="9.140625" style="650"/>
    <col min="14341" max="14341" width="54.85546875" style="650" customWidth="1"/>
    <col min="14342" max="14342" width="54.7109375" style="650" customWidth="1"/>
    <col min="14343" max="14343" width="44.85546875" style="650" customWidth="1"/>
    <col min="14344" max="14344" width="10.28515625" style="650" customWidth="1"/>
    <col min="14345" max="14592" width="9.140625" style="650"/>
    <col min="14593" max="14593" width="0" style="650" hidden="1" customWidth="1"/>
    <col min="14594" max="14594" width="74.5703125" style="650" customWidth="1"/>
    <col min="14595" max="14595" width="46.7109375" style="650" customWidth="1"/>
    <col min="14596" max="14596" width="9.140625" style="650"/>
    <col min="14597" max="14597" width="54.85546875" style="650" customWidth="1"/>
    <col min="14598" max="14598" width="54.7109375" style="650" customWidth="1"/>
    <col min="14599" max="14599" width="44.85546875" style="650" customWidth="1"/>
    <col min="14600" max="14600" width="10.28515625" style="650" customWidth="1"/>
    <col min="14601" max="14848" width="9.140625" style="650"/>
    <col min="14849" max="14849" width="0" style="650" hidden="1" customWidth="1"/>
    <col min="14850" max="14850" width="74.5703125" style="650" customWidth="1"/>
    <col min="14851" max="14851" width="46.7109375" style="650" customWidth="1"/>
    <col min="14852" max="14852" width="9.140625" style="650"/>
    <col min="14853" max="14853" width="54.85546875" style="650" customWidth="1"/>
    <col min="14854" max="14854" width="54.7109375" style="650" customWidth="1"/>
    <col min="14855" max="14855" width="44.85546875" style="650" customWidth="1"/>
    <col min="14856" max="14856" width="10.28515625" style="650" customWidth="1"/>
    <col min="14857" max="15104" width="9.140625" style="650"/>
    <col min="15105" max="15105" width="0" style="650" hidden="1" customWidth="1"/>
    <col min="15106" max="15106" width="74.5703125" style="650" customWidth="1"/>
    <col min="15107" max="15107" width="46.7109375" style="650" customWidth="1"/>
    <col min="15108" max="15108" width="9.140625" style="650"/>
    <col min="15109" max="15109" width="54.85546875" style="650" customWidth="1"/>
    <col min="15110" max="15110" width="54.7109375" style="650" customWidth="1"/>
    <col min="15111" max="15111" width="44.85546875" style="650" customWidth="1"/>
    <col min="15112" max="15112" width="10.28515625" style="650" customWidth="1"/>
    <col min="15113" max="15360" width="9.140625" style="650"/>
    <col min="15361" max="15361" width="0" style="650" hidden="1" customWidth="1"/>
    <col min="15362" max="15362" width="74.5703125" style="650" customWidth="1"/>
    <col min="15363" max="15363" width="46.7109375" style="650" customWidth="1"/>
    <col min="15364" max="15364" width="9.140625" style="650"/>
    <col min="15365" max="15365" width="54.85546875" style="650" customWidth="1"/>
    <col min="15366" max="15366" width="54.7109375" style="650" customWidth="1"/>
    <col min="15367" max="15367" width="44.85546875" style="650" customWidth="1"/>
    <col min="15368" max="15368" width="10.28515625" style="650" customWidth="1"/>
    <col min="15369" max="15616" width="9.140625" style="650"/>
    <col min="15617" max="15617" width="0" style="650" hidden="1" customWidth="1"/>
    <col min="15618" max="15618" width="74.5703125" style="650" customWidth="1"/>
    <col min="15619" max="15619" width="46.7109375" style="650" customWidth="1"/>
    <col min="15620" max="15620" width="9.140625" style="650"/>
    <col min="15621" max="15621" width="54.85546875" style="650" customWidth="1"/>
    <col min="15622" max="15622" width="54.7109375" style="650" customWidth="1"/>
    <col min="15623" max="15623" width="44.85546875" style="650" customWidth="1"/>
    <col min="15624" max="15624" width="10.28515625" style="650" customWidth="1"/>
    <col min="15625" max="15872" width="9.140625" style="650"/>
    <col min="15873" max="15873" width="0" style="650" hidden="1" customWidth="1"/>
    <col min="15874" max="15874" width="74.5703125" style="650" customWidth="1"/>
    <col min="15875" max="15875" width="46.7109375" style="650" customWidth="1"/>
    <col min="15876" max="15876" width="9.140625" style="650"/>
    <col min="15877" max="15877" width="54.85546875" style="650" customWidth="1"/>
    <col min="15878" max="15878" width="54.7109375" style="650" customWidth="1"/>
    <col min="15879" max="15879" width="44.85546875" style="650" customWidth="1"/>
    <col min="15880" max="15880" width="10.28515625" style="650" customWidth="1"/>
    <col min="15881" max="16128" width="9.140625" style="650"/>
    <col min="16129" max="16129" width="0" style="650" hidden="1" customWidth="1"/>
    <col min="16130" max="16130" width="74.5703125" style="650" customWidth="1"/>
    <col min="16131" max="16131" width="46.7109375" style="650" customWidth="1"/>
    <col min="16132" max="16132" width="9.140625" style="650"/>
    <col min="16133" max="16133" width="54.85546875" style="650" customWidth="1"/>
    <col min="16134" max="16134" width="54.7109375" style="650" customWidth="1"/>
    <col min="16135" max="16135" width="44.85546875" style="650" customWidth="1"/>
    <col min="16136" max="16136" width="10.28515625" style="650" customWidth="1"/>
    <col min="16137" max="16384" width="9.140625" style="650"/>
  </cols>
  <sheetData>
    <row r="1" spans="2:12" ht="64.5" customHeight="1">
      <c r="B1" s="1110" t="str">
        <f>Cover!B2</f>
        <v>Conductor Package CD02 for supply of balance quantity of ACSR MOOSE Conductor for part of Diding – Dhalkebar – Bathnaha Transmission Line corresponding to Tower Package- TW02 associated with Arun-3 HEP in Nepal under Consultancy services to SAPDC.</v>
      </c>
      <c r="C1" s="1110"/>
    </row>
    <row r="2" spans="2:12" ht="27" customHeight="1">
      <c r="B2" s="1111" t="str">
        <f>Cover!B3</f>
        <v>SPEC. NO.:  CC/NT/G-COND/DOM/A02/25/01011</v>
      </c>
      <c r="C2" s="1111"/>
      <c r="D2" s="651">
        <v>1</v>
      </c>
      <c r="E2" s="652" t="s">
        <v>438</v>
      </c>
      <c r="F2" s="653" t="s">
        <v>442</v>
      </c>
    </row>
    <row r="3" spans="2:12">
      <c r="B3" s="654"/>
      <c r="C3" s="654"/>
      <c r="D3" s="651">
        <v>2</v>
      </c>
      <c r="E3" s="652" t="s">
        <v>439</v>
      </c>
      <c r="F3" s="653" t="s">
        <v>443</v>
      </c>
    </row>
    <row r="4" spans="2:12">
      <c r="B4" s="1112" t="s">
        <v>108</v>
      </c>
      <c r="C4" s="1112"/>
      <c r="D4" s="651">
        <v>3</v>
      </c>
      <c r="E4" s="652" t="s">
        <v>440</v>
      </c>
      <c r="F4" s="653" t="s">
        <v>444</v>
      </c>
    </row>
    <row r="5" spans="2:12">
      <c r="B5" s="655"/>
      <c r="C5" s="656"/>
      <c r="D5" s="651">
        <v>4</v>
      </c>
      <c r="E5" s="652" t="s">
        <v>441</v>
      </c>
      <c r="F5" s="653" t="s">
        <v>445</v>
      </c>
    </row>
    <row r="6" spans="2:12" ht="70.5" hidden="1" customHeight="1" thickBot="1">
      <c r="B6" s="657" t="s">
        <v>446</v>
      </c>
      <c r="C6" s="780" t="s">
        <v>441</v>
      </c>
      <c r="D6" s="658">
        <f>IF(C6=E2,1,IF(C6=E3,2,IF(C6=E4,3,4)))</f>
        <v>4</v>
      </c>
    </row>
    <row r="7" spans="2:12" ht="44.25" customHeight="1">
      <c r="B7" s="903" t="s">
        <v>499</v>
      </c>
      <c r="C7" s="904"/>
      <c r="D7" s="782"/>
      <c r="L7" s="650">
        <f>IF(C7="Sole Bidder",1,2)</f>
        <v>2</v>
      </c>
    </row>
    <row r="8" spans="2:12" ht="40.5" hidden="1" customHeight="1">
      <c r="B8" s="1031" t="str">
        <f>IF(C7="JV (Joint Venture)","Total Nos. of  Partners in the JV [excluding the Lead Partner]","")</f>
        <v/>
      </c>
      <c r="C8" s="1032"/>
      <c r="D8" s="782"/>
      <c r="L8" s="650">
        <f>IF(OR(L7=1,C8=1),3,4)</f>
        <v>4</v>
      </c>
    </row>
    <row r="9" spans="2:12" ht="21.75" customHeight="1">
      <c r="B9" s="1031"/>
      <c r="C9" s="1031"/>
      <c r="D9" s="782"/>
    </row>
    <row r="10" spans="2:12" ht="48.75" customHeight="1">
      <c r="B10" s="903" t="str">
        <f>IF(C7="Sole Bidder","Name of Sole Bidder","Name of Qualified Licensee")</f>
        <v>Name of Qualified Licensee</v>
      </c>
      <c r="C10" s="904"/>
      <c r="D10" s="782"/>
    </row>
    <row r="11" spans="2:12" ht="39.75" hidden="1" customHeight="1">
      <c r="B11" s="659"/>
      <c r="C11" s="818"/>
      <c r="E11" s="781"/>
      <c r="F11" s="660"/>
    </row>
    <row r="12" spans="2:12" ht="24.75" hidden="1" customHeight="1">
      <c r="B12" s="906" t="s">
        <v>413</v>
      </c>
      <c r="C12" s="783"/>
      <c r="D12" s="784" t="s">
        <v>414</v>
      </c>
      <c r="E12" s="781" t="str">
        <f>IF(D6=4,"JOINT VENTURE OF "&amp;C13&amp;" AND "&amp;C22,C13)</f>
        <v xml:space="preserve">JOINT VENTURE OF  AND </v>
      </c>
      <c r="F12" s="661"/>
    </row>
    <row r="13" spans="2:12" ht="37.5" hidden="1" customHeight="1">
      <c r="B13" s="906" t="str">
        <f>IF(OR(D6=1,D6=2,D6=3),"Name of the Bidder","Name of the Lead Partner of the Joint Venture")</f>
        <v>Name of the Lead Partner of the Joint Venture</v>
      </c>
      <c r="C13" s="662"/>
      <c r="F13" s="663"/>
    </row>
    <row r="14" spans="2:12" ht="35.25" hidden="1" customHeight="1">
      <c r="B14" s="906" t="str">
        <f>IF(OR(D6=1,D6=2,D6=3),"Address of Registered Office of the Bidder","Address of Registered Office of the Lead Partner of the Joint Venture")</f>
        <v>Address of Registered Office of the Lead Partner of the Joint Venture</v>
      </c>
      <c r="C14" s="665"/>
      <c r="F14" s="663"/>
    </row>
    <row r="15" spans="2:12" ht="35.25" customHeight="1">
      <c r="B15" s="906" t="str">
        <f>IF(C$7="Sole Bidder","Address of Sole Bidder","Address of Qualified Licensee")</f>
        <v>Address of Qualified Licensee</v>
      </c>
      <c r="C15" s="665"/>
      <c r="F15" s="663"/>
    </row>
    <row r="16" spans="2:12" ht="35.25" customHeight="1">
      <c r="B16" s="905"/>
      <c r="C16" s="665"/>
      <c r="F16" s="663"/>
    </row>
    <row r="17" spans="2:6" ht="35.25" customHeight="1">
      <c r="B17" s="905"/>
      <c r="C17" s="665"/>
      <c r="F17" s="663"/>
    </row>
    <row r="18" spans="2:6" ht="18.75" customHeight="1">
      <c r="B18" s="668"/>
      <c r="C18" s="669"/>
    </row>
    <row r="19" spans="2:6" ht="52.5" customHeight="1">
      <c r="B19" s="903" t="str">
        <f>IF(C7="Sole Bidder","","Name of Qualified Manufacturer (the Licenser)")</f>
        <v>Name of Qualified Manufacturer (the Licenser)</v>
      </c>
      <c r="C19" s="667"/>
    </row>
    <row r="20" spans="2:6" ht="42" customHeight="1">
      <c r="B20" s="903" t="str">
        <f>IF(C7="Sole Bidder","","Address of Licenser")</f>
        <v>Address of Licenser</v>
      </c>
      <c r="C20" s="667"/>
    </row>
    <row r="21" spans="2:6" ht="37.5" customHeight="1">
      <c r="B21" s="668"/>
      <c r="C21" s="667"/>
    </row>
    <row r="22" spans="2:6" ht="40.5" hidden="1" customHeight="1">
      <c r="B22" s="664" t="str">
        <f>IF(D6=4,"Name of Other Partner of the Joint Venture","")</f>
        <v>Name of Other Partner of the Joint Venture</v>
      </c>
      <c r="C22" s="904"/>
      <c r="D22" s="782"/>
    </row>
    <row r="23" spans="2:6" ht="36.75" hidden="1" customHeight="1">
      <c r="B23" s="907" t="str">
        <f>IF(D6=4,"Address of Registered Office of Other Partner of the Joint Venture","")</f>
        <v>Address of Registered Office of Other Partner of the Joint Venture</v>
      </c>
      <c r="C23" s="771"/>
    </row>
    <row r="24" spans="2:6" ht="36.75" customHeight="1">
      <c r="B24" s="905"/>
      <c r="C24" s="667"/>
    </row>
    <row r="25" spans="2:6" ht="18.75" hidden="1" customHeight="1">
      <c r="B25" s="668"/>
      <c r="C25" s="669"/>
    </row>
    <row r="26" spans="2:6" ht="36.75" hidden="1" customHeight="1">
      <c r="B26" s="903" t="str">
        <f>IF(C$8="2 or more","Other partner-2","")</f>
        <v/>
      </c>
      <c r="C26" s="665"/>
    </row>
    <row r="27" spans="2:6" ht="36.75" hidden="1" customHeight="1">
      <c r="B27" s="903" t="str">
        <f>IF(C$8="2 or more","Address of other partner-2","")</f>
        <v/>
      </c>
      <c r="C27" s="665"/>
    </row>
    <row r="28" spans="2:6" ht="36.75" hidden="1" customHeight="1">
      <c r="B28" s="905"/>
      <c r="C28" s="665"/>
    </row>
    <row r="29" spans="2:6" ht="23.25" hidden="1" customHeight="1">
      <c r="B29" s="666"/>
      <c r="C29" s="665"/>
    </row>
    <row r="30" spans="2:6" ht="23.25" customHeight="1">
      <c r="B30" s="908"/>
      <c r="C30" s="669"/>
    </row>
    <row r="31" spans="2:6" ht="23.25" customHeight="1">
      <c r="B31" s="652" t="s">
        <v>450</v>
      </c>
      <c r="C31" s="771"/>
    </row>
    <row r="32" spans="2:6" ht="20.25" customHeight="1">
      <c r="B32" s="668"/>
      <c r="C32" s="669"/>
    </row>
    <row r="33" spans="2:10" ht="21.75" hidden="1" customHeight="1">
      <c r="B33" s="664" t="e">
        <f>IF(AND(F11=2,#REF!="2 or More"),"Other Partner-2","")</f>
        <v>#REF!</v>
      </c>
      <c r="C33" s="667"/>
    </row>
    <row r="34" spans="2:10" ht="21.75" hidden="1" customHeight="1">
      <c r="B34" s="670" t="e">
        <f>IF(AND(F11=2,#REF!= "2 or more"), "Address of Registered Office","")</f>
        <v>#REF!</v>
      </c>
      <c r="C34" s="667"/>
    </row>
    <row r="35" spans="2:10" ht="21.75" hidden="1" customHeight="1">
      <c r="B35" s="671"/>
      <c r="C35" s="667"/>
    </row>
    <row r="36" spans="2:10" ht="21.75" hidden="1" customHeight="1">
      <c r="B36" s="672"/>
      <c r="C36" s="667"/>
    </row>
    <row r="37" spans="2:10" ht="20.25" hidden="1" customHeight="1">
      <c r="B37" s="673" t="e">
        <f>IF(AND(C6="JV (Joint Venture)",#REF!= "2 or More"),"Other Partner-2","")</f>
        <v>#REF!</v>
      </c>
      <c r="C37" s="674"/>
    </row>
    <row r="38" spans="2:10" ht="18" hidden="1" customHeight="1">
      <c r="B38" s="675" t="s">
        <v>372</v>
      </c>
      <c r="C38" s="676"/>
    </row>
    <row r="39" spans="2:10" ht="18" hidden="1" customHeight="1">
      <c r="B39" s="677"/>
      <c r="C39" s="676"/>
    </row>
    <row r="40" spans="2:10" ht="21" hidden="1" customHeight="1">
      <c r="B40" s="678"/>
      <c r="C40" s="679"/>
    </row>
    <row r="41" spans="2:10" ht="18.75" hidden="1" customHeight="1">
      <c r="B41" s="680"/>
      <c r="C41" s="681"/>
    </row>
    <row r="42" spans="2:10" ht="28.5" customHeight="1">
      <c r="B42" s="682" t="s">
        <v>109</v>
      </c>
      <c r="C42" s="771"/>
    </row>
    <row r="43" spans="2:10" ht="23.25" customHeight="1">
      <c r="B43" s="682" t="s">
        <v>110</v>
      </c>
      <c r="C43" s="667"/>
    </row>
    <row r="44" spans="2:10" ht="19.5" customHeight="1">
      <c r="B44" s="683"/>
      <c r="C44" s="684"/>
      <c r="D44" s="640"/>
    </row>
    <row r="45" spans="2:10" ht="21.75" customHeight="1">
      <c r="B45" s="682" t="s">
        <v>111</v>
      </c>
      <c r="C45" s="909"/>
      <c r="D45" s="1113"/>
      <c r="E45" s="1113"/>
      <c r="F45" s="1113"/>
      <c r="G45" s="1113"/>
      <c r="H45" s="1113"/>
      <c r="I45" s="1113"/>
    </row>
    <row r="46" spans="2:10" ht="22.5" customHeight="1" thickBot="1">
      <c r="B46" s="685" t="s">
        <v>112</v>
      </c>
      <c r="C46" s="690"/>
    </row>
    <row r="47" spans="2:10">
      <c r="J47" s="686"/>
    </row>
    <row r="49" spans="2:2">
      <c r="B49" s="687"/>
    </row>
  </sheetData>
  <sheetProtection algorithmName="SHA-512" hashValue="3VeeNXojT9q9TZ6PCMMEjhvejDJy7V6GYvitBVUuMLAXxEgH2NVOuzK6krRyzGBizUxO04J/Sr4FaH19KmdA/g==" saltValue="+v4kxxpolV7tP19L0PSswA==" spinCount="100000" sheet="1" selectLockedCells="1"/>
  <customSheetViews>
    <customSheetView guid="{D16ECB37-EC28-43FE-BD47-3A7114793C46}" scale="80" showPageBreaks="1" printArea="1" hiddenRows="1" hiddenColumns="1" view="pageBreakPreview" topLeftCell="B10">
      <selection activeCell="C43" sqref="C43"/>
      <pageMargins left="0.86" right="0.32" top="0.71" bottom="0.31" header="0.54" footer="0.19"/>
      <pageSetup scale="78" orientation="portrait" r:id="rId1"/>
      <headerFooter alignWithMargins="0"/>
    </customSheetView>
    <customSheetView guid="{3A279989-B775-4FE0-B80B-D9B19EF06FB8}" scale="80" showPageBreaks="1" printArea="1" hiddenRows="1" hiddenColumns="1" view="pageBreakPreview" topLeftCell="B7">
      <selection activeCell="C16" sqref="C16"/>
      <pageMargins left="0.86" right="0.32" top="0.71" bottom="0.31" header="0.54" footer="0.19"/>
      <pageSetup scale="78" orientation="portrait" r:id="rId2"/>
      <headerFooter alignWithMargins="0"/>
    </customSheetView>
    <customSheetView guid="{94091156-7D66-41B0-B463-5F36D4BD634D}" scale="80" showPageBreaks="1" printArea="1" hiddenRows="1" hiddenColumns="1" view="pageBreakPreview" topLeftCell="B1">
      <selection activeCell="C7" sqref="C7"/>
      <pageMargins left="0.86" right="0.32" top="0.71" bottom="0.31" header="0.54" footer="0.19"/>
      <pageSetup scale="78" orientation="portrait" r:id="rId3"/>
      <headerFooter alignWithMargins="0"/>
    </customSheetView>
    <customSheetView guid="{67D3F443-CBF6-4C3B-9EBA-4FC7CEE92243}" scale="80" showPageBreaks="1" printArea="1" hiddenRows="1" hiddenColumns="1" view="pageBreakPreview" topLeftCell="B7">
      <selection activeCell="C31" sqref="C31:C32"/>
      <pageMargins left="0.86" right="0.32" top="0.71" bottom="0.31" header="0.54" footer="0.19"/>
      <pageSetup scale="78" orientation="portrait" r:id="rId4"/>
      <headerFooter alignWithMargins="0"/>
    </customSheetView>
    <customSheetView guid="{8FC47E04-BCF9-4504-9FDA-F8529AE0A203}" scale="80" showPageBreaks="1" printArea="1" hiddenRows="1" hiddenColumns="1" view="pageBreakPreview" topLeftCell="B1">
      <selection activeCell="C9" sqref="C9"/>
      <pageMargins left="0.86" right="0.32" top="0.71" bottom="0.31" header="0.54" footer="0.19"/>
      <pageSetup scale="78" orientation="portrait" r:id="rId5"/>
      <headerFooter alignWithMargins="0"/>
    </customSheetView>
    <customSheetView guid="{AB88AE96-2A5B-4A72-8703-28C9E47DF5A8}" scale="80" showPageBreaks="1" printArea="1" hiddenRows="1" hiddenColumns="1" view="pageBreakPreview" topLeftCell="B1">
      <selection activeCell="C9" sqref="C9"/>
      <pageMargins left="0.86" right="0.32" top="0.71" bottom="0.31" header="0.54" footer="0.19"/>
      <pageSetup scale="78" orientation="portrait" r:id="rId6"/>
      <headerFooter alignWithMargins="0"/>
    </customSheetView>
    <customSheetView guid="{BAC42A29-45E6-4402-B726-C3D139198BC5}" scale="80" showPageBreaks="1" printArea="1" hiddenRows="1" hiddenColumns="1" view="pageBreakPreview" topLeftCell="B1">
      <selection activeCell="C7" sqref="C7"/>
      <pageMargins left="0.86" right="0.32" top="0.71" bottom="0.31" header="0.54" footer="0.19"/>
      <pageSetup scale="78" orientation="portrait" r:id="rId7"/>
      <headerFooter alignWithMargins="0"/>
    </customSheetView>
    <customSheetView guid="{1D1BEC92-0584-42FC-833F-7509E5F404C5}" scale="80" showPageBreaks="1" printArea="1" hiddenRows="1" hiddenColumns="1" view="pageBreakPreview" topLeftCell="B7">
      <selection activeCell="C16" sqref="C16"/>
      <pageMargins left="0.86" right="0.32" top="0.71" bottom="0.31" header="0.54" footer="0.19"/>
      <pageSetup scale="78" orientation="portrait" r:id="rId8"/>
      <headerFooter alignWithMargins="0"/>
    </customSheetView>
  </customSheetViews>
  <mergeCells count="4">
    <mergeCell ref="B1:C1"/>
    <mergeCell ref="B2:C2"/>
    <mergeCell ref="B4:C4"/>
    <mergeCell ref="D45:I45"/>
  </mergeCells>
  <conditionalFormatting sqref="B37:B41">
    <cfRule type="expression" dxfId="12" priority="19" stopIfTrue="1">
      <formula>$C$6="765kV Reactor Manufacturer {as per sl. no. 1.1 of Annexure-A (BDS) of Vol-I (Conditions of Contract)}"</formula>
    </cfRule>
    <cfRule type="expression" dxfId="11" priority="20" stopIfTrue="1">
      <formula>$C$6="Indian 765kV Reactor Manufacturer {as per sl. no. 1.2 of Annexure-A (BDS) of Vol-I (Conditions of Contract)}"</formula>
    </cfRule>
  </conditionalFormatting>
  <conditionalFormatting sqref="B33:C36">
    <cfRule type="expression" dxfId="10" priority="17" stopIfTrue="1">
      <formula>$F$11&lt;2</formula>
    </cfRule>
    <cfRule type="expression" dxfId="9" priority="18" stopIfTrue="1">
      <formula>#REF!=1</formula>
    </cfRule>
  </conditionalFormatting>
  <conditionalFormatting sqref="C8">
    <cfRule type="expression" dxfId="8" priority="13">
      <formula>$L$7=1</formula>
    </cfRule>
  </conditionalFormatting>
  <conditionalFormatting sqref="C19:C21">
    <cfRule type="expression" dxfId="7" priority="6">
      <formula>$L$7=1</formula>
    </cfRule>
  </conditionalFormatting>
  <conditionalFormatting sqref="C24">
    <cfRule type="expression" dxfId="6" priority="5">
      <formula>$L$7=1</formula>
    </cfRule>
  </conditionalFormatting>
  <conditionalFormatting sqref="C26:C29">
    <cfRule type="expression" dxfId="5" priority="9">
      <formula>$L$8=3</formula>
    </cfRule>
  </conditionalFormatting>
  <conditionalFormatting sqref="C37:C40">
    <cfRule type="expression" dxfId="4" priority="21" stopIfTrue="1">
      <formula>$C$6="Joint Venture Bid {as per sl. no. 3.0 of Annexure-A (BDS) of Vol-I (Conditions of Contract)}"</formula>
    </cfRule>
  </conditionalFormatting>
  <dataValidations count="6">
    <dataValidation type="list" allowBlank="1" showInputMessage="1" showErrorMessage="1" sqref="WVK98306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xr:uid="{00000000-0002-0000-0200-000000000000}">
      <formula1>$E$11:$E$12</formula1>
    </dataValidation>
    <dataValidation type="list" allowBlank="1" showInputMessage="1" showErrorMessage="1" sqref="WVK983060 IY6:IY10 SU6:SU10 ACQ6:ACQ10 AMM6:AMM10 AWI6:AWI10 BGE6:BGE10 BQA6:BQA10 BZW6:BZW10 CJS6:CJS10 CTO6:CTO10 DDK6:DDK10 DNG6:DNG10 DXC6:DXC10 EGY6:EGY10 EQU6:EQU10 FAQ6:FAQ10 FKM6:FKM10 FUI6:FUI10 GEE6:GEE10 GOA6:GOA10 GXW6:GXW10 HHS6:HHS10 HRO6:HRO10 IBK6:IBK10 ILG6:ILG10 IVC6:IVC10 JEY6:JEY10 JOU6:JOU10 JYQ6:JYQ10 KIM6:KIM10 KSI6:KSI10 LCE6:LCE10 LMA6:LMA10 LVW6:LVW10 MFS6:MFS10 MPO6:MPO10 MZK6:MZK10 NJG6:NJG10 NTC6:NTC10 OCY6:OCY10 OMU6:OMU10 OWQ6:OWQ10 PGM6:PGM10 PQI6:PQI10 QAE6:QAE10 QKA6:QKA10 QTW6:QTW10 RDS6:RDS10 RNO6:RNO10 RXK6:RXK10 SHG6:SHG10 SRC6:SRC10 TAY6:TAY10 TKU6:TKU10 TUQ6:TUQ10 UEM6:UEM10 UOI6:UOI10 UYE6:UYE10 VIA6:VIA10 VRW6:VRW10 WBS6:WBS10 WLO6:WLO10 WVK6:WVK1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xr:uid="{00000000-0002-0000-0200-000001000000}">
      <formula1>$E$2:$E$5</formula1>
    </dataValidation>
    <dataValidation type="date" allowBlank="1" showInputMessage="1" showErrorMessage="1" error="Enter date in dd-mmm-yy format. Example 01-oct-10" sqref="WVK98308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xr:uid="{00000000-0002-0000-0200-000002000000}">
      <formula1>AA40</formula1>
      <formula2>AA42</formula2>
    </dataValidation>
    <dataValidation type="list" allowBlank="1" showInputMessage="1" showErrorMessage="1" sqref="C12" xr:uid="{00000000-0002-0000-0200-000003000000}">
      <formula1>"YES, NO"</formula1>
    </dataValidation>
    <dataValidation type="list" allowBlank="1" showInputMessage="1" showErrorMessage="1" sqref="C8" xr:uid="{00000000-0002-0000-0200-000004000000}">
      <formula1>"1,2 or more"</formula1>
    </dataValidation>
    <dataValidation type="list" allowBlank="1" showInputMessage="1" showErrorMessage="1" sqref="C7" xr:uid="{00000000-0002-0000-0200-000005000000}">
      <formula1>"Sole Bidder,Qualified Licensee of a Qualified Manufacturer"</formula1>
    </dataValidation>
  </dataValidations>
  <pageMargins left="0.86" right="0.32" top="0.71" bottom="0.31" header="0.54" footer="0.19"/>
  <pageSetup scale="78" orientation="portrait"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FW1165"/>
  <sheetViews>
    <sheetView showGridLines="0" view="pageBreakPreview" topLeftCell="A4" zoomScaleNormal="80" zoomScaleSheetLayoutView="100" workbookViewId="0">
      <selection activeCell="C21" sqref="C21"/>
    </sheetView>
  </sheetViews>
  <sheetFormatPr defaultColWidth="9.140625" defaultRowHeight="16.5" customHeight="1"/>
  <cols>
    <col min="1" max="1" width="13" style="393" customWidth="1"/>
    <col min="2" max="2" width="44" style="394" customWidth="1"/>
    <col min="3" max="3" width="11.85546875" style="393" customWidth="1"/>
    <col min="4" max="4" width="16.5703125" style="393" customWidth="1"/>
    <col min="5" max="5" width="7.7109375" style="393" customWidth="1"/>
    <col min="6" max="6" width="8" style="393" customWidth="1"/>
    <col min="7" max="7" width="8" style="393" hidden="1" customWidth="1"/>
    <col min="8" max="8" width="21.140625" style="434" customWidth="1"/>
    <col min="9" max="9" width="41.140625" style="435" customWidth="1"/>
    <col min="10" max="10" width="13.7109375" style="435" hidden="1" customWidth="1"/>
    <col min="11" max="11" width="15.42578125" style="435" hidden="1" customWidth="1"/>
    <col min="12" max="12" width="8.5703125" style="418" hidden="1" customWidth="1"/>
    <col min="13" max="13" width="8.42578125" style="397" customWidth="1"/>
    <col min="14" max="14" width="10.85546875" style="398" customWidth="1"/>
    <col min="15" max="15" width="10.85546875" style="702" customWidth="1"/>
    <col min="16" max="17" width="10.85546875" style="702" hidden="1" customWidth="1"/>
    <col min="18" max="54" width="10.85546875" style="702" customWidth="1"/>
    <col min="55" max="55" width="11.42578125" style="702" customWidth="1"/>
    <col min="56" max="16384" width="9.140625" style="702"/>
  </cols>
  <sheetData>
    <row r="1" spans="1:179" s="392" customFormat="1" ht="20.45" customHeight="1">
      <c r="A1" s="1000" t="str">
        <f>Cover!B3</f>
        <v>SPEC. NO.:  CC/NT/G-COND/DOM/A02/25/01011</v>
      </c>
      <c r="B1" s="1001"/>
      <c r="C1" s="953"/>
      <c r="D1" s="953"/>
      <c r="E1" s="953"/>
      <c r="F1" s="953"/>
      <c r="G1" s="953"/>
      <c r="H1" s="954"/>
      <c r="I1" s="955" t="s">
        <v>357</v>
      </c>
      <c r="J1" s="1004"/>
      <c r="K1" s="1004"/>
      <c r="L1" s="389"/>
      <c r="M1" s="390"/>
      <c r="N1" s="391"/>
    </row>
    <row r="2" spans="1:179" ht="16.5" customHeight="1">
      <c r="A2" s="956"/>
      <c r="H2" s="395"/>
      <c r="I2" s="957"/>
      <c r="L2" s="396"/>
    </row>
    <row r="3" spans="1:179" ht="54" customHeight="1">
      <c r="A3" s="1114" t="str">
        <f>Cover!B2</f>
        <v>Conductor Package CD02 for supply of balance quantity of ACSR MOOSE Conductor for part of Diding – Dhalkebar – Bathnaha Transmission Line corresponding to Tower Package- TW02 associated with Arun-3 HEP in Nepal under Consultancy services to SAPDC.</v>
      </c>
      <c r="B3" s="1115"/>
      <c r="C3" s="1115"/>
      <c r="D3" s="1115"/>
      <c r="E3" s="1115"/>
      <c r="F3" s="1115"/>
      <c r="G3" s="1115"/>
      <c r="H3" s="1115"/>
      <c r="I3" s="1116"/>
      <c r="J3" s="1002"/>
      <c r="K3" s="1002"/>
      <c r="L3" s="396"/>
    </row>
    <row r="4" spans="1:179" s="403" customFormat="1" ht="15" customHeight="1">
      <c r="A4" s="958"/>
      <c r="B4" s="400"/>
      <c r="C4" s="399"/>
      <c r="D4" s="399"/>
      <c r="E4" s="399"/>
      <c r="F4" s="399"/>
      <c r="G4" s="399"/>
      <c r="H4" s="401"/>
      <c r="I4" s="959"/>
      <c r="J4" s="1005"/>
      <c r="K4" s="1005"/>
      <c r="L4" s="396"/>
      <c r="M4" s="397"/>
      <c r="N4" s="402"/>
    </row>
    <row r="5" spans="1:179" s="406" customFormat="1" ht="21.6" customHeight="1">
      <c r="A5" s="1117" t="s">
        <v>113</v>
      </c>
      <c r="B5" s="1118"/>
      <c r="C5" s="1118"/>
      <c r="D5" s="1118"/>
      <c r="E5" s="1118"/>
      <c r="F5" s="1118"/>
      <c r="G5" s="1118"/>
      <c r="H5" s="1118"/>
      <c r="I5" s="1119"/>
      <c r="J5" s="1003"/>
      <c r="K5" s="1003"/>
      <c r="L5" s="404"/>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5"/>
      <c r="BP5" s="405"/>
      <c r="BQ5" s="405"/>
      <c r="BR5" s="405"/>
      <c r="BS5" s="405"/>
      <c r="BT5" s="405"/>
      <c r="BU5" s="405"/>
      <c r="BV5" s="405"/>
      <c r="BW5" s="405"/>
      <c r="BX5" s="405"/>
      <c r="BY5" s="405"/>
      <c r="BZ5" s="405"/>
      <c r="CA5" s="405"/>
      <c r="CB5" s="405"/>
      <c r="CC5" s="405"/>
      <c r="CD5" s="405"/>
      <c r="CE5" s="405"/>
      <c r="CF5" s="405"/>
      <c r="CG5" s="405"/>
      <c r="CH5" s="405"/>
      <c r="CI5" s="405"/>
      <c r="CJ5" s="405"/>
      <c r="CK5" s="405"/>
      <c r="CL5" s="405"/>
      <c r="CM5" s="405"/>
      <c r="CN5" s="405"/>
      <c r="CO5" s="405"/>
      <c r="CP5" s="405"/>
      <c r="CQ5" s="405"/>
      <c r="CR5" s="405"/>
      <c r="CS5" s="405"/>
      <c r="CT5" s="405"/>
      <c r="CU5" s="405"/>
      <c r="CV5" s="405"/>
      <c r="CW5" s="405"/>
      <c r="CX5" s="405"/>
      <c r="CY5" s="405"/>
      <c r="CZ5" s="405"/>
      <c r="DA5" s="405"/>
      <c r="DB5" s="405"/>
      <c r="DC5" s="405"/>
      <c r="DD5" s="405"/>
      <c r="DE5" s="405"/>
      <c r="DF5" s="405"/>
      <c r="DG5" s="405"/>
      <c r="DH5" s="405"/>
      <c r="DI5" s="405"/>
      <c r="DJ5" s="405"/>
      <c r="DK5" s="405"/>
      <c r="DL5" s="405"/>
      <c r="DM5" s="405"/>
      <c r="DN5" s="405"/>
      <c r="DO5" s="405"/>
      <c r="DP5" s="405"/>
      <c r="DQ5" s="405"/>
      <c r="DR5" s="405"/>
      <c r="DS5" s="405"/>
      <c r="DT5" s="405"/>
      <c r="DU5" s="405"/>
      <c r="DV5" s="405"/>
      <c r="DW5" s="405"/>
      <c r="DX5" s="405"/>
      <c r="DY5" s="405"/>
      <c r="DZ5" s="405"/>
      <c r="EA5" s="405"/>
      <c r="EB5" s="405"/>
      <c r="EC5" s="405"/>
      <c r="ED5" s="405"/>
      <c r="EE5" s="405"/>
      <c r="EF5" s="405"/>
      <c r="EG5" s="405"/>
      <c r="EH5" s="405"/>
      <c r="EI5" s="405"/>
      <c r="EJ5" s="405"/>
      <c r="EK5" s="405"/>
      <c r="EL5" s="405"/>
      <c r="EM5" s="405"/>
      <c r="EN5" s="405"/>
      <c r="EO5" s="405"/>
      <c r="EP5" s="405"/>
      <c r="EQ5" s="405"/>
      <c r="ER5" s="405"/>
      <c r="ES5" s="405"/>
      <c r="ET5" s="405"/>
      <c r="EU5" s="405"/>
      <c r="EV5" s="405"/>
      <c r="EW5" s="405"/>
      <c r="EX5" s="405"/>
      <c r="EY5" s="405"/>
      <c r="EZ5" s="405"/>
      <c r="FA5" s="405"/>
      <c r="FB5" s="405"/>
      <c r="FC5" s="405"/>
      <c r="FD5" s="405"/>
      <c r="FE5" s="405"/>
      <c r="FF5" s="405"/>
      <c r="FG5" s="405"/>
      <c r="FH5" s="405"/>
      <c r="FI5" s="405"/>
      <c r="FJ5" s="405"/>
      <c r="FK5" s="405"/>
      <c r="FL5" s="405"/>
      <c r="FM5" s="405"/>
      <c r="FN5" s="405"/>
      <c r="FO5" s="405"/>
      <c r="FP5" s="405"/>
      <c r="FQ5" s="405"/>
      <c r="FR5" s="405"/>
      <c r="FS5" s="405"/>
      <c r="FT5" s="405"/>
      <c r="FU5" s="405"/>
      <c r="FV5" s="405"/>
      <c r="FW5" s="405"/>
    </row>
    <row r="6" spans="1:179" s="408" customFormat="1" ht="21.75" customHeight="1">
      <c r="A6" s="960" t="str">
        <f>"Bidder’s Name and Address (" &amp; MID('Name of Bidder'!B10,9, 22) &amp; ") :"</f>
        <v>Bidder’s Name and Address (Qualified Licensee) :</v>
      </c>
      <c r="B6" s="182"/>
      <c r="C6" s="407"/>
      <c r="D6" s="407"/>
      <c r="E6" s="407"/>
      <c r="F6" s="407"/>
      <c r="G6" s="407"/>
      <c r="I6" s="961" t="s">
        <v>20</v>
      </c>
      <c r="J6" s="1006"/>
      <c r="K6" s="1006"/>
      <c r="L6" s="396"/>
      <c r="M6" s="397"/>
      <c r="N6" s="398"/>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702"/>
      <c r="BN6" s="702"/>
      <c r="BO6" s="702"/>
      <c r="BP6" s="702"/>
      <c r="BQ6" s="702"/>
      <c r="BR6" s="702"/>
      <c r="BS6" s="702"/>
      <c r="BT6" s="702"/>
      <c r="BU6" s="702"/>
      <c r="BV6" s="702"/>
      <c r="BW6" s="702"/>
      <c r="BX6" s="702"/>
      <c r="BY6" s="702"/>
      <c r="BZ6" s="702"/>
      <c r="CA6" s="702"/>
      <c r="CB6" s="702"/>
      <c r="CC6" s="702"/>
      <c r="CD6" s="702"/>
      <c r="CE6" s="702"/>
      <c r="CF6" s="702"/>
      <c r="CG6" s="702"/>
      <c r="CH6" s="702"/>
      <c r="CI6" s="702"/>
      <c r="CJ6" s="702"/>
      <c r="CK6" s="702"/>
      <c r="CL6" s="702"/>
      <c r="CM6" s="702"/>
      <c r="CN6" s="702"/>
      <c r="CO6" s="702"/>
      <c r="CP6" s="702"/>
      <c r="CQ6" s="702"/>
      <c r="CR6" s="702"/>
      <c r="CS6" s="702"/>
      <c r="CT6" s="702"/>
      <c r="CU6" s="702"/>
      <c r="CV6" s="702"/>
      <c r="CW6" s="702"/>
      <c r="CX6" s="702"/>
      <c r="CY6" s="702"/>
      <c r="CZ6" s="702"/>
      <c r="DA6" s="702"/>
      <c r="DB6" s="702"/>
      <c r="DC6" s="702"/>
      <c r="DD6" s="702"/>
      <c r="DE6" s="702"/>
      <c r="DF6" s="702"/>
      <c r="DG6" s="702"/>
      <c r="DH6" s="702"/>
      <c r="DI6" s="702"/>
      <c r="DJ6" s="702"/>
      <c r="DK6" s="702"/>
      <c r="DL6" s="702"/>
      <c r="DM6" s="702"/>
      <c r="DN6" s="702"/>
      <c r="DO6" s="702"/>
      <c r="DP6" s="702"/>
      <c r="DQ6" s="702"/>
      <c r="DR6" s="702"/>
      <c r="DS6" s="702"/>
      <c r="DT6" s="702"/>
      <c r="DU6" s="702"/>
      <c r="DV6" s="702"/>
      <c r="DW6" s="702"/>
      <c r="DX6" s="702"/>
      <c r="DY6" s="702"/>
      <c r="DZ6" s="702"/>
      <c r="EA6" s="702"/>
      <c r="EB6" s="702"/>
      <c r="EC6" s="702"/>
      <c r="ED6" s="702"/>
      <c r="EE6" s="702"/>
      <c r="EF6" s="702"/>
      <c r="EG6" s="702"/>
      <c r="EH6" s="702"/>
      <c r="EI6" s="702"/>
      <c r="EJ6" s="702"/>
      <c r="EK6" s="702"/>
      <c r="EL6" s="702"/>
      <c r="EM6" s="702"/>
      <c r="EN6" s="702"/>
      <c r="EO6" s="702"/>
      <c r="EP6" s="702"/>
      <c r="EQ6" s="702"/>
      <c r="ER6" s="702"/>
      <c r="ES6" s="702"/>
      <c r="ET6" s="702"/>
      <c r="EU6" s="702"/>
      <c r="EV6" s="702"/>
      <c r="EW6" s="702"/>
      <c r="EX6" s="702"/>
      <c r="EY6" s="702"/>
      <c r="EZ6" s="702"/>
      <c r="FA6" s="702"/>
      <c r="FB6" s="702"/>
      <c r="FC6" s="702"/>
      <c r="FD6" s="702"/>
      <c r="FE6" s="702"/>
      <c r="FF6" s="702"/>
      <c r="FG6" s="702"/>
      <c r="FH6" s="702"/>
      <c r="FI6" s="702"/>
      <c r="FJ6" s="702"/>
      <c r="FK6" s="702"/>
      <c r="FL6" s="702"/>
      <c r="FM6" s="702"/>
      <c r="FN6" s="702"/>
      <c r="FO6" s="702"/>
      <c r="FP6" s="702"/>
      <c r="FQ6" s="702"/>
      <c r="FR6" s="702"/>
      <c r="FS6" s="702"/>
      <c r="FT6" s="702"/>
      <c r="FU6" s="702"/>
      <c r="FV6" s="702"/>
      <c r="FW6" s="702"/>
    </row>
    <row r="7" spans="1:179" s="408" customFormat="1" ht="18.75" customHeight="1">
      <c r="A7" s="962">
        <f>'Name of Bidder'!C10</f>
        <v>0</v>
      </c>
      <c r="B7" s="126"/>
      <c r="C7" s="407"/>
      <c r="D7" s="407"/>
      <c r="E7" s="407"/>
      <c r="F7" s="407"/>
      <c r="G7" s="407"/>
      <c r="I7" s="963" t="s">
        <v>21</v>
      </c>
      <c r="J7" s="1007"/>
      <c r="K7" s="1007"/>
      <c r="L7" s="396"/>
      <c r="M7" s="397"/>
      <c r="N7" s="398"/>
      <c r="O7" s="702"/>
      <c r="P7" s="702"/>
      <c r="Q7" s="702"/>
      <c r="R7" s="702" t="str">
        <f>IF('Name of Bidder'!C8=1,'Name of Bidder'!C10&amp;" &amp; "&amp;'Name of Bidder'!C19,IF('Name of Bidder'!C8="2 or more",'Name of Bidder'!C10&amp;", "&amp;'Name of Bidder'!C19&amp;" &amp; "&amp;'Name of Bidder'!C26,""))</f>
        <v/>
      </c>
      <c r="S7" s="702"/>
      <c r="T7" s="702"/>
      <c r="U7" s="702"/>
      <c r="V7" s="702"/>
      <c r="W7" s="702"/>
      <c r="X7" s="702"/>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02"/>
      <c r="AZ7" s="702"/>
      <c r="BA7" s="702"/>
      <c r="BB7" s="702"/>
      <c r="BC7" s="702"/>
      <c r="BD7" s="702"/>
      <c r="BE7" s="702"/>
      <c r="BF7" s="702"/>
      <c r="BG7" s="702"/>
      <c r="BH7" s="702"/>
      <c r="BI7" s="702"/>
      <c r="BJ7" s="702"/>
      <c r="BK7" s="702"/>
      <c r="BL7" s="702"/>
      <c r="BM7" s="702"/>
      <c r="BN7" s="702"/>
      <c r="BO7" s="702"/>
      <c r="BP7" s="702"/>
      <c r="BQ7" s="702"/>
      <c r="BR7" s="702"/>
      <c r="BS7" s="702"/>
      <c r="BT7" s="702"/>
      <c r="BU7" s="702"/>
      <c r="BV7" s="702"/>
      <c r="BW7" s="702"/>
      <c r="BX7" s="702"/>
      <c r="BY7" s="702"/>
      <c r="BZ7" s="702"/>
      <c r="CA7" s="702"/>
      <c r="CB7" s="702"/>
      <c r="CC7" s="702"/>
      <c r="CD7" s="702"/>
      <c r="CE7" s="702"/>
      <c r="CF7" s="702"/>
      <c r="CG7" s="702"/>
      <c r="CH7" s="702"/>
      <c r="CI7" s="702"/>
      <c r="CJ7" s="702"/>
      <c r="CK7" s="702"/>
      <c r="CL7" s="702"/>
      <c r="CM7" s="702"/>
      <c r="CN7" s="702"/>
      <c r="CO7" s="702"/>
      <c r="CP7" s="702"/>
      <c r="CQ7" s="702"/>
      <c r="CR7" s="702"/>
      <c r="CS7" s="702"/>
      <c r="CT7" s="702"/>
      <c r="CU7" s="702"/>
      <c r="CV7" s="702"/>
      <c r="CW7" s="702"/>
      <c r="CX7" s="702"/>
      <c r="CY7" s="702"/>
      <c r="CZ7" s="702"/>
      <c r="DA7" s="702"/>
      <c r="DB7" s="702"/>
      <c r="DC7" s="702"/>
      <c r="DD7" s="702"/>
      <c r="DE7" s="702"/>
      <c r="DF7" s="702"/>
      <c r="DG7" s="702"/>
      <c r="DH7" s="702"/>
      <c r="DI7" s="702"/>
      <c r="DJ7" s="702"/>
      <c r="DK7" s="702"/>
      <c r="DL7" s="702"/>
      <c r="DM7" s="702"/>
      <c r="DN7" s="702"/>
      <c r="DO7" s="702"/>
      <c r="DP7" s="702"/>
      <c r="DQ7" s="702"/>
      <c r="DR7" s="702"/>
      <c r="DS7" s="702"/>
      <c r="DT7" s="702"/>
      <c r="DU7" s="702"/>
      <c r="DV7" s="702"/>
      <c r="DW7" s="702"/>
      <c r="DX7" s="702"/>
      <c r="DY7" s="702"/>
      <c r="DZ7" s="702"/>
      <c r="EA7" s="702"/>
      <c r="EB7" s="702"/>
      <c r="EC7" s="702"/>
      <c r="ED7" s="702"/>
      <c r="EE7" s="702"/>
      <c r="EF7" s="702"/>
      <c r="EG7" s="702"/>
      <c r="EH7" s="702"/>
      <c r="EI7" s="702"/>
      <c r="EJ7" s="702"/>
      <c r="EK7" s="702"/>
      <c r="EL7" s="702"/>
      <c r="EM7" s="702"/>
      <c r="EN7" s="702"/>
      <c r="EO7" s="702"/>
      <c r="EP7" s="702"/>
      <c r="EQ7" s="702"/>
      <c r="ER7" s="702"/>
      <c r="ES7" s="702"/>
      <c r="ET7" s="702"/>
      <c r="EU7" s="702"/>
      <c r="EV7" s="702"/>
      <c r="EW7" s="702"/>
      <c r="EX7" s="702"/>
      <c r="EY7" s="702"/>
      <c r="EZ7" s="702"/>
      <c r="FA7" s="702"/>
      <c r="FB7" s="702"/>
      <c r="FC7" s="702"/>
      <c r="FD7" s="702"/>
      <c r="FE7" s="702"/>
      <c r="FF7" s="702"/>
      <c r="FG7" s="702"/>
      <c r="FH7" s="702"/>
      <c r="FI7" s="702"/>
      <c r="FJ7" s="702"/>
      <c r="FK7" s="702"/>
      <c r="FL7" s="702"/>
      <c r="FM7" s="702"/>
      <c r="FN7" s="702"/>
      <c r="FO7" s="702"/>
      <c r="FP7" s="702"/>
      <c r="FQ7" s="702"/>
      <c r="FR7" s="702"/>
      <c r="FS7" s="702"/>
      <c r="FT7" s="702"/>
      <c r="FU7" s="702"/>
      <c r="FV7" s="702"/>
      <c r="FW7" s="702"/>
    </row>
    <row r="8" spans="1:179" s="408" customFormat="1" ht="18.75" customHeight="1">
      <c r="A8" s="964"/>
      <c r="B8" s="865"/>
      <c r="C8" s="407"/>
      <c r="D8" s="407"/>
      <c r="E8" s="407"/>
      <c r="F8" s="407"/>
      <c r="G8" s="407"/>
      <c r="I8" s="963" t="s">
        <v>115</v>
      </c>
      <c r="J8" s="1007"/>
      <c r="K8" s="1007"/>
      <c r="L8" s="641"/>
      <c r="M8" s="397"/>
      <c r="N8" s="398"/>
      <c r="O8" s="702"/>
      <c r="P8" s="688">
        <f>'Name of Bidder'!D6</f>
        <v>4</v>
      </c>
      <c r="Q8" s="688">
        <f>'Name of Bidder'!C13</f>
        <v>0</v>
      </c>
      <c r="R8" s="702">
        <f>'Name of Bidder'!C10</f>
        <v>0</v>
      </c>
      <c r="S8" s="702"/>
      <c r="T8" s="702"/>
      <c r="U8" s="702"/>
      <c r="V8" s="702"/>
      <c r="W8" s="702"/>
      <c r="X8" s="702"/>
      <c r="Y8" s="702"/>
      <c r="Z8" s="702"/>
      <c r="AA8" s="702"/>
      <c r="AB8" s="702"/>
      <c r="AC8" s="702"/>
      <c r="AD8" s="702"/>
      <c r="AE8" s="702"/>
      <c r="AF8" s="702"/>
      <c r="AG8" s="702"/>
      <c r="AH8" s="702"/>
      <c r="AI8" s="702"/>
      <c r="AJ8" s="702"/>
      <c r="AK8" s="702"/>
      <c r="AL8" s="702"/>
      <c r="AM8" s="702"/>
      <c r="AN8" s="702"/>
      <c r="AO8" s="702"/>
      <c r="AP8" s="702"/>
      <c r="AQ8" s="702"/>
      <c r="AR8" s="702"/>
      <c r="AS8" s="702"/>
      <c r="AT8" s="702"/>
      <c r="AU8" s="702"/>
      <c r="AV8" s="702"/>
      <c r="AW8" s="702"/>
      <c r="AX8" s="702"/>
      <c r="AY8" s="702"/>
      <c r="AZ8" s="702"/>
      <c r="BA8" s="702"/>
      <c r="BB8" s="702"/>
      <c r="BC8" s="702"/>
      <c r="BD8" s="702"/>
      <c r="BE8" s="702"/>
      <c r="BF8" s="702"/>
      <c r="BG8" s="702"/>
      <c r="BH8" s="702"/>
      <c r="BI8" s="702"/>
      <c r="BJ8" s="702"/>
      <c r="BK8" s="702"/>
      <c r="BL8" s="702"/>
      <c r="BM8" s="702"/>
      <c r="BN8" s="702"/>
      <c r="BO8" s="702"/>
      <c r="BP8" s="702"/>
      <c r="BQ8" s="702"/>
      <c r="BR8" s="702"/>
      <c r="BS8" s="702"/>
      <c r="BT8" s="702"/>
      <c r="BU8" s="702"/>
      <c r="BV8" s="702"/>
      <c r="BW8" s="702"/>
      <c r="BX8" s="702"/>
      <c r="BY8" s="702"/>
      <c r="BZ8" s="702"/>
      <c r="CA8" s="702"/>
      <c r="CB8" s="702"/>
      <c r="CC8" s="702"/>
      <c r="CD8" s="702"/>
      <c r="CE8" s="702"/>
      <c r="CF8" s="702"/>
      <c r="CG8" s="702"/>
      <c r="CH8" s="702"/>
      <c r="CI8" s="702"/>
      <c r="CJ8" s="702"/>
      <c r="CK8" s="702"/>
      <c r="CL8" s="702"/>
      <c r="CM8" s="702"/>
      <c r="CN8" s="702"/>
      <c r="CO8" s="702"/>
      <c r="CP8" s="702"/>
      <c r="CQ8" s="702"/>
      <c r="CR8" s="702"/>
      <c r="CS8" s="702"/>
      <c r="CT8" s="702"/>
      <c r="CU8" s="702"/>
      <c r="CV8" s="702"/>
      <c r="CW8" s="702"/>
      <c r="CX8" s="702"/>
      <c r="CY8" s="702"/>
      <c r="CZ8" s="702"/>
      <c r="DA8" s="702"/>
      <c r="DB8" s="702"/>
      <c r="DC8" s="702"/>
      <c r="DD8" s="702"/>
      <c r="DE8" s="702"/>
      <c r="DF8" s="702"/>
      <c r="DG8" s="702"/>
      <c r="DH8" s="702"/>
      <c r="DI8" s="702"/>
      <c r="DJ8" s="702"/>
      <c r="DK8" s="702"/>
      <c r="DL8" s="702"/>
      <c r="DM8" s="702"/>
      <c r="DN8" s="702"/>
      <c r="DO8" s="702"/>
      <c r="DP8" s="702"/>
      <c r="DQ8" s="702"/>
      <c r="DR8" s="702"/>
      <c r="DS8" s="702"/>
      <c r="DT8" s="702"/>
      <c r="DU8" s="702"/>
      <c r="DV8" s="702"/>
      <c r="DW8" s="702"/>
      <c r="DX8" s="702"/>
      <c r="DY8" s="702"/>
      <c r="DZ8" s="702"/>
      <c r="EA8" s="702"/>
      <c r="EB8" s="702"/>
      <c r="EC8" s="702"/>
      <c r="ED8" s="702"/>
      <c r="EE8" s="702"/>
      <c r="EF8" s="702"/>
      <c r="EG8" s="702"/>
      <c r="EH8" s="702"/>
      <c r="EI8" s="702"/>
      <c r="EJ8" s="702"/>
      <c r="EK8" s="702"/>
      <c r="EL8" s="702"/>
      <c r="EM8" s="702"/>
      <c r="EN8" s="702"/>
      <c r="EO8" s="702"/>
      <c r="EP8" s="702"/>
      <c r="EQ8" s="702"/>
      <c r="ER8" s="702"/>
      <c r="ES8" s="702"/>
      <c r="ET8" s="702"/>
      <c r="EU8" s="702"/>
      <c r="EV8" s="702"/>
      <c r="EW8" s="702"/>
      <c r="EX8" s="702"/>
      <c r="EY8" s="702"/>
      <c r="EZ8" s="702"/>
      <c r="FA8" s="702"/>
      <c r="FB8" s="702"/>
      <c r="FC8" s="702"/>
      <c r="FD8" s="702"/>
      <c r="FE8" s="702"/>
      <c r="FF8" s="702"/>
      <c r="FG8" s="702"/>
      <c r="FH8" s="702"/>
      <c r="FI8" s="702"/>
      <c r="FJ8" s="702"/>
      <c r="FK8" s="702"/>
      <c r="FL8" s="702"/>
      <c r="FM8" s="702"/>
      <c r="FN8" s="702"/>
      <c r="FO8" s="702"/>
      <c r="FP8" s="702"/>
      <c r="FQ8" s="702"/>
      <c r="FR8" s="702"/>
      <c r="FS8" s="702"/>
      <c r="FT8" s="702"/>
      <c r="FU8" s="702"/>
      <c r="FV8" s="702"/>
      <c r="FW8" s="702"/>
    </row>
    <row r="9" spans="1:179" s="408" customFormat="1" ht="18" customHeight="1">
      <c r="A9" s="964" t="s">
        <v>114</v>
      </c>
      <c r="B9" s="865">
        <f>'Name of Bidder'!C15</f>
        <v>0</v>
      </c>
      <c r="C9" s="407"/>
      <c r="D9" s="407"/>
      <c r="E9" s="407"/>
      <c r="F9" s="407"/>
      <c r="G9" s="407"/>
      <c r="I9" s="963" t="s">
        <v>22</v>
      </c>
      <c r="J9" s="1007"/>
      <c r="K9" s="1007"/>
      <c r="L9" s="642"/>
      <c r="M9" s="397"/>
      <c r="N9" s="398"/>
      <c r="O9" s="702"/>
      <c r="P9" s="702"/>
      <c r="Q9" s="688">
        <f>'Name of Bidder'!C22</f>
        <v>0</v>
      </c>
      <c r="R9" s="702"/>
      <c r="S9" s="702"/>
      <c r="T9" s="702"/>
      <c r="U9" s="702"/>
      <c r="V9" s="702"/>
      <c r="W9" s="702"/>
      <c r="X9" s="702"/>
      <c r="Y9" s="702"/>
      <c r="Z9" s="702"/>
      <c r="AA9" s="702"/>
      <c r="AB9" s="702"/>
      <c r="AC9" s="702"/>
      <c r="AD9" s="702"/>
      <c r="AE9" s="702"/>
      <c r="AF9" s="702"/>
      <c r="AG9" s="702"/>
      <c r="AH9" s="702"/>
      <c r="AI9" s="702"/>
      <c r="AJ9" s="702"/>
      <c r="AK9" s="702"/>
      <c r="AL9" s="702"/>
      <c r="AM9" s="702"/>
      <c r="AN9" s="702"/>
      <c r="AO9" s="702"/>
      <c r="AP9" s="702"/>
      <c r="AQ9" s="702"/>
      <c r="AR9" s="702"/>
      <c r="AS9" s="702"/>
      <c r="AT9" s="702"/>
      <c r="AU9" s="702"/>
      <c r="AV9" s="702"/>
      <c r="AW9" s="702"/>
      <c r="AX9" s="702"/>
      <c r="AY9" s="702"/>
      <c r="AZ9" s="702"/>
      <c r="BA9" s="702"/>
      <c r="BB9" s="702"/>
      <c r="BC9" s="702"/>
      <c r="BD9" s="702"/>
      <c r="BE9" s="702"/>
      <c r="BF9" s="702"/>
      <c r="BG9" s="702"/>
      <c r="BH9" s="702"/>
      <c r="BI9" s="702"/>
      <c r="BJ9" s="702"/>
      <c r="BK9" s="702"/>
      <c r="BL9" s="702"/>
      <c r="BM9" s="702"/>
      <c r="BN9" s="702"/>
      <c r="BO9" s="702"/>
      <c r="BP9" s="702"/>
      <c r="BQ9" s="702"/>
      <c r="BR9" s="702"/>
      <c r="BS9" s="702"/>
      <c r="BT9" s="702"/>
      <c r="BU9" s="702"/>
      <c r="BV9" s="702"/>
      <c r="BW9" s="702"/>
      <c r="BX9" s="702"/>
      <c r="BY9" s="702"/>
      <c r="BZ9" s="702"/>
      <c r="CA9" s="702"/>
      <c r="CB9" s="702"/>
      <c r="CC9" s="702"/>
      <c r="CD9" s="702"/>
      <c r="CE9" s="702"/>
      <c r="CF9" s="702"/>
      <c r="CG9" s="702"/>
      <c r="CH9" s="702"/>
      <c r="CI9" s="702"/>
      <c r="CJ9" s="702"/>
      <c r="CK9" s="702"/>
      <c r="CL9" s="702"/>
      <c r="CM9" s="702"/>
      <c r="CN9" s="702"/>
      <c r="CO9" s="702"/>
      <c r="CP9" s="702"/>
      <c r="CQ9" s="702"/>
      <c r="CR9" s="702"/>
      <c r="CS9" s="702"/>
      <c r="CT9" s="702"/>
      <c r="CU9" s="702"/>
      <c r="CV9" s="702"/>
      <c r="CW9" s="702"/>
      <c r="CX9" s="702"/>
      <c r="CY9" s="702"/>
      <c r="CZ9" s="702"/>
      <c r="DA9" s="702"/>
      <c r="DB9" s="702"/>
      <c r="DC9" s="702"/>
      <c r="DD9" s="702"/>
      <c r="DE9" s="702"/>
      <c r="DF9" s="702"/>
      <c r="DG9" s="702"/>
      <c r="DH9" s="702"/>
      <c r="DI9" s="702"/>
      <c r="DJ9" s="702"/>
      <c r="DK9" s="702"/>
      <c r="DL9" s="702"/>
      <c r="DM9" s="702"/>
      <c r="DN9" s="702"/>
      <c r="DO9" s="702"/>
      <c r="DP9" s="702"/>
      <c r="DQ9" s="702"/>
      <c r="DR9" s="702"/>
      <c r="DS9" s="702"/>
      <c r="DT9" s="702"/>
      <c r="DU9" s="702"/>
      <c r="DV9" s="702"/>
      <c r="DW9" s="702"/>
      <c r="DX9" s="702"/>
      <c r="DY9" s="702"/>
      <c r="DZ9" s="702"/>
      <c r="EA9" s="702"/>
      <c r="EB9" s="702"/>
      <c r="EC9" s="702"/>
      <c r="ED9" s="702"/>
      <c r="EE9" s="702"/>
      <c r="EF9" s="702"/>
      <c r="EG9" s="702"/>
      <c r="EH9" s="702"/>
      <c r="EI9" s="702"/>
      <c r="EJ9" s="702"/>
      <c r="EK9" s="702"/>
      <c r="EL9" s="702"/>
      <c r="EM9" s="702"/>
      <c r="EN9" s="702"/>
      <c r="EO9" s="702"/>
      <c r="EP9" s="702"/>
      <c r="EQ9" s="702"/>
      <c r="ER9" s="702"/>
      <c r="ES9" s="702"/>
      <c r="ET9" s="702"/>
      <c r="EU9" s="702"/>
      <c r="EV9" s="702"/>
      <c r="EW9" s="702"/>
      <c r="EX9" s="702"/>
      <c r="EY9" s="702"/>
      <c r="EZ9" s="702"/>
      <c r="FA9" s="702"/>
      <c r="FB9" s="702"/>
      <c r="FC9" s="702"/>
      <c r="FD9" s="702"/>
      <c r="FE9" s="702"/>
      <c r="FF9" s="702"/>
      <c r="FG9" s="702"/>
      <c r="FH9" s="702"/>
      <c r="FI9" s="702"/>
      <c r="FJ9" s="702"/>
      <c r="FK9" s="702"/>
      <c r="FL9" s="702"/>
      <c r="FM9" s="702"/>
      <c r="FN9" s="702"/>
      <c r="FO9" s="702"/>
      <c r="FP9" s="702"/>
      <c r="FQ9" s="702"/>
      <c r="FR9" s="702"/>
      <c r="FS9" s="702"/>
      <c r="FT9" s="702"/>
      <c r="FU9" s="702"/>
      <c r="FV9" s="702"/>
      <c r="FW9" s="702"/>
    </row>
    <row r="10" spans="1:179" s="408" customFormat="1" ht="19.5" customHeight="1">
      <c r="A10" s="965"/>
      <c r="B10" s="865">
        <f>'Name of Bidder'!C16</f>
        <v>0</v>
      </c>
      <c r="C10" s="407"/>
      <c r="D10" s="407"/>
      <c r="E10" s="407"/>
      <c r="F10" s="407"/>
      <c r="G10" s="407"/>
      <c r="I10" s="963" t="s">
        <v>116</v>
      </c>
      <c r="J10" s="1007"/>
      <c r="K10" s="1007"/>
      <c r="L10" s="642"/>
      <c r="M10" s="397"/>
      <c r="N10" s="398"/>
      <c r="O10" s="702"/>
      <c r="P10" s="702"/>
      <c r="Q10" s="702"/>
      <c r="R10" s="702"/>
      <c r="S10" s="702"/>
      <c r="T10" s="702"/>
      <c r="U10" s="702"/>
      <c r="V10" s="702"/>
      <c r="W10" s="702"/>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702"/>
      <c r="BC10" s="702"/>
      <c r="BD10" s="702"/>
      <c r="BE10" s="702"/>
      <c r="BF10" s="702"/>
      <c r="BG10" s="702"/>
      <c r="BH10" s="702"/>
      <c r="BI10" s="702"/>
      <c r="BJ10" s="702"/>
      <c r="BK10" s="702"/>
      <c r="BL10" s="702"/>
      <c r="BM10" s="702"/>
      <c r="BN10" s="702"/>
      <c r="BO10" s="702"/>
      <c r="BP10" s="702"/>
      <c r="BQ10" s="702"/>
      <c r="BR10" s="702"/>
      <c r="BS10" s="702"/>
      <c r="BT10" s="702"/>
      <c r="BU10" s="702"/>
      <c r="BV10" s="702"/>
      <c r="BW10" s="702"/>
      <c r="BX10" s="702"/>
      <c r="BY10" s="702"/>
      <c r="BZ10" s="702"/>
      <c r="CA10" s="702"/>
      <c r="CB10" s="702"/>
      <c r="CC10" s="702"/>
      <c r="CD10" s="702"/>
      <c r="CE10" s="702"/>
      <c r="CF10" s="702"/>
      <c r="CG10" s="702"/>
      <c r="CH10" s="702"/>
      <c r="CI10" s="702"/>
      <c r="CJ10" s="702"/>
      <c r="CK10" s="702"/>
      <c r="CL10" s="702"/>
      <c r="CM10" s="702"/>
      <c r="CN10" s="702"/>
      <c r="CO10" s="702"/>
      <c r="CP10" s="702"/>
      <c r="CQ10" s="702"/>
      <c r="CR10" s="702"/>
      <c r="CS10" s="702"/>
      <c r="CT10" s="702"/>
      <c r="CU10" s="702"/>
      <c r="CV10" s="702"/>
      <c r="CW10" s="702"/>
      <c r="CX10" s="702"/>
      <c r="CY10" s="702"/>
      <c r="CZ10" s="702"/>
      <c r="DA10" s="702"/>
      <c r="DB10" s="702"/>
      <c r="DC10" s="702"/>
      <c r="DD10" s="702"/>
      <c r="DE10" s="702"/>
      <c r="DF10" s="702"/>
      <c r="DG10" s="702"/>
      <c r="DH10" s="702"/>
      <c r="DI10" s="702"/>
      <c r="DJ10" s="702"/>
      <c r="DK10" s="702"/>
      <c r="DL10" s="702"/>
      <c r="DM10" s="702"/>
      <c r="DN10" s="702"/>
      <c r="DO10" s="702"/>
      <c r="DP10" s="702"/>
      <c r="DQ10" s="702"/>
      <c r="DR10" s="702"/>
      <c r="DS10" s="702"/>
      <c r="DT10" s="702"/>
      <c r="DU10" s="702"/>
      <c r="DV10" s="702"/>
      <c r="DW10" s="702"/>
      <c r="DX10" s="702"/>
      <c r="DY10" s="702"/>
      <c r="DZ10" s="702"/>
      <c r="EA10" s="702"/>
      <c r="EB10" s="702"/>
      <c r="EC10" s="702"/>
      <c r="ED10" s="702"/>
      <c r="EE10" s="702"/>
      <c r="EF10" s="702"/>
      <c r="EG10" s="702"/>
      <c r="EH10" s="702"/>
      <c r="EI10" s="702"/>
      <c r="EJ10" s="702"/>
      <c r="EK10" s="702"/>
      <c r="EL10" s="702"/>
      <c r="EM10" s="702"/>
      <c r="EN10" s="702"/>
      <c r="EO10" s="702"/>
      <c r="EP10" s="702"/>
      <c r="EQ10" s="702"/>
      <c r="ER10" s="702"/>
      <c r="ES10" s="702"/>
      <c r="ET10" s="702"/>
      <c r="EU10" s="702"/>
      <c r="EV10" s="702"/>
      <c r="EW10" s="702"/>
      <c r="EX10" s="702"/>
      <c r="EY10" s="702"/>
      <c r="EZ10" s="702"/>
      <c r="FA10" s="702"/>
      <c r="FB10" s="702"/>
      <c r="FC10" s="702"/>
      <c r="FD10" s="702"/>
      <c r="FE10" s="702"/>
      <c r="FF10" s="702"/>
      <c r="FG10" s="702"/>
      <c r="FH10" s="702"/>
      <c r="FI10" s="702"/>
      <c r="FJ10" s="702"/>
      <c r="FK10" s="702"/>
      <c r="FL10" s="702"/>
      <c r="FM10" s="702"/>
      <c r="FN10" s="702"/>
      <c r="FO10" s="702"/>
      <c r="FP10" s="702"/>
      <c r="FQ10" s="702"/>
      <c r="FR10" s="702"/>
      <c r="FS10" s="702"/>
      <c r="FT10" s="702"/>
      <c r="FU10" s="702"/>
      <c r="FV10" s="702"/>
      <c r="FW10" s="702"/>
    </row>
    <row r="11" spans="1:179" s="408" customFormat="1" ht="19.5" customHeight="1">
      <c r="A11" s="965"/>
      <c r="B11" s="865">
        <f>'Name of Bidder'!C17</f>
        <v>0</v>
      </c>
      <c r="C11" s="407"/>
      <c r="D11" s="407"/>
      <c r="E11" s="407"/>
      <c r="F11" s="407"/>
      <c r="G11" s="407"/>
      <c r="I11" s="963" t="s">
        <v>117</v>
      </c>
      <c r="J11" s="1007"/>
      <c r="K11" s="1007"/>
      <c r="L11" s="643"/>
      <c r="M11" s="397"/>
      <c r="N11" s="398"/>
      <c r="O11" s="702"/>
      <c r="P11" s="702"/>
      <c r="Q11" s="702"/>
      <c r="R11" s="702"/>
      <c r="S11" s="702"/>
      <c r="T11" s="702"/>
      <c r="U11" s="702"/>
      <c r="V11" s="702"/>
      <c r="W11" s="702"/>
      <c r="X11" s="702"/>
      <c r="Y11" s="702"/>
      <c r="Z11" s="702"/>
      <c r="AA11" s="702"/>
      <c r="AB11" s="702"/>
      <c r="AC11" s="702"/>
      <c r="AD11" s="702"/>
      <c r="AE11" s="702"/>
      <c r="AF11" s="702"/>
      <c r="AG11" s="702"/>
      <c r="AH11" s="702"/>
      <c r="AI11" s="702"/>
      <c r="AJ11" s="702"/>
      <c r="AK11" s="702"/>
      <c r="AL11" s="702"/>
      <c r="AM11" s="702"/>
      <c r="AN11" s="702"/>
      <c r="AO11" s="702"/>
      <c r="AP11" s="702"/>
      <c r="AQ11" s="702"/>
      <c r="AR11" s="702"/>
      <c r="AS11" s="702"/>
      <c r="AT11" s="702"/>
      <c r="AU11" s="702"/>
      <c r="AV11" s="702"/>
      <c r="AW11" s="702"/>
      <c r="AX11" s="702"/>
      <c r="AY11" s="702"/>
      <c r="AZ11" s="702"/>
      <c r="BA11" s="702"/>
      <c r="BB11" s="702"/>
      <c r="BC11" s="702"/>
      <c r="BD11" s="702"/>
      <c r="BE11" s="702"/>
      <c r="BF11" s="702"/>
      <c r="BG11" s="702"/>
      <c r="BH11" s="702"/>
      <c r="BI11" s="702"/>
      <c r="BJ11" s="702"/>
      <c r="BK11" s="702"/>
      <c r="BL11" s="702"/>
      <c r="BM11" s="702"/>
      <c r="BN11" s="702"/>
      <c r="BO11" s="702"/>
      <c r="BP11" s="702"/>
      <c r="BQ11" s="702"/>
      <c r="BR11" s="702"/>
      <c r="BS11" s="702"/>
      <c r="BT11" s="702"/>
      <c r="BU11" s="702"/>
      <c r="BV11" s="702"/>
      <c r="BW11" s="702"/>
      <c r="BX11" s="702"/>
      <c r="BY11" s="702"/>
      <c r="BZ11" s="702"/>
      <c r="CA11" s="702"/>
      <c r="CB11" s="702"/>
      <c r="CC11" s="702"/>
      <c r="CD11" s="702"/>
      <c r="CE11" s="702"/>
      <c r="CF11" s="702"/>
      <c r="CG11" s="702"/>
      <c r="CH11" s="702"/>
      <c r="CI11" s="702"/>
      <c r="CJ11" s="702"/>
      <c r="CK11" s="702"/>
      <c r="CL11" s="702"/>
      <c r="CM11" s="702"/>
      <c r="CN11" s="702"/>
      <c r="CO11" s="702"/>
      <c r="CP11" s="702"/>
      <c r="CQ11" s="702"/>
      <c r="CR11" s="702"/>
      <c r="CS11" s="702"/>
      <c r="CT11" s="702"/>
      <c r="CU11" s="702"/>
      <c r="CV11" s="702"/>
      <c r="CW11" s="702"/>
      <c r="CX11" s="702"/>
      <c r="CY11" s="702"/>
      <c r="CZ11" s="702"/>
      <c r="DA11" s="702"/>
      <c r="DB11" s="702"/>
      <c r="DC11" s="702"/>
      <c r="DD11" s="702"/>
      <c r="DE11" s="702"/>
      <c r="DF11" s="702"/>
      <c r="DG11" s="702"/>
      <c r="DH11" s="702"/>
      <c r="DI11" s="702"/>
      <c r="DJ11" s="702"/>
      <c r="DK11" s="702"/>
      <c r="DL11" s="702"/>
      <c r="DM11" s="702"/>
      <c r="DN11" s="702"/>
      <c r="DO11" s="702"/>
      <c r="DP11" s="702"/>
      <c r="DQ11" s="702"/>
      <c r="DR11" s="702"/>
      <c r="DS11" s="702"/>
      <c r="DT11" s="702"/>
      <c r="DU11" s="702"/>
      <c r="DV11" s="702"/>
      <c r="DW11" s="702"/>
      <c r="DX11" s="702"/>
      <c r="DY11" s="702"/>
      <c r="DZ11" s="702"/>
      <c r="EA11" s="702"/>
      <c r="EB11" s="702"/>
      <c r="EC11" s="702"/>
      <c r="ED11" s="702"/>
      <c r="EE11" s="702"/>
      <c r="EF11" s="702"/>
      <c r="EG11" s="702"/>
      <c r="EH11" s="702"/>
      <c r="EI11" s="702"/>
      <c r="EJ11" s="702"/>
      <c r="EK11" s="702"/>
      <c r="EL11" s="702"/>
      <c r="EM11" s="702"/>
      <c r="EN11" s="702"/>
      <c r="EO11" s="702"/>
      <c r="EP11" s="702"/>
      <c r="EQ11" s="702"/>
      <c r="ER11" s="702"/>
      <c r="ES11" s="702"/>
      <c r="ET11" s="702"/>
      <c r="EU11" s="702"/>
      <c r="EV11" s="702"/>
      <c r="EW11" s="702"/>
      <c r="EX11" s="702"/>
      <c r="EY11" s="702"/>
      <c r="EZ11" s="702"/>
      <c r="FA11" s="702"/>
      <c r="FB11" s="702"/>
      <c r="FC11" s="702"/>
      <c r="FD11" s="702"/>
      <c r="FE11" s="702"/>
      <c r="FF11" s="702"/>
      <c r="FG11" s="702"/>
      <c r="FH11" s="702"/>
      <c r="FI11" s="702"/>
      <c r="FJ11" s="702"/>
      <c r="FK11" s="702"/>
      <c r="FL11" s="702"/>
      <c r="FM11" s="702"/>
      <c r="FN11" s="702"/>
      <c r="FO11" s="702"/>
      <c r="FP11" s="702"/>
      <c r="FQ11" s="702"/>
      <c r="FR11" s="702"/>
      <c r="FS11" s="702"/>
      <c r="FT11" s="702"/>
      <c r="FU11" s="702"/>
      <c r="FV11" s="702"/>
      <c r="FW11" s="702"/>
    </row>
    <row r="12" spans="1:179" s="408" customFormat="1" ht="19.5" customHeight="1">
      <c r="A12" s="965"/>
      <c r="B12" s="865"/>
      <c r="C12" s="407"/>
      <c r="D12" s="407"/>
      <c r="E12" s="407"/>
      <c r="F12" s="407"/>
      <c r="G12" s="407"/>
      <c r="I12" s="963"/>
      <c r="J12" s="1007"/>
      <c r="K12" s="1007"/>
      <c r="L12" s="643"/>
      <c r="M12" s="397"/>
      <c r="N12" s="398"/>
      <c r="O12" s="702"/>
      <c r="P12" s="702"/>
      <c r="Q12" s="702"/>
      <c r="R12" s="702"/>
      <c r="S12" s="702"/>
      <c r="T12" s="702"/>
      <c r="U12" s="702"/>
      <c r="V12" s="702"/>
      <c r="W12" s="702"/>
      <c r="X12" s="702"/>
      <c r="Y12" s="702"/>
      <c r="Z12" s="702"/>
      <c r="AA12" s="702"/>
      <c r="AB12" s="702"/>
      <c r="AC12" s="702"/>
      <c r="AD12" s="702"/>
      <c r="AE12" s="702"/>
      <c r="AF12" s="702"/>
      <c r="AG12" s="702"/>
      <c r="AH12" s="702"/>
      <c r="AI12" s="702"/>
      <c r="AJ12" s="702"/>
      <c r="AK12" s="702"/>
      <c r="AL12" s="702"/>
      <c r="AM12" s="702"/>
      <c r="AN12" s="702"/>
      <c r="AO12" s="702"/>
      <c r="AP12" s="702"/>
      <c r="AQ12" s="702"/>
      <c r="AR12" s="702"/>
      <c r="AS12" s="702"/>
      <c r="AT12" s="702"/>
      <c r="AU12" s="702"/>
      <c r="AV12" s="702"/>
      <c r="AW12" s="702"/>
      <c r="AX12" s="702"/>
      <c r="AY12" s="702"/>
      <c r="AZ12" s="702"/>
      <c r="BA12" s="702"/>
      <c r="BB12" s="702"/>
      <c r="BC12" s="702"/>
      <c r="BD12" s="702"/>
      <c r="BE12" s="702"/>
      <c r="BF12" s="702"/>
      <c r="BG12" s="702"/>
      <c r="BH12" s="702"/>
      <c r="BI12" s="702"/>
      <c r="BJ12" s="702"/>
      <c r="BK12" s="702"/>
      <c r="BL12" s="702"/>
      <c r="BM12" s="702"/>
      <c r="BN12" s="702"/>
      <c r="BO12" s="702"/>
      <c r="BP12" s="702"/>
      <c r="BQ12" s="702"/>
      <c r="BR12" s="702"/>
      <c r="BS12" s="702"/>
      <c r="BT12" s="702"/>
      <c r="BU12" s="702"/>
      <c r="BV12" s="702"/>
      <c r="BW12" s="702"/>
      <c r="BX12" s="702"/>
      <c r="BY12" s="702"/>
      <c r="BZ12" s="702"/>
      <c r="CA12" s="702"/>
      <c r="CB12" s="702"/>
      <c r="CC12" s="702"/>
      <c r="CD12" s="702"/>
      <c r="CE12" s="702"/>
      <c r="CF12" s="702"/>
      <c r="CG12" s="702"/>
      <c r="CH12" s="702"/>
      <c r="CI12" s="702"/>
      <c r="CJ12" s="702"/>
      <c r="CK12" s="702"/>
      <c r="CL12" s="702"/>
      <c r="CM12" s="702"/>
      <c r="CN12" s="702"/>
      <c r="CO12" s="702"/>
      <c r="CP12" s="702"/>
      <c r="CQ12" s="702"/>
      <c r="CR12" s="702"/>
      <c r="CS12" s="702"/>
      <c r="CT12" s="702"/>
      <c r="CU12" s="702"/>
      <c r="CV12" s="702"/>
      <c r="CW12" s="702"/>
      <c r="CX12" s="702"/>
      <c r="CY12" s="702"/>
      <c r="CZ12" s="702"/>
      <c r="DA12" s="702"/>
      <c r="DB12" s="702"/>
      <c r="DC12" s="702"/>
      <c r="DD12" s="702"/>
      <c r="DE12" s="702"/>
      <c r="DF12" s="702"/>
      <c r="DG12" s="702"/>
      <c r="DH12" s="702"/>
      <c r="DI12" s="702"/>
      <c r="DJ12" s="702"/>
      <c r="DK12" s="702"/>
      <c r="DL12" s="702"/>
      <c r="DM12" s="702"/>
      <c r="DN12" s="702"/>
      <c r="DO12" s="702"/>
      <c r="DP12" s="702"/>
      <c r="DQ12" s="702"/>
      <c r="DR12" s="702"/>
      <c r="DS12" s="702"/>
      <c r="DT12" s="702"/>
      <c r="DU12" s="702"/>
      <c r="DV12" s="702"/>
      <c r="DW12" s="702"/>
      <c r="DX12" s="702"/>
      <c r="DY12" s="702"/>
      <c r="DZ12" s="702"/>
      <c r="EA12" s="702"/>
      <c r="EB12" s="702"/>
      <c r="EC12" s="702"/>
      <c r="ED12" s="702"/>
      <c r="EE12" s="702"/>
      <c r="EF12" s="702"/>
      <c r="EG12" s="702"/>
      <c r="EH12" s="702"/>
      <c r="EI12" s="702"/>
      <c r="EJ12" s="702"/>
      <c r="EK12" s="702"/>
      <c r="EL12" s="702"/>
      <c r="EM12" s="702"/>
      <c r="EN12" s="702"/>
      <c r="EO12" s="702"/>
      <c r="EP12" s="702"/>
      <c r="EQ12" s="702"/>
      <c r="ER12" s="702"/>
      <c r="ES12" s="702"/>
      <c r="ET12" s="702"/>
      <c r="EU12" s="702"/>
      <c r="EV12" s="702"/>
      <c r="EW12" s="702"/>
      <c r="EX12" s="702"/>
      <c r="EY12" s="702"/>
      <c r="EZ12" s="702"/>
      <c r="FA12" s="702"/>
      <c r="FB12" s="702"/>
      <c r="FC12" s="702"/>
      <c r="FD12" s="702"/>
      <c r="FE12" s="702"/>
      <c r="FF12" s="702"/>
      <c r="FG12" s="702"/>
      <c r="FH12" s="702"/>
      <c r="FI12" s="702"/>
      <c r="FJ12" s="702"/>
      <c r="FK12" s="702"/>
      <c r="FL12" s="702"/>
      <c r="FM12" s="702"/>
      <c r="FN12" s="702"/>
      <c r="FO12" s="702"/>
      <c r="FP12" s="702"/>
      <c r="FQ12" s="702"/>
      <c r="FR12" s="702"/>
      <c r="FS12" s="702"/>
      <c r="FT12" s="702"/>
      <c r="FU12" s="702"/>
      <c r="FV12" s="702"/>
      <c r="FW12" s="702"/>
    </row>
    <row r="13" spans="1:179" s="408" customFormat="1" ht="19.5" customHeight="1">
      <c r="A13" s="965"/>
      <c r="B13" s="865"/>
      <c r="C13" s="407"/>
      <c r="D13" s="407"/>
      <c r="E13" s="407"/>
      <c r="F13" s="407"/>
      <c r="G13" s="407"/>
      <c r="I13" s="963"/>
      <c r="J13" s="1007"/>
      <c r="K13" s="1007"/>
      <c r="L13" s="643"/>
      <c r="M13" s="397"/>
      <c r="N13" s="398"/>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2"/>
      <c r="BT13" s="702"/>
      <c r="BU13" s="702"/>
      <c r="BV13" s="702"/>
      <c r="BW13" s="702"/>
      <c r="BX13" s="702"/>
      <c r="BY13" s="702"/>
      <c r="BZ13" s="702"/>
      <c r="CA13" s="702"/>
      <c r="CB13" s="702"/>
      <c r="CC13" s="702"/>
      <c r="CD13" s="702"/>
      <c r="CE13" s="702"/>
      <c r="CF13" s="702"/>
      <c r="CG13" s="702"/>
      <c r="CH13" s="702"/>
      <c r="CI13" s="702"/>
      <c r="CJ13" s="702"/>
      <c r="CK13" s="702"/>
      <c r="CL13" s="702"/>
      <c r="CM13" s="702"/>
      <c r="CN13" s="702"/>
      <c r="CO13" s="702"/>
      <c r="CP13" s="702"/>
      <c r="CQ13" s="702"/>
      <c r="CR13" s="702"/>
      <c r="CS13" s="702"/>
      <c r="CT13" s="702"/>
      <c r="CU13" s="702"/>
      <c r="CV13" s="702"/>
      <c r="CW13" s="702"/>
      <c r="CX13" s="702"/>
      <c r="CY13" s="702"/>
      <c r="CZ13" s="702"/>
      <c r="DA13" s="702"/>
      <c r="DB13" s="702"/>
      <c r="DC13" s="702"/>
      <c r="DD13" s="702"/>
      <c r="DE13" s="702"/>
      <c r="DF13" s="702"/>
      <c r="DG13" s="702"/>
      <c r="DH13" s="702"/>
      <c r="DI13" s="702"/>
      <c r="DJ13" s="702"/>
      <c r="DK13" s="702"/>
      <c r="DL13" s="702"/>
      <c r="DM13" s="702"/>
      <c r="DN13" s="702"/>
      <c r="DO13" s="702"/>
      <c r="DP13" s="702"/>
      <c r="DQ13" s="702"/>
      <c r="DR13" s="702"/>
      <c r="DS13" s="702"/>
      <c r="DT13" s="702"/>
      <c r="DU13" s="702"/>
      <c r="DV13" s="702"/>
      <c r="DW13" s="702"/>
      <c r="DX13" s="702"/>
      <c r="DY13" s="702"/>
      <c r="DZ13" s="702"/>
      <c r="EA13" s="702"/>
      <c r="EB13" s="702"/>
      <c r="EC13" s="702"/>
      <c r="ED13" s="702"/>
      <c r="EE13" s="702"/>
      <c r="EF13" s="702"/>
      <c r="EG13" s="702"/>
      <c r="EH13" s="702"/>
      <c r="EI13" s="702"/>
      <c r="EJ13" s="702"/>
      <c r="EK13" s="702"/>
      <c r="EL13" s="702"/>
      <c r="EM13" s="702"/>
      <c r="EN13" s="702"/>
      <c r="EO13" s="702"/>
      <c r="EP13" s="702"/>
      <c r="EQ13" s="702"/>
      <c r="ER13" s="702"/>
      <c r="ES13" s="702"/>
      <c r="ET13" s="702"/>
      <c r="EU13" s="702"/>
      <c r="EV13" s="702"/>
      <c r="EW13" s="702"/>
      <c r="EX13" s="702"/>
      <c r="EY13" s="702"/>
      <c r="EZ13" s="702"/>
      <c r="FA13" s="702"/>
      <c r="FB13" s="702"/>
      <c r="FC13" s="702"/>
      <c r="FD13" s="702"/>
      <c r="FE13" s="702"/>
      <c r="FF13" s="702"/>
      <c r="FG13" s="702"/>
      <c r="FH13" s="702"/>
      <c r="FI13" s="702"/>
      <c r="FJ13" s="702"/>
      <c r="FK13" s="702"/>
      <c r="FL13" s="702"/>
      <c r="FM13" s="702"/>
      <c r="FN13" s="702"/>
      <c r="FO13" s="702"/>
      <c r="FP13" s="702"/>
      <c r="FQ13" s="702"/>
      <c r="FR13" s="702"/>
      <c r="FS13" s="702"/>
      <c r="FT13" s="702"/>
      <c r="FU13" s="702"/>
      <c r="FV13" s="702"/>
      <c r="FW13" s="702"/>
    </row>
    <row r="14" spans="1:179" s="408" customFormat="1" ht="15.75">
      <c r="A14" s="965"/>
      <c r="B14" s="409"/>
      <c r="C14" s="407"/>
      <c r="D14" s="407"/>
      <c r="E14" s="407"/>
      <c r="F14" s="407"/>
      <c r="G14" s="407"/>
      <c r="H14" s="410"/>
      <c r="I14" s="966"/>
      <c r="J14" s="1008"/>
      <c r="K14" s="1008"/>
      <c r="L14" s="396"/>
      <c r="M14" s="397"/>
      <c r="N14" s="398"/>
      <c r="O14" s="702"/>
      <c r="P14" s="702"/>
      <c r="Q14" s="702"/>
      <c r="R14" s="702"/>
      <c r="S14" s="702"/>
      <c r="T14" s="702"/>
      <c r="U14" s="702"/>
      <c r="V14" s="702"/>
      <c r="W14" s="702"/>
      <c r="X14" s="702"/>
      <c r="Y14" s="702"/>
      <c r="Z14" s="702"/>
      <c r="AA14" s="702"/>
      <c r="AB14" s="702"/>
      <c r="AC14" s="702"/>
      <c r="AD14" s="702"/>
      <c r="AE14" s="702"/>
      <c r="AF14" s="702"/>
      <c r="AG14" s="702"/>
      <c r="AH14" s="702"/>
      <c r="AI14" s="702"/>
      <c r="AJ14" s="702"/>
      <c r="AK14" s="702"/>
      <c r="AL14" s="702"/>
      <c r="AM14" s="702"/>
      <c r="AN14" s="702"/>
      <c r="AO14" s="702"/>
      <c r="AP14" s="702"/>
      <c r="AQ14" s="702"/>
      <c r="AR14" s="702"/>
      <c r="AS14" s="702"/>
      <c r="AT14" s="702"/>
      <c r="AU14" s="702"/>
      <c r="AV14" s="702"/>
      <c r="AW14" s="702"/>
      <c r="AX14" s="702"/>
      <c r="AY14" s="702"/>
      <c r="AZ14" s="702"/>
      <c r="BA14" s="702"/>
      <c r="BB14" s="702"/>
      <c r="BC14" s="702"/>
      <c r="BD14" s="702"/>
      <c r="BE14" s="702"/>
      <c r="BF14" s="702"/>
      <c r="BG14" s="702"/>
      <c r="BH14" s="702"/>
      <c r="BI14" s="702"/>
      <c r="BJ14" s="702"/>
      <c r="BK14" s="702"/>
      <c r="BL14" s="702"/>
      <c r="BM14" s="702"/>
      <c r="BN14" s="702"/>
      <c r="BO14" s="702"/>
      <c r="BP14" s="702"/>
      <c r="BQ14" s="702"/>
      <c r="BR14" s="702"/>
      <c r="BS14" s="702"/>
      <c r="BT14" s="702"/>
      <c r="BU14" s="702"/>
      <c r="BV14" s="702"/>
      <c r="BW14" s="702"/>
      <c r="BX14" s="702"/>
      <c r="BY14" s="702"/>
      <c r="BZ14" s="702"/>
      <c r="CA14" s="702"/>
      <c r="CB14" s="702"/>
      <c r="CC14" s="702"/>
      <c r="CD14" s="702"/>
      <c r="CE14" s="702"/>
      <c r="CF14" s="702"/>
      <c r="CG14" s="702"/>
      <c r="CH14" s="702"/>
      <c r="CI14" s="702"/>
      <c r="CJ14" s="702"/>
      <c r="CK14" s="702"/>
      <c r="CL14" s="702"/>
      <c r="CM14" s="702"/>
      <c r="CN14" s="702"/>
      <c r="CO14" s="702"/>
      <c r="CP14" s="702"/>
      <c r="CQ14" s="702"/>
      <c r="CR14" s="702"/>
      <c r="CS14" s="702"/>
      <c r="CT14" s="702"/>
      <c r="CU14" s="702"/>
      <c r="CV14" s="702"/>
      <c r="CW14" s="702"/>
      <c r="CX14" s="702"/>
      <c r="CY14" s="702"/>
      <c r="CZ14" s="702"/>
      <c r="DA14" s="702"/>
      <c r="DB14" s="702"/>
      <c r="DC14" s="702"/>
      <c r="DD14" s="702"/>
      <c r="DE14" s="702"/>
      <c r="DF14" s="702"/>
      <c r="DG14" s="702"/>
      <c r="DH14" s="702"/>
      <c r="DI14" s="702"/>
      <c r="DJ14" s="702"/>
      <c r="DK14" s="702"/>
      <c r="DL14" s="702"/>
      <c r="DM14" s="702"/>
      <c r="DN14" s="702"/>
      <c r="DO14" s="702"/>
      <c r="DP14" s="702"/>
      <c r="DQ14" s="702"/>
      <c r="DR14" s="702"/>
      <c r="DS14" s="702"/>
      <c r="DT14" s="702"/>
      <c r="DU14" s="702"/>
      <c r="DV14" s="702"/>
      <c r="DW14" s="702"/>
      <c r="DX14" s="702"/>
      <c r="DY14" s="702"/>
      <c r="DZ14" s="702"/>
      <c r="EA14" s="702"/>
      <c r="EB14" s="702"/>
      <c r="EC14" s="702"/>
      <c r="ED14" s="702"/>
      <c r="EE14" s="702"/>
      <c r="EF14" s="702"/>
      <c r="EG14" s="702"/>
      <c r="EH14" s="702"/>
      <c r="EI14" s="702"/>
      <c r="EJ14" s="702"/>
      <c r="EK14" s="702"/>
      <c r="EL14" s="702"/>
      <c r="EM14" s="702"/>
      <c r="EN14" s="702"/>
      <c r="EO14" s="702"/>
      <c r="EP14" s="702"/>
      <c r="EQ14" s="702"/>
      <c r="ER14" s="702"/>
      <c r="ES14" s="702"/>
      <c r="ET14" s="702"/>
      <c r="EU14" s="702"/>
      <c r="EV14" s="702"/>
      <c r="EW14" s="702"/>
      <c r="EX14" s="702"/>
      <c r="EY14" s="702"/>
      <c r="EZ14" s="702"/>
      <c r="FA14" s="702"/>
      <c r="FB14" s="702"/>
      <c r="FC14" s="702"/>
      <c r="FD14" s="702"/>
      <c r="FE14" s="702"/>
      <c r="FF14" s="702"/>
      <c r="FG14" s="702"/>
      <c r="FH14" s="702"/>
      <c r="FI14" s="702"/>
      <c r="FJ14" s="702"/>
      <c r="FK14" s="702"/>
      <c r="FL14" s="702"/>
      <c r="FM14" s="702"/>
      <c r="FN14" s="702"/>
      <c r="FO14" s="702"/>
      <c r="FP14" s="702"/>
      <c r="FQ14" s="702"/>
      <c r="FR14" s="702"/>
      <c r="FS14" s="702"/>
      <c r="FT14" s="702"/>
      <c r="FU14" s="702"/>
      <c r="FV14" s="702"/>
      <c r="FW14" s="702"/>
    </row>
    <row r="15" spans="1:179" ht="33.6" customHeight="1">
      <c r="A15" s="1120" t="s">
        <v>551</v>
      </c>
      <c r="B15" s="1121"/>
      <c r="C15" s="1121"/>
      <c r="D15" s="1121"/>
      <c r="E15" s="1121"/>
      <c r="F15" s="1121"/>
      <c r="G15" s="1121"/>
      <c r="H15" s="1121"/>
      <c r="I15" s="1122"/>
      <c r="J15" s="182"/>
      <c r="K15" s="182"/>
      <c r="L15" s="396"/>
    </row>
    <row r="16" spans="1:179" ht="15.75" customHeight="1" thickBot="1">
      <c r="A16" s="967"/>
      <c r="B16" s="182"/>
      <c r="C16" s="411"/>
      <c r="D16" s="411"/>
      <c r="E16" s="411"/>
      <c r="F16" s="411"/>
      <c r="G16" s="411"/>
      <c r="H16" s="709"/>
      <c r="I16" s="1047" t="s">
        <v>405</v>
      </c>
      <c r="J16" s="1009"/>
      <c r="K16" s="1009"/>
      <c r="L16" s="396"/>
    </row>
    <row r="17" spans="1:57" ht="69" customHeight="1">
      <c r="A17" s="968" t="s">
        <v>6</v>
      </c>
      <c r="B17" s="931" t="s">
        <v>15</v>
      </c>
      <c r="C17" s="931" t="s">
        <v>1</v>
      </c>
      <c r="D17" s="931" t="s">
        <v>0</v>
      </c>
      <c r="E17" s="931" t="s">
        <v>5</v>
      </c>
      <c r="F17" s="931" t="s">
        <v>35</v>
      </c>
      <c r="G17" s="932" t="s">
        <v>374</v>
      </c>
      <c r="H17" s="933" t="s">
        <v>478</v>
      </c>
      <c r="I17" s="969" t="s">
        <v>479</v>
      </c>
      <c r="J17" s="1010"/>
      <c r="K17" s="1010"/>
      <c r="L17" s="948" t="s">
        <v>35</v>
      </c>
    </row>
    <row r="18" spans="1:57" ht="8.4499999999999993" customHeight="1">
      <c r="A18" s="970"/>
      <c r="B18" s="934"/>
      <c r="C18" s="934"/>
      <c r="D18" s="934"/>
      <c r="E18" s="934"/>
      <c r="F18" s="934"/>
      <c r="G18" s="935"/>
      <c r="H18" s="947"/>
      <c r="I18" s="971"/>
      <c r="J18" s="1011"/>
      <c r="K18" s="1011"/>
      <c r="L18" s="949"/>
    </row>
    <row r="19" spans="1:57" ht="15">
      <c r="A19" s="972"/>
      <c r="B19" s="936"/>
      <c r="C19" s="936"/>
      <c r="D19" s="936"/>
      <c r="E19" s="936"/>
      <c r="F19" s="936"/>
      <c r="G19" s="937"/>
      <c r="H19" s="938"/>
      <c r="I19" s="973"/>
      <c r="J19" s="1012"/>
      <c r="K19" s="1012"/>
      <c r="L19" s="950"/>
    </row>
    <row r="20" spans="1:57" s="415" customFormat="1" ht="16.5" customHeight="1">
      <c r="A20" s="105" t="s">
        <v>7</v>
      </c>
      <c r="B20" s="819" t="s">
        <v>8</v>
      </c>
      <c r="C20" s="819" t="s">
        <v>9</v>
      </c>
      <c r="D20" s="819" t="s">
        <v>10</v>
      </c>
      <c r="E20" s="819" t="s">
        <v>11</v>
      </c>
      <c r="F20" s="819" t="s">
        <v>12</v>
      </c>
      <c r="G20" s="104" t="s">
        <v>332</v>
      </c>
      <c r="H20" s="104" t="s">
        <v>23</v>
      </c>
      <c r="I20" s="974" t="s">
        <v>460</v>
      </c>
      <c r="J20" s="1013"/>
      <c r="K20" s="1013"/>
      <c r="L20" s="951"/>
      <c r="M20" s="413"/>
      <c r="N20" s="414"/>
      <c r="AB20" s="702"/>
    </row>
    <row r="21" spans="1:57" ht="22.5" customHeight="1">
      <c r="A21" s="997">
        <v>1</v>
      </c>
      <c r="B21" s="998" t="s">
        <v>503</v>
      </c>
      <c r="C21" s="785"/>
      <c r="D21" s="785"/>
      <c r="E21" s="788" t="s">
        <v>504</v>
      </c>
      <c r="F21" s="788">
        <v>2799</v>
      </c>
      <c r="G21" s="786"/>
      <c r="H21" s="787"/>
      <c r="I21" s="975" t="str">
        <f>IF(H21="","INCLUDED", IF(ISERROR(F21*H21),H21,ROUND((F21*H21),2)))</f>
        <v>INCLUDED</v>
      </c>
      <c r="J21" s="1014"/>
      <c r="K21" s="1014"/>
      <c r="L21" s="952">
        <v>2</v>
      </c>
      <c r="BE21" s="758"/>
    </row>
    <row r="22" spans="1:57" s="394" customFormat="1" ht="19.5" customHeight="1">
      <c r="A22" s="696"/>
      <c r="B22" s="1129"/>
      <c r="C22" s="1129"/>
      <c r="D22" s="1129"/>
      <c r="E22" s="1129"/>
      <c r="F22" s="1129"/>
      <c r="G22" s="1129"/>
      <c r="H22" s="1129"/>
      <c r="I22" s="1130"/>
      <c r="J22" s="1015"/>
      <c r="K22" s="1015"/>
      <c r="L22" s="421"/>
      <c r="M22" s="419"/>
      <c r="N22" s="398"/>
      <c r="AB22" s="702"/>
    </row>
    <row r="23" spans="1:57" ht="19.5" customHeight="1">
      <c r="A23" s="976" t="s">
        <v>344</v>
      </c>
      <c r="B23" s="1126" t="s">
        <v>505</v>
      </c>
      <c r="C23" s="1127"/>
      <c r="D23" s="1127"/>
      <c r="E23" s="1128"/>
      <c r="F23" s="423"/>
      <c r="G23" s="423"/>
      <c r="H23" s="424"/>
      <c r="I23" s="977">
        <f>SUM(I21:I21)</f>
        <v>0</v>
      </c>
      <c r="J23" s="1016"/>
      <c r="K23" s="1016"/>
      <c r="L23" s="396"/>
    </row>
    <row r="24" spans="1:57" ht="16.5" customHeight="1">
      <c r="A24" s="416"/>
      <c r="B24" s="417"/>
      <c r="C24" s="425"/>
      <c r="D24" s="425"/>
      <c r="E24" s="425"/>
      <c r="F24" s="167"/>
      <c r="G24" s="700"/>
      <c r="H24" s="426"/>
      <c r="I24" s="978"/>
      <c r="J24" s="1017"/>
      <c r="K24" s="1017"/>
      <c r="L24" s="396"/>
    </row>
    <row r="25" spans="1:57" ht="32.450000000000003" customHeight="1">
      <c r="A25" s="427" t="s">
        <v>345</v>
      </c>
      <c r="B25" s="1126" t="s">
        <v>534</v>
      </c>
      <c r="C25" s="1127"/>
      <c r="D25" s="1127"/>
      <c r="E25" s="1128"/>
      <c r="F25" s="422"/>
      <c r="G25" s="423"/>
      <c r="H25" s="929" t="s">
        <v>343</v>
      </c>
      <c r="I25" s="979"/>
      <c r="J25" s="1018"/>
      <c r="K25" s="1018"/>
      <c r="L25" s="396"/>
    </row>
    <row r="26" spans="1:57" s="403" customFormat="1" ht="16.5" customHeight="1" thickBot="1">
      <c r="A26" s="607"/>
      <c r="B26" s="608"/>
      <c r="C26" s="609"/>
      <c r="D26" s="609"/>
      <c r="E26" s="609"/>
      <c r="F26" s="610"/>
      <c r="G26" s="610"/>
      <c r="H26" s="428"/>
      <c r="I26" s="980"/>
      <c r="J26" s="1019"/>
      <c r="K26" s="1019"/>
      <c r="L26" s="396"/>
      <c r="M26" s="397"/>
      <c r="N26" s="402"/>
    </row>
    <row r="27" spans="1:57" ht="19.5" customHeight="1" thickBot="1">
      <c r="A27" s="611" t="s">
        <v>346</v>
      </c>
      <c r="B27" s="1123" t="s">
        <v>132</v>
      </c>
      <c r="C27" s="1124"/>
      <c r="D27" s="1124"/>
      <c r="E27" s="1125"/>
      <c r="F27" s="612"/>
      <c r="G27" s="612"/>
      <c r="H27" s="613"/>
      <c r="I27" s="614">
        <f>I23+I25</f>
        <v>0</v>
      </c>
      <c r="J27" s="1016"/>
      <c r="K27" s="1016"/>
      <c r="L27" s="396"/>
    </row>
    <row r="28" spans="1:57" ht="6.75" customHeight="1">
      <c r="A28" s="981"/>
      <c r="B28" s="430"/>
      <c r="C28" s="429"/>
      <c r="D28" s="429"/>
      <c r="E28" s="429"/>
      <c r="F28" s="429"/>
      <c r="G28" s="429"/>
      <c r="H28" s="431"/>
      <c r="I28" s="982"/>
      <c r="J28" s="1020"/>
      <c r="K28" s="1020"/>
      <c r="L28" s="396"/>
    </row>
    <row r="29" spans="1:57" ht="16.5" customHeight="1">
      <c r="A29" s="983"/>
      <c r="B29" s="928"/>
      <c r="C29" s="928"/>
      <c r="D29" s="928"/>
      <c r="E29" s="928"/>
      <c r="F29" s="928"/>
      <c r="G29" s="928"/>
      <c r="H29" s="928"/>
      <c r="I29" s="984"/>
      <c r="J29" s="702"/>
      <c r="K29" s="702"/>
      <c r="L29" s="396"/>
    </row>
    <row r="30" spans="1:57" ht="16.5" customHeight="1">
      <c r="A30" s="981"/>
      <c r="B30" s="430"/>
      <c r="C30" s="429"/>
      <c r="D30" s="429"/>
      <c r="E30" s="429"/>
      <c r="F30" s="429"/>
      <c r="G30" s="429"/>
      <c r="H30" s="431"/>
      <c r="I30" s="982"/>
      <c r="J30" s="1020"/>
      <c r="K30" s="1020"/>
      <c r="L30" s="396"/>
    </row>
    <row r="31" spans="1:57" ht="21.75" customHeight="1">
      <c r="A31" s="983"/>
      <c r="C31" s="432"/>
      <c r="D31" s="432"/>
      <c r="E31" s="432"/>
      <c r="F31" s="432"/>
      <c r="G31" s="432"/>
      <c r="H31" s="433"/>
      <c r="I31" s="985"/>
      <c r="J31" s="433"/>
      <c r="K31" s="433"/>
      <c r="L31" s="396"/>
    </row>
    <row r="32" spans="1:57" ht="16.5" customHeight="1">
      <c r="A32" s="986" t="s">
        <v>3</v>
      </c>
      <c r="B32" s="944">
        <f>'Name of Bidder'!C45</f>
        <v>0</v>
      </c>
      <c r="G32" s="704"/>
      <c r="H32" s="1042" t="s">
        <v>130</v>
      </c>
      <c r="I32" s="987">
        <f>'Name of Bidder'!C42</f>
        <v>0</v>
      </c>
      <c r="J32" s="925"/>
      <c r="K32" s="925"/>
      <c r="L32" s="396"/>
    </row>
    <row r="33" spans="1:12" ht="24" customHeight="1" thickBot="1">
      <c r="A33" s="988" t="s">
        <v>4</v>
      </c>
      <c r="B33" s="1034">
        <f>'Name of Bidder'!C46</f>
        <v>0</v>
      </c>
      <c r="C33" s="989"/>
      <c r="D33" s="989"/>
      <c r="E33" s="990"/>
      <c r="F33" s="990"/>
      <c r="G33" s="991"/>
      <c r="H33" s="1043" t="s">
        <v>131</v>
      </c>
      <c r="I33" s="992">
        <f>'Name of Bidder'!C43</f>
        <v>0</v>
      </c>
      <c r="J33" s="925"/>
      <c r="K33" s="925"/>
      <c r="L33" s="396"/>
    </row>
    <row r="34" spans="1:12" ht="18" customHeight="1">
      <c r="G34" s="704"/>
      <c r="I34" s="925"/>
      <c r="J34" s="925"/>
      <c r="K34" s="925"/>
      <c r="L34" s="396"/>
    </row>
    <row r="35" spans="1:12" ht="18" customHeight="1">
      <c r="G35" s="704"/>
      <c r="I35" s="925"/>
      <c r="J35" s="925"/>
      <c r="K35" s="925"/>
      <c r="L35" s="396"/>
    </row>
    <row r="36" spans="1:12" ht="16.5" customHeight="1">
      <c r="L36" s="396"/>
    </row>
    <row r="37" spans="1:12" ht="16.5" customHeight="1">
      <c r="L37" s="396"/>
    </row>
    <row r="38" spans="1:12" ht="16.5" customHeight="1">
      <c r="L38" s="396"/>
    </row>
    <row r="39" spans="1:12" ht="16.5" customHeight="1">
      <c r="L39" s="396"/>
    </row>
    <row r="40" spans="1:12" ht="16.5" customHeight="1">
      <c r="L40" s="396"/>
    </row>
    <row r="41" spans="1:12" ht="16.5" customHeight="1">
      <c r="L41" s="396"/>
    </row>
    <row r="42" spans="1:12" ht="16.5" customHeight="1">
      <c r="L42" s="396"/>
    </row>
    <row r="43" spans="1:12" ht="16.5" customHeight="1">
      <c r="L43" s="396"/>
    </row>
    <row r="44" spans="1:12" ht="16.5" customHeight="1">
      <c r="L44" s="396"/>
    </row>
    <row r="45" spans="1:12" ht="16.5" customHeight="1">
      <c r="L45" s="396"/>
    </row>
    <row r="46" spans="1:12" ht="16.5" customHeight="1">
      <c r="L46" s="396"/>
    </row>
    <row r="47" spans="1:12" ht="16.5" customHeight="1">
      <c r="L47" s="396"/>
    </row>
    <row r="48" spans="1:12" ht="16.5" customHeight="1">
      <c r="L48" s="396"/>
    </row>
    <row r="49" spans="12:12" ht="16.5" customHeight="1">
      <c r="L49" s="396"/>
    </row>
    <row r="50" spans="12:12" ht="16.5" customHeight="1">
      <c r="L50" s="396"/>
    </row>
    <row r="51" spans="12:12" ht="16.5" customHeight="1">
      <c r="L51" s="396"/>
    </row>
    <row r="52" spans="12:12" ht="16.5" customHeight="1">
      <c r="L52" s="396"/>
    </row>
    <row r="53" spans="12:12" ht="16.5" customHeight="1">
      <c r="L53" s="396"/>
    </row>
    <row r="54" spans="12:12" ht="16.5" customHeight="1">
      <c r="L54" s="396"/>
    </row>
    <row r="55" spans="12:12" ht="16.5" customHeight="1">
      <c r="L55" s="396"/>
    </row>
    <row r="56" spans="12:12" ht="16.5" customHeight="1">
      <c r="L56" s="396"/>
    </row>
    <row r="57" spans="12:12" ht="16.5" customHeight="1">
      <c r="L57" s="396"/>
    </row>
    <row r="58" spans="12:12" ht="16.5" customHeight="1">
      <c r="L58" s="396"/>
    </row>
    <row r="59" spans="12:12" ht="16.5" customHeight="1">
      <c r="L59" s="396"/>
    </row>
    <row r="60" spans="12:12" ht="16.5" customHeight="1">
      <c r="L60" s="396"/>
    </row>
    <row r="61" spans="12:12" ht="16.5" customHeight="1">
      <c r="L61" s="396"/>
    </row>
    <row r="62" spans="12:12" ht="16.5" customHeight="1">
      <c r="L62" s="396"/>
    </row>
    <row r="63" spans="12:12" ht="16.5" customHeight="1">
      <c r="L63" s="396"/>
    </row>
    <row r="64" spans="12:12" ht="16.5" customHeight="1">
      <c r="L64" s="396"/>
    </row>
    <row r="65" spans="12:12" ht="16.5" customHeight="1">
      <c r="L65" s="396"/>
    </row>
    <row r="66" spans="12:12" ht="16.5" customHeight="1">
      <c r="L66" s="396"/>
    </row>
    <row r="67" spans="12:12" ht="16.5" customHeight="1">
      <c r="L67" s="396"/>
    </row>
    <row r="68" spans="12:12" ht="16.5" customHeight="1">
      <c r="L68" s="396"/>
    </row>
    <row r="69" spans="12:12" ht="16.5" customHeight="1">
      <c r="L69" s="396"/>
    </row>
    <row r="70" spans="12:12" ht="16.5" customHeight="1">
      <c r="L70" s="396"/>
    </row>
    <row r="71" spans="12:12" ht="16.5" customHeight="1">
      <c r="L71" s="396"/>
    </row>
    <row r="72" spans="12:12" ht="16.5" customHeight="1">
      <c r="L72" s="396"/>
    </row>
    <row r="73" spans="12:12" ht="16.5" customHeight="1">
      <c r="L73" s="396"/>
    </row>
    <row r="74" spans="12:12" ht="16.5" customHeight="1">
      <c r="L74" s="396"/>
    </row>
    <row r="75" spans="12:12" ht="16.5" customHeight="1">
      <c r="L75" s="396"/>
    </row>
    <row r="76" spans="12:12" ht="16.5" customHeight="1">
      <c r="L76" s="396"/>
    </row>
    <row r="77" spans="12:12" ht="16.5" customHeight="1">
      <c r="L77" s="396"/>
    </row>
    <row r="78" spans="12:12" ht="16.5" customHeight="1">
      <c r="L78" s="396"/>
    </row>
    <row r="79" spans="12:12" ht="16.5" customHeight="1">
      <c r="L79" s="396"/>
    </row>
    <row r="80" spans="12:12" ht="16.5" customHeight="1">
      <c r="L80" s="396"/>
    </row>
    <row r="81" spans="12:12" ht="16.5" customHeight="1">
      <c r="L81" s="396"/>
    </row>
    <row r="82" spans="12:12" ht="16.5" customHeight="1">
      <c r="L82" s="396"/>
    </row>
    <row r="83" spans="12:12" ht="16.5" customHeight="1">
      <c r="L83" s="396"/>
    </row>
    <row r="84" spans="12:12" ht="16.5" customHeight="1">
      <c r="L84" s="396"/>
    </row>
    <row r="85" spans="12:12" ht="16.5" customHeight="1">
      <c r="L85" s="396"/>
    </row>
    <row r="86" spans="12:12" ht="16.5" customHeight="1">
      <c r="L86" s="396"/>
    </row>
    <row r="87" spans="12:12" ht="16.5" customHeight="1">
      <c r="L87" s="396"/>
    </row>
    <row r="88" spans="12:12" ht="16.5" customHeight="1">
      <c r="L88" s="396"/>
    </row>
    <row r="89" spans="12:12" ht="16.5" customHeight="1">
      <c r="L89" s="396"/>
    </row>
    <row r="90" spans="12:12" ht="16.5" customHeight="1">
      <c r="L90" s="396"/>
    </row>
    <row r="91" spans="12:12" ht="16.5" customHeight="1">
      <c r="L91" s="396"/>
    </row>
    <row r="92" spans="12:12" ht="16.5" customHeight="1">
      <c r="L92" s="396"/>
    </row>
    <row r="93" spans="12:12" ht="16.5" customHeight="1">
      <c r="L93" s="396"/>
    </row>
    <row r="94" spans="12:12" ht="16.5" customHeight="1">
      <c r="L94" s="396"/>
    </row>
    <row r="95" spans="12:12" ht="16.5" customHeight="1">
      <c r="L95" s="396"/>
    </row>
    <row r="96" spans="12:12" ht="16.5" customHeight="1">
      <c r="L96" s="396"/>
    </row>
    <row r="97" spans="12:12" ht="16.5" customHeight="1">
      <c r="L97" s="396"/>
    </row>
    <row r="98" spans="12:12" ht="16.5" customHeight="1">
      <c r="L98" s="396"/>
    </row>
    <row r="99" spans="12:12" ht="16.5" customHeight="1">
      <c r="L99" s="396"/>
    </row>
    <row r="100" spans="12:12" ht="16.5" customHeight="1">
      <c r="L100" s="396"/>
    </row>
    <row r="101" spans="12:12" ht="16.5" customHeight="1">
      <c r="L101" s="396"/>
    </row>
    <row r="102" spans="12:12" ht="16.5" customHeight="1">
      <c r="L102" s="396"/>
    </row>
    <row r="103" spans="12:12" ht="16.5" customHeight="1">
      <c r="L103" s="396"/>
    </row>
    <row r="104" spans="12:12" ht="16.5" customHeight="1">
      <c r="L104" s="396"/>
    </row>
    <row r="105" spans="12:12" ht="16.5" customHeight="1">
      <c r="L105" s="396"/>
    </row>
    <row r="106" spans="12:12" ht="16.5" customHeight="1">
      <c r="L106" s="396"/>
    </row>
    <row r="107" spans="12:12" ht="16.5" customHeight="1">
      <c r="L107" s="396"/>
    </row>
    <row r="108" spans="12:12" ht="16.5" customHeight="1">
      <c r="L108" s="396"/>
    </row>
    <row r="109" spans="12:12" ht="16.5" customHeight="1">
      <c r="L109" s="396"/>
    </row>
    <row r="110" spans="12:12" ht="16.5" customHeight="1">
      <c r="L110" s="396"/>
    </row>
    <row r="111" spans="12:12" ht="16.5" customHeight="1">
      <c r="L111" s="396"/>
    </row>
    <row r="112" spans="12:12" ht="16.5" customHeight="1">
      <c r="L112" s="396"/>
    </row>
    <row r="113" spans="12:12" ht="16.5" customHeight="1">
      <c r="L113" s="396"/>
    </row>
    <row r="114" spans="12:12" ht="16.5" customHeight="1">
      <c r="L114" s="396"/>
    </row>
    <row r="115" spans="12:12" ht="16.5" customHeight="1">
      <c r="L115" s="396"/>
    </row>
    <row r="116" spans="12:12" ht="16.5" customHeight="1">
      <c r="L116" s="396"/>
    </row>
    <row r="117" spans="12:12" ht="16.5" customHeight="1">
      <c r="L117" s="396"/>
    </row>
    <row r="118" spans="12:12" ht="16.5" customHeight="1">
      <c r="L118" s="396"/>
    </row>
    <row r="119" spans="12:12" ht="16.5" customHeight="1">
      <c r="L119" s="396"/>
    </row>
    <row r="120" spans="12:12" ht="16.5" customHeight="1">
      <c r="L120" s="396"/>
    </row>
    <row r="121" spans="12:12" ht="16.5" customHeight="1">
      <c r="L121" s="396"/>
    </row>
    <row r="122" spans="12:12" ht="16.5" customHeight="1">
      <c r="L122" s="396"/>
    </row>
    <row r="123" spans="12:12" ht="16.5" customHeight="1">
      <c r="L123" s="396"/>
    </row>
    <row r="124" spans="12:12" ht="16.5" customHeight="1">
      <c r="L124" s="396"/>
    </row>
    <row r="125" spans="12:12" ht="16.5" customHeight="1">
      <c r="L125" s="396"/>
    </row>
    <row r="126" spans="12:12" ht="16.5" customHeight="1">
      <c r="L126" s="396"/>
    </row>
    <row r="127" spans="12:12" ht="16.5" customHeight="1">
      <c r="L127" s="396"/>
    </row>
    <row r="128" spans="12:12" ht="16.5" customHeight="1">
      <c r="L128" s="396"/>
    </row>
    <row r="129" spans="12:12" ht="16.5" customHeight="1">
      <c r="L129" s="396"/>
    </row>
    <row r="130" spans="12:12" ht="16.5" customHeight="1">
      <c r="L130" s="396"/>
    </row>
    <row r="131" spans="12:12" ht="16.5" customHeight="1">
      <c r="L131" s="396"/>
    </row>
    <row r="132" spans="12:12" ht="16.5" customHeight="1">
      <c r="L132" s="396"/>
    </row>
    <row r="133" spans="12:12" ht="16.5" customHeight="1">
      <c r="L133" s="396"/>
    </row>
    <row r="134" spans="12:12" ht="16.5" customHeight="1">
      <c r="L134" s="396"/>
    </row>
    <row r="135" spans="12:12" ht="16.5" customHeight="1">
      <c r="L135" s="396"/>
    </row>
    <row r="136" spans="12:12" ht="16.5" customHeight="1">
      <c r="L136" s="396"/>
    </row>
    <row r="137" spans="12:12" ht="16.5" customHeight="1">
      <c r="L137" s="396"/>
    </row>
    <row r="138" spans="12:12" ht="16.5" customHeight="1">
      <c r="L138" s="396"/>
    </row>
    <row r="139" spans="12:12" ht="16.5" customHeight="1">
      <c r="L139" s="396"/>
    </row>
    <row r="140" spans="12:12" ht="16.5" customHeight="1">
      <c r="L140" s="396"/>
    </row>
    <row r="141" spans="12:12" ht="16.5" customHeight="1">
      <c r="L141" s="396"/>
    </row>
    <row r="142" spans="12:12" ht="16.5" customHeight="1">
      <c r="L142" s="396"/>
    </row>
    <row r="143" spans="12:12" ht="16.5" customHeight="1">
      <c r="L143" s="396"/>
    </row>
    <row r="144" spans="12:12" ht="16.5" customHeight="1">
      <c r="L144" s="396"/>
    </row>
    <row r="145" spans="12:12" ht="16.5" customHeight="1">
      <c r="L145" s="396"/>
    </row>
    <row r="146" spans="12:12" ht="16.5" customHeight="1">
      <c r="L146" s="396"/>
    </row>
    <row r="147" spans="12:12" ht="16.5" customHeight="1">
      <c r="L147" s="396"/>
    </row>
    <row r="148" spans="12:12" ht="16.5" customHeight="1">
      <c r="L148" s="396"/>
    </row>
    <row r="149" spans="12:12" ht="16.5" customHeight="1">
      <c r="L149" s="396"/>
    </row>
    <row r="150" spans="12:12" ht="16.5" customHeight="1">
      <c r="L150" s="396"/>
    </row>
    <row r="151" spans="12:12" ht="16.5" customHeight="1">
      <c r="L151" s="396"/>
    </row>
    <row r="152" spans="12:12" ht="16.5" customHeight="1">
      <c r="L152" s="396"/>
    </row>
    <row r="153" spans="12:12" ht="16.5" customHeight="1">
      <c r="L153" s="396"/>
    </row>
    <row r="154" spans="12:12" ht="16.5" customHeight="1">
      <c r="L154" s="396"/>
    </row>
    <row r="155" spans="12:12" ht="16.5" customHeight="1">
      <c r="L155" s="396"/>
    </row>
    <row r="156" spans="12:12" ht="16.5" customHeight="1">
      <c r="L156" s="396"/>
    </row>
    <row r="157" spans="12:12" ht="16.5" customHeight="1">
      <c r="L157" s="396"/>
    </row>
    <row r="158" spans="12:12" ht="16.5" customHeight="1">
      <c r="L158" s="396"/>
    </row>
    <row r="159" spans="12:12" ht="16.5" customHeight="1">
      <c r="L159" s="396"/>
    </row>
    <row r="160" spans="12:12" ht="16.5" customHeight="1">
      <c r="L160" s="396"/>
    </row>
    <row r="161" spans="12:12" ht="16.5" customHeight="1">
      <c r="L161" s="396"/>
    </row>
    <row r="162" spans="12:12" ht="16.5" customHeight="1">
      <c r="L162" s="396"/>
    </row>
    <row r="163" spans="12:12" ht="16.5" customHeight="1">
      <c r="L163" s="396"/>
    </row>
    <row r="164" spans="12:12" ht="16.5" customHeight="1">
      <c r="L164" s="396"/>
    </row>
    <row r="165" spans="12:12" ht="16.5" customHeight="1">
      <c r="L165" s="396"/>
    </row>
    <row r="166" spans="12:12" ht="16.5" customHeight="1">
      <c r="L166" s="396"/>
    </row>
    <row r="167" spans="12:12" ht="16.5" customHeight="1">
      <c r="L167" s="396"/>
    </row>
    <row r="168" spans="12:12" ht="16.5" customHeight="1">
      <c r="L168" s="396"/>
    </row>
    <row r="169" spans="12:12" ht="16.5" customHeight="1">
      <c r="L169" s="396"/>
    </row>
    <row r="170" spans="12:12" ht="16.5" customHeight="1">
      <c r="L170" s="396"/>
    </row>
    <row r="171" spans="12:12" ht="16.5" customHeight="1">
      <c r="L171" s="396"/>
    </row>
    <row r="172" spans="12:12" ht="16.5" customHeight="1">
      <c r="L172" s="396"/>
    </row>
    <row r="173" spans="12:12" ht="16.5" customHeight="1">
      <c r="L173" s="396"/>
    </row>
    <row r="174" spans="12:12" ht="16.5" customHeight="1">
      <c r="L174" s="396"/>
    </row>
    <row r="175" spans="12:12" ht="16.5" customHeight="1">
      <c r="L175" s="396"/>
    </row>
    <row r="176" spans="12:12" ht="16.5" customHeight="1">
      <c r="L176" s="396"/>
    </row>
    <row r="177" spans="12:12" ht="16.5" customHeight="1">
      <c r="L177" s="396"/>
    </row>
    <row r="178" spans="12:12" ht="16.5" customHeight="1">
      <c r="L178" s="396"/>
    </row>
    <row r="179" spans="12:12" ht="16.5" customHeight="1">
      <c r="L179" s="396"/>
    </row>
    <row r="180" spans="12:12" ht="16.5" customHeight="1">
      <c r="L180" s="396"/>
    </row>
    <row r="181" spans="12:12" ht="16.5" customHeight="1">
      <c r="L181" s="396"/>
    </row>
    <row r="182" spans="12:12" ht="16.5" customHeight="1">
      <c r="L182" s="396"/>
    </row>
    <row r="183" spans="12:12" ht="16.5" customHeight="1">
      <c r="L183" s="396"/>
    </row>
    <row r="184" spans="12:12" ht="16.5" customHeight="1">
      <c r="L184" s="396"/>
    </row>
    <row r="185" spans="12:12" ht="16.5" customHeight="1">
      <c r="L185" s="396"/>
    </row>
    <row r="186" spans="12:12" ht="16.5" customHeight="1">
      <c r="L186" s="396"/>
    </row>
    <row r="187" spans="12:12" ht="16.5" customHeight="1">
      <c r="L187" s="396"/>
    </row>
    <row r="188" spans="12:12" ht="16.5" customHeight="1">
      <c r="L188" s="396"/>
    </row>
    <row r="189" spans="12:12" ht="16.5" customHeight="1">
      <c r="L189" s="396"/>
    </row>
    <row r="190" spans="12:12" ht="16.5" customHeight="1">
      <c r="L190" s="396"/>
    </row>
    <row r="191" spans="12:12" ht="16.5" customHeight="1">
      <c r="L191" s="396"/>
    </row>
    <row r="192" spans="12:12" ht="16.5" customHeight="1">
      <c r="L192" s="396"/>
    </row>
    <row r="193" spans="12:12" ht="16.5" customHeight="1">
      <c r="L193" s="396"/>
    </row>
    <row r="194" spans="12:12" ht="16.5" customHeight="1">
      <c r="L194" s="396"/>
    </row>
    <row r="195" spans="12:12" ht="16.5" customHeight="1">
      <c r="L195" s="396"/>
    </row>
    <row r="196" spans="12:12" ht="16.5" customHeight="1">
      <c r="L196" s="396"/>
    </row>
    <row r="197" spans="12:12" ht="16.5" customHeight="1">
      <c r="L197" s="396"/>
    </row>
    <row r="198" spans="12:12" ht="16.5" customHeight="1">
      <c r="L198" s="396"/>
    </row>
    <row r="199" spans="12:12" ht="16.5" customHeight="1">
      <c r="L199" s="396"/>
    </row>
    <row r="200" spans="12:12" ht="16.5" customHeight="1">
      <c r="L200" s="396"/>
    </row>
    <row r="201" spans="12:12" ht="16.5" customHeight="1">
      <c r="L201" s="396"/>
    </row>
    <row r="202" spans="12:12" ht="16.5" customHeight="1">
      <c r="L202" s="396"/>
    </row>
    <row r="203" spans="12:12" ht="16.5" customHeight="1">
      <c r="L203" s="396"/>
    </row>
    <row r="204" spans="12:12" ht="16.5" customHeight="1">
      <c r="L204" s="396"/>
    </row>
    <row r="205" spans="12:12" ht="16.5" customHeight="1">
      <c r="L205" s="396"/>
    </row>
    <row r="206" spans="12:12" ht="16.5" customHeight="1">
      <c r="L206" s="396"/>
    </row>
    <row r="207" spans="12:12" ht="16.5" customHeight="1">
      <c r="L207" s="396"/>
    </row>
    <row r="208" spans="12:12" ht="16.5" customHeight="1">
      <c r="L208" s="396"/>
    </row>
    <row r="209" spans="12:12" ht="16.5" customHeight="1">
      <c r="L209" s="396"/>
    </row>
    <row r="210" spans="12:12" ht="16.5" customHeight="1">
      <c r="L210" s="396"/>
    </row>
    <row r="211" spans="12:12" ht="16.5" customHeight="1">
      <c r="L211" s="396"/>
    </row>
    <row r="212" spans="12:12" ht="16.5" customHeight="1">
      <c r="L212" s="396"/>
    </row>
    <row r="213" spans="12:12" ht="16.5" customHeight="1">
      <c r="L213" s="396"/>
    </row>
    <row r="214" spans="12:12" ht="16.5" customHeight="1">
      <c r="L214" s="396"/>
    </row>
    <row r="215" spans="12:12" ht="16.5" customHeight="1">
      <c r="L215" s="396"/>
    </row>
    <row r="216" spans="12:12" ht="16.5" customHeight="1">
      <c r="L216" s="396"/>
    </row>
    <row r="217" spans="12:12" ht="16.5" customHeight="1">
      <c r="L217" s="396"/>
    </row>
    <row r="218" spans="12:12" ht="16.5" customHeight="1">
      <c r="L218" s="396"/>
    </row>
    <row r="219" spans="12:12" ht="16.5" customHeight="1">
      <c r="L219" s="396"/>
    </row>
    <row r="220" spans="12:12" ht="16.5" customHeight="1">
      <c r="L220" s="396"/>
    </row>
    <row r="221" spans="12:12" ht="16.5" customHeight="1">
      <c r="L221" s="396"/>
    </row>
    <row r="222" spans="12:12" ht="16.5" customHeight="1">
      <c r="L222" s="396"/>
    </row>
    <row r="223" spans="12:12" ht="16.5" customHeight="1">
      <c r="L223" s="396"/>
    </row>
    <row r="224" spans="12:12" ht="16.5" customHeight="1">
      <c r="L224" s="396"/>
    </row>
    <row r="225" spans="12:12" ht="16.5" customHeight="1">
      <c r="L225" s="396"/>
    </row>
    <row r="226" spans="12:12" ht="16.5" customHeight="1">
      <c r="L226" s="396"/>
    </row>
    <row r="227" spans="12:12" ht="16.5" customHeight="1">
      <c r="L227" s="396"/>
    </row>
    <row r="228" spans="12:12" ht="16.5" customHeight="1">
      <c r="L228" s="396"/>
    </row>
    <row r="229" spans="12:12" ht="16.5" customHeight="1">
      <c r="L229" s="396"/>
    </row>
    <row r="230" spans="12:12" ht="16.5" customHeight="1">
      <c r="L230" s="396"/>
    </row>
    <row r="231" spans="12:12" ht="16.5" customHeight="1">
      <c r="L231" s="396"/>
    </row>
    <row r="232" spans="12:12" ht="16.5" customHeight="1">
      <c r="L232" s="396"/>
    </row>
    <row r="233" spans="12:12" ht="16.5" customHeight="1">
      <c r="L233" s="396"/>
    </row>
    <row r="234" spans="12:12" ht="16.5" customHeight="1">
      <c r="L234" s="396"/>
    </row>
    <row r="235" spans="12:12" ht="16.5" customHeight="1">
      <c r="L235" s="396"/>
    </row>
    <row r="236" spans="12:12" ht="16.5" customHeight="1">
      <c r="L236" s="396"/>
    </row>
    <row r="237" spans="12:12" ht="16.5" customHeight="1">
      <c r="L237" s="396"/>
    </row>
    <row r="238" spans="12:12" ht="16.5" customHeight="1">
      <c r="L238" s="396"/>
    </row>
    <row r="239" spans="12:12" ht="16.5" customHeight="1">
      <c r="L239" s="396"/>
    </row>
    <row r="240" spans="12:12" ht="16.5" customHeight="1">
      <c r="L240" s="396"/>
    </row>
    <row r="241" spans="12:12" ht="16.5" customHeight="1">
      <c r="L241" s="396"/>
    </row>
    <row r="242" spans="12:12" ht="16.5" customHeight="1">
      <c r="L242" s="396"/>
    </row>
    <row r="243" spans="12:12" ht="16.5" customHeight="1">
      <c r="L243" s="396"/>
    </row>
    <row r="244" spans="12:12" ht="16.5" customHeight="1">
      <c r="L244" s="396"/>
    </row>
    <row r="245" spans="12:12" ht="16.5" customHeight="1">
      <c r="L245" s="396"/>
    </row>
    <row r="246" spans="12:12" ht="16.5" customHeight="1">
      <c r="L246" s="396"/>
    </row>
    <row r="247" spans="12:12" ht="16.5" customHeight="1">
      <c r="L247" s="396"/>
    </row>
    <row r="248" spans="12:12" ht="16.5" customHeight="1">
      <c r="L248" s="396"/>
    </row>
    <row r="249" spans="12:12" ht="16.5" customHeight="1">
      <c r="L249" s="396"/>
    </row>
    <row r="250" spans="12:12" ht="16.5" customHeight="1">
      <c r="L250" s="396"/>
    </row>
    <row r="251" spans="12:12" ht="16.5" customHeight="1">
      <c r="L251" s="396"/>
    </row>
    <row r="252" spans="12:12" ht="16.5" customHeight="1">
      <c r="L252" s="396"/>
    </row>
    <row r="253" spans="12:12" ht="16.5" customHeight="1">
      <c r="L253" s="396"/>
    </row>
    <row r="254" spans="12:12" ht="16.5" customHeight="1">
      <c r="L254" s="396"/>
    </row>
    <row r="255" spans="12:12" ht="16.5" customHeight="1">
      <c r="L255" s="396"/>
    </row>
    <row r="256" spans="12:12" ht="16.5" customHeight="1">
      <c r="L256" s="396"/>
    </row>
    <row r="257" spans="12:12" ht="16.5" customHeight="1">
      <c r="L257" s="396"/>
    </row>
    <row r="258" spans="12:12" ht="16.5" customHeight="1">
      <c r="L258" s="396"/>
    </row>
    <row r="259" spans="12:12" ht="16.5" customHeight="1">
      <c r="L259" s="396"/>
    </row>
    <row r="260" spans="12:12" ht="16.5" customHeight="1">
      <c r="L260" s="396"/>
    </row>
    <row r="261" spans="12:12" ht="16.5" customHeight="1">
      <c r="L261" s="396"/>
    </row>
    <row r="262" spans="12:12" ht="16.5" customHeight="1">
      <c r="L262" s="396"/>
    </row>
    <row r="263" spans="12:12" ht="16.5" customHeight="1">
      <c r="L263" s="396"/>
    </row>
    <row r="264" spans="12:12" ht="16.5" customHeight="1">
      <c r="L264" s="396"/>
    </row>
    <row r="265" spans="12:12" ht="16.5" customHeight="1">
      <c r="L265" s="396"/>
    </row>
    <row r="266" spans="12:12" ht="16.5" customHeight="1">
      <c r="L266" s="396"/>
    </row>
    <row r="267" spans="12:12" ht="16.5" customHeight="1">
      <c r="L267" s="396"/>
    </row>
    <row r="268" spans="12:12" ht="16.5" customHeight="1">
      <c r="L268" s="396"/>
    </row>
    <row r="269" spans="12:12" ht="16.5" customHeight="1">
      <c r="L269" s="396"/>
    </row>
    <row r="270" spans="12:12" ht="16.5" customHeight="1">
      <c r="L270" s="396"/>
    </row>
    <row r="271" spans="12:12" ht="16.5" customHeight="1">
      <c r="L271" s="396"/>
    </row>
    <row r="272" spans="12:12" ht="16.5" customHeight="1">
      <c r="L272" s="396"/>
    </row>
    <row r="273" spans="12:12" ht="16.5" customHeight="1">
      <c r="L273" s="396"/>
    </row>
    <row r="274" spans="12:12" ht="16.5" customHeight="1">
      <c r="L274" s="396"/>
    </row>
    <row r="275" spans="12:12" ht="16.5" customHeight="1">
      <c r="L275" s="396"/>
    </row>
    <row r="276" spans="12:12" ht="16.5" customHeight="1">
      <c r="L276" s="396"/>
    </row>
    <row r="277" spans="12:12" ht="16.5" customHeight="1">
      <c r="L277" s="396"/>
    </row>
    <row r="278" spans="12:12" ht="16.5" customHeight="1">
      <c r="L278" s="396"/>
    </row>
    <row r="279" spans="12:12" ht="16.5" customHeight="1">
      <c r="L279" s="396"/>
    </row>
    <row r="280" spans="12:12" ht="16.5" customHeight="1">
      <c r="L280" s="396"/>
    </row>
    <row r="281" spans="12:12" ht="16.5" customHeight="1">
      <c r="L281" s="396"/>
    </row>
    <row r="282" spans="12:12" ht="16.5" customHeight="1">
      <c r="L282" s="396"/>
    </row>
    <row r="283" spans="12:12" ht="16.5" customHeight="1">
      <c r="L283" s="396"/>
    </row>
    <row r="284" spans="12:12" ht="16.5" customHeight="1">
      <c r="L284" s="396"/>
    </row>
    <row r="285" spans="12:12" ht="16.5" customHeight="1">
      <c r="L285" s="396"/>
    </row>
    <row r="286" spans="12:12" ht="16.5" customHeight="1">
      <c r="L286" s="396"/>
    </row>
    <row r="287" spans="12:12" ht="16.5" customHeight="1">
      <c r="L287" s="396"/>
    </row>
    <row r="288" spans="12:12" ht="16.5" customHeight="1">
      <c r="L288" s="396"/>
    </row>
    <row r="289" spans="12:12" ht="16.5" customHeight="1">
      <c r="L289" s="396"/>
    </row>
    <row r="290" spans="12:12" ht="16.5" customHeight="1">
      <c r="L290" s="396"/>
    </row>
    <row r="291" spans="12:12" ht="16.5" customHeight="1">
      <c r="L291" s="396"/>
    </row>
    <row r="292" spans="12:12" ht="16.5" customHeight="1">
      <c r="L292" s="396"/>
    </row>
    <row r="293" spans="12:12" ht="16.5" customHeight="1">
      <c r="L293" s="396"/>
    </row>
    <row r="294" spans="12:12" ht="16.5" customHeight="1">
      <c r="L294" s="396"/>
    </row>
    <row r="295" spans="12:12" ht="16.5" customHeight="1">
      <c r="L295" s="396"/>
    </row>
    <row r="296" spans="12:12" ht="16.5" customHeight="1">
      <c r="L296" s="396"/>
    </row>
    <row r="297" spans="12:12" ht="16.5" customHeight="1">
      <c r="L297" s="396"/>
    </row>
    <row r="298" spans="12:12" ht="16.5" customHeight="1">
      <c r="L298" s="396"/>
    </row>
    <row r="299" spans="12:12" ht="16.5" customHeight="1">
      <c r="L299" s="396"/>
    </row>
    <row r="300" spans="12:12" ht="16.5" customHeight="1">
      <c r="L300" s="396"/>
    </row>
    <row r="301" spans="12:12" ht="16.5" customHeight="1">
      <c r="L301" s="396"/>
    </row>
    <row r="302" spans="12:12" ht="16.5" customHeight="1">
      <c r="L302" s="396"/>
    </row>
    <row r="303" spans="12:12" ht="16.5" customHeight="1">
      <c r="L303" s="396"/>
    </row>
    <row r="304" spans="12:12" ht="16.5" customHeight="1">
      <c r="L304" s="396"/>
    </row>
    <row r="305" spans="12:12" ht="16.5" customHeight="1">
      <c r="L305" s="396"/>
    </row>
    <row r="306" spans="12:12" ht="16.5" customHeight="1">
      <c r="L306" s="396"/>
    </row>
    <row r="307" spans="12:12" ht="16.5" customHeight="1">
      <c r="L307" s="396"/>
    </row>
    <row r="308" spans="12:12" ht="16.5" customHeight="1">
      <c r="L308" s="396"/>
    </row>
    <row r="309" spans="12:12" ht="16.5" customHeight="1">
      <c r="L309" s="396"/>
    </row>
    <row r="310" spans="12:12" ht="16.5" customHeight="1">
      <c r="L310" s="396"/>
    </row>
    <row r="311" spans="12:12" ht="16.5" customHeight="1">
      <c r="L311" s="396"/>
    </row>
    <row r="312" spans="12:12" ht="16.5" customHeight="1">
      <c r="L312" s="396"/>
    </row>
    <row r="313" spans="12:12" ht="16.5" customHeight="1">
      <c r="L313" s="396"/>
    </row>
    <row r="314" spans="12:12" ht="16.5" customHeight="1">
      <c r="L314" s="396"/>
    </row>
    <row r="315" spans="12:12" ht="16.5" customHeight="1">
      <c r="L315" s="396"/>
    </row>
    <row r="316" spans="12:12" ht="16.5" customHeight="1">
      <c r="L316" s="396"/>
    </row>
    <row r="317" spans="12:12" ht="16.5" customHeight="1">
      <c r="L317" s="396"/>
    </row>
    <row r="318" spans="12:12" ht="16.5" customHeight="1">
      <c r="L318" s="396"/>
    </row>
    <row r="319" spans="12:12" ht="16.5" customHeight="1">
      <c r="L319" s="396"/>
    </row>
    <row r="320" spans="12:12" ht="16.5" customHeight="1">
      <c r="L320" s="396"/>
    </row>
    <row r="321" spans="12:12" ht="16.5" customHeight="1">
      <c r="L321" s="396"/>
    </row>
    <row r="322" spans="12:12" ht="16.5" customHeight="1">
      <c r="L322" s="396"/>
    </row>
    <row r="323" spans="12:12" ht="16.5" customHeight="1">
      <c r="L323" s="396"/>
    </row>
    <row r="324" spans="12:12" ht="16.5" customHeight="1">
      <c r="L324" s="396"/>
    </row>
    <row r="325" spans="12:12" ht="16.5" customHeight="1">
      <c r="L325" s="396"/>
    </row>
    <row r="326" spans="12:12" ht="16.5" customHeight="1">
      <c r="L326" s="396"/>
    </row>
    <row r="327" spans="12:12" ht="16.5" customHeight="1">
      <c r="L327" s="396"/>
    </row>
    <row r="328" spans="12:12" ht="16.5" customHeight="1">
      <c r="L328" s="396"/>
    </row>
    <row r="329" spans="12:12" ht="16.5" customHeight="1">
      <c r="L329" s="396"/>
    </row>
    <row r="330" spans="12:12" ht="16.5" customHeight="1">
      <c r="L330" s="396"/>
    </row>
    <row r="331" spans="12:12" ht="16.5" customHeight="1">
      <c r="L331" s="396"/>
    </row>
    <row r="332" spans="12:12" ht="16.5" customHeight="1">
      <c r="L332" s="396"/>
    </row>
    <row r="333" spans="12:12" ht="16.5" customHeight="1">
      <c r="L333" s="396"/>
    </row>
    <row r="334" spans="12:12" ht="16.5" customHeight="1">
      <c r="L334" s="396"/>
    </row>
    <row r="335" spans="12:12" ht="16.5" customHeight="1">
      <c r="L335" s="396"/>
    </row>
    <row r="336" spans="12:12" ht="16.5" customHeight="1">
      <c r="L336" s="396"/>
    </row>
    <row r="337" spans="12:12" ht="16.5" customHeight="1">
      <c r="L337" s="396"/>
    </row>
    <row r="338" spans="12:12" ht="16.5" customHeight="1">
      <c r="L338" s="396"/>
    </row>
    <row r="339" spans="12:12" ht="16.5" customHeight="1">
      <c r="L339" s="396"/>
    </row>
    <row r="340" spans="12:12" ht="16.5" customHeight="1">
      <c r="L340" s="396"/>
    </row>
    <row r="341" spans="12:12" ht="16.5" customHeight="1">
      <c r="L341" s="396"/>
    </row>
    <row r="342" spans="12:12" ht="16.5" customHeight="1">
      <c r="L342" s="396"/>
    </row>
    <row r="343" spans="12:12" ht="16.5" customHeight="1">
      <c r="L343" s="396"/>
    </row>
    <row r="344" spans="12:12" ht="16.5" customHeight="1">
      <c r="L344" s="396"/>
    </row>
    <row r="345" spans="12:12" ht="16.5" customHeight="1">
      <c r="L345" s="396"/>
    </row>
    <row r="346" spans="12:12" ht="16.5" customHeight="1">
      <c r="L346" s="396"/>
    </row>
    <row r="347" spans="12:12" ht="16.5" customHeight="1">
      <c r="L347" s="396"/>
    </row>
    <row r="348" spans="12:12" ht="16.5" customHeight="1">
      <c r="L348" s="396"/>
    </row>
    <row r="349" spans="12:12" ht="16.5" customHeight="1">
      <c r="L349" s="396"/>
    </row>
    <row r="350" spans="12:12" ht="16.5" customHeight="1">
      <c r="L350" s="396"/>
    </row>
    <row r="351" spans="12:12" ht="16.5" customHeight="1">
      <c r="L351" s="396"/>
    </row>
    <row r="352" spans="12:12" ht="16.5" customHeight="1">
      <c r="L352" s="396"/>
    </row>
    <row r="353" spans="12:12" ht="16.5" customHeight="1">
      <c r="L353" s="396"/>
    </row>
    <row r="354" spans="12:12" ht="16.5" customHeight="1">
      <c r="L354" s="396"/>
    </row>
    <row r="355" spans="12:12" ht="16.5" customHeight="1">
      <c r="L355" s="396"/>
    </row>
    <row r="356" spans="12:12" ht="16.5" customHeight="1">
      <c r="L356" s="396"/>
    </row>
    <row r="357" spans="12:12" ht="16.5" customHeight="1">
      <c r="L357" s="396"/>
    </row>
    <row r="358" spans="12:12" ht="16.5" customHeight="1">
      <c r="L358" s="396"/>
    </row>
    <row r="359" spans="12:12" ht="16.5" customHeight="1">
      <c r="L359" s="396"/>
    </row>
    <row r="360" spans="12:12" ht="16.5" customHeight="1">
      <c r="L360" s="396"/>
    </row>
    <row r="361" spans="12:12" ht="16.5" customHeight="1">
      <c r="L361" s="396"/>
    </row>
    <row r="362" spans="12:12" ht="16.5" customHeight="1">
      <c r="L362" s="396"/>
    </row>
    <row r="363" spans="12:12" ht="16.5" customHeight="1">
      <c r="L363" s="396"/>
    </row>
    <row r="364" spans="12:12" ht="16.5" customHeight="1">
      <c r="L364" s="396"/>
    </row>
    <row r="365" spans="12:12" ht="16.5" customHeight="1">
      <c r="L365" s="396"/>
    </row>
    <row r="366" spans="12:12" ht="16.5" customHeight="1">
      <c r="L366" s="396"/>
    </row>
    <row r="367" spans="12:12" ht="16.5" customHeight="1">
      <c r="L367" s="396"/>
    </row>
    <row r="368" spans="12:12" ht="16.5" customHeight="1">
      <c r="L368" s="396"/>
    </row>
    <row r="369" spans="12:12" ht="16.5" customHeight="1">
      <c r="L369" s="396"/>
    </row>
    <row r="370" spans="12:12" ht="16.5" customHeight="1">
      <c r="L370" s="396"/>
    </row>
    <row r="371" spans="12:12" ht="16.5" customHeight="1">
      <c r="L371" s="396"/>
    </row>
    <row r="372" spans="12:12" ht="16.5" customHeight="1">
      <c r="L372" s="396"/>
    </row>
    <row r="373" spans="12:12" ht="16.5" customHeight="1">
      <c r="L373" s="396"/>
    </row>
    <row r="374" spans="12:12" ht="16.5" customHeight="1">
      <c r="L374" s="396"/>
    </row>
    <row r="375" spans="12:12" ht="16.5" customHeight="1">
      <c r="L375" s="396"/>
    </row>
    <row r="376" spans="12:12" ht="16.5" customHeight="1">
      <c r="L376" s="396"/>
    </row>
    <row r="377" spans="12:12" ht="16.5" customHeight="1">
      <c r="L377" s="396"/>
    </row>
    <row r="378" spans="12:12" ht="16.5" customHeight="1">
      <c r="L378" s="396"/>
    </row>
    <row r="379" spans="12:12" ht="16.5" customHeight="1">
      <c r="L379" s="396"/>
    </row>
    <row r="380" spans="12:12" ht="16.5" customHeight="1">
      <c r="L380" s="396"/>
    </row>
    <row r="381" spans="12:12" ht="16.5" customHeight="1">
      <c r="L381" s="396"/>
    </row>
    <row r="382" spans="12:12" ht="16.5" customHeight="1">
      <c r="L382" s="396"/>
    </row>
    <row r="383" spans="12:12" ht="16.5" customHeight="1">
      <c r="L383" s="396"/>
    </row>
    <row r="384" spans="12:12" ht="16.5" customHeight="1">
      <c r="L384" s="396"/>
    </row>
    <row r="385" spans="12:12" ht="16.5" customHeight="1">
      <c r="L385" s="396"/>
    </row>
    <row r="386" spans="12:12" ht="16.5" customHeight="1">
      <c r="L386" s="396"/>
    </row>
    <row r="387" spans="12:12" ht="16.5" customHeight="1">
      <c r="L387" s="396"/>
    </row>
    <row r="388" spans="12:12" ht="16.5" customHeight="1">
      <c r="L388" s="396"/>
    </row>
    <row r="389" spans="12:12" ht="16.5" customHeight="1">
      <c r="L389" s="396"/>
    </row>
    <row r="390" spans="12:12" ht="16.5" customHeight="1">
      <c r="L390" s="396"/>
    </row>
    <row r="391" spans="12:12" ht="16.5" customHeight="1">
      <c r="L391" s="396"/>
    </row>
    <row r="392" spans="12:12" ht="16.5" customHeight="1">
      <c r="L392" s="396"/>
    </row>
    <row r="393" spans="12:12" ht="16.5" customHeight="1">
      <c r="L393" s="396"/>
    </row>
    <row r="394" spans="12:12" ht="16.5" customHeight="1">
      <c r="L394" s="396"/>
    </row>
    <row r="395" spans="12:12" ht="16.5" customHeight="1">
      <c r="L395" s="396"/>
    </row>
    <row r="396" spans="12:12" ht="16.5" customHeight="1">
      <c r="L396" s="396"/>
    </row>
    <row r="397" spans="12:12" ht="16.5" customHeight="1">
      <c r="L397" s="396"/>
    </row>
    <row r="398" spans="12:12" ht="16.5" customHeight="1">
      <c r="L398" s="396"/>
    </row>
    <row r="399" spans="12:12" ht="16.5" customHeight="1">
      <c r="L399" s="396"/>
    </row>
    <row r="400" spans="12:12" ht="16.5" customHeight="1">
      <c r="L400" s="396"/>
    </row>
    <row r="401" spans="12:12" ht="16.5" customHeight="1">
      <c r="L401" s="396"/>
    </row>
    <row r="402" spans="12:12" ht="16.5" customHeight="1">
      <c r="L402" s="396"/>
    </row>
    <row r="403" spans="12:12" ht="16.5" customHeight="1">
      <c r="L403" s="396"/>
    </row>
    <row r="404" spans="12:12" ht="16.5" customHeight="1">
      <c r="L404" s="396"/>
    </row>
    <row r="405" spans="12:12" ht="16.5" customHeight="1">
      <c r="L405" s="396"/>
    </row>
    <row r="406" spans="12:12" ht="16.5" customHeight="1">
      <c r="L406" s="396"/>
    </row>
    <row r="407" spans="12:12" ht="16.5" customHeight="1">
      <c r="L407" s="396"/>
    </row>
    <row r="408" spans="12:12" ht="16.5" customHeight="1">
      <c r="L408" s="396"/>
    </row>
    <row r="409" spans="12:12" ht="16.5" customHeight="1">
      <c r="L409" s="396"/>
    </row>
    <row r="410" spans="12:12" ht="16.5" customHeight="1">
      <c r="L410" s="396"/>
    </row>
    <row r="411" spans="12:12" ht="16.5" customHeight="1">
      <c r="L411" s="396"/>
    </row>
    <row r="412" spans="12:12" ht="16.5" customHeight="1">
      <c r="L412" s="396"/>
    </row>
    <row r="413" spans="12:12" ht="16.5" customHeight="1">
      <c r="L413" s="396"/>
    </row>
    <row r="414" spans="12:12" ht="16.5" customHeight="1">
      <c r="L414" s="396"/>
    </row>
    <row r="415" spans="12:12" ht="16.5" customHeight="1">
      <c r="L415" s="396"/>
    </row>
    <row r="416" spans="12:12" ht="16.5" customHeight="1">
      <c r="L416" s="396"/>
    </row>
    <row r="417" spans="12:12" ht="16.5" customHeight="1">
      <c r="L417" s="396"/>
    </row>
    <row r="418" spans="12:12" ht="16.5" customHeight="1">
      <c r="L418" s="396"/>
    </row>
    <row r="419" spans="12:12" ht="16.5" customHeight="1">
      <c r="L419" s="396"/>
    </row>
    <row r="420" spans="12:12" ht="16.5" customHeight="1">
      <c r="L420" s="396"/>
    </row>
    <row r="421" spans="12:12" ht="16.5" customHeight="1">
      <c r="L421" s="396"/>
    </row>
    <row r="422" spans="12:12" ht="16.5" customHeight="1">
      <c r="L422" s="396"/>
    </row>
    <row r="423" spans="12:12" ht="16.5" customHeight="1">
      <c r="L423" s="396"/>
    </row>
    <row r="424" spans="12:12" ht="16.5" customHeight="1">
      <c r="L424" s="396"/>
    </row>
    <row r="425" spans="12:12" ht="16.5" customHeight="1">
      <c r="L425" s="396"/>
    </row>
    <row r="426" spans="12:12" ht="16.5" customHeight="1">
      <c r="L426" s="396"/>
    </row>
    <row r="427" spans="12:12" ht="16.5" customHeight="1">
      <c r="L427" s="396"/>
    </row>
    <row r="428" spans="12:12" ht="16.5" customHeight="1">
      <c r="L428" s="396"/>
    </row>
    <row r="429" spans="12:12" ht="16.5" customHeight="1">
      <c r="L429" s="396"/>
    </row>
    <row r="430" spans="12:12" ht="16.5" customHeight="1">
      <c r="L430" s="396"/>
    </row>
    <row r="431" spans="12:12" ht="16.5" customHeight="1">
      <c r="L431" s="396"/>
    </row>
    <row r="432" spans="12:12" ht="16.5" customHeight="1">
      <c r="L432" s="396"/>
    </row>
    <row r="433" spans="12:12" ht="16.5" customHeight="1">
      <c r="L433" s="396"/>
    </row>
    <row r="434" spans="12:12" ht="16.5" customHeight="1">
      <c r="L434" s="396"/>
    </row>
    <row r="435" spans="12:12" ht="16.5" customHeight="1">
      <c r="L435" s="396"/>
    </row>
    <row r="436" spans="12:12" ht="16.5" customHeight="1">
      <c r="L436" s="396"/>
    </row>
    <row r="437" spans="12:12" ht="16.5" customHeight="1">
      <c r="L437" s="396"/>
    </row>
    <row r="438" spans="12:12" ht="16.5" customHeight="1">
      <c r="L438" s="396"/>
    </row>
    <row r="439" spans="12:12" ht="16.5" customHeight="1">
      <c r="L439" s="396"/>
    </row>
    <row r="440" spans="12:12" ht="16.5" customHeight="1">
      <c r="L440" s="396"/>
    </row>
    <row r="441" spans="12:12" ht="16.5" customHeight="1">
      <c r="L441" s="396"/>
    </row>
    <row r="442" spans="12:12" ht="16.5" customHeight="1">
      <c r="L442" s="396"/>
    </row>
    <row r="443" spans="12:12" ht="16.5" customHeight="1">
      <c r="L443" s="396"/>
    </row>
    <row r="444" spans="12:12" ht="16.5" customHeight="1">
      <c r="L444" s="396"/>
    </row>
    <row r="445" spans="12:12" ht="16.5" customHeight="1">
      <c r="L445" s="396"/>
    </row>
    <row r="446" spans="12:12" ht="16.5" customHeight="1">
      <c r="L446" s="396"/>
    </row>
    <row r="447" spans="12:12" ht="16.5" customHeight="1">
      <c r="L447" s="396"/>
    </row>
    <row r="448" spans="12:12" ht="16.5" customHeight="1">
      <c r="L448" s="396"/>
    </row>
    <row r="449" spans="12:12" ht="16.5" customHeight="1">
      <c r="L449" s="396"/>
    </row>
    <row r="450" spans="12:12" ht="16.5" customHeight="1">
      <c r="L450" s="396"/>
    </row>
    <row r="451" spans="12:12" ht="16.5" customHeight="1">
      <c r="L451" s="396"/>
    </row>
    <row r="452" spans="12:12" ht="16.5" customHeight="1">
      <c r="L452" s="396"/>
    </row>
    <row r="453" spans="12:12" ht="16.5" customHeight="1">
      <c r="L453" s="396"/>
    </row>
    <row r="454" spans="12:12" ht="16.5" customHeight="1">
      <c r="L454" s="396"/>
    </row>
    <row r="455" spans="12:12" ht="16.5" customHeight="1">
      <c r="L455" s="396"/>
    </row>
    <row r="456" spans="12:12" ht="16.5" customHeight="1">
      <c r="L456" s="396"/>
    </row>
    <row r="457" spans="12:12" ht="16.5" customHeight="1">
      <c r="L457" s="396"/>
    </row>
    <row r="458" spans="12:12" ht="16.5" customHeight="1">
      <c r="L458" s="396"/>
    </row>
    <row r="459" spans="12:12" ht="16.5" customHeight="1">
      <c r="L459" s="396"/>
    </row>
    <row r="460" spans="12:12" ht="16.5" customHeight="1">
      <c r="L460" s="396"/>
    </row>
    <row r="461" spans="12:12" ht="16.5" customHeight="1">
      <c r="L461" s="396"/>
    </row>
    <row r="462" spans="12:12" ht="16.5" customHeight="1">
      <c r="L462" s="396"/>
    </row>
    <row r="463" spans="12:12" ht="16.5" customHeight="1">
      <c r="L463" s="396"/>
    </row>
    <row r="464" spans="12:12" ht="16.5" customHeight="1">
      <c r="L464" s="396"/>
    </row>
    <row r="465" spans="12:12" ht="16.5" customHeight="1">
      <c r="L465" s="396"/>
    </row>
    <row r="466" spans="12:12" ht="16.5" customHeight="1">
      <c r="L466" s="396"/>
    </row>
    <row r="467" spans="12:12" ht="16.5" customHeight="1">
      <c r="L467" s="396"/>
    </row>
    <row r="468" spans="12:12" ht="16.5" customHeight="1">
      <c r="L468" s="396"/>
    </row>
    <row r="469" spans="12:12" ht="16.5" customHeight="1">
      <c r="L469" s="396"/>
    </row>
    <row r="470" spans="12:12" ht="16.5" customHeight="1">
      <c r="L470" s="396"/>
    </row>
    <row r="471" spans="12:12" ht="16.5" customHeight="1">
      <c r="L471" s="396"/>
    </row>
    <row r="472" spans="12:12" ht="16.5" customHeight="1">
      <c r="L472" s="396"/>
    </row>
    <row r="473" spans="12:12" ht="16.5" customHeight="1">
      <c r="L473" s="396"/>
    </row>
    <row r="474" spans="12:12" ht="16.5" customHeight="1">
      <c r="L474" s="396"/>
    </row>
    <row r="475" spans="12:12" ht="16.5" customHeight="1">
      <c r="L475" s="396"/>
    </row>
    <row r="476" spans="12:12" ht="16.5" customHeight="1">
      <c r="L476" s="396"/>
    </row>
    <row r="477" spans="12:12" ht="16.5" customHeight="1">
      <c r="L477" s="396"/>
    </row>
    <row r="478" spans="12:12" ht="16.5" customHeight="1">
      <c r="L478" s="396"/>
    </row>
    <row r="479" spans="12:12" ht="16.5" customHeight="1">
      <c r="L479" s="396"/>
    </row>
    <row r="480" spans="12:12" ht="16.5" customHeight="1">
      <c r="L480" s="396"/>
    </row>
    <row r="481" spans="12:12" ht="16.5" customHeight="1">
      <c r="L481" s="396"/>
    </row>
    <row r="482" spans="12:12" ht="16.5" customHeight="1">
      <c r="L482" s="396"/>
    </row>
    <row r="483" spans="12:12" ht="16.5" customHeight="1">
      <c r="L483" s="396"/>
    </row>
    <row r="484" spans="12:12" ht="16.5" customHeight="1">
      <c r="L484" s="396"/>
    </row>
    <row r="485" spans="12:12" ht="16.5" customHeight="1">
      <c r="L485" s="396"/>
    </row>
    <row r="486" spans="12:12" ht="16.5" customHeight="1">
      <c r="L486" s="396"/>
    </row>
    <row r="487" spans="12:12" ht="16.5" customHeight="1">
      <c r="L487" s="396"/>
    </row>
    <row r="488" spans="12:12" ht="16.5" customHeight="1">
      <c r="L488" s="396"/>
    </row>
    <row r="489" spans="12:12" ht="16.5" customHeight="1">
      <c r="L489" s="396"/>
    </row>
    <row r="490" spans="12:12" ht="16.5" customHeight="1">
      <c r="L490" s="396"/>
    </row>
    <row r="491" spans="12:12" ht="16.5" customHeight="1">
      <c r="L491" s="396"/>
    </row>
    <row r="492" spans="12:12" ht="16.5" customHeight="1">
      <c r="L492" s="396"/>
    </row>
    <row r="493" spans="12:12" ht="16.5" customHeight="1">
      <c r="L493" s="396"/>
    </row>
    <row r="494" spans="12:12" ht="16.5" customHeight="1">
      <c r="L494" s="396"/>
    </row>
    <row r="495" spans="12:12" ht="16.5" customHeight="1">
      <c r="L495" s="396"/>
    </row>
    <row r="496" spans="12:12" ht="16.5" customHeight="1">
      <c r="L496" s="396"/>
    </row>
    <row r="497" spans="12:12" ht="16.5" customHeight="1">
      <c r="L497" s="396"/>
    </row>
    <row r="498" spans="12:12" ht="16.5" customHeight="1">
      <c r="L498" s="396"/>
    </row>
    <row r="499" spans="12:12" ht="16.5" customHeight="1">
      <c r="L499" s="396"/>
    </row>
    <row r="500" spans="12:12" ht="16.5" customHeight="1">
      <c r="L500" s="396"/>
    </row>
    <row r="501" spans="12:12" ht="16.5" customHeight="1">
      <c r="L501" s="396"/>
    </row>
    <row r="502" spans="12:12" ht="16.5" customHeight="1">
      <c r="L502" s="396"/>
    </row>
    <row r="503" spans="12:12" ht="16.5" customHeight="1">
      <c r="L503" s="396"/>
    </row>
    <row r="504" spans="12:12" ht="16.5" customHeight="1">
      <c r="L504" s="396"/>
    </row>
    <row r="505" spans="12:12" ht="16.5" customHeight="1">
      <c r="L505" s="396"/>
    </row>
    <row r="506" spans="12:12" ht="16.5" customHeight="1">
      <c r="L506" s="396"/>
    </row>
    <row r="507" spans="12:12" ht="16.5" customHeight="1">
      <c r="L507" s="396"/>
    </row>
    <row r="508" spans="12:12" ht="16.5" customHeight="1">
      <c r="L508" s="396"/>
    </row>
    <row r="509" spans="12:12" ht="16.5" customHeight="1">
      <c r="L509" s="396"/>
    </row>
    <row r="510" spans="12:12" ht="16.5" customHeight="1">
      <c r="L510" s="396"/>
    </row>
    <row r="511" spans="12:12" ht="16.5" customHeight="1">
      <c r="L511" s="396"/>
    </row>
    <row r="512" spans="12:12" ht="16.5" customHeight="1">
      <c r="L512" s="396"/>
    </row>
    <row r="513" spans="12:12" ht="16.5" customHeight="1">
      <c r="L513" s="396"/>
    </row>
    <row r="514" spans="12:12" ht="16.5" customHeight="1">
      <c r="L514" s="396"/>
    </row>
    <row r="515" spans="12:12" ht="16.5" customHeight="1">
      <c r="L515" s="396"/>
    </row>
    <row r="516" spans="12:12" ht="16.5" customHeight="1">
      <c r="L516" s="396"/>
    </row>
    <row r="517" spans="12:12" ht="16.5" customHeight="1">
      <c r="L517" s="396"/>
    </row>
    <row r="518" spans="12:12" ht="16.5" customHeight="1">
      <c r="L518" s="396"/>
    </row>
    <row r="519" spans="12:12" ht="16.5" customHeight="1">
      <c r="L519" s="396"/>
    </row>
    <row r="520" spans="12:12" ht="16.5" customHeight="1">
      <c r="L520" s="396"/>
    </row>
    <row r="521" spans="12:12" ht="16.5" customHeight="1">
      <c r="L521" s="396"/>
    </row>
    <row r="522" spans="12:12" ht="16.5" customHeight="1">
      <c r="L522" s="396"/>
    </row>
    <row r="523" spans="12:12" ht="16.5" customHeight="1">
      <c r="L523" s="396"/>
    </row>
    <row r="524" spans="12:12" ht="16.5" customHeight="1">
      <c r="L524" s="396"/>
    </row>
    <row r="525" spans="12:12" ht="16.5" customHeight="1">
      <c r="L525" s="396"/>
    </row>
    <row r="526" spans="12:12" ht="16.5" customHeight="1">
      <c r="L526" s="396"/>
    </row>
    <row r="527" spans="12:12" ht="16.5" customHeight="1">
      <c r="L527" s="396"/>
    </row>
    <row r="528" spans="12:12" ht="16.5" customHeight="1">
      <c r="L528" s="396"/>
    </row>
    <row r="529" spans="12:12" ht="16.5" customHeight="1">
      <c r="L529" s="396"/>
    </row>
    <row r="530" spans="12:12" ht="16.5" customHeight="1">
      <c r="L530" s="396"/>
    </row>
    <row r="531" spans="12:12" ht="16.5" customHeight="1">
      <c r="L531" s="396"/>
    </row>
    <row r="532" spans="12:12" ht="16.5" customHeight="1">
      <c r="L532" s="396"/>
    </row>
    <row r="533" spans="12:12" ht="16.5" customHeight="1">
      <c r="L533" s="396"/>
    </row>
    <row r="534" spans="12:12" ht="16.5" customHeight="1">
      <c r="L534" s="396"/>
    </row>
    <row r="535" spans="12:12" ht="16.5" customHeight="1">
      <c r="L535" s="396"/>
    </row>
    <row r="536" spans="12:12" ht="16.5" customHeight="1">
      <c r="L536" s="396"/>
    </row>
    <row r="537" spans="12:12" ht="16.5" customHeight="1">
      <c r="L537" s="396"/>
    </row>
    <row r="538" spans="12:12" ht="16.5" customHeight="1">
      <c r="L538" s="396"/>
    </row>
    <row r="539" spans="12:12" ht="16.5" customHeight="1">
      <c r="L539" s="396"/>
    </row>
    <row r="540" spans="12:12" ht="16.5" customHeight="1">
      <c r="L540" s="396"/>
    </row>
    <row r="541" spans="12:12" ht="16.5" customHeight="1">
      <c r="L541" s="396"/>
    </row>
    <row r="542" spans="12:12" ht="16.5" customHeight="1">
      <c r="L542" s="396"/>
    </row>
    <row r="543" spans="12:12" ht="16.5" customHeight="1">
      <c r="L543" s="396"/>
    </row>
    <row r="544" spans="12:12" ht="16.5" customHeight="1">
      <c r="L544" s="396"/>
    </row>
    <row r="545" spans="12:12" ht="16.5" customHeight="1">
      <c r="L545" s="396"/>
    </row>
    <row r="546" spans="12:12" ht="16.5" customHeight="1">
      <c r="L546" s="396"/>
    </row>
    <row r="547" spans="12:12" ht="16.5" customHeight="1">
      <c r="L547" s="396"/>
    </row>
    <row r="548" spans="12:12" ht="16.5" customHeight="1">
      <c r="L548" s="396"/>
    </row>
    <row r="549" spans="12:12" ht="16.5" customHeight="1">
      <c r="L549" s="396"/>
    </row>
    <row r="550" spans="12:12" ht="16.5" customHeight="1">
      <c r="L550" s="396"/>
    </row>
    <row r="551" spans="12:12" ht="16.5" customHeight="1">
      <c r="L551" s="396"/>
    </row>
    <row r="552" spans="12:12" ht="16.5" customHeight="1">
      <c r="L552" s="396"/>
    </row>
    <row r="553" spans="12:12" ht="16.5" customHeight="1">
      <c r="L553" s="396"/>
    </row>
    <row r="554" spans="12:12" ht="16.5" customHeight="1">
      <c r="L554" s="396"/>
    </row>
    <row r="555" spans="12:12" ht="16.5" customHeight="1">
      <c r="L555" s="396"/>
    </row>
    <row r="556" spans="12:12" ht="16.5" customHeight="1">
      <c r="L556" s="396"/>
    </row>
    <row r="557" spans="12:12" ht="16.5" customHeight="1">
      <c r="L557" s="396"/>
    </row>
    <row r="558" spans="12:12" ht="16.5" customHeight="1">
      <c r="L558" s="396"/>
    </row>
    <row r="559" spans="12:12" ht="16.5" customHeight="1">
      <c r="L559" s="396"/>
    </row>
    <row r="560" spans="12:12" ht="16.5" customHeight="1">
      <c r="L560" s="396"/>
    </row>
    <row r="561" spans="12:12" ht="16.5" customHeight="1">
      <c r="L561" s="396"/>
    </row>
    <row r="562" spans="12:12" ht="16.5" customHeight="1">
      <c r="L562" s="396"/>
    </row>
    <row r="563" spans="12:12" ht="16.5" customHeight="1">
      <c r="L563" s="396"/>
    </row>
    <row r="564" spans="12:12" ht="16.5" customHeight="1">
      <c r="L564" s="396"/>
    </row>
    <row r="565" spans="12:12" ht="16.5" customHeight="1">
      <c r="L565" s="396"/>
    </row>
    <row r="566" spans="12:12" ht="16.5" customHeight="1">
      <c r="L566" s="396"/>
    </row>
    <row r="567" spans="12:12" ht="16.5" customHeight="1">
      <c r="L567" s="396"/>
    </row>
    <row r="568" spans="12:12" ht="16.5" customHeight="1">
      <c r="L568" s="396"/>
    </row>
    <row r="569" spans="12:12" ht="16.5" customHeight="1">
      <c r="L569" s="396"/>
    </row>
    <row r="570" spans="12:12" ht="16.5" customHeight="1">
      <c r="L570" s="396"/>
    </row>
    <row r="571" spans="12:12" ht="16.5" customHeight="1">
      <c r="L571" s="396"/>
    </row>
    <row r="572" spans="12:12" ht="16.5" customHeight="1">
      <c r="L572" s="396"/>
    </row>
    <row r="573" spans="12:12" ht="16.5" customHeight="1">
      <c r="L573" s="396"/>
    </row>
    <row r="574" spans="12:12" ht="16.5" customHeight="1">
      <c r="L574" s="396"/>
    </row>
    <row r="575" spans="12:12" ht="16.5" customHeight="1">
      <c r="L575" s="396"/>
    </row>
    <row r="576" spans="12:12" ht="16.5" customHeight="1">
      <c r="L576" s="396"/>
    </row>
    <row r="577" spans="12:12" ht="16.5" customHeight="1">
      <c r="L577" s="396"/>
    </row>
    <row r="578" spans="12:12" ht="16.5" customHeight="1">
      <c r="L578" s="396"/>
    </row>
    <row r="579" spans="12:12" ht="16.5" customHeight="1">
      <c r="L579" s="396"/>
    </row>
    <row r="580" spans="12:12" ht="16.5" customHeight="1">
      <c r="L580" s="396"/>
    </row>
    <row r="581" spans="12:12" ht="16.5" customHeight="1">
      <c r="L581" s="396"/>
    </row>
    <row r="582" spans="12:12" ht="16.5" customHeight="1">
      <c r="L582" s="396"/>
    </row>
    <row r="583" spans="12:12" ht="16.5" customHeight="1">
      <c r="L583" s="396"/>
    </row>
    <row r="584" spans="12:12" ht="16.5" customHeight="1">
      <c r="L584" s="396"/>
    </row>
    <row r="585" spans="12:12" ht="16.5" customHeight="1">
      <c r="L585" s="396"/>
    </row>
    <row r="586" spans="12:12" ht="16.5" customHeight="1">
      <c r="L586" s="396"/>
    </row>
    <row r="587" spans="12:12" ht="16.5" customHeight="1">
      <c r="L587" s="396"/>
    </row>
    <row r="588" spans="12:12" ht="16.5" customHeight="1">
      <c r="L588" s="396"/>
    </row>
    <row r="589" spans="12:12" ht="16.5" customHeight="1">
      <c r="L589" s="396"/>
    </row>
    <row r="590" spans="12:12" ht="16.5" customHeight="1">
      <c r="L590" s="396"/>
    </row>
    <row r="591" spans="12:12" ht="16.5" customHeight="1">
      <c r="L591" s="396"/>
    </row>
    <row r="592" spans="12:12" ht="16.5" customHeight="1">
      <c r="L592" s="396"/>
    </row>
    <row r="593" spans="12:12" ht="16.5" customHeight="1">
      <c r="L593" s="396"/>
    </row>
    <row r="594" spans="12:12" ht="16.5" customHeight="1">
      <c r="L594" s="396"/>
    </row>
    <row r="595" spans="12:12" ht="16.5" customHeight="1">
      <c r="L595" s="396"/>
    </row>
    <row r="596" spans="12:12" ht="16.5" customHeight="1">
      <c r="L596" s="396"/>
    </row>
    <row r="597" spans="12:12" ht="16.5" customHeight="1">
      <c r="L597" s="396"/>
    </row>
    <row r="598" spans="12:12" ht="16.5" customHeight="1">
      <c r="L598" s="396"/>
    </row>
    <row r="599" spans="12:12" ht="16.5" customHeight="1">
      <c r="L599" s="396"/>
    </row>
    <row r="600" spans="12:12" ht="16.149999999999999" customHeight="1">
      <c r="L600" s="396"/>
    </row>
    <row r="601" spans="12:12" ht="16.149999999999999" customHeight="1">
      <c r="L601" s="396"/>
    </row>
    <row r="602" spans="12:12" ht="14.25" customHeight="1">
      <c r="L602" s="396"/>
    </row>
    <row r="603" spans="12:12" ht="16.149999999999999" customHeight="1">
      <c r="L603" s="396"/>
    </row>
    <row r="604" spans="12:12" ht="16.149999999999999" customHeight="1">
      <c r="L604" s="396"/>
    </row>
    <row r="605" spans="12:12" ht="16.149999999999999" customHeight="1">
      <c r="L605" s="396"/>
    </row>
    <row r="606" spans="12:12" ht="16.149999999999999" customHeight="1">
      <c r="L606" s="396"/>
    </row>
    <row r="607" spans="12:12" ht="16.149999999999999" customHeight="1">
      <c r="L607" s="396"/>
    </row>
    <row r="608" spans="12:12" ht="16.149999999999999" customHeight="1">
      <c r="L608" s="396"/>
    </row>
    <row r="609" spans="12:12" ht="16.149999999999999" customHeight="1">
      <c r="L609" s="396"/>
    </row>
    <row r="610" spans="12:12" ht="16.149999999999999" customHeight="1">
      <c r="L610" s="396"/>
    </row>
    <row r="611" spans="12:12" ht="16.149999999999999" customHeight="1">
      <c r="L611" s="396"/>
    </row>
    <row r="612" spans="12:12" ht="16.149999999999999" customHeight="1">
      <c r="L612" s="396"/>
    </row>
    <row r="613" spans="12:12" ht="16.5" customHeight="1">
      <c r="L613" s="396"/>
    </row>
    <row r="614" spans="12:12" ht="16.5" customHeight="1">
      <c r="L614" s="396"/>
    </row>
    <row r="615" spans="12:12" ht="16.5" customHeight="1">
      <c r="L615" s="396"/>
    </row>
    <row r="616" spans="12:12" ht="16.5" customHeight="1">
      <c r="L616" s="396"/>
    </row>
    <row r="617" spans="12:12" ht="16.5" customHeight="1">
      <c r="L617" s="396"/>
    </row>
    <row r="618" spans="12:12" ht="16.5" customHeight="1">
      <c r="L618" s="396"/>
    </row>
    <row r="619" spans="12:12" ht="16.5" customHeight="1">
      <c r="L619" s="396"/>
    </row>
    <row r="620" spans="12:12" ht="16.5" customHeight="1">
      <c r="L620" s="396"/>
    </row>
    <row r="621" spans="12:12" ht="16.5" customHeight="1">
      <c r="L621" s="396"/>
    </row>
    <row r="622" spans="12:12" ht="16.5" customHeight="1">
      <c r="L622" s="396"/>
    </row>
    <row r="623" spans="12:12" ht="16.5" customHeight="1">
      <c r="L623" s="396"/>
    </row>
    <row r="624" spans="12:12" ht="16.5" customHeight="1">
      <c r="L624" s="396"/>
    </row>
    <row r="625" spans="12:12" ht="16.5" customHeight="1">
      <c r="L625" s="396"/>
    </row>
    <row r="626" spans="12:12" ht="16.5" customHeight="1">
      <c r="L626" s="396"/>
    </row>
    <row r="627" spans="12:12" ht="16.5" customHeight="1">
      <c r="L627" s="396"/>
    </row>
    <row r="628" spans="12:12" ht="16.5" customHeight="1">
      <c r="L628" s="396"/>
    </row>
    <row r="629" spans="12:12" ht="16.5" customHeight="1">
      <c r="L629" s="396"/>
    </row>
    <row r="630" spans="12:12" ht="16.5" customHeight="1">
      <c r="L630" s="396"/>
    </row>
    <row r="631" spans="12:12" ht="16.5" customHeight="1">
      <c r="L631" s="396"/>
    </row>
    <row r="632" spans="12:12" ht="16.5" customHeight="1">
      <c r="L632" s="396"/>
    </row>
    <row r="633" spans="12:12" ht="16.5" customHeight="1">
      <c r="L633" s="396"/>
    </row>
    <row r="634" spans="12:12" ht="16.5" customHeight="1">
      <c r="L634" s="396"/>
    </row>
    <row r="635" spans="12:12" ht="16.5" customHeight="1">
      <c r="L635" s="396"/>
    </row>
    <row r="636" spans="12:12" ht="16.5" customHeight="1">
      <c r="L636" s="396"/>
    </row>
    <row r="637" spans="12:12" ht="16.5" customHeight="1">
      <c r="L637" s="396"/>
    </row>
    <row r="638" spans="12:12" ht="16.5" customHeight="1">
      <c r="L638" s="396"/>
    </row>
    <row r="639" spans="12:12" ht="16.5" customHeight="1">
      <c r="L639" s="396"/>
    </row>
    <row r="640" spans="12:12" ht="16.5" customHeight="1">
      <c r="L640" s="396"/>
    </row>
    <row r="641" spans="12:12" ht="16.5" customHeight="1">
      <c r="L641" s="396"/>
    </row>
    <row r="642" spans="12:12" ht="16.5" customHeight="1">
      <c r="L642" s="396"/>
    </row>
    <row r="643" spans="12:12" ht="16.5" customHeight="1">
      <c r="L643" s="396"/>
    </row>
    <row r="644" spans="12:12" ht="16.5" customHeight="1">
      <c r="L644" s="396"/>
    </row>
    <row r="645" spans="12:12" ht="16.5" customHeight="1">
      <c r="L645" s="396"/>
    </row>
    <row r="646" spans="12:12" ht="16.5" customHeight="1">
      <c r="L646" s="396"/>
    </row>
    <row r="647" spans="12:12" ht="16.5" customHeight="1">
      <c r="L647" s="396"/>
    </row>
    <row r="648" spans="12:12" ht="16.5" customHeight="1">
      <c r="L648" s="396"/>
    </row>
    <row r="649" spans="12:12" ht="16.5" customHeight="1">
      <c r="L649" s="396"/>
    </row>
    <row r="650" spans="12:12" ht="16.5" customHeight="1">
      <c r="L650" s="396"/>
    </row>
    <row r="651" spans="12:12" ht="16.5" customHeight="1">
      <c r="L651" s="396"/>
    </row>
    <row r="652" spans="12:12" ht="16.5" customHeight="1">
      <c r="L652" s="396"/>
    </row>
    <row r="653" spans="12:12" ht="16.5" customHeight="1">
      <c r="L653" s="396"/>
    </row>
    <row r="654" spans="12:12" ht="16.5" customHeight="1">
      <c r="L654" s="396"/>
    </row>
    <row r="655" spans="12:12" ht="16.5" customHeight="1">
      <c r="L655" s="396"/>
    </row>
    <row r="656" spans="12:12" ht="16.5" customHeight="1">
      <c r="L656" s="396"/>
    </row>
    <row r="657" spans="12:12" ht="16.5" customHeight="1">
      <c r="L657" s="396"/>
    </row>
    <row r="658" spans="12:12" ht="16.5" customHeight="1">
      <c r="L658" s="396"/>
    </row>
    <row r="659" spans="12:12" ht="16.5" customHeight="1">
      <c r="L659" s="396"/>
    </row>
    <row r="660" spans="12:12" ht="16.5" customHeight="1">
      <c r="L660" s="396"/>
    </row>
    <row r="661" spans="12:12" ht="16.5" customHeight="1">
      <c r="L661" s="396"/>
    </row>
    <row r="662" spans="12:12" ht="16.5" customHeight="1">
      <c r="L662" s="396"/>
    </row>
    <row r="663" spans="12:12" ht="16.5" customHeight="1">
      <c r="L663" s="396"/>
    </row>
    <row r="664" spans="12:12" ht="16.5" customHeight="1">
      <c r="L664" s="396"/>
    </row>
    <row r="665" spans="12:12" ht="16.5" customHeight="1">
      <c r="L665" s="396"/>
    </row>
    <row r="666" spans="12:12" ht="16.5" customHeight="1">
      <c r="L666" s="396"/>
    </row>
    <row r="667" spans="12:12" ht="16.5" customHeight="1">
      <c r="L667" s="396"/>
    </row>
    <row r="668" spans="12:12" ht="16.5" customHeight="1">
      <c r="L668" s="396"/>
    </row>
    <row r="669" spans="12:12" ht="16.5" customHeight="1">
      <c r="L669" s="396"/>
    </row>
    <row r="670" spans="12:12" ht="16.5" customHeight="1">
      <c r="L670" s="396"/>
    </row>
    <row r="671" spans="12:12" ht="16.5" customHeight="1">
      <c r="L671" s="396"/>
    </row>
    <row r="672" spans="12:12" ht="16.5" customHeight="1">
      <c r="L672" s="396"/>
    </row>
    <row r="673" spans="12:12" ht="16.5" customHeight="1">
      <c r="L673" s="396"/>
    </row>
    <row r="674" spans="12:12" ht="16.5" customHeight="1">
      <c r="L674" s="396"/>
    </row>
    <row r="675" spans="12:12" ht="16.5" customHeight="1">
      <c r="L675" s="396"/>
    </row>
    <row r="676" spans="12:12" ht="16.5" customHeight="1">
      <c r="L676" s="396"/>
    </row>
    <row r="677" spans="12:12" ht="16.5" customHeight="1">
      <c r="L677" s="396"/>
    </row>
    <row r="678" spans="12:12" ht="16.5" customHeight="1">
      <c r="L678" s="396"/>
    </row>
    <row r="679" spans="12:12" ht="16.5" customHeight="1">
      <c r="L679" s="396"/>
    </row>
    <row r="680" spans="12:12" ht="16.5" customHeight="1">
      <c r="L680" s="396"/>
    </row>
    <row r="681" spans="12:12" ht="16.5" customHeight="1">
      <c r="L681" s="396"/>
    </row>
    <row r="682" spans="12:12" ht="16.5" customHeight="1">
      <c r="L682" s="396"/>
    </row>
    <row r="683" spans="12:12" ht="16.5" customHeight="1">
      <c r="L683" s="396"/>
    </row>
    <row r="684" spans="12:12" ht="16.5" customHeight="1">
      <c r="L684" s="396"/>
    </row>
    <row r="685" spans="12:12" ht="16.5" customHeight="1">
      <c r="L685" s="396"/>
    </row>
    <row r="686" spans="12:12" ht="16.5" customHeight="1">
      <c r="L686" s="396"/>
    </row>
    <row r="687" spans="12:12" ht="16.5" customHeight="1">
      <c r="L687" s="396"/>
    </row>
    <row r="688" spans="12:12" ht="16.5" customHeight="1">
      <c r="L688" s="396"/>
    </row>
    <row r="689" spans="12:12" ht="16.5" customHeight="1">
      <c r="L689" s="396"/>
    </row>
    <row r="690" spans="12:12" ht="16.5" customHeight="1">
      <c r="L690" s="396"/>
    </row>
    <row r="691" spans="12:12" ht="16.5" customHeight="1">
      <c r="L691" s="396"/>
    </row>
    <row r="692" spans="12:12" ht="16.5" customHeight="1">
      <c r="L692" s="396"/>
    </row>
    <row r="693" spans="12:12" ht="16.5" customHeight="1">
      <c r="L693" s="396"/>
    </row>
    <row r="694" spans="12:12" ht="16.5" customHeight="1">
      <c r="L694" s="396"/>
    </row>
    <row r="695" spans="12:12" ht="16.5" customHeight="1">
      <c r="L695" s="396"/>
    </row>
    <row r="696" spans="12:12" ht="16.5" customHeight="1">
      <c r="L696" s="396"/>
    </row>
    <row r="697" spans="12:12" ht="16.5" customHeight="1">
      <c r="L697" s="396"/>
    </row>
    <row r="698" spans="12:12" ht="16.5" customHeight="1">
      <c r="L698" s="396"/>
    </row>
    <row r="699" spans="12:12" ht="16.5" customHeight="1">
      <c r="L699" s="396"/>
    </row>
    <row r="700" spans="12:12" ht="16.5" customHeight="1">
      <c r="L700" s="396"/>
    </row>
    <row r="701" spans="12:12" ht="16.5" customHeight="1">
      <c r="L701" s="396"/>
    </row>
    <row r="702" spans="12:12" ht="16.5" customHeight="1">
      <c r="L702" s="396"/>
    </row>
    <row r="703" spans="12:12" ht="16.5" customHeight="1">
      <c r="L703" s="396"/>
    </row>
    <row r="704" spans="12:12" ht="16.5" customHeight="1">
      <c r="L704" s="396"/>
    </row>
    <row r="705" spans="12:12" ht="16.5" customHeight="1">
      <c r="L705" s="396"/>
    </row>
    <row r="706" spans="12:12" ht="16.5" customHeight="1">
      <c r="L706" s="396"/>
    </row>
    <row r="707" spans="12:12" ht="16.5" customHeight="1">
      <c r="L707" s="396"/>
    </row>
    <row r="708" spans="12:12" ht="16.5" customHeight="1">
      <c r="L708" s="396"/>
    </row>
    <row r="709" spans="12:12" ht="16.5" customHeight="1">
      <c r="L709" s="396"/>
    </row>
    <row r="710" spans="12:12" ht="16.5" customHeight="1">
      <c r="L710" s="396"/>
    </row>
    <row r="711" spans="12:12" ht="16.5" customHeight="1">
      <c r="L711" s="396"/>
    </row>
    <row r="712" spans="12:12" ht="16.5" customHeight="1">
      <c r="L712" s="396"/>
    </row>
    <row r="713" spans="12:12" ht="16.5" customHeight="1">
      <c r="L713" s="396"/>
    </row>
    <row r="714" spans="12:12" ht="16.5" customHeight="1">
      <c r="L714" s="396"/>
    </row>
    <row r="715" spans="12:12" ht="16.5" customHeight="1">
      <c r="L715" s="396"/>
    </row>
    <row r="716" spans="12:12" ht="16.5" customHeight="1">
      <c r="L716" s="396"/>
    </row>
    <row r="717" spans="12:12" ht="16.5" customHeight="1">
      <c r="L717" s="396"/>
    </row>
    <row r="718" spans="12:12" ht="16.5" customHeight="1">
      <c r="L718" s="396"/>
    </row>
    <row r="719" spans="12:12" ht="16.5" customHeight="1">
      <c r="L719" s="396"/>
    </row>
    <row r="720" spans="12:12" ht="16.5" customHeight="1">
      <c r="L720" s="396"/>
    </row>
    <row r="721" spans="12:12" ht="16.5" customHeight="1">
      <c r="L721" s="396"/>
    </row>
    <row r="722" spans="12:12" ht="16.5" customHeight="1">
      <c r="L722" s="396"/>
    </row>
    <row r="723" spans="12:12" ht="16.5" customHeight="1">
      <c r="L723" s="396"/>
    </row>
    <row r="724" spans="12:12" ht="16.5" customHeight="1">
      <c r="L724" s="396"/>
    </row>
    <row r="725" spans="12:12" ht="16.5" customHeight="1">
      <c r="L725" s="396"/>
    </row>
    <row r="726" spans="12:12" ht="16.5" customHeight="1">
      <c r="L726" s="396"/>
    </row>
    <row r="727" spans="12:12" ht="16.5" customHeight="1">
      <c r="L727" s="396"/>
    </row>
    <row r="728" spans="12:12" ht="16.5" customHeight="1">
      <c r="L728" s="396"/>
    </row>
    <row r="729" spans="12:12" ht="16.5" customHeight="1">
      <c r="L729" s="396"/>
    </row>
    <row r="730" spans="12:12" ht="16.5" customHeight="1">
      <c r="L730" s="396"/>
    </row>
    <row r="731" spans="12:12" ht="16.5" customHeight="1">
      <c r="L731" s="396"/>
    </row>
    <row r="732" spans="12:12" ht="16.5" customHeight="1">
      <c r="L732" s="396"/>
    </row>
    <row r="733" spans="12:12" ht="16.5" customHeight="1">
      <c r="L733" s="396"/>
    </row>
    <row r="734" spans="12:12" ht="16.5" customHeight="1">
      <c r="L734" s="396"/>
    </row>
    <row r="735" spans="12:12" ht="16.5" customHeight="1">
      <c r="L735" s="396"/>
    </row>
    <row r="736" spans="12:12" ht="16.5" customHeight="1">
      <c r="L736" s="396"/>
    </row>
    <row r="737" spans="12:12" ht="16.5" customHeight="1">
      <c r="L737" s="396"/>
    </row>
    <row r="738" spans="12:12" ht="16.5" customHeight="1">
      <c r="L738" s="396"/>
    </row>
    <row r="739" spans="12:12" ht="16.5" customHeight="1">
      <c r="L739" s="396"/>
    </row>
    <row r="740" spans="12:12" ht="16.5" customHeight="1">
      <c r="L740" s="396"/>
    </row>
    <row r="741" spans="12:12" ht="16.5" customHeight="1">
      <c r="L741" s="396"/>
    </row>
    <row r="742" spans="12:12" ht="16.5" customHeight="1">
      <c r="L742" s="396"/>
    </row>
    <row r="743" spans="12:12" ht="16.5" customHeight="1">
      <c r="L743" s="396"/>
    </row>
    <row r="744" spans="12:12" ht="16.5" customHeight="1">
      <c r="L744" s="396"/>
    </row>
    <row r="745" spans="12:12" ht="16.5" customHeight="1">
      <c r="L745" s="396"/>
    </row>
    <row r="746" spans="12:12" ht="16.5" customHeight="1">
      <c r="L746" s="396"/>
    </row>
    <row r="747" spans="12:12" ht="16.5" customHeight="1">
      <c r="L747" s="396"/>
    </row>
    <row r="748" spans="12:12" ht="16.5" customHeight="1">
      <c r="L748" s="396"/>
    </row>
    <row r="749" spans="12:12" ht="16.5" customHeight="1">
      <c r="L749" s="396"/>
    </row>
    <row r="750" spans="12:12" ht="16.5" customHeight="1">
      <c r="L750" s="396"/>
    </row>
    <row r="751" spans="12:12" ht="16.5" customHeight="1">
      <c r="L751" s="396"/>
    </row>
    <row r="752" spans="12:12" ht="16.5" customHeight="1">
      <c r="L752" s="396"/>
    </row>
    <row r="753" spans="12:12" ht="16.5" customHeight="1">
      <c r="L753" s="396"/>
    </row>
    <row r="754" spans="12:12" ht="16.5" customHeight="1">
      <c r="L754" s="396"/>
    </row>
    <row r="755" spans="12:12" ht="16.5" customHeight="1">
      <c r="L755" s="396"/>
    </row>
    <row r="756" spans="12:12" ht="16.5" customHeight="1">
      <c r="L756" s="396"/>
    </row>
    <row r="757" spans="12:12" ht="16.5" customHeight="1">
      <c r="L757" s="396"/>
    </row>
    <row r="758" spans="12:12" ht="16.5" customHeight="1">
      <c r="L758" s="396"/>
    </row>
    <row r="759" spans="12:12" ht="16.5" customHeight="1">
      <c r="L759" s="396"/>
    </row>
    <row r="760" spans="12:12" ht="16.5" customHeight="1">
      <c r="L760" s="396"/>
    </row>
    <row r="761" spans="12:12" ht="16.5" customHeight="1">
      <c r="L761" s="396"/>
    </row>
    <row r="762" spans="12:12" ht="16.5" customHeight="1">
      <c r="L762" s="396"/>
    </row>
    <row r="763" spans="12:12" ht="16.5" customHeight="1">
      <c r="L763" s="396"/>
    </row>
    <row r="764" spans="12:12" ht="16.5" customHeight="1">
      <c r="L764" s="396"/>
    </row>
    <row r="765" spans="12:12" ht="16.5" customHeight="1">
      <c r="L765" s="396"/>
    </row>
    <row r="766" spans="12:12" ht="16.5" customHeight="1">
      <c r="L766" s="396"/>
    </row>
    <row r="767" spans="12:12" ht="16.5" customHeight="1">
      <c r="L767" s="396"/>
    </row>
    <row r="768" spans="12:12" ht="16.5" customHeight="1">
      <c r="L768" s="396"/>
    </row>
    <row r="769" spans="12:12" ht="16.5" customHeight="1">
      <c r="L769" s="396"/>
    </row>
    <row r="770" spans="12:12" ht="16.5" customHeight="1">
      <c r="L770" s="396"/>
    </row>
    <row r="771" spans="12:12" ht="16.5" customHeight="1">
      <c r="L771" s="396"/>
    </row>
    <row r="772" spans="12:12" ht="16.5" customHeight="1">
      <c r="L772" s="396"/>
    </row>
    <row r="773" spans="12:12" ht="16.5" customHeight="1">
      <c r="L773" s="396"/>
    </row>
    <row r="774" spans="12:12" ht="16.5" customHeight="1">
      <c r="L774" s="396"/>
    </row>
    <row r="775" spans="12:12" ht="16.5" customHeight="1">
      <c r="L775" s="396"/>
    </row>
    <row r="776" spans="12:12" ht="16.5" customHeight="1">
      <c r="L776" s="396"/>
    </row>
    <row r="777" spans="12:12" ht="16.5" customHeight="1">
      <c r="L777" s="396"/>
    </row>
    <row r="778" spans="12:12" ht="16.5" customHeight="1">
      <c r="L778" s="396"/>
    </row>
    <row r="779" spans="12:12" ht="16.5" customHeight="1">
      <c r="L779" s="396"/>
    </row>
    <row r="780" spans="12:12" ht="16.5" customHeight="1">
      <c r="L780" s="396"/>
    </row>
    <row r="781" spans="12:12" ht="16.5" customHeight="1">
      <c r="L781" s="396"/>
    </row>
    <row r="782" spans="12:12" ht="16.5" customHeight="1">
      <c r="L782" s="396"/>
    </row>
    <row r="783" spans="12:12" ht="16.5" customHeight="1">
      <c r="L783" s="396"/>
    </row>
    <row r="784" spans="12:12" ht="16.5" customHeight="1">
      <c r="L784" s="396"/>
    </row>
    <row r="785" spans="12:12" ht="16.5" customHeight="1">
      <c r="L785" s="396"/>
    </row>
    <row r="786" spans="12:12" ht="16.5" customHeight="1">
      <c r="L786" s="396"/>
    </row>
    <row r="787" spans="12:12" ht="16.5" customHeight="1">
      <c r="L787" s="396"/>
    </row>
    <row r="788" spans="12:12" ht="16.5" customHeight="1">
      <c r="L788" s="396"/>
    </row>
    <row r="789" spans="12:12" ht="16.5" customHeight="1">
      <c r="L789" s="396"/>
    </row>
    <row r="790" spans="12:12" ht="16.5" customHeight="1">
      <c r="L790" s="396"/>
    </row>
    <row r="791" spans="12:12" ht="16.5" customHeight="1">
      <c r="L791" s="396"/>
    </row>
    <row r="792" spans="12:12" ht="16.5" customHeight="1">
      <c r="L792" s="396"/>
    </row>
    <row r="793" spans="12:12" ht="16.5" customHeight="1">
      <c r="L793" s="396"/>
    </row>
    <row r="794" spans="12:12" ht="16.5" customHeight="1">
      <c r="L794" s="396"/>
    </row>
    <row r="795" spans="12:12" ht="16.5" customHeight="1">
      <c r="L795" s="396"/>
    </row>
    <row r="796" spans="12:12" ht="16.5" customHeight="1">
      <c r="L796" s="396"/>
    </row>
    <row r="797" spans="12:12" ht="16.5" customHeight="1">
      <c r="L797" s="396"/>
    </row>
    <row r="798" spans="12:12" ht="16.5" customHeight="1">
      <c r="L798" s="396"/>
    </row>
    <row r="799" spans="12:12" ht="16.5" customHeight="1">
      <c r="L799" s="396"/>
    </row>
    <row r="800" spans="12:12" ht="16.5" customHeight="1">
      <c r="L800" s="396"/>
    </row>
    <row r="801" spans="12:12" ht="16.5" customHeight="1">
      <c r="L801" s="396"/>
    </row>
    <row r="802" spans="12:12" ht="16.5" customHeight="1">
      <c r="L802" s="396"/>
    </row>
    <row r="803" spans="12:12" ht="16.5" customHeight="1">
      <c r="L803" s="396"/>
    </row>
    <row r="804" spans="12:12" ht="16.5" customHeight="1">
      <c r="L804" s="396"/>
    </row>
    <row r="805" spans="12:12" ht="16.5" customHeight="1">
      <c r="L805" s="396"/>
    </row>
    <row r="806" spans="12:12" ht="16.5" customHeight="1">
      <c r="L806" s="396"/>
    </row>
    <row r="807" spans="12:12" ht="16.5" customHeight="1">
      <c r="L807" s="396"/>
    </row>
    <row r="808" spans="12:12" ht="16.5" customHeight="1">
      <c r="L808" s="396"/>
    </row>
    <row r="809" spans="12:12" ht="16.5" customHeight="1">
      <c r="L809" s="396"/>
    </row>
    <row r="810" spans="12:12" ht="16.5" customHeight="1">
      <c r="L810" s="396"/>
    </row>
    <row r="811" spans="12:12" ht="16.5" customHeight="1">
      <c r="L811" s="396"/>
    </row>
    <row r="812" spans="12:12" ht="16.5" customHeight="1">
      <c r="L812" s="396"/>
    </row>
    <row r="813" spans="12:12" ht="16.5" customHeight="1">
      <c r="L813" s="396"/>
    </row>
    <row r="814" spans="12:12" ht="16.5" customHeight="1">
      <c r="L814" s="396"/>
    </row>
    <row r="815" spans="12:12" ht="16.5" customHeight="1">
      <c r="L815" s="396"/>
    </row>
    <row r="816" spans="12:12" ht="16.5" customHeight="1">
      <c r="L816" s="396"/>
    </row>
    <row r="817" spans="12:12" ht="16.5" customHeight="1">
      <c r="L817" s="396"/>
    </row>
    <row r="818" spans="12:12" ht="16.5" customHeight="1">
      <c r="L818" s="396"/>
    </row>
    <row r="819" spans="12:12" ht="16.5" customHeight="1">
      <c r="L819" s="396"/>
    </row>
    <row r="820" spans="12:12" ht="16.5" customHeight="1">
      <c r="L820" s="396"/>
    </row>
    <row r="821" spans="12:12" ht="16.5" customHeight="1">
      <c r="L821" s="396"/>
    </row>
    <row r="822" spans="12:12" ht="16.5" customHeight="1">
      <c r="L822" s="396"/>
    </row>
    <row r="823" spans="12:12" ht="16.5" customHeight="1">
      <c r="L823" s="396"/>
    </row>
    <row r="824" spans="12:12" ht="16.5" customHeight="1">
      <c r="L824" s="396"/>
    </row>
    <row r="825" spans="12:12" ht="16.5" customHeight="1">
      <c r="L825" s="396"/>
    </row>
    <row r="826" spans="12:12" ht="16.5" customHeight="1">
      <c r="L826" s="396"/>
    </row>
    <row r="827" spans="12:12" ht="16.5" customHeight="1">
      <c r="L827" s="396"/>
    </row>
    <row r="828" spans="12:12" ht="16.5" customHeight="1">
      <c r="L828" s="396"/>
    </row>
    <row r="829" spans="12:12" ht="16.5" customHeight="1">
      <c r="L829" s="396"/>
    </row>
    <row r="830" spans="12:12" ht="16.5" customHeight="1">
      <c r="L830" s="396"/>
    </row>
    <row r="831" spans="12:12" ht="16.5" customHeight="1">
      <c r="L831" s="396"/>
    </row>
    <row r="832" spans="12:12" ht="16.5" customHeight="1">
      <c r="L832" s="396"/>
    </row>
    <row r="833" spans="12:12" ht="16.5" customHeight="1">
      <c r="L833" s="396"/>
    </row>
    <row r="834" spans="12:12" ht="16.5" customHeight="1">
      <c r="L834" s="396"/>
    </row>
    <row r="835" spans="12:12" ht="16.5" customHeight="1">
      <c r="L835" s="396"/>
    </row>
    <row r="836" spans="12:12" ht="16.5" customHeight="1">
      <c r="L836" s="396"/>
    </row>
    <row r="837" spans="12:12" ht="16.5" customHeight="1">
      <c r="L837" s="396"/>
    </row>
    <row r="838" spans="12:12" ht="16.5" customHeight="1">
      <c r="L838" s="396"/>
    </row>
    <row r="839" spans="12:12" ht="16.5" customHeight="1">
      <c r="L839" s="396"/>
    </row>
    <row r="840" spans="12:12" ht="16.5" customHeight="1">
      <c r="L840" s="396"/>
    </row>
    <row r="841" spans="12:12" ht="16.5" customHeight="1">
      <c r="L841" s="396"/>
    </row>
    <row r="842" spans="12:12" ht="16.5" customHeight="1">
      <c r="L842" s="396"/>
    </row>
    <row r="843" spans="12:12" ht="16.5" customHeight="1">
      <c r="L843" s="396"/>
    </row>
    <row r="844" spans="12:12" ht="16.5" customHeight="1">
      <c r="L844" s="396"/>
    </row>
    <row r="845" spans="12:12" ht="16.5" customHeight="1">
      <c r="L845" s="396"/>
    </row>
    <row r="846" spans="12:12" ht="16.5" customHeight="1">
      <c r="L846" s="396"/>
    </row>
    <row r="847" spans="12:12" ht="16.5" customHeight="1">
      <c r="L847" s="396"/>
    </row>
    <row r="848" spans="12:12" ht="16.5" customHeight="1">
      <c r="L848" s="396"/>
    </row>
    <row r="849" spans="12:12" ht="16.5" customHeight="1">
      <c r="L849" s="396"/>
    </row>
    <row r="850" spans="12:12" ht="16.5" customHeight="1">
      <c r="L850" s="396"/>
    </row>
    <row r="851" spans="12:12" ht="16.5" customHeight="1">
      <c r="L851" s="396"/>
    </row>
    <row r="852" spans="12:12" ht="16.5" customHeight="1">
      <c r="L852" s="396"/>
    </row>
    <row r="853" spans="12:12" ht="16.5" customHeight="1">
      <c r="L853" s="396"/>
    </row>
    <row r="854" spans="12:12" ht="16.5" customHeight="1">
      <c r="L854" s="396"/>
    </row>
    <row r="855" spans="12:12" ht="16.5" customHeight="1">
      <c r="L855" s="396"/>
    </row>
    <row r="856" spans="12:12" ht="16.5" customHeight="1">
      <c r="L856" s="396"/>
    </row>
    <row r="857" spans="12:12" ht="16.5" customHeight="1">
      <c r="L857" s="396"/>
    </row>
    <row r="858" spans="12:12" ht="16.5" customHeight="1">
      <c r="L858" s="396"/>
    </row>
    <row r="859" spans="12:12" ht="16.5" customHeight="1">
      <c r="L859" s="396"/>
    </row>
    <row r="860" spans="12:12" ht="16.5" customHeight="1">
      <c r="L860" s="396"/>
    </row>
    <row r="861" spans="12:12" ht="16.5" customHeight="1">
      <c r="L861" s="396"/>
    </row>
    <row r="862" spans="12:12" ht="16.5" customHeight="1">
      <c r="L862" s="396"/>
    </row>
    <row r="863" spans="12:12" ht="16.5" customHeight="1">
      <c r="L863" s="396"/>
    </row>
    <row r="864" spans="12:12" ht="16.5" customHeight="1">
      <c r="L864" s="396"/>
    </row>
    <row r="865" spans="12:12" ht="16.5" customHeight="1">
      <c r="L865" s="396"/>
    </row>
    <row r="866" spans="12:12" ht="16.5" customHeight="1">
      <c r="L866" s="396"/>
    </row>
    <row r="867" spans="12:12" ht="16.5" customHeight="1">
      <c r="L867" s="396"/>
    </row>
    <row r="868" spans="12:12" ht="16.5" customHeight="1">
      <c r="L868" s="396"/>
    </row>
    <row r="869" spans="12:12" ht="16.5" customHeight="1">
      <c r="L869" s="396"/>
    </row>
    <row r="870" spans="12:12" ht="16.5" customHeight="1">
      <c r="L870" s="396"/>
    </row>
    <row r="871" spans="12:12" ht="16.5" customHeight="1">
      <c r="L871" s="396"/>
    </row>
    <row r="872" spans="12:12" ht="16.5" customHeight="1">
      <c r="L872" s="396"/>
    </row>
    <row r="873" spans="12:12" ht="16.5" customHeight="1">
      <c r="L873" s="396"/>
    </row>
    <row r="874" spans="12:12" ht="16.5" customHeight="1">
      <c r="L874" s="396"/>
    </row>
    <row r="875" spans="12:12" ht="16.5" customHeight="1">
      <c r="L875" s="396"/>
    </row>
    <row r="876" spans="12:12" ht="16.5" customHeight="1">
      <c r="L876" s="396"/>
    </row>
    <row r="877" spans="12:12" ht="16.5" customHeight="1">
      <c r="L877" s="396"/>
    </row>
    <row r="878" spans="12:12" ht="16.5" customHeight="1">
      <c r="L878" s="396"/>
    </row>
    <row r="879" spans="12:12" ht="16.5" customHeight="1">
      <c r="L879" s="396"/>
    </row>
    <row r="880" spans="12:12" ht="16.5" customHeight="1">
      <c r="L880" s="396"/>
    </row>
    <row r="881" spans="12:12" ht="16.5" customHeight="1">
      <c r="L881" s="396"/>
    </row>
    <row r="882" spans="12:12" ht="16.5" customHeight="1">
      <c r="L882" s="396"/>
    </row>
    <row r="883" spans="12:12" ht="16.5" customHeight="1">
      <c r="L883" s="396"/>
    </row>
    <row r="884" spans="12:12" ht="16.5" customHeight="1">
      <c r="L884" s="396"/>
    </row>
    <row r="885" spans="12:12" ht="16.5" customHeight="1">
      <c r="L885" s="396"/>
    </row>
    <row r="886" spans="12:12" ht="16.5" customHeight="1">
      <c r="L886" s="396"/>
    </row>
    <row r="887" spans="12:12" ht="16.5" customHeight="1">
      <c r="L887" s="396"/>
    </row>
    <row r="888" spans="12:12" ht="16.5" customHeight="1">
      <c r="L888" s="396"/>
    </row>
    <row r="889" spans="12:12" ht="16.5" customHeight="1">
      <c r="L889" s="396"/>
    </row>
    <row r="890" spans="12:12" ht="16.5" customHeight="1">
      <c r="L890" s="396"/>
    </row>
    <row r="891" spans="12:12" ht="16.5" customHeight="1">
      <c r="L891" s="396"/>
    </row>
    <row r="892" spans="12:12" ht="16.5" customHeight="1">
      <c r="L892" s="396"/>
    </row>
    <row r="893" spans="12:12" ht="16.5" customHeight="1">
      <c r="L893" s="396"/>
    </row>
    <row r="894" spans="12:12" ht="16.5" customHeight="1">
      <c r="L894" s="396"/>
    </row>
    <row r="895" spans="12:12" ht="16.5" customHeight="1">
      <c r="L895" s="396"/>
    </row>
    <row r="896" spans="12:12" ht="16.5" customHeight="1">
      <c r="L896" s="396"/>
    </row>
    <row r="897" spans="12:12" ht="16.5" customHeight="1">
      <c r="L897" s="396"/>
    </row>
    <row r="898" spans="12:12" ht="16.5" customHeight="1">
      <c r="L898" s="396"/>
    </row>
    <row r="899" spans="12:12" ht="16.5" customHeight="1">
      <c r="L899" s="396"/>
    </row>
    <row r="900" spans="12:12" ht="16.5" customHeight="1">
      <c r="L900" s="396"/>
    </row>
    <row r="901" spans="12:12" ht="16.5" customHeight="1">
      <c r="L901" s="396"/>
    </row>
    <row r="902" spans="12:12" ht="16.5" customHeight="1">
      <c r="L902" s="396"/>
    </row>
    <row r="903" spans="12:12" ht="16.5" customHeight="1">
      <c r="L903" s="396"/>
    </row>
    <row r="904" spans="12:12" ht="16.5" customHeight="1">
      <c r="L904" s="396"/>
    </row>
    <row r="905" spans="12:12" ht="16.5" customHeight="1">
      <c r="L905" s="396"/>
    </row>
    <row r="906" spans="12:12" ht="16.5" customHeight="1">
      <c r="L906" s="396"/>
    </row>
    <row r="907" spans="12:12" ht="16.5" customHeight="1">
      <c r="L907" s="396"/>
    </row>
    <row r="908" spans="12:12" ht="16.5" customHeight="1">
      <c r="L908" s="396"/>
    </row>
    <row r="909" spans="12:12" ht="16.5" customHeight="1">
      <c r="L909" s="396"/>
    </row>
    <row r="910" spans="12:12" ht="16.5" customHeight="1">
      <c r="L910" s="396"/>
    </row>
    <row r="911" spans="12:12" ht="16.5" customHeight="1">
      <c r="L911" s="396"/>
    </row>
    <row r="912" spans="12:12" ht="16.5" customHeight="1">
      <c r="L912" s="396"/>
    </row>
    <row r="913" spans="12:12" ht="16.5" customHeight="1">
      <c r="L913" s="396"/>
    </row>
    <row r="914" spans="12:12" ht="16.5" customHeight="1">
      <c r="L914" s="396"/>
    </row>
    <row r="915" spans="12:12" ht="16.5" customHeight="1">
      <c r="L915" s="396"/>
    </row>
    <row r="916" spans="12:12" ht="16.5" customHeight="1">
      <c r="L916" s="396"/>
    </row>
    <row r="917" spans="12:12" ht="16.5" customHeight="1">
      <c r="L917" s="396"/>
    </row>
    <row r="918" spans="12:12" ht="16.5" customHeight="1">
      <c r="L918" s="396"/>
    </row>
    <row r="919" spans="12:12" ht="16.5" customHeight="1">
      <c r="L919" s="396"/>
    </row>
    <row r="920" spans="12:12" ht="16.5" customHeight="1">
      <c r="L920" s="396"/>
    </row>
    <row r="921" spans="12:12" ht="16.5" customHeight="1">
      <c r="L921" s="396"/>
    </row>
    <row r="922" spans="12:12" ht="16.5" customHeight="1">
      <c r="L922" s="396"/>
    </row>
    <row r="923" spans="12:12" ht="16.5" customHeight="1">
      <c r="L923" s="396"/>
    </row>
    <row r="924" spans="12:12" ht="16.5" customHeight="1">
      <c r="L924" s="396"/>
    </row>
    <row r="925" spans="12:12" ht="16.5" customHeight="1">
      <c r="L925" s="396"/>
    </row>
    <row r="926" spans="12:12" ht="16.5" customHeight="1">
      <c r="L926" s="396"/>
    </row>
    <row r="927" spans="12:12" ht="16.5" customHeight="1">
      <c r="L927" s="396"/>
    </row>
    <row r="928" spans="12:12" ht="16.5" customHeight="1">
      <c r="L928" s="396"/>
    </row>
    <row r="929" spans="12:12" ht="16.5" customHeight="1">
      <c r="L929" s="396"/>
    </row>
    <row r="930" spans="12:12" ht="16.5" customHeight="1">
      <c r="L930" s="396"/>
    </row>
    <row r="931" spans="12:12" ht="16.5" customHeight="1">
      <c r="L931" s="396"/>
    </row>
    <row r="932" spans="12:12" ht="16.5" customHeight="1">
      <c r="L932" s="396"/>
    </row>
    <row r="933" spans="12:12" ht="16.5" customHeight="1">
      <c r="L933" s="396"/>
    </row>
    <row r="934" spans="12:12" ht="16.5" customHeight="1">
      <c r="L934" s="396"/>
    </row>
    <row r="935" spans="12:12" ht="16.5" customHeight="1">
      <c r="L935" s="396"/>
    </row>
    <row r="936" spans="12:12" ht="16.5" customHeight="1">
      <c r="L936" s="396"/>
    </row>
    <row r="937" spans="12:12" ht="16.5" customHeight="1">
      <c r="L937" s="396"/>
    </row>
    <row r="938" spans="12:12" ht="16.5" customHeight="1">
      <c r="L938" s="396"/>
    </row>
    <row r="939" spans="12:12" ht="16.5" customHeight="1">
      <c r="L939" s="396"/>
    </row>
    <row r="940" spans="12:12" ht="16.5" customHeight="1">
      <c r="L940" s="396"/>
    </row>
    <row r="941" spans="12:12" ht="16.5" customHeight="1">
      <c r="L941" s="396"/>
    </row>
    <row r="942" spans="12:12" ht="16.5" customHeight="1">
      <c r="L942" s="396"/>
    </row>
    <row r="943" spans="12:12" ht="16.5" customHeight="1">
      <c r="L943" s="396"/>
    </row>
    <row r="944" spans="12:12" ht="16.5" customHeight="1">
      <c r="L944" s="396"/>
    </row>
    <row r="945" spans="12:12" ht="16.5" customHeight="1">
      <c r="L945" s="396"/>
    </row>
    <row r="946" spans="12:12" ht="16.5" customHeight="1">
      <c r="L946" s="396"/>
    </row>
    <row r="947" spans="12:12" ht="16.5" customHeight="1">
      <c r="L947" s="396"/>
    </row>
    <row r="948" spans="12:12" ht="16.5" customHeight="1">
      <c r="L948" s="396"/>
    </row>
    <row r="949" spans="12:12" ht="16.5" customHeight="1">
      <c r="L949" s="396"/>
    </row>
    <row r="950" spans="12:12" ht="16.5" customHeight="1">
      <c r="L950" s="396"/>
    </row>
    <row r="951" spans="12:12" ht="16.5" customHeight="1">
      <c r="L951" s="396"/>
    </row>
    <row r="952" spans="12:12" ht="16.5" customHeight="1">
      <c r="L952" s="396"/>
    </row>
    <row r="953" spans="12:12" ht="16.5" customHeight="1">
      <c r="L953" s="396"/>
    </row>
    <row r="954" spans="12:12" ht="16.5" customHeight="1">
      <c r="L954" s="396"/>
    </row>
    <row r="955" spans="12:12" ht="16.5" customHeight="1">
      <c r="L955" s="396"/>
    </row>
    <row r="956" spans="12:12" ht="16.5" customHeight="1">
      <c r="L956" s="396"/>
    </row>
    <row r="957" spans="12:12" ht="16.5" customHeight="1">
      <c r="L957" s="396"/>
    </row>
    <row r="958" spans="12:12" ht="16.5" customHeight="1">
      <c r="L958" s="396"/>
    </row>
    <row r="959" spans="12:12" ht="16.5" customHeight="1">
      <c r="L959" s="396"/>
    </row>
    <row r="960" spans="12:12" ht="16.5" customHeight="1">
      <c r="L960" s="396"/>
    </row>
    <row r="961" spans="12:12" ht="16.5" customHeight="1">
      <c r="L961" s="396"/>
    </row>
    <row r="962" spans="12:12" ht="16.5" customHeight="1">
      <c r="L962" s="396"/>
    </row>
    <row r="963" spans="12:12" ht="16.5" customHeight="1">
      <c r="L963" s="396"/>
    </row>
    <row r="964" spans="12:12" ht="16.5" customHeight="1">
      <c r="L964" s="396"/>
    </row>
    <row r="965" spans="12:12" ht="16.5" customHeight="1">
      <c r="L965" s="396"/>
    </row>
    <row r="966" spans="12:12" ht="16.5" customHeight="1">
      <c r="L966" s="396"/>
    </row>
    <row r="967" spans="12:12" ht="16.5" customHeight="1">
      <c r="L967" s="396"/>
    </row>
    <row r="968" spans="12:12" ht="16.5" customHeight="1">
      <c r="L968" s="396"/>
    </row>
    <row r="969" spans="12:12" ht="16.5" customHeight="1">
      <c r="L969" s="396"/>
    </row>
    <row r="970" spans="12:12" ht="16.5" customHeight="1">
      <c r="L970" s="396"/>
    </row>
    <row r="971" spans="12:12" ht="16.5" customHeight="1">
      <c r="L971" s="396"/>
    </row>
    <row r="972" spans="12:12" ht="16.5" customHeight="1">
      <c r="L972" s="396"/>
    </row>
    <row r="973" spans="12:12" ht="16.5" customHeight="1">
      <c r="L973" s="396"/>
    </row>
    <row r="974" spans="12:12" ht="16.5" customHeight="1">
      <c r="L974" s="396"/>
    </row>
    <row r="975" spans="12:12" ht="16.5" customHeight="1">
      <c r="L975" s="396"/>
    </row>
    <row r="976" spans="12:12" ht="16.5" customHeight="1">
      <c r="L976" s="396"/>
    </row>
    <row r="977" spans="12:12" ht="16.5" customHeight="1">
      <c r="L977" s="396"/>
    </row>
    <row r="978" spans="12:12" ht="16.5" customHeight="1">
      <c r="L978" s="396"/>
    </row>
    <row r="979" spans="12:12" ht="16.5" customHeight="1">
      <c r="L979" s="396"/>
    </row>
    <row r="980" spans="12:12" ht="16.5" customHeight="1">
      <c r="L980" s="396"/>
    </row>
    <row r="981" spans="12:12" ht="16.5" customHeight="1">
      <c r="L981" s="396"/>
    </row>
    <row r="982" spans="12:12" ht="16.5" customHeight="1">
      <c r="L982" s="396"/>
    </row>
    <row r="983" spans="12:12" ht="16.5" customHeight="1">
      <c r="L983" s="396"/>
    </row>
    <row r="984" spans="12:12" ht="16.5" customHeight="1">
      <c r="L984" s="396"/>
    </row>
    <row r="985" spans="12:12" ht="16.5" customHeight="1">
      <c r="L985" s="396"/>
    </row>
    <row r="986" spans="12:12" ht="16.5" customHeight="1">
      <c r="L986" s="396"/>
    </row>
    <row r="987" spans="12:12" ht="16.5" customHeight="1">
      <c r="L987" s="396"/>
    </row>
    <row r="988" spans="12:12" ht="16.5" customHeight="1">
      <c r="L988" s="396"/>
    </row>
    <row r="989" spans="12:12" ht="16.5" customHeight="1">
      <c r="L989" s="396"/>
    </row>
    <row r="990" spans="12:12" ht="16.5" customHeight="1">
      <c r="L990" s="396"/>
    </row>
    <row r="991" spans="12:12" ht="16.5" customHeight="1">
      <c r="L991" s="396"/>
    </row>
    <row r="992" spans="12:12" ht="16.5" customHeight="1">
      <c r="L992" s="396"/>
    </row>
    <row r="993" spans="12:12" ht="16.5" customHeight="1">
      <c r="L993" s="396"/>
    </row>
    <row r="994" spans="12:12" ht="16.5" customHeight="1">
      <c r="L994" s="396"/>
    </row>
    <row r="995" spans="12:12" ht="16.5" customHeight="1">
      <c r="L995" s="396"/>
    </row>
    <row r="996" spans="12:12" ht="16.5" customHeight="1">
      <c r="L996" s="396"/>
    </row>
    <row r="997" spans="12:12" ht="16.5" customHeight="1">
      <c r="L997" s="396"/>
    </row>
    <row r="998" spans="12:12" ht="16.5" customHeight="1">
      <c r="L998" s="396"/>
    </row>
    <row r="999" spans="12:12" ht="16.5" customHeight="1">
      <c r="L999" s="396"/>
    </row>
    <row r="1000" spans="12:12" ht="16.5" customHeight="1">
      <c r="L1000" s="396"/>
    </row>
    <row r="1001" spans="12:12" ht="16.5" customHeight="1">
      <c r="L1001" s="396"/>
    </row>
    <row r="1002" spans="12:12" ht="16.5" customHeight="1">
      <c r="L1002" s="396"/>
    </row>
    <row r="1003" spans="12:12" ht="16.5" customHeight="1">
      <c r="L1003" s="396"/>
    </row>
    <row r="1004" spans="12:12" ht="16.5" customHeight="1">
      <c r="L1004" s="396"/>
    </row>
    <row r="1005" spans="12:12" ht="16.5" customHeight="1">
      <c r="L1005" s="396"/>
    </row>
    <row r="1006" spans="12:12" ht="16.5" customHeight="1">
      <c r="L1006" s="396"/>
    </row>
    <row r="1007" spans="12:12" ht="16.5" customHeight="1">
      <c r="L1007" s="396"/>
    </row>
    <row r="1008" spans="12:12" ht="16.5" customHeight="1">
      <c r="L1008" s="396"/>
    </row>
    <row r="1009" spans="12:12" ht="16.5" customHeight="1">
      <c r="L1009" s="396"/>
    </row>
    <row r="1010" spans="12:12" ht="16.5" customHeight="1">
      <c r="L1010" s="396"/>
    </row>
    <row r="1011" spans="12:12" ht="16.5" customHeight="1">
      <c r="L1011" s="396"/>
    </row>
    <row r="1012" spans="12:12" ht="16.5" customHeight="1">
      <c r="L1012" s="396"/>
    </row>
    <row r="1013" spans="12:12" ht="16.5" customHeight="1">
      <c r="L1013" s="396"/>
    </row>
    <row r="1014" spans="12:12" ht="16.5" customHeight="1">
      <c r="L1014" s="396"/>
    </row>
    <row r="1015" spans="12:12" ht="16.5" customHeight="1">
      <c r="L1015" s="396"/>
    </row>
    <row r="1016" spans="12:12" ht="16.5" customHeight="1">
      <c r="L1016" s="396"/>
    </row>
    <row r="1017" spans="12:12" ht="16.5" customHeight="1">
      <c r="L1017" s="396"/>
    </row>
    <row r="1018" spans="12:12" ht="16.5" customHeight="1">
      <c r="L1018" s="396"/>
    </row>
    <row r="1019" spans="12:12" ht="16.5" customHeight="1">
      <c r="L1019" s="396"/>
    </row>
    <row r="1020" spans="12:12" ht="16.5" customHeight="1">
      <c r="L1020" s="396"/>
    </row>
    <row r="1021" spans="12:12" ht="16.5" customHeight="1">
      <c r="L1021" s="396"/>
    </row>
    <row r="1022" spans="12:12" ht="16.5" customHeight="1">
      <c r="L1022" s="396"/>
    </row>
    <row r="1023" spans="12:12" ht="16.5" customHeight="1">
      <c r="L1023" s="396"/>
    </row>
    <row r="1024" spans="12:12" ht="16.5" customHeight="1">
      <c r="L1024" s="396"/>
    </row>
    <row r="1025" spans="12:12" ht="16.5" customHeight="1">
      <c r="L1025" s="396"/>
    </row>
    <row r="1026" spans="12:12" ht="16.5" customHeight="1">
      <c r="L1026" s="396"/>
    </row>
    <row r="1027" spans="12:12" ht="16.5" customHeight="1">
      <c r="L1027" s="396"/>
    </row>
    <row r="1028" spans="12:12" ht="16.5" customHeight="1">
      <c r="L1028" s="396"/>
    </row>
    <row r="1029" spans="12:12" ht="16.5" customHeight="1">
      <c r="L1029" s="396"/>
    </row>
    <row r="1030" spans="12:12" ht="16.5" customHeight="1">
      <c r="L1030" s="396"/>
    </row>
    <row r="1031" spans="12:12" ht="16.5" customHeight="1">
      <c r="L1031" s="396"/>
    </row>
    <row r="1032" spans="12:12" ht="16.5" customHeight="1">
      <c r="L1032" s="396"/>
    </row>
    <row r="1033" spans="12:12" ht="16.5" customHeight="1">
      <c r="L1033" s="396"/>
    </row>
    <row r="1034" spans="12:12" ht="16.5" customHeight="1">
      <c r="L1034" s="396"/>
    </row>
    <row r="1035" spans="12:12" ht="16.5" customHeight="1">
      <c r="L1035" s="396"/>
    </row>
    <row r="1036" spans="12:12" ht="16.5" customHeight="1">
      <c r="L1036" s="396"/>
    </row>
    <row r="1037" spans="12:12" ht="16.5" customHeight="1">
      <c r="L1037" s="396"/>
    </row>
    <row r="1038" spans="12:12" ht="16.5" customHeight="1">
      <c r="L1038" s="396"/>
    </row>
    <row r="1039" spans="12:12" ht="16.5" customHeight="1">
      <c r="L1039" s="396"/>
    </row>
    <row r="1040" spans="12:12" ht="16.5" customHeight="1">
      <c r="L1040" s="396"/>
    </row>
    <row r="1041" spans="12:12" ht="16.5" customHeight="1">
      <c r="L1041" s="396"/>
    </row>
    <row r="1042" spans="12:12" ht="16.5" customHeight="1">
      <c r="L1042" s="396"/>
    </row>
    <row r="1043" spans="12:12" ht="16.5" customHeight="1">
      <c r="L1043" s="396"/>
    </row>
    <row r="1044" spans="12:12" ht="16.5" customHeight="1">
      <c r="L1044" s="396"/>
    </row>
    <row r="1045" spans="12:12" ht="16.5" customHeight="1">
      <c r="L1045" s="396"/>
    </row>
    <row r="1046" spans="12:12" ht="16.5" customHeight="1">
      <c r="L1046" s="396"/>
    </row>
    <row r="1047" spans="12:12" ht="16.5" customHeight="1">
      <c r="L1047" s="396"/>
    </row>
    <row r="1048" spans="12:12" ht="16.5" customHeight="1">
      <c r="L1048" s="396"/>
    </row>
    <row r="1049" spans="12:12" ht="16.5" customHeight="1">
      <c r="L1049" s="396"/>
    </row>
    <row r="1050" spans="12:12" ht="16.5" customHeight="1">
      <c r="L1050" s="396"/>
    </row>
    <row r="1051" spans="12:12" ht="16.5" customHeight="1">
      <c r="L1051" s="396"/>
    </row>
    <row r="1052" spans="12:12" ht="16.5" customHeight="1">
      <c r="L1052" s="396"/>
    </row>
    <row r="1053" spans="12:12" ht="16.5" customHeight="1">
      <c r="L1053" s="396"/>
    </row>
    <row r="1054" spans="12:12" ht="16.5" customHeight="1">
      <c r="L1054" s="396"/>
    </row>
    <row r="1055" spans="12:12" ht="16.5" customHeight="1">
      <c r="L1055" s="396"/>
    </row>
    <row r="1056" spans="12:12" ht="16.5" customHeight="1">
      <c r="L1056" s="396"/>
    </row>
    <row r="1057" spans="12:12" ht="16.5" customHeight="1">
      <c r="L1057" s="396"/>
    </row>
    <row r="1058" spans="12:12" ht="16.5" customHeight="1">
      <c r="L1058" s="396"/>
    </row>
    <row r="1059" spans="12:12" ht="16.5" customHeight="1">
      <c r="L1059" s="396"/>
    </row>
    <row r="1060" spans="12:12" ht="16.5" customHeight="1">
      <c r="L1060" s="396"/>
    </row>
    <row r="1061" spans="12:12" ht="16.5" customHeight="1">
      <c r="L1061" s="396"/>
    </row>
    <row r="1062" spans="12:12" ht="16.5" customHeight="1">
      <c r="L1062" s="396"/>
    </row>
    <row r="1063" spans="12:12" ht="16.5" customHeight="1">
      <c r="L1063" s="396"/>
    </row>
    <row r="1064" spans="12:12" ht="16.5" customHeight="1">
      <c r="L1064" s="396"/>
    </row>
    <row r="1065" spans="12:12" ht="16.5" customHeight="1">
      <c r="L1065" s="396"/>
    </row>
    <row r="1066" spans="12:12" ht="16.5" customHeight="1">
      <c r="L1066" s="396"/>
    </row>
    <row r="1067" spans="12:12" ht="16.5" customHeight="1">
      <c r="L1067" s="396"/>
    </row>
    <row r="1068" spans="12:12" ht="16.5" customHeight="1">
      <c r="L1068" s="396"/>
    </row>
    <row r="1069" spans="12:12" ht="16.5" customHeight="1">
      <c r="L1069" s="396"/>
    </row>
    <row r="1070" spans="12:12" ht="16.5" customHeight="1">
      <c r="L1070" s="396"/>
    </row>
    <row r="1071" spans="12:12" ht="16.5" customHeight="1">
      <c r="L1071" s="396"/>
    </row>
    <row r="1072" spans="12:12" ht="16.5" customHeight="1">
      <c r="L1072" s="396"/>
    </row>
    <row r="1073" spans="12:12" ht="16.5" customHeight="1">
      <c r="L1073" s="396"/>
    </row>
    <row r="1074" spans="12:12" ht="16.5" customHeight="1">
      <c r="L1074" s="396"/>
    </row>
    <row r="1075" spans="12:12" ht="16.5" customHeight="1">
      <c r="L1075" s="396"/>
    </row>
    <row r="1076" spans="12:12" ht="16.5" customHeight="1">
      <c r="L1076" s="396"/>
    </row>
    <row r="1077" spans="12:12" ht="16.5" customHeight="1">
      <c r="L1077" s="396"/>
    </row>
    <row r="1078" spans="12:12" ht="16.5" customHeight="1">
      <c r="L1078" s="396"/>
    </row>
    <row r="1079" spans="12:12" ht="16.5" customHeight="1">
      <c r="L1079" s="396"/>
    </row>
    <row r="1080" spans="12:12" ht="16.5" customHeight="1">
      <c r="L1080" s="396"/>
    </row>
    <row r="1081" spans="12:12" ht="16.5" customHeight="1">
      <c r="L1081" s="396"/>
    </row>
    <row r="1082" spans="12:12" ht="16.5" customHeight="1">
      <c r="L1082" s="396"/>
    </row>
    <row r="1083" spans="12:12" ht="16.5" customHeight="1">
      <c r="L1083" s="396"/>
    </row>
    <row r="1084" spans="12:12" ht="16.5" customHeight="1">
      <c r="L1084" s="396"/>
    </row>
    <row r="1085" spans="12:12" ht="16.5" customHeight="1">
      <c r="L1085" s="396"/>
    </row>
    <row r="1086" spans="12:12" ht="16.5" customHeight="1">
      <c r="L1086" s="396"/>
    </row>
    <row r="1087" spans="12:12" ht="16.5" customHeight="1">
      <c r="L1087" s="396"/>
    </row>
    <row r="1088" spans="12:12" ht="16.5" customHeight="1">
      <c r="L1088" s="396"/>
    </row>
    <row r="1089" spans="12:12" ht="16.5" customHeight="1">
      <c r="L1089" s="396"/>
    </row>
    <row r="1090" spans="12:12" ht="16.5" customHeight="1">
      <c r="L1090" s="396"/>
    </row>
    <row r="1091" spans="12:12" ht="16.5" customHeight="1">
      <c r="L1091" s="396"/>
    </row>
    <row r="1092" spans="12:12" ht="16.5" customHeight="1">
      <c r="L1092" s="396"/>
    </row>
    <row r="1093" spans="12:12" ht="16.5" customHeight="1">
      <c r="L1093" s="396"/>
    </row>
    <row r="1094" spans="12:12" ht="16.5" customHeight="1">
      <c r="L1094" s="396"/>
    </row>
    <row r="1095" spans="12:12" ht="16.5" customHeight="1">
      <c r="L1095" s="396"/>
    </row>
    <row r="1096" spans="12:12" ht="16.5" customHeight="1">
      <c r="L1096" s="396"/>
    </row>
    <row r="1097" spans="12:12" ht="16.5" customHeight="1">
      <c r="L1097" s="396"/>
    </row>
    <row r="1098" spans="12:12" ht="16.5" customHeight="1">
      <c r="L1098" s="396"/>
    </row>
    <row r="1099" spans="12:12" ht="16.5" customHeight="1">
      <c r="L1099" s="396"/>
    </row>
    <row r="1100" spans="12:12" ht="16.5" customHeight="1">
      <c r="L1100" s="396"/>
    </row>
    <row r="1101" spans="12:12" ht="16.5" customHeight="1">
      <c r="L1101" s="396"/>
    </row>
    <row r="1102" spans="12:12" ht="16.5" customHeight="1">
      <c r="L1102" s="396"/>
    </row>
    <row r="1103" spans="12:12" ht="16.5" customHeight="1">
      <c r="L1103" s="396"/>
    </row>
    <row r="1104" spans="12:12" ht="16.5" customHeight="1">
      <c r="L1104" s="396"/>
    </row>
    <row r="1105" spans="12:12" ht="16.5" customHeight="1">
      <c r="L1105" s="396"/>
    </row>
    <row r="1106" spans="12:12" ht="16.5" customHeight="1">
      <c r="L1106" s="396"/>
    </row>
    <row r="1107" spans="12:12" ht="16.5" customHeight="1">
      <c r="L1107" s="396"/>
    </row>
    <row r="1108" spans="12:12" ht="16.5" customHeight="1">
      <c r="L1108" s="396"/>
    </row>
    <row r="1109" spans="12:12" ht="16.5" customHeight="1">
      <c r="L1109" s="396"/>
    </row>
    <row r="1110" spans="12:12" ht="16.5" customHeight="1">
      <c r="L1110" s="396"/>
    </row>
    <row r="1111" spans="12:12" ht="16.5" customHeight="1">
      <c r="L1111" s="396"/>
    </row>
    <row r="1112" spans="12:12" ht="16.5" customHeight="1">
      <c r="L1112" s="396"/>
    </row>
    <row r="1113" spans="12:12" ht="16.5" customHeight="1">
      <c r="L1113" s="396"/>
    </row>
    <row r="1114" spans="12:12" ht="16.5" customHeight="1">
      <c r="L1114" s="396"/>
    </row>
    <row r="1115" spans="12:12" ht="16.5" customHeight="1">
      <c r="L1115" s="396"/>
    </row>
    <row r="1116" spans="12:12" ht="16.5" customHeight="1">
      <c r="L1116" s="396"/>
    </row>
    <row r="1117" spans="12:12" ht="16.5" customHeight="1">
      <c r="L1117" s="396"/>
    </row>
    <row r="1118" spans="12:12" ht="16.5" customHeight="1">
      <c r="L1118" s="396"/>
    </row>
    <row r="1119" spans="12:12" ht="16.5" customHeight="1">
      <c r="L1119" s="396"/>
    </row>
    <row r="1120" spans="12:12" ht="16.5" customHeight="1">
      <c r="L1120" s="396"/>
    </row>
    <row r="1121" spans="12:12" ht="16.5" customHeight="1">
      <c r="L1121" s="396"/>
    </row>
    <row r="1122" spans="12:12" ht="16.5" customHeight="1">
      <c r="L1122" s="396"/>
    </row>
    <row r="1123" spans="12:12" ht="16.5" customHeight="1">
      <c r="L1123" s="396"/>
    </row>
    <row r="1124" spans="12:12" ht="16.5" customHeight="1">
      <c r="L1124" s="396"/>
    </row>
    <row r="1125" spans="12:12" ht="16.5" customHeight="1">
      <c r="L1125" s="396"/>
    </row>
    <row r="1126" spans="12:12" ht="16.5" customHeight="1">
      <c r="L1126" s="396"/>
    </row>
    <row r="1127" spans="12:12" ht="16.5" customHeight="1">
      <c r="L1127" s="396"/>
    </row>
    <row r="1128" spans="12:12" ht="16.5" customHeight="1">
      <c r="L1128" s="396"/>
    </row>
    <row r="1129" spans="12:12" ht="16.5" customHeight="1">
      <c r="L1129" s="396"/>
    </row>
    <row r="1130" spans="12:12" ht="16.5" customHeight="1">
      <c r="L1130" s="396"/>
    </row>
    <row r="1131" spans="12:12" ht="16.5" customHeight="1">
      <c r="L1131" s="396"/>
    </row>
    <row r="1132" spans="12:12" ht="16.5" customHeight="1">
      <c r="L1132" s="396"/>
    </row>
    <row r="1133" spans="12:12" ht="16.5" customHeight="1">
      <c r="L1133" s="396"/>
    </row>
    <row r="1134" spans="12:12" ht="16.5" customHeight="1">
      <c r="L1134" s="396"/>
    </row>
    <row r="1135" spans="12:12" ht="16.5" customHeight="1">
      <c r="L1135" s="396"/>
    </row>
    <row r="1136" spans="12:12" ht="16.5" customHeight="1">
      <c r="L1136" s="396"/>
    </row>
    <row r="1137" spans="12:12" ht="16.5" customHeight="1">
      <c r="L1137" s="396"/>
    </row>
    <row r="1138" spans="12:12" ht="16.5" customHeight="1">
      <c r="L1138" s="396"/>
    </row>
    <row r="1139" spans="12:12" ht="16.5" customHeight="1">
      <c r="L1139" s="396"/>
    </row>
    <row r="1140" spans="12:12" ht="16.5" customHeight="1">
      <c r="L1140" s="396"/>
    </row>
    <row r="1141" spans="12:12" ht="16.5" customHeight="1">
      <c r="L1141" s="396"/>
    </row>
    <row r="1142" spans="12:12" ht="16.5" customHeight="1">
      <c r="L1142" s="396"/>
    </row>
    <row r="1143" spans="12:12" ht="16.5" customHeight="1">
      <c r="L1143" s="396"/>
    </row>
    <row r="1144" spans="12:12" ht="16.5" customHeight="1">
      <c r="L1144" s="396"/>
    </row>
    <row r="1145" spans="12:12" ht="16.5" customHeight="1">
      <c r="L1145" s="396"/>
    </row>
    <row r="1146" spans="12:12" ht="16.5" customHeight="1">
      <c r="L1146" s="396"/>
    </row>
    <row r="1147" spans="12:12" ht="16.5" customHeight="1">
      <c r="L1147" s="396"/>
    </row>
    <row r="1148" spans="12:12" ht="16.5" customHeight="1">
      <c r="L1148" s="396"/>
    </row>
    <row r="1149" spans="12:12" ht="16.5" customHeight="1">
      <c r="L1149" s="396"/>
    </row>
    <row r="1150" spans="12:12" ht="16.5" customHeight="1">
      <c r="L1150" s="396"/>
    </row>
    <row r="1151" spans="12:12" ht="16.5" customHeight="1">
      <c r="L1151" s="396"/>
    </row>
    <row r="1152" spans="12:12" ht="16.5" customHeight="1">
      <c r="L1152" s="396"/>
    </row>
    <row r="1153" spans="12:12" ht="16.5" customHeight="1">
      <c r="L1153" s="396"/>
    </row>
    <row r="1154" spans="12:12" ht="16.5" customHeight="1">
      <c r="L1154" s="396"/>
    </row>
    <row r="1155" spans="12:12" ht="16.5" customHeight="1">
      <c r="L1155" s="396"/>
    </row>
    <row r="1156" spans="12:12" ht="16.5" customHeight="1">
      <c r="L1156" s="396"/>
    </row>
    <row r="1157" spans="12:12" ht="16.5" customHeight="1">
      <c r="L1157" s="396"/>
    </row>
    <row r="1158" spans="12:12" ht="16.5" customHeight="1">
      <c r="L1158" s="396"/>
    </row>
    <row r="1159" spans="12:12" ht="16.5" customHeight="1">
      <c r="L1159" s="396"/>
    </row>
    <row r="1160" spans="12:12" ht="16.5" customHeight="1">
      <c r="L1160" s="396"/>
    </row>
    <row r="1161" spans="12:12" ht="16.5" customHeight="1">
      <c r="L1161" s="396"/>
    </row>
    <row r="1162" spans="12:12" ht="16.5" customHeight="1">
      <c r="L1162" s="396"/>
    </row>
    <row r="1163" spans="12:12" ht="16.5" customHeight="1">
      <c r="L1163" s="396"/>
    </row>
    <row r="1164" spans="12:12" ht="16.5" customHeight="1">
      <c r="L1164" s="396"/>
    </row>
    <row r="1165" spans="12:12" ht="16.5" customHeight="1">
      <c r="L1165" s="396"/>
    </row>
  </sheetData>
  <sheetProtection algorithmName="SHA-512" hashValue="8lGBCWLfb1amyKIAqv0z5a0HB/oQVFvJg6JmlsFcSvKrXcXpp2cuW12qsEEFNR4CzgikR9DjAV/ilYCn34smXQ==" saltValue="NlOUZrpDD32zYVjAG298qQ==" spinCount="100000" sheet="1" selectLockedCells="1"/>
  <dataConsolidate/>
  <customSheetViews>
    <customSheetView guid="{D16ECB37-EC28-43FE-BD47-3A7114793C46}" showPageBreaks="1" showGridLines="0" fitToPage="1" printArea="1" hiddenColumns="1" view="pageBreakPreview" topLeftCell="A4">
      <selection activeCell="C21" sqref="C21"/>
      <pageMargins left="0.25" right="0.25" top="0.62" bottom="0.5" header="0.41" footer="0.5"/>
      <printOptions horizontalCentered="1"/>
      <pageSetup paperSize="9" scale="89" fitToHeight="15" orientation="landscape" horizontalDpi="4294967295" verticalDpi="4294967295" r:id="rId1"/>
      <headerFooter alignWithMargins="0"/>
    </customSheetView>
    <customSheetView guid="{3A279989-B775-4FE0-B80B-D9B19EF06FB8}" showPageBreaks="1" showGridLines="0" fitToPage="1" printArea="1" hiddenColumns="1" view="pageBreakPreview" topLeftCell="A13">
      <selection activeCell="C21" sqref="C21"/>
      <pageMargins left="0.25" right="0.25" top="0.62" bottom="0.5" header="0.41" footer="0.5"/>
      <printOptions horizontalCentered="1"/>
      <pageSetup paperSize="9" scale="82" fitToHeight="15" orientation="landscape" horizontalDpi="4294967295" verticalDpi="4294967295" r:id="rId2"/>
      <headerFooter alignWithMargins="0"/>
    </customSheetView>
    <customSheetView guid="{94091156-7D66-41B0-B463-5F36D4BD634D}" showPageBreaks="1" showGridLines="0" fitToPage="1" printArea="1" hiddenColumns="1" view="pageBreakPreview">
      <selection activeCell="C26" sqref="C26"/>
      <pageMargins left="0.25" right="0.25" top="0.62" bottom="0.5" header="0.41" footer="0.5"/>
      <printOptions horizontalCentered="1"/>
      <pageSetup paperSize="9" scale="91" fitToHeight="15" orientation="landscape" horizontalDpi="4294967295" verticalDpi="4294967295" r:id="rId3"/>
      <headerFooter alignWithMargins="0"/>
    </customSheetView>
    <customSheetView guid="{67D3F443-CBF6-4C3B-9EBA-4FC7CEE92243}" scale="80" showPageBreaks="1" showGridLines="0" fitToPage="1" printArea="1" hiddenRows="1" hiddenColumns="1" view="pageBreakPreview" topLeftCell="G1">
      <selection activeCell="G19" sqref="G19"/>
      <pageMargins left="0.25" right="0.25" top="0.62" bottom="0.5" header="0.41" footer="0.5"/>
      <printOptions horizontalCentered="1"/>
      <pageSetup paperSize="9" scale="48" fitToHeight="15" orientation="landscape" horizontalDpi="4294967295" verticalDpi="4294967295" r:id="rId4"/>
      <headerFooter alignWithMargins="0"/>
    </customSheetView>
    <customSheetView guid="{8FC47E04-BCF9-4504-9FDA-F8529AE0A203}" scale="80" showPageBreaks="1" showGridLines="0" fitToPage="1" printArea="1" hiddenRows="1" hiddenColumns="1" view="pageBreakPreview" topLeftCell="F1">
      <selection activeCell="J25" sqref="J25"/>
      <pageMargins left="0.25" right="0.25" top="0.62" bottom="0.5" header="0.41" footer="0.5"/>
      <printOptions horizontalCentered="1"/>
      <pageSetup paperSize="9" scale="48" fitToHeight="15" orientation="landscape" r:id="rId5"/>
      <headerFooter alignWithMargins="0"/>
    </customSheetView>
    <customSheetView guid="{B1DC5269-D889-4438-853D-005C3B580A35}" showPageBreaks="1" showGridLines="0" zeroValues="0" printArea="1" hiddenColumns="1" view="pageBreakPreview" topLeftCell="A520">
      <selection activeCell="I530" sqref="I530"/>
      <pageMargins left="0.25" right="0.25" top="0.75" bottom="0.5" header="0.5" footer="0.5"/>
      <printOptions horizontalCentered="1"/>
      <pageSetup paperSize="9" scale="80" fitToHeight="51" orientation="landscape" r:id="rId6"/>
      <headerFooter alignWithMargins="0">
        <oddHeader>&amp;R&amp;"Book Antiqua,Bold"&amp;12PAGE &amp;P OF &amp;N</oddHeader>
      </headerFooter>
    </customSheetView>
    <customSheetView guid="{A0F82AFD-A75A-45C4-A55A-D8EC84E8392D}" scale="75" showGridLines="0" zeroValues="0" printArea="1" hiddenRows="1" hiddenColumns="1" topLeftCell="A3">
      <selection activeCell="D22" sqref="D22"/>
      <pageMargins left="0.25" right="0.25" top="0.75" bottom="0.5" header="0.5" footer="0.5"/>
      <printOptions horizontalCentered="1"/>
      <pageSetup paperSize="9" scale="80" fitToHeight="51" orientation="landscape" r:id="rId7"/>
      <headerFooter alignWithMargins="0">
        <oddHeader>&amp;R&amp;"Book Antiqua,Bold"&amp;12PAGE &amp;P OF &amp;N</oddHeader>
      </headerFooter>
    </customSheetView>
    <customSheetView guid="{334BFE7B-729F-4B5F-BBFA-FE5871D8551A}" scale="75" showGridLines="0" zeroValues="0" hiddenRows="1" hiddenColumns="1" topLeftCell="A40">
      <selection activeCell="F41" sqref="F41"/>
      <pageMargins left="0.17" right="0.17" top="0.99" bottom="0.27" header="0.56999999999999995" footer="0.19"/>
      <printOptions horizontalCentered="1"/>
      <pageSetup paperSize="9" scale="80" fitToHeight="51" orientation="landscape" r:id="rId8"/>
      <headerFooter alignWithMargins="0">
        <oddHeader>&amp;R&amp;"Book Antiqua,Bold"&amp;12PAGE &amp;P OF &amp;N</oddHeader>
      </headerFooter>
    </customSheetView>
    <customSheetView guid="{95E806E8-7170-4A6B-8D1F-305B2B9C1B8B}" scale="75" showPageBreaks="1" printArea="1" hiddenRows="1" view="pageBreakPreview" showRuler="0" topLeftCell="A5">
      <selection activeCell="B8" sqref="B8:B9"/>
      <rowBreaks count="20" manualBreakCount="20">
        <brk id="28" max="10" man="1"/>
        <brk id="43" max="10" man="1"/>
        <brk id="60" max="10" man="1"/>
        <brk id="80" max="10" man="1"/>
        <brk id="103" max="10" man="1"/>
        <brk id="122" max="10" man="1"/>
        <brk id="142" max="10" man="1"/>
        <brk id="160" max="10" man="1"/>
        <brk id="181" max="10" man="1"/>
        <brk id="202" max="10" man="1"/>
        <brk id="223" max="10" man="1"/>
        <brk id="234" max="10" man="1"/>
        <brk id="242" max="10" man="1"/>
        <brk id="258" max="10" man="1"/>
        <brk id="276" max="10" man="1"/>
        <brk id="296" max="10" man="1"/>
        <brk id="313" max="10" man="1"/>
        <brk id="334" max="10" man="1"/>
        <brk id="354" max="10" man="1"/>
        <brk id="378" max="10" man="1"/>
      </rowBreaks>
      <pageMargins left="0.17" right="0.17" top="0.99" bottom="0.27" header="0.56999999999999995" footer="0.19"/>
      <printOptions horizontalCentered="1"/>
      <pageSetup paperSize="9" scale="83" fitToHeight="51" orientation="landscape" r:id="rId9"/>
      <headerFooter alignWithMargins="0">
        <oddHeader>&amp;L&amp;"Book Antiqua,Bold"&amp;12SPECIFICATION NO. : CC-CS/102-WR2/GIS-969/G10&amp;R&amp;"Book Antiqua,Bold"&amp;12SCHEDULE - 1
PAGE &amp;P OF &amp;N</oddHeader>
      </headerFooter>
    </customSheetView>
    <customSheetView guid="{E0A5C919-ADBB-427C-80C3-02C328CA3F83}" scale="75" showPageBreaks="1" printArea="1" hiddenRows="1" view="pageBreakPreview" showRuler="0" topLeftCell="A337">
      <selection activeCell="B382" sqref="B382"/>
      <rowBreaks count="20" manualBreakCount="20">
        <brk id="28" max="10" man="1"/>
        <brk id="43" max="10" man="1"/>
        <brk id="60" max="10" man="1"/>
        <brk id="80" max="10" man="1"/>
        <brk id="103" max="10" man="1"/>
        <brk id="122" max="10" man="1"/>
        <brk id="142" max="10" man="1"/>
        <brk id="160" max="10" man="1"/>
        <brk id="181" max="10" man="1"/>
        <brk id="202" max="10" man="1"/>
        <brk id="223" max="10" man="1"/>
        <brk id="234" max="10" man="1"/>
        <brk id="242" max="10" man="1"/>
        <brk id="258" max="10" man="1"/>
        <brk id="276" max="10" man="1"/>
        <brk id="296" max="10" man="1"/>
        <brk id="313" max="10" man="1"/>
        <brk id="334" max="10" man="1"/>
        <brk id="354" max="10" man="1"/>
        <brk id="377" max="10" man="1"/>
      </rowBreaks>
      <pageMargins left="0.17" right="0.17" top="0.99" bottom="0.27" header="0.56999999999999995" footer="0.19"/>
      <printOptions horizontalCentered="1"/>
      <pageSetup paperSize="9" scale="84" fitToHeight="51" orientation="landscape" r:id="rId10"/>
      <headerFooter alignWithMargins="0">
        <oddHeader>&amp;L&amp;"Book Antiqua,Bold"&amp;12SPECIFICATION NO. : CC-CS/102-WR2/GIS-969/G10&amp;R&amp;"Book Antiqua,Bold"&amp;12SCHEDULE - 1
PAGE &amp;P OF &amp;N</oddHeader>
      </headerFooter>
    </customSheetView>
    <customSheetView guid="{F34A69E2-31EE-443F-8E78-A31E3AA3BE2B}" scale="75" showGridLines="0" zeroValues="0" hiddenRows="1" hiddenColumns="1" topLeftCell="A43">
      <selection activeCell="F41" sqref="F41"/>
      <pageMargins left="0.17" right="0.17" top="0.99" bottom="0.27" header="0.56999999999999995" footer="0.19"/>
      <printOptions horizontalCentered="1"/>
      <pageSetup paperSize="9" scale="80" fitToHeight="51" orientation="landscape" r:id="rId11"/>
      <headerFooter alignWithMargins="0">
        <oddHeader>&amp;R&amp;"Book Antiqua,Bold"&amp;12PAGE &amp;P OF &amp;N</oddHeader>
      </headerFooter>
    </customSheetView>
    <customSheetView guid="{C5506FC7-8A4D-43D0-A0D5-B323816310B7}" scale="75" showGridLines="0" zeroValues="0" printArea="1" hiddenRows="1" hiddenColumns="1" topLeftCell="A22">
      <selection activeCell="C22" sqref="C22"/>
      <pageMargins left="0.17" right="0.17" top="0.99" bottom="0.27" header="0.56999999999999995" footer="0.19"/>
      <printOptions horizontalCentered="1"/>
      <pageSetup paperSize="9" scale="80" fitToHeight="51" orientation="landscape" r:id="rId12"/>
      <headerFooter alignWithMargins="0">
        <oddHeader>&amp;R&amp;"Book Antiqua,Bold"&amp;12PAGE &amp;P OF &amp;N</oddHeader>
      </headerFooter>
    </customSheetView>
    <customSheetView guid="{3E286A90-B39B-4EF7-ADAF-AD9055F4EE3F}" scale="90" showGridLines="0" zeroValues="0" printArea="1" hiddenRows="1" hiddenColumns="1" topLeftCell="A24">
      <selection activeCell="C24" sqref="C24"/>
      <pageMargins left="0.25" right="0.25" top="0.75" bottom="0.5" header="0.5" footer="0.5"/>
      <printOptions horizontalCentered="1"/>
      <pageSetup paperSize="9" scale="80" fitToHeight="51" orientation="landscape" r:id="rId13"/>
      <headerFooter alignWithMargins="0">
        <oddHeader>&amp;R&amp;"Book Antiqua,Bold"&amp;12PAGE &amp;P OF &amp;N</oddHeader>
      </headerFooter>
    </customSheetView>
    <customSheetView guid="{F9C00FCC-B928-44A4-AE8D-3790B3A7FE91}" scale="70" showPageBreaks="1" showGridLines="0" zeroValues="0" printArea="1" hiddenRows="1" hiddenColumns="1" view="pageBreakPreview">
      <selection activeCell="C22" sqref="C22"/>
      <pageMargins left="0.25" right="0.25" top="1" bottom="0.5" header="0.5" footer="0.5"/>
      <printOptions horizontalCentered="1"/>
      <pageSetup paperSize="9" scale="80" fitToHeight="51" orientation="landscape" r:id="rId14"/>
      <headerFooter alignWithMargins="0">
        <oddHeader>&amp;R&amp;"Book Antiqua,Bold"&amp;12Schedule-1a(Rev-01)
PAGE &amp;P OF &amp;N</oddHeader>
      </headerFooter>
    </customSheetView>
    <customSheetView guid="{F9504563-F4B8-4B08-8DF4-BD6D3D1F49DF}" scale="90" showGridLines="0" zeroValues="0" hiddenRows="1" hiddenColumns="1" topLeftCell="A7">
      <selection activeCell="G24" sqref="G24"/>
      <pageMargins left="0.25" right="0.25" top="1" bottom="0.5" header="0.5" footer="0.5"/>
      <printOptions horizontalCentered="1"/>
      <pageSetup paperSize="9" scale="80" fitToHeight="51" orientation="landscape" r:id="rId15"/>
      <headerFooter alignWithMargins="0">
        <oddHeader>&amp;R&amp;"Book Antiqua,Bold"&amp;12Schedule-1a(Rev-01)
PAGE &amp;P OF &amp;N</oddHeader>
      </headerFooter>
    </customSheetView>
    <customSheetView guid="{AB88AE96-2A5B-4A72-8703-28C9E47DF5A8}" scale="80" showPageBreaks="1" showGridLines="0" fitToPage="1" printArea="1" hiddenRows="1" hiddenColumns="1" view="pageBreakPreview" topLeftCell="F1">
      <selection activeCell="J25" sqref="J25"/>
      <pageMargins left="0.25" right="0.25" top="0.62" bottom="0.5" header="0.41" footer="0.5"/>
      <printOptions horizontalCentered="1"/>
      <pageSetup paperSize="9" scale="48" fitToHeight="15" orientation="landscape" r:id="rId16"/>
      <headerFooter alignWithMargins="0"/>
    </customSheetView>
    <customSheetView guid="{BAC42A29-45E6-4402-B726-C3D139198BC5}" showPageBreaks="1" showGridLines="0" fitToPage="1" printArea="1" hiddenColumns="1" view="pageBreakPreview" topLeftCell="A121">
      <selection activeCell="H120" sqref="H120"/>
      <pageMargins left="0.25" right="0.25" top="0.62" bottom="0.5" header="0.41" footer="0.5"/>
      <printOptions horizontalCentered="1"/>
      <pageSetup paperSize="9" scale="91" fitToHeight="15" orientation="landscape" horizontalDpi="4294967295" verticalDpi="4294967295" r:id="rId17"/>
      <headerFooter alignWithMargins="0"/>
    </customSheetView>
    <customSheetView guid="{1D1BEC92-0584-42FC-833F-7509E5F404C5}" showPageBreaks="1" showGridLines="0" fitToPage="1" printArea="1" hiddenColumns="1" view="pageBreakPreview" topLeftCell="A13">
      <selection activeCell="C21" sqref="C21"/>
      <pageMargins left="0.25" right="0.25" top="0.62" bottom="0.5" header="0.41" footer="0.5"/>
      <printOptions horizontalCentered="1"/>
      <pageSetup paperSize="9" scale="89" fitToHeight="15" orientation="landscape" horizontalDpi="4294967295" verticalDpi="4294967295" r:id="rId18"/>
      <headerFooter alignWithMargins="0"/>
    </customSheetView>
  </customSheetViews>
  <mergeCells count="7">
    <mergeCell ref="A3:I3"/>
    <mergeCell ref="A5:I5"/>
    <mergeCell ref="A15:I15"/>
    <mergeCell ref="B27:E27"/>
    <mergeCell ref="B23:E23"/>
    <mergeCell ref="B25:E25"/>
    <mergeCell ref="B22:I22"/>
  </mergeCells>
  <phoneticPr fontId="0" type="noConversion"/>
  <conditionalFormatting sqref="G21">
    <cfRule type="expression" dxfId="3" priority="215" stopIfTrue="1">
      <formula>$F21=0</formula>
    </cfRule>
  </conditionalFormatting>
  <dataValidations xWindow="575" yWindow="444" count="1">
    <dataValidation type="whole" operator="greaterThan" allowBlank="1" showInputMessage="1" showErrorMessage="1" error="Enter only Whole Numbers greater than zero" sqref="H21" xr:uid="{00000000-0002-0000-0300-000000000000}">
      <formula1>0</formula1>
    </dataValidation>
  </dataValidations>
  <printOptions horizontalCentered="1"/>
  <pageMargins left="0.25" right="0.25" top="0.62" bottom="0.5" header="0.41" footer="0.5"/>
  <pageSetup paperSize="9" scale="89" fitToHeight="15" orientation="landscape" horizontalDpi="4294967295" verticalDpi="4294967295" r:id="rId19"/>
  <headerFooter alignWithMargins="0"/>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U329"/>
  <sheetViews>
    <sheetView showGridLines="0" view="pageBreakPreview" zoomScale="80" zoomScaleNormal="80" zoomScaleSheetLayoutView="80" workbookViewId="0">
      <selection activeCell="C21" sqref="C21"/>
    </sheetView>
  </sheetViews>
  <sheetFormatPr defaultColWidth="11.42578125" defaultRowHeight="15.75"/>
  <cols>
    <col min="1" max="1" width="13.28515625" style="411" customWidth="1"/>
    <col min="2" max="2" width="55.5703125" style="163" customWidth="1"/>
    <col min="3" max="3" width="13.7109375" style="411" customWidth="1"/>
    <col min="4" max="4" width="16.85546875" style="411" customWidth="1"/>
    <col min="5" max="5" width="11.28515625" style="411" customWidth="1"/>
    <col min="6" max="6" width="12.7109375" style="411" customWidth="1"/>
    <col min="7" max="7" width="22" style="449" customWidth="1"/>
    <col min="8" max="8" width="26.5703125" style="449" customWidth="1"/>
    <col min="9" max="9" width="25.85546875" style="449" hidden="1" customWidth="1"/>
    <col min="10" max="10" width="18.7109375" style="411" hidden="1" customWidth="1"/>
    <col min="11" max="11" width="18.28515625" style="163" customWidth="1"/>
    <col min="12" max="12" width="22.140625" style="167" customWidth="1"/>
    <col min="13" max="21" width="11.42578125" style="163" customWidth="1"/>
    <col min="22" max="22" width="6.28515625" style="163" customWidth="1"/>
    <col min="23" max="23" width="9.7109375" style="163" customWidth="1"/>
    <col min="24" max="24" width="4.7109375" style="163" customWidth="1"/>
    <col min="25" max="25" width="3.28515625" style="163" customWidth="1"/>
    <col min="26" max="26" width="6.140625" style="163" customWidth="1"/>
    <col min="27" max="40" width="11.42578125" style="163" customWidth="1"/>
    <col min="41" max="16384" width="11.42578125" style="163"/>
  </cols>
  <sheetData>
    <row r="1" spans="1:177" s="441" customFormat="1" ht="27" customHeight="1">
      <c r="A1" s="1142" t="str">
        <f>Cover!B3</f>
        <v>SPEC. NO.:  CC/NT/G-COND/DOM/A02/25/01011</v>
      </c>
      <c r="B1" s="1142"/>
      <c r="C1" s="437"/>
      <c r="D1" s="437"/>
      <c r="E1" s="438"/>
      <c r="F1" s="388"/>
      <c r="G1" s="439"/>
      <c r="H1" s="1045" t="s">
        <v>517</v>
      </c>
      <c r="I1" s="440" t="s">
        <v>358</v>
      </c>
      <c r="L1" s="442"/>
    </row>
    <row r="2" spans="1:177" s="441" customFormat="1" ht="16.5">
      <c r="A2" s="442"/>
      <c r="B2" s="443"/>
      <c r="C2" s="443"/>
      <c r="D2" s="443"/>
      <c r="E2" s="442"/>
      <c r="F2" s="442"/>
      <c r="G2" s="444"/>
      <c r="H2" s="444"/>
      <c r="I2" s="444"/>
      <c r="J2" s="442"/>
      <c r="L2" s="442"/>
    </row>
    <row r="3" spans="1:177" s="441" customFormat="1" ht="59.25" customHeight="1">
      <c r="A3" s="1115" t="str">
        <f>Cover!B2</f>
        <v>Conductor Package CD02 for supply of balance quantity of ACSR MOOSE Conductor for part of Diding – Dhalkebar – Bathnaha Transmission Line corresponding to Tower Package- TW02 associated with Arun-3 HEP in Nepal under Consultancy services to SAPDC.</v>
      </c>
      <c r="B3" s="1115"/>
      <c r="C3" s="1115"/>
      <c r="D3" s="1115"/>
      <c r="E3" s="1115"/>
      <c r="F3" s="1115"/>
      <c r="G3" s="1115"/>
      <c r="H3" s="1115"/>
      <c r="I3" s="1115"/>
      <c r="J3" s="708"/>
      <c r="L3" s="445"/>
    </row>
    <row r="4" spans="1:177" s="451" customFormat="1">
      <c r="A4" s="407"/>
      <c r="B4" s="446"/>
      <c r="C4" s="447"/>
      <c r="D4" s="447"/>
      <c r="E4" s="411"/>
      <c r="F4" s="407"/>
      <c r="G4" s="448"/>
      <c r="H4" s="449"/>
      <c r="I4" s="449"/>
      <c r="J4" s="407"/>
      <c r="K4" s="183"/>
      <c r="L4" s="450"/>
      <c r="M4" s="183"/>
      <c r="N4" s="183"/>
      <c r="O4" s="183"/>
      <c r="P4" s="183"/>
      <c r="Q4" s="183"/>
      <c r="R4" s="183"/>
      <c r="S4" s="183"/>
      <c r="T4" s="183"/>
      <c r="U4" s="183"/>
      <c r="V4" s="183"/>
      <c r="W4" s="183"/>
      <c r="X4" s="183"/>
      <c r="Y4" s="183"/>
      <c r="Z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row>
    <row r="5" spans="1:177" s="454" customFormat="1" ht="21.6" customHeight="1">
      <c r="A5" s="1144" t="s">
        <v>113</v>
      </c>
      <c r="B5" s="1144"/>
      <c r="C5" s="1144"/>
      <c r="D5" s="1144"/>
      <c r="E5" s="1144"/>
      <c r="F5" s="1144"/>
      <c r="G5" s="1144"/>
      <c r="H5" s="1144"/>
      <c r="I5" s="866"/>
      <c r="K5" s="452"/>
      <c r="L5" s="453"/>
      <c r="M5" s="452"/>
      <c r="N5" s="452"/>
      <c r="O5" s="452"/>
      <c r="P5" s="452"/>
      <c r="Q5" s="452"/>
      <c r="R5" s="452"/>
      <c r="S5" s="452"/>
      <c r="T5" s="452"/>
      <c r="U5" s="452"/>
      <c r="V5" s="452"/>
      <c r="W5" s="452"/>
      <c r="X5" s="452"/>
      <c r="Y5" s="452"/>
      <c r="Z5" s="181"/>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c r="DJ5" s="452"/>
      <c r="DK5" s="452"/>
      <c r="DL5" s="452"/>
      <c r="DM5" s="452"/>
      <c r="DN5" s="452"/>
      <c r="DO5" s="452"/>
      <c r="DP5" s="452"/>
      <c r="DQ5" s="452"/>
      <c r="DR5" s="452"/>
      <c r="DS5" s="452"/>
      <c r="DT5" s="452"/>
      <c r="DU5" s="452"/>
      <c r="DV5" s="452"/>
      <c r="DW5" s="452"/>
      <c r="DX5" s="452"/>
      <c r="DY5" s="452"/>
      <c r="DZ5" s="452"/>
      <c r="EA5" s="452"/>
      <c r="EB5" s="452"/>
      <c r="EC5" s="452"/>
      <c r="ED5" s="452"/>
      <c r="EE5" s="452"/>
      <c r="EF5" s="452"/>
      <c r="EG5" s="452"/>
      <c r="EH5" s="452"/>
      <c r="EI5" s="452"/>
      <c r="EJ5" s="452"/>
      <c r="EK5" s="452"/>
      <c r="EL5" s="452"/>
      <c r="EM5" s="452"/>
      <c r="EN5" s="452"/>
      <c r="EO5" s="452"/>
      <c r="EP5" s="452"/>
      <c r="EQ5" s="452"/>
      <c r="ER5" s="452"/>
      <c r="ES5" s="452"/>
      <c r="ET5" s="452"/>
      <c r="EU5" s="452"/>
      <c r="EV5" s="452"/>
      <c r="EW5" s="452"/>
      <c r="EX5" s="452"/>
      <c r="EY5" s="452"/>
      <c r="EZ5" s="452"/>
      <c r="FA5" s="452"/>
      <c r="FB5" s="452"/>
      <c r="FC5" s="452"/>
      <c r="FD5" s="452"/>
      <c r="FE5" s="452"/>
      <c r="FF5" s="452"/>
      <c r="FG5" s="452"/>
      <c r="FH5" s="452"/>
      <c r="FI5" s="452"/>
      <c r="FJ5" s="452"/>
      <c r="FK5" s="452"/>
      <c r="FL5" s="452"/>
      <c r="FM5" s="452"/>
      <c r="FN5" s="452"/>
      <c r="FO5" s="452"/>
      <c r="FP5" s="452"/>
      <c r="FQ5" s="452"/>
      <c r="FR5" s="452"/>
      <c r="FS5" s="452"/>
      <c r="FT5" s="452"/>
      <c r="FU5" s="452"/>
    </row>
    <row r="6" spans="1:177" s="451" customFormat="1">
      <c r="A6" s="1121" t="str">
        <f>'Sch-1a'!A6:A6</f>
        <v>Bidder’s Name and Address (Qualified Licensee) :</v>
      </c>
      <c r="B6" s="1121"/>
      <c r="C6" s="447"/>
      <c r="D6" s="447"/>
      <c r="G6" s="111" t="s">
        <v>20</v>
      </c>
      <c r="H6" s="112"/>
      <c r="I6" s="112"/>
      <c r="J6" s="113"/>
      <c r="K6" s="183"/>
      <c r="L6" s="450"/>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row>
    <row r="7" spans="1:177" s="451" customFormat="1" ht="19.5" customHeight="1">
      <c r="A7" s="1143">
        <f>'Name of Bidder'!C10</f>
        <v>0</v>
      </c>
      <c r="B7" s="1143"/>
      <c r="C7" s="447"/>
      <c r="D7" s="447"/>
      <c r="G7" s="117" t="s">
        <v>21</v>
      </c>
      <c r="H7" s="112"/>
      <c r="I7" s="112"/>
      <c r="J7" s="113"/>
      <c r="K7" s="183"/>
      <c r="L7" s="450"/>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row>
    <row r="8" spans="1:177" s="451" customFormat="1" ht="16.5">
      <c r="A8" s="387"/>
      <c r="B8" s="865"/>
      <c r="C8" s="447"/>
      <c r="D8" s="447"/>
      <c r="G8" s="117" t="s">
        <v>115</v>
      </c>
      <c r="H8" s="112"/>
      <c r="I8" s="112"/>
      <c r="J8" s="113"/>
      <c r="K8" s="554"/>
      <c r="L8" s="450"/>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row>
    <row r="9" spans="1:177" s="451" customFormat="1">
      <c r="A9" s="387" t="s">
        <v>114</v>
      </c>
      <c r="B9" s="865">
        <f>'Sch-1a'!B9</f>
        <v>0</v>
      </c>
      <c r="C9" s="447"/>
      <c r="D9" s="447"/>
      <c r="G9" s="117" t="s">
        <v>22</v>
      </c>
      <c r="H9" s="112"/>
      <c r="I9" s="112"/>
      <c r="J9" s="113"/>
      <c r="K9" s="452"/>
      <c r="L9" s="450"/>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row>
    <row r="10" spans="1:177" s="451" customFormat="1">
      <c r="A10" s="407"/>
      <c r="B10" s="865">
        <f>'Sch-1a'!B10</f>
        <v>0</v>
      </c>
      <c r="C10" s="447"/>
      <c r="D10" s="447"/>
      <c r="G10" s="117" t="s">
        <v>116</v>
      </c>
      <c r="H10" s="112"/>
      <c r="I10" s="112"/>
      <c r="J10" s="113"/>
      <c r="K10" s="698"/>
      <c r="L10" s="701"/>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row>
    <row r="11" spans="1:177" s="451" customFormat="1">
      <c r="A11" s="407"/>
      <c r="B11" s="865">
        <f>'Sch-1a'!B11</f>
        <v>0</v>
      </c>
      <c r="C11" s="447"/>
      <c r="D11" s="447"/>
      <c r="G11" s="117" t="s">
        <v>117</v>
      </c>
      <c r="H11" s="112"/>
      <c r="I11" s="112"/>
      <c r="J11" s="113"/>
      <c r="K11" s="183"/>
      <c r="L11" s="450"/>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row>
    <row r="12" spans="1:177" s="451" customFormat="1">
      <c r="A12" s="407"/>
      <c r="B12" s="865"/>
      <c r="C12" s="447"/>
      <c r="D12" s="447"/>
      <c r="E12" s="407"/>
      <c r="F12" s="407"/>
      <c r="G12" s="114"/>
      <c r="H12" s="112"/>
      <c r="I12" s="112"/>
      <c r="J12" s="113"/>
      <c r="K12" s="452"/>
      <c r="L12" s="450"/>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row>
    <row r="13" spans="1:177" s="451" customFormat="1">
      <c r="A13" s="407"/>
      <c r="B13" s="865"/>
      <c r="C13" s="447"/>
      <c r="D13" s="447"/>
      <c r="E13" s="407"/>
      <c r="F13" s="407"/>
      <c r="G13" s="114"/>
      <c r="H13" s="112"/>
      <c r="I13" s="112"/>
      <c r="J13" s="113"/>
      <c r="K13" s="452"/>
      <c r="L13" s="450"/>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row>
    <row r="14" spans="1:177" s="451" customFormat="1">
      <c r="A14" s="407"/>
      <c r="B14" s="865"/>
      <c r="C14" s="447"/>
      <c r="D14" s="447"/>
      <c r="E14" s="407"/>
      <c r="F14" s="407"/>
      <c r="G14" s="114"/>
      <c r="H14" s="112"/>
      <c r="I14" s="112"/>
      <c r="J14" s="113"/>
      <c r="K14" s="452"/>
      <c r="L14" s="450"/>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row>
    <row r="15" spans="1:177">
      <c r="A15" s="511" t="s">
        <v>552</v>
      </c>
      <c r="B15" s="455"/>
      <c r="C15" s="455"/>
      <c r="D15" s="455"/>
      <c r="G15" s="456"/>
      <c r="H15" s="457"/>
      <c r="I15" s="457"/>
      <c r="J15" s="458"/>
      <c r="K15" s="698"/>
      <c r="L15" s="411"/>
    </row>
    <row r="16" spans="1:177" ht="16.5" thickBot="1">
      <c r="A16" s="459"/>
      <c r="B16" s="460"/>
      <c r="C16" s="460"/>
      <c r="D16" s="460"/>
      <c r="E16" s="412"/>
      <c r="G16" s="1153" t="s">
        <v>487</v>
      </c>
      <c r="H16" s="1153"/>
      <c r="I16" s="1153"/>
      <c r="J16" s="709"/>
      <c r="K16" s="699"/>
      <c r="L16" s="411"/>
    </row>
    <row r="17" spans="1:103" ht="61.5" customHeight="1">
      <c r="A17" s="1145" t="s">
        <v>6</v>
      </c>
      <c r="B17" s="1133" t="s">
        <v>15</v>
      </c>
      <c r="C17" s="1133" t="s">
        <v>1</v>
      </c>
      <c r="D17" s="1133" t="s">
        <v>0</v>
      </c>
      <c r="E17" s="1133" t="s">
        <v>5</v>
      </c>
      <c r="F17" s="1133" t="s">
        <v>35</v>
      </c>
      <c r="G17" s="1150" t="s">
        <v>484</v>
      </c>
      <c r="H17" s="1148" t="s">
        <v>485</v>
      </c>
      <c r="I17" s="1150" t="s">
        <v>455</v>
      </c>
      <c r="J17" s="1140" t="s">
        <v>377</v>
      </c>
      <c r="L17" s="411"/>
    </row>
    <row r="18" spans="1:103" ht="39" customHeight="1">
      <c r="A18" s="1146"/>
      <c r="B18" s="1134"/>
      <c r="C18" s="1134"/>
      <c r="D18" s="1134"/>
      <c r="E18" s="1134"/>
      <c r="F18" s="1134"/>
      <c r="G18" s="1151"/>
      <c r="H18" s="1149"/>
      <c r="I18" s="1151"/>
      <c r="J18" s="1141"/>
      <c r="L18" s="411"/>
    </row>
    <row r="19" spans="1:103" ht="42" customHeight="1">
      <c r="A19" s="1147"/>
      <c r="B19" s="1135"/>
      <c r="C19" s="1135"/>
      <c r="D19" s="1135"/>
      <c r="E19" s="1135"/>
      <c r="F19" s="1135"/>
      <c r="G19" s="1152"/>
      <c r="H19" s="1149"/>
      <c r="I19" s="1152"/>
      <c r="J19" s="1141"/>
      <c r="L19" s="411"/>
      <c r="O19" s="699"/>
      <c r="P19" s="901"/>
    </row>
    <row r="20" spans="1:103" s="462" customFormat="1" ht="21.75" customHeight="1">
      <c r="A20" s="105" t="s">
        <v>7</v>
      </c>
      <c r="B20" s="819" t="s">
        <v>8</v>
      </c>
      <c r="C20" s="819" t="s">
        <v>9</v>
      </c>
      <c r="D20" s="819" t="s">
        <v>10</v>
      </c>
      <c r="E20" s="819" t="s">
        <v>11</v>
      </c>
      <c r="F20" s="819" t="s">
        <v>12</v>
      </c>
      <c r="G20" s="104" t="s">
        <v>23</v>
      </c>
      <c r="H20" s="974" t="s">
        <v>460</v>
      </c>
      <c r="I20" s="974" t="s">
        <v>24</v>
      </c>
      <c r="J20" s="116" t="s">
        <v>356</v>
      </c>
      <c r="K20" s="442"/>
      <c r="L20" s="461"/>
    </row>
    <row r="21" spans="1:103" s="462" customFormat="1" ht="42.75" customHeight="1">
      <c r="A21" s="997">
        <v>1</v>
      </c>
      <c r="B21" s="998" t="s">
        <v>503</v>
      </c>
      <c r="C21" s="791"/>
      <c r="D21" s="791"/>
      <c r="E21" s="788" t="s">
        <v>504</v>
      </c>
      <c r="F21" s="788">
        <v>2799</v>
      </c>
      <c r="G21" s="1035"/>
      <c r="H21" s="420" t="str">
        <f t="shared" ref="H21" si="0">IF(G21="","INCLUDED", IF(ISERROR(F21*G21),G21,ROUND((F21*G21),0)))</f>
        <v>INCLUDED</v>
      </c>
      <c r="I21" s="942"/>
      <c r="J21" s="436">
        <f>IF(H21="INCLUDED",0,IF(#REF!="",#REF!*H21,#REF!/100*H21))</f>
        <v>0</v>
      </c>
      <c r="L21" s="732"/>
    </row>
    <row r="22" spans="1:103" s="463" customFormat="1" ht="18.75" customHeight="1">
      <c r="A22" s="1137"/>
      <c r="B22" s="1138"/>
      <c r="C22" s="1138"/>
      <c r="D22" s="1138"/>
      <c r="E22" s="1138"/>
      <c r="F22" s="1138"/>
      <c r="G22" s="1138"/>
      <c r="H22" s="1138"/>
      <c r="I22" s="927"/>
      <c r="J22" s="757"/>
      <c r="L22" s="562"/>
      <c r="M22" s="464"/>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row>
    <row r="23" spans="1:103" s="868" customFormat="1" ht="29.25" customHeight="1">
      <c r="A23" s="1057" t="s">
        <v>344</v>
      </c>
      <c r="B23" s="1058" t="s">
        <v>506</v>
      </c>
      <c r="C23" s="1059"/>
      <c r="D23" s="1059"/>
      <c r="E23" s="1060"/>
      <c r="F23" s="1060"/>
      <c r="G23" s="1061"/>
      <c r="H23" s="1062">
        <f>SUM(H21:H21)</f>
        <v>0</v>
      </c>
      <c r="I23" s="1062"/>
      <c r="J23" s="1060"/>
      <c r="L23" s="1056"/>
    </row>
    <row r="24" spans="1:103" ht="16.5" customHeight="1">
      <c r="A24" s="465"/>
      <c r="B24" s="466"/>
      <c r="C24" s="466"/>
      <c r="D24" s="466"/>
      <c r="E24" s="167"/>
      <c r="F24" s="167"/>
      <c r="G24" s="467"/>
      <c r="H24" s="468"/>
      <c r="I24" s="940"/>
      <c r="J24" s="469"/>
      <c r="L24" s="411"/>
    </row>
    <row r="25" spans="1:103" s="868" customFormat="1" ht="47.25">
      <c r="A25" s="1057" t="s">
        <v>345</v>
      </c>
      <c r="B25" s="1063" t="s">
        <v>533</v>
      </c>
      <c r="C25" s="1059"/>
      <c r="D25" s="1059"/>
      <c r="E25" s="1060"/>
      <c r="F25" s="1136" t="s">
        <v>142</v>
      </c>
      <c r="G25" s="1136"/>
      <c r="H25" s="1062">
        <f>'Sch-6b'!Q40</f>
        <v>0</v>
      </c>
      <c r="I25" s="1062"/>
      <c r="J25" s="1060"/>
      <c r="L25" s="1056"/>
    </row>
    <row r="26" spans="1:103" s="183" customFormat="1" ht="16.5" thickBot="1">
      <c r="A26" s="470"/>
      <c r="B26" s="471"/>
      <c r="C26" s="472"/>
      <c r="D26" s="472"/>
      <c r="E26" s="473"/>
      <c r="F26" s="473"/>
      <c r="G26" s="474"/>
      <c r="H26" s="475"/>
      <c r="I26" s="941"/>
      <c r="J26" s="476"/>
      <c r="K26" s="477"/>
      <c r="L26" s="478"/>
      <c r="M26" s="477"/>
      <c r="N26" s="477"/>
      <c r="O26" s="477"/>
      <c r="P26" s="477"/>
    </row>
    <row r="27" spans="1:103" s="868" customFormat="1" ht="23.25" customHeight="1" thickBot="1">
      <c r="A27" s="1048" t="s">
        <v>346</v>
      </c>
      <c r="B27" s="1049" t="s">
        <v>333</v>
      </c>
      <c r="C27" s="1050"/>
      <c r="D27" s="1050"/>
      <c r="E27" s="1051"/>
      <c r="F27" s="1051"/>
      <c r="G27" s="1052"/>
      <c r="H27" s="1053">
        <f>H23+H25</f>
        <v>0</v>
      </c>
      <c r="I27" s="1054"/>
      <c r="J27" s="1055" t="e">
        <f>SUM(#REF!)</f>
        <v>#REF!</v>
      </c>
      <c r="L27" s="1056"/>
    </row>
    <row r="28" spans="1:103" s="183" customFormat="1" ht="12" customHeight="1">
      <c r="A28" s="479"/>
      <c r="B28" s="331"/>
      <c r="C28" s="165"/>
      <c r="D28" s="165"/>
      <c r="E28" s="480"/>
      <c r="F28" s="480"/>
      <c r="G28" s="481"/>
      <c r="H28" s="482"/>
      <c r="I28" s="482"/>
      <c r="J28" s="480"/>
      <c r="L28" s="450"/>
    </row>
    <row r="29" spans="1:103" s="183" customFormat="1" ht="21.75" customHeight="1">
      <c r="A29" s="714"/>
      <c r="B29" s="1139"/>
      <c r="C29" s="1139"/>
      <c r="D29" s="1139"/>
      <c r="E29" s="1139"/>
      <c r="F29" s="1139"/>
      <c r="G29" s="1139"/>
      <c r="H29" s="1139"/>
      <c r="I29" s="926"/>
      <c r="J29" s="394"/>
      <c r="L29" s="450"/>
    </row>
    <row r="30" spans="1:103" s="183" customFormat="1" ht="24.75" customHeight="1">
      <c r="A30" s="118"/>
      <c r="B30" s="1121"/>
      <c r="C30" s="1121"/>
      <c r="D30" s="1121"/>
      <c r="E30" s="1121"/>
      <c r="F30" s="1121"/>
      <c r="G30" s="1121"/>
      <c r="H30" s="482"/>
      <c r="I30" s="482"/>
      <c r="J30" s="480"/>
      <c r="L30" s="450"/>
    </row>
    <row r="31" spans="1:103" ht="18.75" customHeight="1">
      <c r="A31" s="166" t="s">
        <v>3</v>
      </c>
      <c r="B31" s="483">
        <f>'Name of Bidder'!C45</f>
        <v>0</v>
      </c>
      <c r="C31" s="163"/>
      <c r="D31" s="163"/>
      <c r="E31" s="1132" t="s">
        <v>130</v>
      </c>
      <c r="F31" s="1132"/>
      <c r="G31" s="1131">
        <f>'Name of Bidder'!C42</f>
        <v>0</v>
      </c>
      <c r="H31" s="1131"/>
      <c r="I31" s="648"/>
      <c r="J31" s="180"/>
      <c r="L31" s="1040"/>
    </row>
    <row r="32" spans="1:103" ht="22.5" customHeight="1">
      <c r="A32" s="166" t="s">
        <v>4</v>
      </c>
      <c r="B32" s="107">
        <f>'Name of Bidder'!C46</f>
        <v>0</v>
      </c>
      <c r="C32" s="163"/>
      <c r="D32" s="163"/>
      <c r="E32" s="1132" t="s">
        <v>131</v>
      </c>
      <c r="F32" s="1132"/>
      <c r="G32" s="1131">
        <f>'Name of Bidder'!C43</f>
        <v>0</v>
      </c>
      <c r="H32" s="1131"/>
      <c r="I32" s="648"/>
      <c r="J32" s="180"/>
      <c r="L32" s="943"/>
    </row>
    <row r="33" spans="1:12" ht="22.5" customHeight="1">
      <c r="A33" s="166"/>
      <c r="B33" s="107"/>
      <c r="C33" s="163"/>
      <c r="D33" s="163"/>
      <c r="E33" s="1033"/>
      <c r="F33" s="1033"/>
      <c r="G33" s="648"/>
      <c r="H33" s="648"/>
      <c r="I33" s="648"/>
      <c r="J33" s="180"/>
      <c r="L33" s="943"/>
    </row>
    <row r="34" spans="1:12" ht="22.5" customHeight="1">
      <c r="A34" s="166"/>
      <c r="B34" s="107"/>
      <c r="C34" s="163"/>
      <c r="D34" s="163"/>
      <c r="E34" s="1033"/>
      <c r="F34" s="1033"/>
      <c r="G34" s="648"/>
      <c r="H34" s="648"/>
      <c r="I34" s="648"/>
      <c r="J34" s="180"/>
      <c r="L34" s="943"/>
    </row>
    <row r="35" spans="1:12">
      <c r="A35" s="166"/>
      <c r="C35" s="163"/>
      <c r="D35" s="393"/>
      <c r="E35" s="393"/>
      <c r="F35" s="497"/>
      <c r="G35" s="484"/>
      <c r="H35" s="484"/>
      <c r="I35" s="484"/>
      <c r="J35" s="698"/>
      <c r="K35" s="181"/>
      <c r="L35" s="411"/>
    </row>
    <row r="36" spans="1:12">
      <c r="A36" s="166"/>
      <c r="C36" s="163"/>
      <c r="D36" s="1036"/>
      <c r="E36" s="393"/>
      <c r="F36" s="497"/>
      <c r="G36" s="524"/>
      <c r="H36" s="484"/>
      <c r="I36" s="484"/>
      <c r="L36" s="411"/>
    </row>
    <row r="37" spans="1:12">
      <c r="D37" s="393"/>
      <c r="E37" s="393"/>
      <c r="F37" s="1037"/>
      <c r="G37" s="484"/>
      <c r="H37" s="484"/>
      <c r="I37" s="484"/>
      <c r="L37" s="411"/>
    </row>
    <row r="38" spans="1:12">
      <c r="D38" s="393"/>
      <c r="E38" s="393"/>
      <c r="F38" s="166"/>
      <c r="G38" s="484"/>
      <c r="H38" s="484"/>
      <c r="I38" s="484"/>
      <c r="L38" s="411"/>
    </row>
    <row r="39" spans="1:12">
      <c r="D39" s="393"/>
      <c r="E39" s="393"/>
      <c r="G39" s="484"/>
      <c r="H39" s="484"/>
      <c r="I39" s="484"/>
      <c r="L39" s="411"/>
    </row>
    <row r="40" spans="1:12">
      <c r="G40" s="484"/>
      <c r="H40" s="484"/>
      <c r="I40" s="484"/>
      <c r="L40" s="411"/>
    </row>
    <row r="41" spans="1:12">
      <c r="G41" s="484"/>
      <c r="H41" s="163"/>
      <c r="I41" s="484"/>
      <c r="L41" s="411"/>
    </row>
    <row r="42" spans="1:12">
      <c r="G42" s="484"/>
      <c r="H42" s="484"/>
      <c r="I42" s="484"/>
      <c r="L42" s="411"/>
    </row>
    <row r="43" spans="1:12">
      <c r="C43" s="1038"/>
      <c r="D43" s="1038"/>
      <c r="E43" s="1038"/>
      <c r="G43" s="484"/>
      <c r="H43" s="484"/>
      <c r="I43" s="484"/>
      <c r="L43" s="411"/>
    </row>
    <row r="44" spans="1:12">
      <c r="D44" s="393"/>
      <c r="E44" s="393"/>
      <c r="F44" s="697"/>
      <c r="G44" s="484"/>
      <c r="H44" s="484"/>
      <c r="I44" s="484"/>
      <c r="L44" s="411"/>
    </row>
    <row r="45" spans="1:12">
      <c r="D45" s="393"/>
      <c r="F45" s="697"/>
      <c r="G45" s="484"/>
      <c r="H45" s="484"/>
      <c r="I45" s="484"/>
      <c r="J45" s="1039"/>
      <c r="L45" s="411"/>
    </row>
    <row r="46" spans="1:12">
      <c r="D46" s="393"/>
      <c r="F46" s="697"/>
      <c r="G46" s="484"/>
      <c r="H46" s="484"/>
      <c r="I46" s="484"/>
      <c r="L46" s="411"/>
    </row>
    <row r="47" spans="1:12">
      <c r="D47" s="393"/>
      <c r="F47" s="166"/>
      <c r="G47" s="484"/>
      <c r="H47" s="484"/>
      <c r="I47" s="484"/>
      <c r="L47" s="411"/>
    </row>
    <row r="48" spans="1:12">
      <c r="D48" s="393"/>
      <c r="F48" s="166"/>
      <c r="G48" s="484"/>
      <c r="H48" s="484"/>
      <c r="I48" s="484"/>
      <c r="L48" s="411"/>
    </row>
    <row r="49" spans="7:12">
      <c r="G49" s="484"/>
      <c r="H49" s="484"/>
      <c r="I49" s="484"/>
      <c r="L49" s="411"/>
    </row>
    <row r="50" spans="7:12">
      <c r="G50" s="484"/>
      <c r="H50" s="484"/>
      <c r="I50" s="484"/>
      <c r="L50" s="411"/>
    </row>
    <row r="51" spans="7:12">
      <c r="L51" s="411"/>
    </row>
    <row r="52" spans="7:12">
      <c r="L52" s="411"/>
    </row>
    <row r="53" spans="7:12">
      <c r="L53" s="411"/>
    </row>
    <row r="54" spans="7:12">
      <c r="L54" s="411"/>
    </row>
    <row r="55" spans="7:12">
      <c r="L55" s="411"/>
    </row>
    <row r="56" spans="7:12">
      <c r="L56" s="411"/>
    </row>
    <row r="57" spans="7:12">
      <c r="L57" s="411"/>
    </row>
    <row r="58" spans="7:12">
      <c r="L58" s="411"/>
    </row>
    <row r="59" spans="7:12">
      <c r="L59" s="411"/>
    </row>
    <row r="60" spans="7:12">
      <c r="L60" s="411"/>
    </row>
    <row r="61" spans="7:12">
      <c r="L61" s="411"/>
    </row>
    <row r="62" spans="7:12">
      <c r="L62" s="411"/>
    </row>
    <row r="63" spans="7:12">
      <c r="L63" s="411"/>
    </row>
    <row r="64" spans="7:12">
      <c r="L64" s="411"/>
    </row>
    <row r="65" spans="12:12">
      <c r="L65" s="411"/>
    </row>
    <row r="66" spans="12:12">
      <c r="L66" s="411"/>
    </row>
    <row r="67" spans="12:12">
      <c r="L67" s="411"/>
    </row>
    <row r="68" spans="12:12">
      <c r="L68" s="411"/>
    </row>
    <row r="69" spans="12:12">
      <c r="L69" s="411"/>
    </row>
    <row r="70" spans="12:12">
      <c r="L70" s="411"/>
    </row>
    <row r="71" spans="12:12">
      <c r="L71" s="411"/>
    </row>
    <row r="72" spans="12:12">
      <c r="L72" s="411"/>
    </row>
    <row r="73" spans="12:12">
      <c r="L73" s="411"/>
    </row>
    <row r="74" spans="12:12">
      <c r="L74" s="411"/>
    </row>
    <row r="75" spans="12:12">
      <c r="L75" s="411"/>
    </row>
    <row r="76" spans="12:12">
      <c r="L76" s="411"/>
    </row>
    <row r="77" spans="12:12">
      <c r="L77" s="411"/>
    </row>
    <row r="78" spans="12:12">
      <c r="L78" s="411"/>
    </row>
    <row r="79" spans="12:12">
      <c r="L79" s="411"/>
    </row>
    <row r="80" spans="12:12">
      <c r="L80" s="411"/>
    </row>
    <row r="81" spans="12:12">
      <c r="L81" s="411"/>
    </row>
    <row r="82" spans="12:12">
      <c r="L82" s="411"/>
    </row>
    <row r="83" spans="12:12">
      <c r="L83" s="411"/>
    </row>
    <row r="84" spans="12:12">
      <c r="L84" s="411"/>
    </row>
    <row r="85" spans="12:12">
      <c r="L85" s="411"/>
    </row>
    <row r="86" spans="12:12">
      <c r="L86" s="411"/>
    </row>
    <row r="87" spans="12:12">
      <c r="L87" s="411"/>
    </row>
    <row r="88" spans="12:12">
      <c r="L88" s="411"/>
    </row>
    <row r="89" spans="12:12">
      <c r="L89" s="411"/>
    </row>
    <row r="90" spans="12:12">
      <c r="L90" s="411"/>
    </row>
    <row r="91" spans="12:12">
      <c r="L91" s="411"/>
    </row>
    <row r="92" spans="12:12">
      <c r="L92" s="411"/>
    </row>
    <row r="93" spans="12:12">
      <c r="L93" s="411"/>
    </row>
    <row r="94" spans="12:12">
      <c r="L94" s="411"/>
    </row>
    <row r="95" spans="12:12">
      <c r="L95" s="411"/>
    </row>
    <row r="96" spans="12:12">
      <c r="L96" s="411"/>
    </row>
    <row r="97" spans="12:12">
      <c r="L97" s="411"/>
    </row>
    <row r="98" spans="12:12">
      <c r="L98" s="411"/>
    </row>
    <row r="99" spans="12:12">
      <c r="L99" s="411"/>
    </row>
    <row r="100" spans="12:12">
      <c r="L100" s="411"/>
    </row>
    <row r="101" spans="12:12">
      <c r="L101" s="411"/>
    </row>
    <row r="102" spans="12:12">
      <c r="L102" s="411"/>
    </row>
    <row r="103" spans="12:12">
      <c r="L103" s="411"/>
    </row>
    <row r="104" spans="12:12">
      <c r="L104" s="411"/>
    </row>
    <row r="105" spans="12:12">
      <c r="L105" s="411"/>
    </row>
    <row r="106" spans="12:12">
      <c r="L106" s="411"/>
    </row>
    <row r="107" spans="12:12">
      <c r="L107" s="411"/>
    </row>
    <row r="108" spans="12:12">
      <c r="L108" s="411"/>
    </row>
    <row r="109" spans="12:12">
      <c r="L109" s="411"/>
    </row>
    <row r="110" spans="12:12">
      <c r="L110" s="411"/>
    </row>
    <row r="111" spans="12:12">
      <c r="L111" s="411"/>
    </row>
    <row r="112" spans="12:12">
      <c r="L112" s="411"/>
    </row>
    <row r="113" spans="12:12">
      <c r="L113" s="411"/>
    </row>
    <row r="114" spans="12:12">
      <c r="L114" s="411"/>
    </row>
    <row r="115" spans="12:12">
      <c r="L115" s="411"/>
    </row>
    <row r="116" spans="12:12">
      <c r="L116" s="411"/>
    </row>
    <row r="117" spans="12:12">
      <c r="L117" s="411"/>
    </row>
    <row r="118" spans="12:12">
      <c r="L118" s="411"/>
    </row>
    <row r="119" spans="12:12">
      <c r="L119" s="411"/>
    </row>
    <row r="120" spans="12:12">
      <c r="L120" s="411"/>
    </row>
    <row r="121" spans="12:12">
      <c r="L121" s="411"/>
    </row>
    <row r="122" spans="12:12">
      <c r="L122" s="411"/>
    </row>
    <row r="123" spans="12:12">
      <c r="L123" s="411"/>
    </row>
    <row r="124" spans="12:12">
      <c r="L124" s="411"/>
    </row>
    <row r="125" spans="12:12">
      <c r="L125" s="411"/>
    </row>
    <row r="126" spans="12:12">
      <c r="L126" s="411"/>
    </row>
    <row r="127" spans="12:12">
      <c r="L127" s="411"/>
    </row>
    <row r="128" spans="12:12">
      <c r="L128" s="411"/>
    </row>
    <row r="129" spans="12:12">
      <c r="L129" s="411"/>
    </row>
    <row r="130" spans="12:12">
      <c r="L130" s="411"/>
    </row>
    <row r="131" spans="12:12">
      <c r="L131" s="411"/>
    </row>
    <row r="132" spans="12:12">
      <c r="L132" s="411"/>
    </row>
    <row r="133" spans="12:12">
      <c r="L133" s="411"/>
    </row>
    <row r="134" spans="12:12">
      <c r="L134" s="411"/>
    </row>
    <row r="135" spans="12:12">
      <c r="L135" s="411"/>
    </row>
    <row r="136" spans="12:12">
      <c r="L136" s="411"/>
    </row>
    <row r="137" spans="12:12">
      <c r="L137" s="411"/>
    </row>
    <row r="138" spans="12:12">
      <c r="L138" s="411"/>
    </row>
    <row r="139" spans="12:12">
      <c r="L139" s="411"/>
    </row>
    <row r="140" spans="12:12">
      <c r="L140" s="411"/>
    </row>
    <row r="141" spans="12:12">
      <c r="L141" s="411"/>
    </row>
    <row r="142" spans="12:12">
      <c r="L142" s="411"/>
    </row>
    <row r="143" spans="12:12">
      <c r="L143" s="411"/>
    </row>
    <row r="144" spans="12:12">
      <c r="L144" s="411"/>
    </row>
    <row r="145" spans="12:12">
      <c r="L145" s="411"/>
    </row>
    <row r="146" spans="12:12">
      <c r="L146" s="411"/>
    </row>
    <row r="147" spans="12:12">
      <c r="L147" s="411"/>
    </row>
    <row r="148" spans="12:12">
      <c r="L148" s="411"/>
    </row>
    <row r="149" spans="12:12">
      <c r="L149" s="411"/>
    </row>
    <row r="150" spans="12:12">
      <c r="L150" s="411"/>
    </row>
    <row r="151" spans="12:12">
      <c r="L151" s="411"/>
    </row>
    <row r="152" spans="12:12">
      <c r="L152" s="411"/>
    </row>
    <row r="153" spans="12:12">
      <c r="L153" s="411"/>
    </row>
    <row r="154" spans="12:12">
      <c r="L154" s="411"/>
    </row>
    <row r="155" spans="12:12">
      <c r="L155" s="411"/>
    </row>
    <row r="156" spans="12:12">
      <c r="L156" s="411"/>
    </row>
    <row r="157" spans="12:12">
      <c r="L157" s="411"/>
    </row>
    <row r="158" spans="12:12">
      <c r="L158" s="411"/>
    </row>
    <row r="159" spans="12:12">
      <c r="L159" s="411"/>
    </row>
    <row r="160" spans="12:12">
      <c r="L160" s="411"/>
    </row>
    <row r="161" spans="12:12">
      <c r="L161" s="411"/>
    </row>
    <row r="162" spans="12:12">
      <c r="L162" s="411"/>
    </row>
    <row r="163" spans="12:12">
      <c r="L163" s="411"/>
    </row>
    <row r="164" spans="12:12">
      <c r="L164" s="411"/>
    </row>
    <row r="165" spans="12:12">
      <c r="L165" s="411"/>
    </row>
    <row r="166" spans="12:12">
      <c r="L166" s="411"/>
    </row>
    <row r="167" spans="12:12">
      <c r="L167" s="411"/>
    </row>
    <row r="168" spans="12:12">
      <c r="L168" s="411"/>
    </row>
    <row r="169" spans="12:12">
      <c r="L169" s="411"/>
    </row>
    <row r="170" spans="12:12">
      <c r="L170" s="411"/>
    </row>
    <row r="171" spans="12:12">
      <c r="L171" s="411"/>
    </row>
    <row r="172" spans="12:12">
      <c r="L172" s="411"/>
    </row>
    <row r="173" spans="12:12">
      <c r="L173" s="411"/>
    </row>
    <row r="174" spans="12:12">
      <c r="L174" s="411"/>
    </row>
    <row r="175" spans="12:12">
      <c r="L175" s="411"/>
    </row>
    <row r="176" spans="12:12">
      <c r="L176" s="411"/>
    </row>
    <row r="177" spans="12:12">
      <c r="L177" s="411"/>
    </row>
    <row r="178" spans="12:12">
      <c r="L178" s="411"/>
    </row>
    <row r="179" spans="12:12">
      <c r="L179" s="411"/>
    </row>
    <row r="180" spans="12:12">
      <c r="L180" s="411"/>
    </row>
    <row r="181" spans="12:12">
      <c r="L181" s="411"/>
    </row>
    <row r="182" spans="12:12">
      <c r="L182" s="411"/>
    </row>
    <row r="183" spans="12:12">
      <c r="L183" s="411"/>
    </row>
    <row r="184" spans="12:12">
      <c r="L184" s="411"/>
    </row>
    <row r="185" spans="12:12">
      <c r="L185" s="411"/>
    </row>
    <row r="186" spans="12:12">
      <c r="L186" s="411"/>
    </row>
    <row r="187" spans="12:12">
      <c r="L187" s="411"/>
    </row>
    <row r="188" spans="12:12">
      <c r="L188" s="411"/>
    </row>
    <row r="189" spans="12:12">
      <c r="L189" s="411"/>
    </row>
    <row r="190" spans="12:12">
      <c r="L190" s="411"/>
    </row>
    <row r="191" spans="12:12">
      <c r="L191" s="411"/>
    </row>
    <row r="192" spans="12:12">
      <c r="L192" s="411"/>
    </row>
    <row r="193" spans="12:12">
      <c r="L193" s="411"/>
    </row>
    <row r="194" spans="12:12">
      <c r="L194" s="411"/>
    </row>
    <row r="195" spans="12:12">
      <c r="L195" s="411"/>
    </row>
    <row r="196" spans="12:12">
      <c r="L196" s="411"/>
    </row>
    <row r="197" spans="12:12">
      <c r="L197" s="411"/>
    </row>
    <row r="198" spans="12:12">
      <c r="L198" s="411"/>
    </row>
    <row r="199" spans="12:12">
      <c r="L199" s="411"/>
    </row>
    <row r="200" spans="12:12">
      <c r="L200" s="411"/>
    </row>
    <row r="201" spans="12:12">
      <c r="L201" s="411"/>
    </row>
    <row r="202" spans="12:12">
      <c r="L202" s="411"/>
    </row>
    <row r="203" spans="12:12">
      <c r="L203" s="411"/>
    </row>
    <row r="204" spans="12:12">
      <c r="L204" s="411"/>
    </row>
    <row r="205" spans="12:12">
      <c r="L205" s="411"/>
    </row>
    <row r="206" spans="12:12">
      <c r="L206" s="411"/>
    </row>
    <row r="207" spans="12:12">
      <c r="L207" s="411"/>
    </row>
    <row r="208" spans="12:12">
      <c r="L208" s="411"/>
    </row>
    <row r="209" spans="12:12">
      <c r="L209" s="411"/>
    </row>
    <row r="210" spans="12:12">
      <c r="L210" s="411"/>
    </row>
    <row r="211" spans="12:12">
      <c r="L211" s="411"/>
    </row>
    <row r="212" spans="12:12">
      <c r="L212" s="411"/>
    </row>
    <row r="213" spans="12:12">
      <c r="L213" s="411"/>
    </row>
    <row r="214" spans="12:12">
      <c r="L214" s="411"/>
    </row>
    <row r="215" spans="12:12">
      <c r="L215" s="411"/>
    </row>
    <row r="216" spans="12:12">
      <c r="L216" s="411"/>
    </row>
    <row r="217" spans="12:12">
      <c r="L217" s="411"/>
    </row>
    <row r="218" spans="12:12">
      <c r="L218" s="411"/>
    </row>
    <row r="219" spans="12:12">
      <c r="L219" s="411"/>
    </row>
    <row r="220" spans="12:12">
      <c r="L220" s="411"/>
    </row>
    <row r="221" spans="12:12">
      <c r="L221" s="411"/>
    </row>
    <row r="222" spans="12:12">
      <c r="L222" s="411"/>
    </row>
    <row r="223" spans="12:12">
      <c r="L223" s="411"/>
    </row>
    <row r="224" spans="12:12">
      <c r="L224" s="411"/>
    </row>
    <row r="225" spans="12:12">
      <c r="L225" s="411"/>
    </row>
    <row r="226" spans="12:12">
      <c r="L226" s="411"/>
    </row>
    <row r="227" spans="12:12">
      <c r="L227" s="411"/>
    </row>
    <row r="228" spans="12:12">
      <c r="L228" s="411"/>
    </row>
    <row r="229" spans="12:12">
      <c r="L229" s="411"/>
    </row>
    <row r="230" spans="12:12">
      <c r="L230" s="411"/>
    </row>
    <row r="231" spans="12:12">
      <c r="L231" s="411"/>
    </row>
    <row r="232" spans="12:12">
      <c r="L232" s="411"/>
    </row>
    <row r="233" spans="12:12">
      <c r="L233" s="411"/>
    </row>
    <row r="234" spans="12:12">
      <c r="L234" s="411"/>
    </row>
    <row r="235" spans="12:12">
      <c r="L235" s="411"/>
    </row>
    <row r="236" spans="12:12">
      <c r="L236" s="411"/>
    </row>
    <row r="237" spans="12:12">
      <c r="L237" s="411"/>
    </row>
    <row r="238" spans="12:12">
      <c r="L238" s="411"/>
    </row>
    <row r="239" spans="12:12">
      <c r="L239" s="411"/>
    </row>
    <row r="240" spans="12:12">
      <c r="L240" s="411"/>
    </row>
    <row r="241" spans="12:12">
      <c r="L241" s="411"/>
    </row>
    <row r="242" spans="12:12">
      <c r="L242" s="411"/>
    </row>
    <row r="243" spans="12:12">
      <c r="L243" s="411"/>
    </row>
    <row r="244" spans="12:12">
      <c r="L244" s="411"/>
    </row>
    <row r="245" spans="12:12">
      <c r="L245" s="411"/>
    </row>
    <row r="246" spans="12:12">
      <c r="L246" s="411"/>
    </row>
    <row r="247" spans="12:12">
      <c r="L247" s="411"/>
    </row>
    <row r="248" spans="12:12">
      <c r="L248" s="411"/>
    </row>
    <row r="249" spans="12:12">
      <c r="L249" s="411"/>
    </row>
    <row r="250" spans="12:12">
      <c r="L250" s="411"/>
    </row>
    <row r="251" spans="12:12">
      <c r="L251" s="411"/>
    </row>
    <row r="252" spans="12:12">
      <c r="L252" s="411"/>
    </row>
    <row r="253" spans="12:12">
      <c r="L253" s="411"/>
    </row>
    <row r="254" spans="12:12">
      <c r="L254" s="411"/>
    </row>
    <row r="255" spans="12:12">
      <c r="L255" s="411"/>
    </row>
    <row r="256" spans="12:12">
      <c r="L256" s="411"/>
    </row>
    <row r="257" spans="12:12">
      <c r="L257" s="411"/>
    </row>
    <row r="258" spans="12:12">
      <c r="L258" s="411"/>
    </row>
    <row r="259" spans="12:12">
      <c r="L259" s="411"/>
    </row>
    <row r="260" spans="12:12">
      <c r="L260" s="411"/>
    </row>
    <row r="261" spans="12:12">
      <c r="L261" s="411"/>
    </row>
    <row r="262" spans="12:12">
      <c r="L262" s="411"/>
    </row>
    <row r="263" spans="12:12">
      <c r="L263" s="411"/>
    </row>
    <row r="264" spans="12:12">
      <c r="L264" s="411"/>
    </row>
    <row r="265" spans="12:12">
      <c r="L265" s="411"/>
    </row>
    <row r="266" spans="12:12">
      <c r="L266" s="411"/>
    </row>
    <row r="267" spans="12:12">
      <c r="L267" s="411"/>
    </row>
    <row r="268" spans="12:12">
      <c r="L268" s="411"/>
    </row>
    <row r="269" spans="12:12">
      <c r="L269" s="411"/>
    </row>
    <row r="270" spans="12:12">
      <c r="L270" s="411"/>
    </row>
    <row r="271" spans="12:12">
      <c r="L271" s="411"/>
    </row>
    <row r="272" spans="12:12">
      <c r="L272" s="411"/>
    </row>
    <row r="273" spans="12:12">
      <c r="L273" s="411"/>
    </row>
    <row r="274" spans="12:12">
      <c r="L274" s="411"/>
    </row>
    <row r="275" spans="12:12">
      <c r="L275" s="411"/>
    </row>
    <row r="276" spans="12:12">
      <c r="L276" s="411"/>
    </row>
    <row r="277" spans="12:12">
      <c r="L277" s="411"/>
    </row>
    <row r="278" spans="12:12">
      <c r="L278" s="411"/>
    </row>
    <row r="279" spans="12:12">
      <c r="L279" s="411"/>
    </row>
    <row r="280" spans="12:12">
      <c r="L280" s="411"/>
    </row>
    <row r="281" spans="12:12">
      <c r="L281" s="411"/>
    </row>
    <row r="282" spans="12:12">
      <c r="L282" s="411"/>
    </row>
    <row r="283" spans="12:12">
      <c r="L283" s="411"/>
    </row>
    <row r="284" spans="12:12">
      <c r="L284" s="411"/>
    </row>
    <row r="285" spans="12:12">
      <c r="L285" s="411"/>
    </row>
    <row r="286" spans="12:12">
      <c r="L286" s="411"/>
    </row>
    <row r="287" spans="12:12">
      <c r="L287" s="411"/>
    </row>
    <row r="288" spans="12:12">
      <c r="L288" s="411"/>
    </row>
    <row r="289" spans="12:12">
      <c r="L289" s="411"/>
    </row>
    <row r="290" spans="12:12">
      <c r="L290" s="411"/>
    </row>
    <row r="291" spans="12:12">
      <c r="L291" s="411"/>
    </row>
    <row r="292" spans="12:12">
      <c r="L292" s="411"/>
    </row>
    <row r="293" spans="12:12">
      <c r="L293" s="411"/>
    </row>
    <row r="294" spans="12:12">
      <c r="L294" s="411"/>
    </row>
    <row r="295" spans="12:12">
      <c r="L295" s="411"/>
    </row>
    <row r="296" spans="12:12">
      <c r="L296" s="411"/>
    </row>
    <row r="297" spans="12:12">
      <c r="L297" s="411"/>
    </row>
    <row r="298" spans="12:12">
      <c r="L298" s="411"/>
    </row>
    <row r="299" spans="12:12">
      <c r="L299" s="411"/>
    </row>
    <row r="300" spans="12:12">
      <c r="L300" s="411"/>
    </row>
    <row r="301" spans="12:12">
      <c r="L301" s="411"/>
    </row>
    <row r="302" spans="12:12">
      <c r="L302" s="411"/>
    </row>
    <row r="303" spans="12:12">
      <c r="L303" s="411"/>
    </row>
    <row r="304" spans="12:12">
      <c r="L304" s="411"/>
    </row>
    <row r="305" spans="12:12">
      <c r="L305" s="411"/>
    </row>
    <row r="306" spans="12:12">
      <c r="L306" s="411"/>
    </row>
    <row r="307" spans="12:12">
      <c r="L307" s="411"/>
    </row>
    <row r="308" spans="12:12">
      <c r="L308" s="411"/>
    </row>
    <row r="309" spans="12:12">
      <c r="L309" s="411"/>
    </row>
    <row r="310" spans="12:12">
      <c r="L310" s="411"/>
    </row>
    <row r="311" spans="12:12">
      <c r="L311" s="411"/>
    </row>
    <row r="312" spans="12:12">
      <c r="L312" s="411"/>
    </row>
    <row r="313" spans="12:12">
      <c r="L313" s="411"/>
    </row>
    <row r="314" spans="12:12">
      <c r="L314" s="411"/>
    </row>
    <row r="315" spans="12:12">
      <c r="L315" s="411"/>
    </row>
    <row r="316" spans="12:12">
      <c r="L316" s="411"/>
    </row>
    <row r="317" spans="12:12">
      <c r="L317" s="411"/>
    </row>
    <row r="318" spans="12:12">
      <c r="L318" s="411"/>
    </row>
    <row r="319" spans="12:12">
      <c r="L319" s="411"/>
    </row>
    <row r="320" spans="12:12">
      <c r="L320" s="411"/>
    </row>
    <row r="321" spans="12:12">
      <c r="L321" s="411"/>
    </row>
    <row r="322" spans="12:12">
      <c r="L322" s="411"/>
    </row>
    <row r="323" spans="12:12">
      <c r="L323" s="411"/>
    </row>
    <row r="324" spans="12:12">
      <c r="L324" s="411"/>
    </row>
    <row r="325" spans="12:12">
      <c r="L325" s="411"/>
    </row>
    <row r="326" spans="12:12">
      <c r="L326" s="411"/>
    </row>
    <row r="327" spans="12:12">
      <c r="L327" s="411"/>
    </row>
    <row r="328" spans="12:12">
      <c r="L328" s="411"/>
    </row>
    <row r="329" spans="12:12">
      <c r="L329" s="411"/>
    </row>
  </sheetData>
  <sheetProtection algorithmName="SHA-512" hashValue="9k+Rgxuj0Gu0ILFYbDbxRb7XDsbeX9yxWn3gDfWSzJzgBUhOEWWv+QnEZ00llhKXAZhaOMra0/uuizG8ff+NOw==" saltValue="mThZK4fcQ5Y0AYpJrHXx+w==" spinCount="100000" sheet="1" selectLockedCells="1"/>
  <dataConsolidate/>
  <customSheetViews>
    <customSheetView guid="{D16ECB37-EC28-43FE-BD47-3A7114793C46}" scale="80" showPageBreaks="1" showGridLines="0" printArea="1" hiddenColumns="1" view="pageBreakPreview">
      <selection activeCell="C21" sqref="C21"/>
      <pageMargins left="0.25" right="0.25" top="0.54" bottom="0.5" header="0.36" footer="0.5"/>
      <printOptions horizontalCentered="1"/>
      <pageSetup paperSize="9" scale="49" fitToHeight="11" orientation="landscape" horizontalDpi="4294967295" verticalDpi="4294967295" r:id="rId1"/>
      <headerFooter alignWithMargins="0"/>
    </customSheetView>
    <customSheetView guid="{3A279989-B775-4FE0-B80B-D9B19EF06FB8}" scale="80" showPageBreaks="1" showGridLines="0" printArea="1" hiddenColumns="1" view="pageBreakPreview" topLeftCell="A10">
      <selection activeCell="C21" sqref="C21"/>
      <pageMargins left="0.25" right="0.25" top="0.54" bottom="0.5" header="0.36" footer="0.5"/>
      <printOptions horizontalCentered="1"/>
      <pageSetup paperSize="9" scale="49" fitToHeight="11" orientation="landscape" horizontalDpi="4294967295" verticalDpi="4294967295" r:id="rId2"/>
      <headerFooter alignWithMargins="0"/>
    </customSheetView>
    <customSheetView guid="{94091156-7D66-41B0-B463-5F36D4BD634D}" scale="80" showPageBreaks="1" showGridLines="0" printArea="1" hiddenColumns="1" view="pageBreakPreview" topLeftCell="A47">
      <selection activeCell="G138" sqref="G138"/>
      <pageMargins left="0.25" right="0.25" top="0.54" bottom="0.5" header="0.36" footer="0.5"/>
      <printOptions horizontalCentered="1"/>
      <pageSetup paperSize="9" scale="49" fitToHeight="11" orientation="landscape" horizontalDpi="4294967295" verticalDpi="4294967295" r:id="rId3"/>
      <headerFooter alignWithMargins="0"/>
    </customSheetView>
    <customSheetView guid="{67D3F443-CBF6-4C3B-9EBA-4FC7CEE92243}" scale="80" showPageBreaks="1" showGridLines="0" printArea="1" hiddenRows="1" hiddenColumns="1" view="pageBreakPreview" topLeftCell="D2">
      <selection activeCell="H19" sqref="H19"/>
      <pageMargins left="0.25" right="0.25" top="0.54" bottom="0.5" header="0.36" footer="0.5"/>
      <printOptions horizontalCentered="1"/>
      <pageSetup paperSize="9" scale="49" fitToHeight="11" orientation="landscape" horizontalDpi="4294967295" verticalDpi="4294967295" r:id="rId4"/>
      <headerFooter alignWithMargins="0"/>
    </customSheetView>
    <customSheetView guid="{8FC47E04-BCF9-4504-9FDA-F8529AE0A203}" scale="80" showPageBreaks="1" showGridLines="0" printArea="1" hiddenRows="1" hiddenColumns="1" view="pageBreakPreview">
      <selection activeCell="O20" sqref="O20"/>
      <pageMargins left="0.25" right="0.25" top="0.54" bottom="0.5" header="0.36" footer="0.5"/>
      <printOptions horizontalCentered="1"/>
      <pageSetup paperSize="9" scale="49" fitToHeight="11" orientation="landscape" r:id="rId5"/>
      <headerFooter alignWithMargins="0"/>
    </customSheetView>
    <customSheetView guid="{B1DC5269-D889-4438-853D-005C3B580A35}" scale="80" showGridLines="0" zeroValues="0" hiddenColumns="1" topLeftCell="A516">
      <selection activeCell="J525" sqref="J525"/>
      <pageMargins left="0.25" right="0.25" top="0.75" bottom="0.5" header="0.5" footer="0.5"/>
      <printOptions horizontalCentered="1"/>
      <pageSetup paperSize="9" scale="80" fitToHeight="51" orientation="landscape" r:id="rId6"/>
      <headerFooter alignWithMargins="0">
        <oddHeader>&amp;R&amp;"Arial,Bold"Page &amp;P of &amp;N</oddHeader>
      </headerFooter>
    </customSheetView>
    <customSheetView guid="{A0F82AFD-A75A-45C4-A55A-D8EC84E8392D}" scale="75" showGridLines="0" zeroValues="0" printArea="1" hiddenColumns="1" topLeftCell="A2">
      <selection activeCell="C22" sqref="C22"/>
      <pageMargins left="0.25" right="0.25" top="0.75" bottom="0.5" header="0.5" footer="0.5"/>
      <printOptions horizontalCentered="1"/>
      <pageSetup paperSize="9" scale="80" fitToHeight="51" orientation="landscape" r:id="rId7"/>
      <headerFooter alignWithMargins="0">
        <oddHeader>&amp;R&amp;"Arial,Bold"Page &amp;P of &amp;N</oddHeader>
      </headerFooter>
    </customSheetView>
    <customSheetView guid="{334BFE7B-729F-4B5F-BBFA-FE5871D8551A}" scale="75" showGridLines="0" zeroValues="0" hiddenColumns="1" topLeftCell="B1">
      <selection activeCell="F46" sqref="F46"/>
      <pageMargins left="0.17" right="0.17" top="0.99" bottom="0.27" header="0.56999999999999995" footer="0.19"/>
      <printOptions horizontalCentered="1"/>
      <pageSetup paperSize="9" scale="80" fitToHeight="51" orientation="landscape" r:id="rId8"/>
      <headerFooter alignWithMargins="0">
        <oddHeader>&amp;R&amp;"Arial,Bold"Page &amp;P of &amp;N</oddHeader>
      </headerFooter>
    </customSheetView>
    <customSheetView guid="{F34A69E2-31EE-443F-8E78-A31E3AA3BE2B}" scale="75" showGridLines="0" zeroValues="0" hiddenColumns="1" topLeftCell="B34">
      <selection activeCell="D41" sqref="D41"/>
      <pageMargins left="0.17" right="0.17" top="0.99" bottom="0.27" header="0.56999999999999995" footer="0.19"/>
      <printOptions horizontalCentered="1"/>
      <pageSetup paperSize="9" scale="80" fitToHeight="51" orientation="landscape" r:id="rId9"/>
      <headerFooter alignWithMargins="0">
        <oddHeader>&amp;R&amp;"Arial,Bold"Page &amp;P of &amp;N</oddHeader>
      </headerFooter>
    </customSheetView>
    <customSheetView guid="{C5506FC7-8A4D-43D0-A0D5-B323816310B7}" scale="75" showGridLines="0" zeroValues="0" printArea="1" hiddenRows="1" hiddenColumns="1" topLeftCell="A22">
      <selection activeCell="J32" sqref="J32"/>
      <pageMargins left="0.17" right="0.17" top="0.99" bottom="0.27" header="0.56999999999999995" footer="0.19"/>
      <printOptions horizontalCentered="1"/>
      <pageSetup paperSize="9" scale="75" fitToHeight="51" orientation="landscape" r:id="rId10"/>
      <headerFooter alignWithMargins="0">
        <oddHeader>&amp;R&amp;"Arial,Bold"Page &amp;P of &amp;N</oddHeader>
      </headerFooter>
    </customSheetView>
    <customSheetView guid="{3E286A90-B39B-4EF7-ADAF-AD9055F4EE3F}" scale="70" showGridLines="0" zeroValues="0" printArea="1" hiddenColumns="1" topLeftCell="A24">
      <selection activeCell="C24" sqref="C24"/>
      <pageMargins left="0.25" right="0.25" top="0.75" bottom="0.5" header="0.5" footer="0.5"/>
      <printOptions horizontalCentered="1"/>
      <pageSetup paperSize="9" scale="80" fitToHeight="51" orientation="landscape" r:id="rId11"/>
      <headerFooter alignWithMargins="0">
        <oddHeader>&amp;R&amp;"Arial,Bold"Page &amp;P of &amp;N</oddHeader>
      </headerFooter>
    </customSheetView>
    <customSheetView guid="{F9C00FCC-B928-44A4-AE8D-3790B3A7FE91}" scale="70" showGridLines="0" zeroValues="0" hiddenColumns="1" topLeftCell="A2">
      <selection activeCell="C22" sqref="C22"/>
      <pageMargins left="0.25" right="0.25" top="1" bottom="0.5" header="0.5" footer="0.5"/>
      <printOptions horizontalCentered="1"/>
      <pageSetup paperSize="9" scale="75" fitToHeight="51" orientation="landscape" r:id="rId12"/>
      <headerFooter alignWithMargins="0">
        <oddHeader>&amp;R&amp;"Arial,Bold"Schedule-1b (Rev-01)
Page &amp;P of &amp;N</oddHeader>
      </headerFooter>
    </customSheetView>
    <customSheetView guid="{F9504563-F4B8-4B08-8DF4-BD6D3D1F49DF}" scale="80" showGridLines="0" zeroValues="0" hiddenColumns="1" topLeftCell="A217">
      <selection activeCell="G230" sqref="G230"/>
      <pageMargins left="0.25" right="0.25" top="1" bottom="0.5" header="0.5" footer="0.5"/>
      <printOptions horizontalCentered="1"/>
      <pageSetup paperSize="9" scale="75" fitToHeight="51" orientation="landscape" r:id="rId13"/>
      <headerFooter alignWithMargins="0">
        <oddHeader>&amp;R&amp;"Arial,Bold"Schedule-1b (Rev-01)
Page &amp;P of &amp;N</oddHeader>
      </headerFooter>
    </customSheetView>
    <customSheetView guid="{AB88AE96-2A5B-4A72-8703-28C9E47DF5A8}" scale="80" showPageBreaks="1" showGridLines="0" printArea="1" hiddenRows="1" hiddenColumns="1" view="pageBreakPreview">
      <selection activeCell="O20" sqref="O20"/>
      <pageMargins left="0.25" right="0.25" top="0.54" bottom="0.5" header="0.36" footer="0.5"/>
      <printOptions horizontalCentered="1"/>
      <pageSetup paperSize="9" scale="49" fitToHeight="11" orientation="landscape" r:id="rId14"/>
      <headerFooter alignWithMargins="0"/>
    </customSheetView>
    <customSheetView guid="{BAC42A29-45E6-4402-B726-C3D139198BC5}" scale="80" showPageBreaks="1" showGridLines="0" printArea="1" hiddenColumns="1" view="pageBreakPreview" topLeftCell="A126">
      <selection activeCell="G121" sqref="G121"/>
      <pageMargins left="0.25" right="0.25" top="0.54" bottom="0.5" header="0.36" footer="0.5"/>
      <printOptions horizontalCentered="1"/>
      <pageSetup paperSize="9" scale="49" fitToHeight="11" orientation="landscape" horizontalDpi="4294967295" verticalDpi="4294967295" r:id="rId15"/>
      <headerFooter alignWithMargins="0"/>
    </customSheetView>
    <customSheetView guid="{1D1BEC92-0584-42FC-833F-7509E5F404C5}" scale="80" showPageBreaks="1" showGridLines="0" printArea="1" hiddenColumns="1" view="pageBreakPreview" topLeftCell="A10">
      <selection activeCell="G21" sqref="G21"/>
      <pageMargins left="0.25" right="0.25" top="0.54" bottom="0.5" header="0.36" footer="0.5"/>
      <printOptions horizontalCentered="1"/>
      <pageSetup paperSize="9" scale="49" fitToHeight="11" orientation="landscape" horizontalDpi="4294967295" verticalDpi="4294967295" r:id="rId16"/>
      <headerFooter alignWithMargins="0"/>
    </customSheetView>
  </customSheetViews>
  <mergeCells count="24">
    <mergeCell ref="J17:J19"/>
    <mergeCell ref="A1:B1"/>
    <mergeCell ref="A6:B6"/>
    <mergeCell ref="A7:B7"/>
    <mergeCell ref="A5:H5"/>
    <mergeCell ref="E17:E19"/>
    <mergeCell ref="D17:D19"/>
    <mergeCell ref="C17:C19"/>
    <mergeCell ref="A17:A19"/>
    <mergeCell ref="H17:H19"/>
    <mergeCell ref="G17:G19"/>
    <mergeCell ref="F17:F19"/>
    <mergeCell ref="I17:I19"/>
    <mergeCell ref="A3:I3"/>
    <mergeCell ref="G16:I16"/>
    <mergeCell ref="G32:H32"/>
    <mergeCell ref="G31:H31"/>
    <mergeCell ref="B30:G30"/>
    <mergeCell ref="E32:F32"/>
    <mergeCell ref="B17:B19"/>
    <mergeCell ref="E31:F31"/>
    <mergeCell ref="F25:G25"/>
    <mergeCell ref="A22:H22"/>
    <mergeCell ref="B29:H29"/>
  </mergeCells>
  <phoneticPr fontId="0" type="noConversion"/>
  <conditionalFormatting sqref="G21:J21">
    <cfRule type="expression" dxfId="2" priority="504" stopIfTrue="1">
      <formula>$F21=0</formula>
    </cfRule>
  </conditionalFormatting>
  <dataValidations xWindow="1086" yWindow="407" count="2">
    <dataValidation type="list" allowBlank="1" showInputMessage="1" showErrorMessage="1" sqref="I21" xr:uid="{00000000-0002-0000-0400-000000000000}">
      <formula1>"Direct,Bought-Out"</formula1>
    </dataValidation>
    <dataValidation type="whole" operator="greaterThan" allowBlank="1" showInputMessage="1" showErrorMessage="1" error="Enter only Whole Numbers greater than zero" sqref="G21" xr:uid="{00000000-0002-0000-0400-000001000000}">
      <formula1>0</formula1>
    </dataValidation>
  </dataValidations>
  <printOptions horizontalCentered="1"/>
  <pageMargins left="0.25" right="0.25" top="0.54" bottom="0.5" header="0.36" footer="0.5"/>
  <pageSetup paperSize="9" scale="49" fitToHeight="11" orientation="landscape" horizontalDpi="4294967295" verticalDpi="4294967295" r:id="rId1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U27"/>
  <sheetViews>
    <sheetView showGridLines="0" view="pageBreakPreview" topLeftCell="A4" zoomScale="80" zoomScaleNormal="80" zoomScaleSheetLayoutView="80" workbookViewId="0">
      <selection activeCell="K21" sqref="K21"/>
    </sheetView>
  </sheetViews>
  <sheetFormatPr defaultColWidth="11.42578125" defaultRowHeight="15.75"/>
  <cols>
    <col min="1" max="1" width="9.7109375" style="485" customWidth="1"/>
    <col min="2" max="2" width="19.42578125" style="411" hidden="1" customWidth="1"/>
    <col min="3" max="3" width="11.140625" style="411" hidden="1" customWidth="1"/>
    <col min="4" max="4" width="33.140625" style="411" hidden="1" customWidth="1"/>
    <col min="5" max="5" width="15.7109375" style="411" hidden="1" customWidth="1"/>
    <col min="6" max="6" width="55.7109375" style="163" customWidth="1"/>
    <col min="7" max="7" width="13.140625" style="411" hidden="1" customWidth="1"/>
    <col min="8" max="8" width="17.28515625" style="411" hidden="1" customWidth="1"/>
    <col min="9" max="9" width="11" style="411" customWidth="1"/>
    <col min="10" max="10" width="13" style="411" customWidth="1"/>
    <col min="11" max="11" width="19.42578125" style="497" customWidth="1"/>
    <col min="12" max="12" width="26.42578125" style="497" customWidth="1"/>
    <col min="13" max="13" width="17.140625" style="411" hidden="1" customWidth="1"/>
    <col min="14" max="14" width="18.42578125" style="411" hidden="1" customWidth="1"/>
    <col min="15" max="15" width="12.7109375" style="411" hidden="1" customWidth="1"/>
    <col min="16" max="16" width="18.42578125" style="411" hidden="1" customWidth="1"/>
    <col min="17" max="17" width="20.7109375" style="163" hidden="1" customWidth="1"/>
    <col min="18" max="18" width="19.28515625" style="163" hidden="1" customWidth="1"/>
    <col min="19" max="40" width="11.42578125" style="163" customWidth="1"/>
    <col min="41" max="16384" width="11.42578125" style="163"/>
  </cols>
  <sheetData>
    <row r="1" spans="1:177" ht="28.5" customHeight="1">
      <c r="A1" s="1162" t="str">
        <f>Cover!B3</f>
        <v>SPEC. NO.:  CC/NT/G-COND/DOM/A02/25/01011</v>
      </c>
      <c r="B1" s="1162"/>
      <c r="C1" s="1162"/>
      <c r="D1" s="1162"/>
      <c r="E1" s="1162"/>
      <c r="F1" s="1162"/>
      <c r="G1" s="486"/>
      <c r="H1" s="486"/>
      <c r="I1" s="486"/>
      <c r="J1" s="486"/>
      <c r="K1" s="487"/>
      <c r="L1" s="487" t="s">
        <v>516</v>
      </c>
      <c r="M1" s="499"/>
      <c r="N1" s="486"/>
      <c r="O1" s="486"/>
      <c r="P1" s="486"/>
      <c r="Q1" s="710"/>
      <c r="R1" s="487" t="s">
        <v>359</v>
      </c>
    </row>
    <row r="2" spans="1:177">
      <c r="A2" s="108"/>
      <c r="B2" s="488"/>
      <c r="C2" s="488"/>
      <c r="D2" s="488"/>
      <c r="E2" s="488"/>
      <c r="F2" s="107"/>
      <c r="G2" s="107"/>
      <c r="H2" s="107"/>
      <c r="I2" s="488"/>
      <c r="J2" s="488"/>
      <c r="K2" s="107"/>
      <c r="L2" s="107"/>
      <c r="M2" s="166"/>
    </row>
    <row r="3" spans="1:177" ht="73.5" customHeight="1">
      <c r="A3" s="1115" t="str">
        <f>Cover!B2</f>
        <v>Conductor Package CD02 for supply of balance quantity of ACSR MOOSE Conductor for part of Diding – Dhalkebar – Bathnaha Transmission Line corresponding to Tower Package- TW02 associated with Arun-3 HEP in Nepal under Consultancy services to SAPDC.</v>
      </c>
      <c r="B3" s="1115"/>
      <c r="C3" s="1115"/>
      <c r="D3" s="1115"/>
      <c r="E3" s="1115"/>
      <c r="F3" s="1115"/>
      <c r="G3" s="1115"/>
      <c r="H3" s="1115"/>
      <c r="I3" s="1115"/>
      <c r="J3" s="1115"/>
      <c r="K3" s="1115"/>
      <c r="L3" s="1115"/>
      <c r="M3" s="1115"/>
      <c r="N3" s="1115"/>
      <c r="O3" s="1115"/>
      <c r="P3" s="1115"/>
      <c r="Q3" s="1115"/>
      <c r="R3" s="1115"/>
    </row>
    <row r="4" spans="1:177">
      <c r="A4" s="489"/>
      <c r="B4" s="166"/>
      <c r="C4" s="166"/>
      <c r="D4" s="166"/>
      <c r="E4" s="166"/>
      <c r="F4" s="490"/>
      <c r="G4" s="166"/>
      <c r="H4" s="166"/>
      <c r="I4" s="166"/>
      <c r="J4" s="166"/>
      <c r="K4" s="491"/>
      <c r="L4" s="491"/>
    </row>
    <row r="5" spans="1:177" s="451" customFormat="1" ht="21.75" customHeight="1">
      <c r="A5" s="1172" t="s">
        <v>113</v>
      </c>
      <c r="B5" s="1172"/>
      <c r="C5" s="1172"/>
      <c r="D5" s="1172"/>
      <c r="E5" s="1172"/>
      <c r="F5" s="1172"/>
      <c r="G5" s="1172"/>
      <c r="H5" s="1172"/>
      <c r="I5" s="1172"/>
      <c r="J5" s="1172"/>
      <c r="K5" s="1172"/>
      <c r="L5" s="1172"/>
      <c r="M5" s="1172"/>
      <c r="N5" s="1172"/>
      <c r="O5" s="1172"/>
      <c r="P5" s="1172"/>
      <c r="Q5" s="1172"/>
      <c r="R5" s="1172"/>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row>
    <row r="6" spans="1:177" s="451" customFormat="1" ht="26.25" customHeight="1">
      <c r="A6" s="1170" t="str">
        <f>'Sch-1a'!A6:A6</f>
        <v>Bidder’s Name and Address (Qualified Licensee) :</v>
      </c>
      <c r="B6" s="1170"/>
      <c r="C6" s="1170"/>
      <c r="D6" s="1170"/>
      <c r="E6" s="1170"/>
      <c r="F6" s="1170"/>
      <c r="G6" s="407"/>
      <c r="H6" s="121" t="s">
        <v>20</v>
      </c>
      <c r="I6" s="411"/>
      <c r="J6" s="411"/>
      <c r="L6" s="113"/>
      <c r="M6" s="450"/>
      <c r="N6" s="450"/>
      <c r="O6" s="891" t="s">
        <v>20</v>
      </c>
      <c r="P6" s="450"/>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row>
    <row r="7" spans="1:177" s="451" customFormat="1">
      <c r="A7" s="1171">
        <f>'Sch-1b '!A7:B7</f>
        <v>0</v>
      </c>
      <c r="B7" s="1171"/>
      <c r="C7" s="1171"/>
      <c r="D7" s="1171"/>
      <c r="E7" s="1171"/>
      <c r="F7" s="1171"/>
      <c r="G7" s="407"/>
      <c r="H7" s="124" t="s">
        <v>21</v>
      </c>
      <c r="I7" s="407"/>
      <c r="J7" s="407"/>
      <c r="K7" s="111" t="s">
        <v>20</v>
      </c>
      <c r="L7" s="113"/>
      <c r="M7" s="450"/>
      <c r="N7" s="450"/>
      <c r="O7" s="892" t="s">
        <v>21</v>
      </c>
      <c r="P7" s="450"/>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row>
    <row r="8" spans="1:177" s="451" customFormat="1">
      <c r="A8" s="125"/>
      <c r="B8" s="122"/>
      <c r="C8" s="1169"/>
      <c r="D8" s="1169"/>
      <c r="E8" s="1169"/>
      <c r="F8" s="1169"/>
      <c r="G8" s="407"/>
      <c r="H8" s="124" t="s">
        <v>115</v>
      </c>
      <c r="I8" s="407"/>
      <c r="J8" s="407"/>
      <c r="K8" s="117" t="s">
        <v>21</v>
      </c>
      <c r="L8" s="113"/>
      <c r="M8" s="450"/>
      <c r="N8" s="450"/>
      <c r="O8" s="892" t="s">
        <v>115</v>
      </c>
      <c r="P8" s="450"/>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row>
    <row r="9" spans="1:177" s="451" customFormat="1">
      <c r="A9" s="125" t="s">
        <v>114</v>
      </c>
      <c r="B9" s="122"/>
      <c r="C9" s="1169">
        <f>'Sch-1a'!B9:B9</f>
        <v>0</v>
      </c>
      <c r="D9" s="1169"/>
      <c r="E9" s="1169"/>
      <c r="F9" s="1169"/>
      <c r="G9" s="407"/>
      <c r="H9" s="124" t="s">
        <v>22</v>
      </c>
      <c r="I9" s="407"/>
      <c r="J9" s="407"/>
      <c r="K9" s="117" t="s">
        <v>115</v>
      </c>
      <c r="L9" s="113"/>
      <c r="M9" s="450"/>
      <c r="N9" s="450"/>
      <c r="O9" s="892" t="s">
        <v>22</v>
      </c>
      <c r="P9" s="450"/>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row>
    <row r="10" spans="1:177" s="451" customFormat="1">
      <c r="A10" s="492"/>
      <c r="B10" s="493"/>
      <c r="C10" s="1169">
        <f>'Sch-1a'!B10:B10</f>
        <v>0</v>
      </c>
      <c r="D10" s="1169"/>
      <c r="E10" s="1169"/>
      <c r="F10" s="1169"/>
      <c r="G10" s="407"/>
      <c r="H10" s="124" t="s">
        <v>116</v>
      </c>
      <c r="I10" s="407"/>
      <c r="J10" s="407"/>
      <c r="K10" s="117" t="s">
        <v>22</v>
      </c>
      <c r="L10" s="113"/>
      <c r="M10" s="450"/>
      <c r="N10" s="450"/>
      <c r="O10" s="892" t="s">
        <v>116</v>
      </c>
      <c r="P10" s="450"/>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row>
    <row r="11" spans="1:177" s="451" customFormat="1">
      <c r="A11" s="492"/>
      <c r="B11" s="493"/>
      <c r="C11" s="1169">
        <f>'Sch-1a'!B11:B11</f>
        <v>0</v>
      </c>
      <c r="D11" s="1169"/>
      <c r="E11" s="1169"/>
      <c r="F11" s="1169"/>
      <c r="G11" s="407"/>
      <c r="H11" s="124" t="s">
        <v>117</v>
      </c>
      <c r="I11" s="407"/>
      <c r="J11" s="407"/>
      <c r="K11" s="117" t="s">
        <v>116</v>
      </c>
      <c r="L11" s="113"/>
      <c r="M11" s="450"/>
      <c r="N11" s="450"/>
      <c r="O11" s="892" t="s">
        <v>117</v>
      </c>
      <c r="P11" s="450"/>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row>
    <row r="12" spans="1:177" s="451" customFormat="1">
      <c r="A12" s="492"/>
      <c r="B12" s="493"/>
      <c r="C12" s="867" t="e">
        <f>'Sch-1a'!#REF!</f>
        <v>#REF!</v>
      </c>
      <c r="D12" s="493"/>
      <c r="E12" s="493"/>
      <c r="F12" s="1041">
        <f>'Sch-1a'!B13</f>
        <v>0</v>
      </c>
      <c r="G12" s="407"/>
      <c r="H12" s="494"/>
      <c r="I12" s="407"/>
      <c r="J12" s="407"/>
      <c r="K12" s="117" t="s">
        <v>117</v>
      </c>
      <c r="L12" s="494"/>
      <c r="M12" s="450"/>
      <c r="N12" s="450"/>
      <c r="O12" s="450"/>
      <c r="P12" s="450"/>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row>
    <row r="13" spans="1:177" s="451" customFormat="1">
      <c r="A13" s="492"/>
      <c r="B13" s="493"/>
      <c r="C13" s="867" t="e">
        <f>'Sch-1a'!#REF!</f>
        <v>#REF!</v>
      </c>
      <c r="D13" s="493"/>
      <c r="E13" s="493"/>
      <c r="F13" s="447"/>
      <c r="G13" s="407"/>
      <c r="H13" s="494"/>
      <c r="I13" s="407"/>
      <c r="J13" s="407"/>
      <c r="L13" s="494"/>
      <c r="M13" s="450"/>
      <c r="N13" s="450"/>
      <c r="O13" s="450"/>
      <c r="P13" s="450"/>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row>
    <row r="14" spans="1:177" s="451" customFormat="1">
      <c r="A14" s="492"/>
      <c r="B14" s="493"/>
      <c r="C14" s="493"/>
      <c r="D14" s="493"/>
      <c r="E14" s="493"/>
      <c r="F14" s="447"/>
      <c r="G14" s="407"/>
      <c r="H14" s="494"/>
      <c r="I14" s="407"/>
      <c r="J14" s="407"/>
      <c r="L14" s="494"/>
      <c r="M14" s="450"/>
      <c r="N14" s="450"/>
      <c r="O14" s="450"/>
      <c r="P14" s="450"/>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row>
    <row r="15" spans="1:177" ht="62.25" customHeight="1">
      <c r="A15" s="1173" t="s">
        <v>554</v>
      </c>
      <c r="B15" s="1173"/>
      <c r="C15" s="1173"/>
      <c r="D15" s="1173"/>
      <c r="E15" s="1173"/>
      <c r="F15" s="1173"/>
      <c r="G15" s="1173"/>
      <c r="H15" s="1173"/>
      <c r="I15" s="1173"/>
      <c r="J15" s="1173"/>
      <c r="K15" s="1173"/>
      <c r="L15" s="1173"/>
      <c r="M15" s="1173"/>
      <c r="N15" s="1173"/>
      <c r="O15" s="1173"/>
      <c r="P15" s="1173"/>
      <c r="Q15" s="1173"/>
      <c r="R15" s="1173"/>
    </row>
    <row r="16" spans="1:177" ht="22.5" customHeight="1" thickBot="1">
      <c r="A16" s="759"/>
      <c r="B16" s="759"/>
      <c r="C16" s="759"/>
      <c r="D16" s="759"/>
      <c r="E16" s="759"/>
      <c r="F16" s="759"/>
      <c r="G16" s="759"/>
      <c r="H16" s="759"/>
      <c r="I16" s="759"/>
      <c r="J16" s="759"/>
      <c r="K16" s="1154" t="s">
        <v>487</v>
      </c>
      <c r="L16" s="1154"/>
      <c r="M16" s="759"/>
      <c r="N16" s="759"/>
      <c r="O16" s="759"/>
      <c r="P16" s="759"/>
      <c r="Q16" s="1155" t="s">
        <v>405</v>
      </c>
      <c r="R16" s="1155"/>
    </row>
    <row r="17" spans="1:18" ht="90" customHeight="1">
      <c r="A17" s="1166" t="s">
        <v>6</v>
      </c>
      <c r="B17" s="1163" t="s">
        <v>339</v>
      </c>
      <c r="C17" s="1163" t="s">
        <v>340</v>
      </c>
      <c r="D17" s="1163" t="s">
        <v>341</v>
      </c>
      <c r="E17" s="1163" t="s">
        <v>342</v>
      </c>
      <c r="F17" s="1133" t="s">
        <v>15</v>
      </c>
      <c r="G17" s="1133" t="s">
        <v>16</v>
      </c>
      <c r="H17" s="1133" t="s">
        <v>0</v>
      </c>
      <c r="I17" s="1133" t="s">
        <v>5</v>
      </c>
      <c r="J17" s="1133" t="s">
        <v>35</v>
      </c>
      <c r="K17" s="1157" t="s">
        <v>486</v>
      </c>
      <c r="L17" s="1158"/>
      <c r="M17" s="1157" t="s">
        <v>406</v>
      </c>
      <c r="N17" s="1158"/>
      <c r="O17" s="1158"/>
      <c r="P17" s="1158"/>
      <c r="Q17" s="1158"/>
      <c r="R17" s="1159"/>
    </row>
    <row r="18" spans="1:18" ht="81" customHeight="1">
      <c r="A18" s="1167"/>
      <c r="B18" s="1164"/>
      <c r="C18" s="1164"/>
      <c r="D18" s="1164"/>
      <c r="E18" s="1164"/>
      <c r="F18" s="1134"/>
      <c r="G18" s="1134"/>
      <c r="H18" s="1134"/>
      <c r="I18" s="1134"/>
      <c r="J18" s="1134"/>
      <c r="K18" s="1161" t="s">
        <v>379</v>
      </c>
      <c r="L18" s="1161" t="s">
        <v>2</v>
      </c>
      <c r="M18" s="1160" t="s">
        <v>380</v>
      </c>
      <c r="N18" s="1160" t="s">
        <v>448</v>
      </c>
      <c r="O18" s="1160" t="s">
        <v>383</v>
      </c>
      <c r="P18" s="1160" t="s">
        <v>401</v>
      </c>
      <c r="Q18" s="1160" t="s">
        <v>384</v>
      </c>
      <c r="R18" s="1160" t="s">
        <v>385</v>
      </c>
    </row>
    <row r="19" spans="1:18" ht="27.75" customHeight="1">
      <c r="A19" s="1168"/>
      <c r="B19" s="1165"/>
      <c r="C19" s="1165"/>
      <c r="D19" s="1165"/>
      <c r="E19" s="1165"/>
      <c r="F19" s="1135"/>
      <c r="G19" s="1135"/>
      <c r="H19" s="1135"/>
      <c r="I19" s="1135"/>
      <c r="J19" s="1135"/>
      <c r="K19" s="1161"/>
      <c r="L19" s="1161"/>
      <c r="M19" s="1160" t="s">
        <v>381</v>
      </c>
      <c r="N19" s="1160" t="s">
        <v>382</v>
      </c>
      <c r="O19" s="1160"/>
      <c r="P19" s="1160" t="s">
        <v>382</v>
      </c>
      <c r="Q19" s="1160"/>
      <c r="R19" s="1160"/>
    </row>
    <row r="20" spans="1:18" s="462" customFormat="1">
      <c r="A20" s="495" t="s">
        <v>7</v>
      </c>
      <c r="B20" s="496" t="s">
        <v>8</v>
      </c>
      <c r="C20" s="496" t="s">
        <v>9</v>
      </c>
      <c r="D20" s="496" t="s">
        <v>10</v>
      </c>
      <c r="E20" s="496" t="s">
        <v>11</v>
      </c>
      <c r="F20" s="496" t="s">
        <v>8</v>
      </c>
      <c r="G20" s="496" t="s">
        <v>23</v>
      </c>
      <c r="H20" s="496" t="s">
        <v>14</v>
      </c>
      <c r="I20" s="496" t="s">
        <v>9</v>
      </c>
      <c r="J20" s="496" t="s">
        <v>10</v>
      </c>
      <c r="K20" s="496" t="s">
        <v>11</v>
      </c>
      <c r="L20" s="563" t="s">
        <v>12</v>
      </c>
      <c r="M20" s="496" t="s">
        <v>332</v>
      </c>
      <c r="N20" s="496" t="s">
        <v>336</v>
      </c>
      <c r="O20" s="496" t="s">
        <v>337</v>
      </c>
      <c r="P20" s="496" t="s">
        <v>375</v>
      </c>
      <c r="Q20" s="496" t="s">
        <v>356</v>
      </c>
      <c r="R20" s="496" t="s">
        <v>386</v>
      </c>
    </row>
    <row r="21" spans="1:18" s="462" customFormat="1" ht="31.5">
      <c r="A21" s="997">
        <v>1</v>
      </c>
      <c r="B21" s="788">
        <v>7000008402</v>
      </c>
      <c r="C21" s="788">
        <v>10</v>
      </c>
      <c r="D21" s="910" t="s">
        <v>452</v>
      </c>
      <c r="E21" s="788">
        <v>1000038910</v>
      </c>
      <c r="F21" s="998" t="s">
        <v>503</v>
      </c>
      <c r="G21" s="788">
        <v>85359030</v>
      </c>
      <c r="H21" s="498"/>
      <c r="I21" s="788" t="s">
        <v>504</v>
      </c>
      <c r="J21" s="788">
        <v>2799</v>
      </c>
      <c r="K21" s="775"/>
      <c r="L21" s="735" t="str">
        <f t="shared" ref="L21" si="0">IF(K21="","INCLUDED",IF(ISERROR(J21*K21),K21,ROUND((J21*K21),0)))</f>
        <v>INCLUDED</v>
      </c>
      <c r="M21" s="649"/>
      <c r="N21" s="776"/>
      <c r="O21" s="923"/>
      <c r="P21" s="777"/>
      <c r="Q21" s="775"/>
      <c r="R21" s="734" t="e">
        <f>IF(OR(Q21="",'Sch-1a'!#REF!=""),"INCLUDED", IF(ISERROR('Sch-1a'!#REF!*Q21),Q21,ROUND(('Sch-1a'!#REF!*Q21),0)))</f>
        <v>#REF!</v>
      </c>
    </row>
    <row r="22" spans="1:18" s="462" customFormat="1" ht="16.5" thickBot="1">
      <c r="A22" s="911"/>
      <c r="B22" s="912"/>
      <c r="C22" s="8"/>
      <c r="D22" s="8"/>
      <c r="E22" s="913"/>
      <c r="F22" s="914"/>
      <c r="G22" s="915"/>
      <c r="H22" s="916"/>
      <c r="I22" s="915"/>
      <c r="J22" s="915"/>
      <c r="K22" s="915"/>
      <c r="L22" s="917"/>
      <c r="M22" s="918"/>
      <c r="N22" s="915"/>
      <c r="O22" s="918"/>
      <c r="P22" s="915"/>
      <c r="Q22" s="915"/>
      <c r="R22" s="919"/>
    </row>
    <row r="23" spans="1:18" s="183" customFormat="1" ht="22.5" customHeight="1" thickBot="1">
      <c r="A23" s="615"/>
      <c r="B23" s="1123"/>
      <c r="C23" s="1124"/>
      <c r="D23" s="1124"/>
      <c r="E23" s="1125"/>
      <c r="F23" s="1123" t="s">
        <v>347</v>
      </c>
      <c r="G23" s="1124"/>
      <c r="H23" s="1124"/>
      <c r="I23" s="1125"/>
      <c r="J23" s="616"/>
      <c r="K23" s="617"/>
      <c r="L23" s="707">
        <f>SUM(L21:L21)</f>
        <v>0</v>
      </c>
      <c r="M23" s="733"/>
      <c r="N23" s="733"/>
      <c r="O23" s="733"/>
      <c r="P23" s="733"/>
      <c r="Q23" s="715"/>
      <c r="R23" s="707" t="e">
        <f>SUM(#REF!)</f>
        <v>#REF!</v>
      </c>
    </row>
    <row r="24" spans="1:18" s="183" customFormat="1" ht="21.75" customHeight="1">
      <c r="A24" s="108"/>
      <c r="B24" s="711"/>
      <c r="C24" s="711"/>
      <c r="D24" s="711"/>
      <c r="E24" s="711"/>
      <c r="F24" s="711"/>
      <c r="G24" s="711"/>
      <c r="H24" s="711"/>
      <c r="I24" s="711"/>
      <c r="J24" s="711"/>
      <c r="K24" s="711"/>
      <c r="L24" s="711"/>
      <c r="M24" s="106"/>
      <c r="N24" s="106"/>
      <c r="O24" s="106"/>
      <c r="P24" s="106"/>
      <c r="Q24" s="711"/>
      <c r="R24" s="886" t="e">
        <f>L23+R23</f>
        <v>#REF!</v>
      </c>
    </row>
    <row r="25" spans="1:18">
      <c r="A25" s="489"/>
      <c r="B25" s="166"/>
      <c r="C25" s="166"/>
      <c r="D25" s="166"/>
      <c r="E25" s="166"/>
      <c r="G25" s="163"/>
      <c r="H25" s="163"/>
      <c r="K25" s="163"/>
      <c r="L25" s="163"/>
      <c r="M25" s="106"/>
    </row>
    <row r="26" spans="1:18" ht="18.75" customHeight="1">
      <c r="A26" s="946" t="s">
        <v>3</v>
      </c>
      <c r="B26" s="772" t="e">
        <f>'Sch-1a'!#REF!</f>
        <v>#REF!</v>
      </c>
      <c r="C26" s="453"/>
      <c r="D26" s="453"/>
      <c r="E26" s="453"/>
      <c r="F26" s="1064">
        <f>'Sch-1a'!B32</f>
        <v>0</v>
      </c>
      <c r="G26" s="1156" t="s">
        <v>130</v>
      </c>
      <c r="H26" s="1156"/>
      <c r="K26" s="181" t="s">
        <v>130</v>
      </c>
      <c r="L26" s="648">
        <f>'Sch-1a'!I32</f>
        <v>0</v>
      </c>
      <c r="P26" s="180" t="s">
        <v>130</v>
      </c>
      <c r="Q26" s="1131">
        <f>'Sch-1a'!I32</f>
        <v>0</v>
      </c>
      <c r="R26" s="1131"/>
    </row>
    <row r="27" spans="1:18" ht="18.75" customHeight="1">
      <c r="A27" s="946" t="s">
        <v>4</v>
      </c>
      <c r="B27" s="773" t="e">
        <f>'Sch-1a'!#REF!</f>
        <v>#REF!</v>
      </c>
      <c r="C27" s="453"/>
      <c r="D27" s="453"/>
      <c r="E27" s="453"/>
      <c r="F27" s="180">
        <f>'Sch-1a'!B33</f>
        <v>0</v>
      </c>
      <c r="G27" s="1156" t="s">
        <v>131</v>
      </c>
      <c r="H27" s="1156"/>
      <c r="K27" s="181" t="s">
        <v>131</v>
      </c>
      <c r="L27" s="648">
        <f>'Sch-1a'!I33</f>
        <v>0</v>
      </c>
      <c r="P27" s="180" t="s">
        <v>131</v>
      </c>
      <c r="Q27" s="1131">
        <f>'Sch-1a'!I33</f>
        <v>0</v>
      </c>
      <c r="R27" s="1131"/>
    </row>
  </sheetData>
  <sheetProtection algorithmName="SHA-512" hashValue="iYq2Txe/EagMwmxhw6KReRuY8JELM2nIdVpCssKZ360VL8qdmVuJLY0kL0C5vgYfYoNGhjwTRd1FPiAGhTxTwA==" saltValue="v8krEDdooTsmZb5hQ6iodQ==" spinCount="100000" sheet="1" selectLockedCells="1"/>
  <customSheetViews>
    <customSheetView guid="{D16ECB37-EC28-43FE-BD47-3A7114793C46}" scale="80" showPageBreaks="1" showGridLines="0" printArea="1" hiddenColumns="1" view="pageBreakPreview" topLeftCell="A4">
      <selection activeCell="K21" sqref="K21"/>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1"/>
      <headerFooter alignWithMargins="0"/>
    </customSheetView>
    <customSheetView guid="{3A279989-B775-4FE0-B80B-D9B19EF06FB8}" scale="80" showPageBreaks="1" showGridLines="0" printArea="1" hiddenColumns="1" view="pageBreakPreview" topLeftCell="A10">
      <selection activeCell="K21" sqref="K21"/>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2"/>
      <headerFooter alignWithMargins="0"/>
    </customSheetView>
    <customSheetView guid="{94091156-7D66-41B0-B463-5F36D4BD634D}" scale="80" showPageBreaks="1" showGridLines="0" printArea="1" showAutoFilter="1" hiddenColumns="1" view="pageBreakPreview" topLeftCell="A135">
      <selection activeCell="K151" sqref="K151"/>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3"/>
      <headerFooter alignWithMargins="0"/>
      <autoFilter ref="J1:J157" xr:uid="{00000000-0000-0000-0000-000000000000}"/>
    </customSheetView>
    <customSheetView guid="{67D3F443-CBF6-4C3B-9EBA-4FC7CEE92243}" scale="80" showPageBreaks="1" showGridLines="0" printArea="1" hiddenRows="1" hiddenColumns="1" view="pageBreakPreview" topLeftCell="I1">
      <selection activeCell="K19" sqref="K19"/>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4"/>
      <headerFooter alignWithMargins="0"/>
    </customSheetView>
    <customSheetView guid="{8FC47E04-BCF9-4504-9FDA-F8529AE0A203}" scale="80" showPageBreaks="1" showGridLines="0" printArea="1" hiddenRows="1" hiddenColumns="1" view="pageBreakPreview">
      <selection activeCell="K19" sqref="K19"/>
      <pageMargins left="0.23622047244094499" right="0.23622047244094499" top="0.82" bottom="0.511811023622047" header="0.511811023622047" footer="0.511811023622047"/>
      <printOptions horizontalCentered="1"/>
      <pageSetup paperSize="9" scale="46" fitToHeight="51" orientation="landscape" r:id="rId5"/>
      <headerFooter alignWithMargins="0"/>
    </customSheetView>
    <customSheetView guid="{B1DC5269-D889-4438-853D-005C3B580A35}" scale="90" showGridLines="0" zeroValues="0" hiddenColumns="1" topLeftCell="A492">
      <selection activeCell="G505" sqref="G505"/>
      <pageMargins left="0.23622047244094491" right="0.23622047244094491" top="0.74803149606299213" bottom="0.51181102362204722" header="0.51181102362204722" footer="0.51181102362204722"/>
      <printOptions horizontalCentered="1"/>
      <pageSetup paperSize="9" scale="90" fitToHeight="51" orientation="landscape" r:id="rId6"/>
      <headerFooter alignWithMargins="0">
        <oddHeader>&amp;R&amp;"Book Antiqua,Bold"&amp;12PAGE &amp;P OF &amp;N</oddHeader>
      </headerFooter>
    </customSheetView>
    <customSheetView guid="{A0F82AFD-A75A-45C4-A55A-D8EC84E8392D}" scale="70" showGridLines="0" zeroValues="0" hiddenColumns="1">
      <selection activeCell="C22" sqref="C22"/>
      <pageMargins left="0.25" right="0.25" top="0.75" bottom="0.5" header="0.5" footer="0.5"/>
      <printOptions horizontalCentered="1"/>
      <pageSetup paperSize="9" scale="90" fitToHeight="51" orientation="landscape" r:id="rId7"/>
      <headerFooter alignWithMargins="0">
        <oddHeader>&amp;R&amp;"Book Antiqua,Bold"&amp;12PAGE &amp;P OF &amp;N</oddHeader>
      </headerFooter>
    </customSheetView>
    <customSheetView guid="{334BFE7B-729F-4B5F-BBFA-FE5871D8551A}" scale="75" showGridLines="0" zeroValues="0" topLeftCell="A34">
      <selection activeCell="G35" sqref="G35"/>
      <pageMargins left="0.17" right="0.17" top="0.99" bottom="0.27" header="0.56999999999999995" footer="0.19"/>
      <printOptions horizontalCentered="1"/>
      <pageSetup paperSize="9" scale="80" fitToHeight="51" orientation="landscape" r:id="rId8"/>
      <headerFooter alignWithMargins="0">
        <oddHeader>&amp;L&amp;"Book Antiqua,Bold"&amp;12SPECIFICATION NO. : &amp;R&amp;"Book Antiqua,Bold"&amp;12SCHEDULE - 2
PAGE &amp;P OF &amp;N</oddHeader>
      </headerFooter>
    </customSheetView>
    <customSheetView guid="{F34A69E2-31EE-443F-8E78-A31E3AA3BE2B}" scale="75" showGridLines="0" zeroValues="0" topLeftCell="A34">
      <selection activeCell="G35" sqref="G35"/>
      <pageMargins left="0.17" right="0.17" top="0.99" bottom="0.27" header="0.56999999999999995" footer="0.19"/>
      <printOptions horizontalCentered="1"/>
      <pageSetup paperSize="9" scale="80" fitToHeight="51" orientation="landscape" r:id="rId9"/>
      <headerFooter alignWithMargins="0">
        <oddHeader>&amp;L&amp;"Book Antiqua,Bold"&amp;12SPECIFICATION NO. : &amp;R&amp;"Book Antiqua,Bold"&amp;12SCHEDULE - 2
PAGE &amp;P OF &amp;N</oddHeader>
      </headerFooter>
    </customSheetView>
    <customSheetView guid="{C5506FC7-8A4D-43D0-A0D5-B323816310B7}" scale="75" showGridLines="0" zeroValues="0" hiddenColumns="1" topLeftCell="A22">
      <selection activeCell="D36" sqref="D36"/>
      <pageMargins left="0.17" right="0.17" top="0.99" bottom="0.27" header="0.56999999999999995" footer="0.19"/>
      <printOptions horizontalCentered="1"/>
      <pageSetup paperSize="9" scale="80" fitToHeight="51" orientation="landscape" r:id="rId10"/>
      <headerFooter alignWithMargins="0">
        <oddHeader>&amp;L&amp;"Book Antiqua,Bold"&amp;12SPECIFICATION NO. : &amp;R&amp;"Book Antiqua,Bold"&amp;12SCHEDULE - 2
PAGE &amp;P OF &amp;N</oddHeader>
      </headerFooter>
    </customSheetView>
    <customSheetView guid="{3E286A90-B39B-4EF7-ADAF-AD9055F4EE3F}" scale="90" showGridLines="0" zeroValues="0" printArea="1" hiddenColumns="1" topLeftCell="A24">
      <selection activeCell="C24" sqref="C24"/>
      <pageMargins left="0.23622047244094491" right="0.23622047244094491" top="0.74803149606299213" bottom="0.51181102362204722" header="0.51181102362204722" footer="0.51181102362204722"/>
      <printOptions horizontalCentered="1"/>
      <pageSetup paperSize="9" scale="90" fitToHeight="51" orientation="landscape" r:id="rId11"/>
      <headerFooter alignWithMargins="0">
        <oddHeader>&amp;R&amp;"Book Antiqua,Bold"&amp;12PAGE &amp;P OF &amp;N</oddHeader>
      </headerFooter>
    </customSheetView>
    <customSheetView guid="{F9C00FCC-B928-44A4-AE8D-3790B3A7FE91}" scale="80" showGridLines="0" zeroValues="0" hiddenColumns="1" topLeftCell="A3">
      <selection activeCell="C22" sqref="C22"/>
      <pageMargins left="0.23622047244094499" right="0.23622047244094499" top="0.74803149606299202" bottom="0.511811023622047" header="0.511811023622047" footer="0.511811023622047"/>
      <printOptions horizontalCentered="1"/>
      <pageSetup paperSize="9" scale="90" fitToHeight="51" orientation="landscape" r:id="rId12"/>
      <headerFooter alignWithMargins="0">
        <oddHeader>&amp;R&amp;"Book Antiqua,Bold"&amp;12Schedule-2 (Rev-01)
PAGE &amp;P OF &amp;N</oddHeader>
      </headerFooter>
    </customSheetView>
    <customSheetView guid="{F9504563-F4B8-4B08-8DF4-BD6D3D1F49DF}" scale="80" showGridLines="0" zeroValues="0" hiddenColumns="1">
      <selection activeCell="K253" sqref="K253"/>
      <pageMargins left="0.23622047244094499" right="0.23622047244094499" top="0.74803149606299202" bottom="0.511811023622047" header="0.511811023622047" footer="0.511811023622047"/>
      <printOptions horizontalCentered="1"/>
      <pageSetup paperSize="9" scale="90" fitToHeight="51" orientation="landscape" r:id="rId13"/>
      <headerFooter alignWithMargins="0">
        <oddHeader>&amp;R&amp;"Book Antiqua,Bold"&amp;12Schedule-2 (Rev-01)
PAGE &amp;P OF &amp;N</oddHeader>
      </headerFooter>
    </customSheetView>
    <customSheetView guid="{AB88AE96-2A5B-4A72-8703-28C9E47DF5A8}" scale="80" showPageBreaks="1" showGridLines="0" printArea="1" hiddenRows="1" hiddenColumns="1" view="pageBreakPreview">
      <selection activeCell="K19" sqref="K19"/>
      <pageMargins left="0.23622047244094499" right="0.23622047244094499" top="0.82" bottom="0.511811023622047" header="0.511811023622047" footer="0.511811023622047"/>
      <printOptions horizontalCentered="1"/>
      <pageSetup paperSize="9" scale="46" fitToHeight="51" orientation="landscape" r:id="rId14"/>
      <headerFooter alignWithMargins="0"/>
    </customSheetView>
    <customSheetView guid="{BAC42A29-45E6-4402-B726-C3D139198BC5}" scale="80" showPageBreaks="1" showGridLines="0" printArea="1" showAutoFilter="1" hiddenColumns="1" view="pageBreakPreview" topLeftCell="A16">
      <selection activeCell="K25" sqref="K25"/>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15"/>
      <headerFooter alignWithMargins="0"/>
      <autoFilter ref="J1:J159" xr:uid="{00000000-0000-0000-0000-000000000000}"/>
    </customSheetView>
    <customSheetView guid="{1D1BEC92-0584-42FC-833F-7509E5F404C5}" scale="80" showPageBreaks="1" showGridLines="0" printArea="1" hiddenColumns="1" view="pageBreakPreview" topLeftCell="A10">
      <selection activeCell="K21" sqref="K21"/>
      <pageMargins left="0.23622047244094499" right="0.23622047244094499" top="0.82" bottom="0.511811023622047" header="0.511811023622047" footer="0.511811023622047"/>
      <printOptions horizontalCentered="1"/>
      <pageSetup paperSize="9" scale="46" fitToHeight="51" orientation="landscape" horizontalDpi="4294967295" verticalDpi="4294967295" r:id="rId16"/>
      <headerFooter alignWithMargins="0"/>
    </customSheetView>
  </customSheetViews>
  <mergeCells count="38">
    <mergeCell ref="A1:F1"/>
    <mergeCell ref="B17:B19"/>
    <mergeCell ref="C17:C19"/>
    <mergeCell ref="D17:D19"/>
    <mergeCell ref="E17:E19"/>
    <mergeCell ref="A17:A19"/>
    <mergeCell ref="C9:F9"/>
    <mergeCell ref="C8:F8"/>
    <mergeCell ref="A6:F6"/>
    <mergeCell ref="A7:F7"/>
    <mergeCell ref="C11:F11"/>
    <mergeCell ref="C10:F10"/>
    <mergeCell ref="A3:R3"/>
    <mergeCell ref="A5:R5"/>
    <mergeCell ref="A15:R15"/>
    <mergeCell ref="F17:F19"/>
    <mergeCell ref="J17:J19"/>
    <mergeCell ref="I17:I19"/>
    <mergeCell ref="H17:H19"/>
    <mergeCell ref="K17:L17"/>
    <mergeCell ref="L18:L19"/>
    <mergeCell ref="K18:K19"/>
    <mergeCell ref="G17:G19"/>
    <mergeCell ref="K16:L16"/>
    <mergeCell ref="B23:E23"/>
    <mergeCell ref="Q16:R16"/>
    <mergeCell ref="Q27:R27"/>
    <mergeCell ref="Q26:R26"/>
    <mergeCell ref="G27:H27"/>
    <mergeCell ref="G26:H26"/>
    <mergeCell ref="M17:R17"/>
    <mergeCell ref="M18:M19"/>
    <mergeCell ref="N18:N19"/>
    <mergeCell ref="O18:O19"/>
    <mergeCell ref="P18:P19"/>
    <mergeCell ref="Q18:Q19"/>
    <mergeCell ref="R18:R19"/>
    <mergeCell ref="F23:I23"/>
  </mergeCells>
  <phoneticPr fontId="0" type="noConversion"/>
  <dataValidations xWindow="351" yWindow="522" count="2">
    <dataValidation type="list" allowBlank="1" showInputMessage="1" showErrorMessage="1" sqref="P21" xr:uid="{00000000-0002-0000-0500-000000000000}">
      <formula1>"0,5,12,18,28"</formula1>
    </dataValidation>
    <dataValidation type="whole" operator="greaterThan" allowBlank="1" showInputMessage="1" showErrorMessage="1" error="Enter only Whole Numbers greater than zero" sqref="K21:K22 Q21:Q22" xr:uid="{00000000-0002-0000-0500-000001000000}">
      <formula1>0</formula1>
    </dataValidation>
  </dataValidations>
  <printOptions horizontalCentered="1"/>
  <pageMargins left="0.23622047244094499" right="0.23622047244094499" top="0.82" bottom="0.511811023622047" header="0.511811023622047" footer="0.511811023622047"/>
  <pageSetup paperSize="9" scale="46" fitToHeight="51" orientation="landscape" horizontalDpi="4294967295" verticalDpi="4294967295" r:id="rId17"/>
  <headerFooter alignWithMargins="0"/>
  <ignoredErrors>
    <ignoredError sqref="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FW433"/>
  <sheetViews>
    <sheetView showGridLines="0" view="pageBreakPreview" topLeftCell="A16" zoomScale="80" zoomScaleNormal="100" zoomScaleSheetLayoutView="80" workbookViewId="0">
      <selection activeCell="B12" sqref="B12"/>
    </sheetView>
  </sheetViews>
  <sheetFormatPr defaultColWidth="11.42578125" defaultRowHeight="15.75"/>
  <cols>
    <col min="1" max="1" width="9.42578125" style="506" customWidth="1"/>
    <col min="2" max="2" width="67.42578125" style="455" customWidth="1"/>
    <col min="3" max="3" width="12.5703125" style="411" hidden="1" customWidth="1"/>
    <col min="4" max="4" width="16.85546875" style="411" hidden="1" customWidth="1"/>
    <col min="5" max="5" width="20.28515625" style="411" hidden="1" customWidth="1"/>
    <col min="6" max="8" width="16.85546875" style="411" hidden="1" customWidth="1"/>
    <col min="9" max="9" width="9.28515625" style="411" customWidth="1"/>
    <col min="10" max="10" width="13.7109375" style="411" customWidth="1"/>
    <col min="11" max="11" width="18.42578125" style="497" customWidth="1"/>
    <col min="12" max="12" width="24.85546875" style="497" customWidth="1"/>
    <col min="13" max="13" width="16.85546875" style="497" hidden="1" customWidth="1"/>
    <col min="14" max="14" width="22.7109375" style="508" hidden="1" customWidth="1"/>
    <col min="15" max="25" width="11.42578125" style="163" customWidth="1"/>
    <col min="26" max="26" width="6.28515625" style="163" customWidth="1"/>
    <col min="27" max="27" width="8" style="163" customWidth="1"/>
    <col min="28" max="39" width="11.42578125" style="163" customWidth="1"/>
    <col min="40" max="16384" width="11.42578125" style="163"/>
  </cols>
  <sheetData>
    <row r="1" spans="1:179" ht="26.25" customHeight="1">
      <c r="A1" s="1196" t="str">
        <f>Cover!B3</f>
        <v>SPEC. NO.:  CC/NT/G-COND/DOM/A02/25/01011</v>
      </c>
      <c r="B1" s="1196"/>
      <c r="C1" s="486"/>
      <c r="D1" s="486"/>
      <c r="E1" s="486"/>
      <c r="F1" s="486"/>
      <c r="G1" s="486"/>
      <c r="H1" s="486"/>
      <c r="I1" s="486"/>
      <c r="J1" s="486"/>
      <c r="K1" s="487"/>
      <c r="L1" s="499" t="s">
        <v>515</v>
      </c>
      <c r="M1" s="500"/>
      <c r="N1" s="487" t="s">
        <v>360</v>
      </c>
    </row>
    <row r="2" spans="1:179" ht="64.5" customHeight="1">
      <c r="A2" s="1115" t="str">
        <f>Cover!B2</f>
        <v>Conductor Package CD02 for supply of balance quantity of ACSR MOOSE Conductor for part of Diding – Dhalkebar – Bathnaha Transmission Line corresponding to Tower Package- TW02 associated with Arun-3 HEP in Nepal under Consultancy services to SAPDC.</v>
      </c>
      <c r="B2" s="1115"/>
      <c r="C2" s="1115"/>
      <c r="D2" s="1115"/>
      <c r="E2" s="1115"/>
      <c r="F2" s="1115"/>
      <c r="G2" s="1115"/>
      <c r="H2" s="1115"/>
      <c r="I2" s="1115"/>
      <c r="J2" s="1115"/>
      <c r="K2" s="1115"/>
      <c r="L2" s="1115"/>
      <c r="M2" s="1115"/>
      <c r="N2" s="1115"/>
    </row>
    <row r="3" spans="1:179" s="451" customFormat="1" ht="13.5" customHeight="1">
      <c r="A3" s="501"/>
      <c r="B3" s="409"/>
      <c r="C3" s="407"/>
      <c r="D3" s="407"/>
      <c r="E3" s="407"/>
      <c r="F3" s="407"/>
      <c r="G3" s="407"/>
      <c r="H3" s="407"/>
      <c r="I3" s="411"/>
      <c r="J3" s="407"/>
      <c r="K3" s="497"/>
      <c r="L3" s="494"/>
      <c r="M3" s="494"/>
      <c r="N3" s="494"/>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row>
    <row r="4" spans="1:179" s="451" customFormat="1">
      <c r="A4" s="1144" t="s">
        <v>113</v>
      </c>
      <c r="B4" s="1144"/>
      <c r="C4" s="1144"/>
      <c r="D4" s="1144"/>
      <c r="E4" s="1144"/>
      <c r="F4" s="1144"/>
      <c r="G4" s="1144"/>
      <c r="H4" s="1144"/>
      <c r="I4" s="1144"/>
      <c r="J4" s="1144"/>
      <c r="K4" s="1144"/>
      <c r="L4" s="1144"/>
      <c r="M4" s="1144"/>
      <c r="N4" s="1144"/>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c r="FV4" s="183"/>
      <c r="FW4" s="183"/>
    </row>
    <row r="5" spans="1:179" s="451" customFormat="1">
      <c r="A5" s="866"/>
      <c r="B5" s="866"/>
      <c r="C5" s="866"/>
      <c r="D5" s="866"/>
      <c r="E5" s="866"/>
      <c r="F5" s="866"/>
      <c r="G5" s="866"/>
      <c r="H5" s="866"/>
      <c r="I5" s="866"/>
      <c r="J5" s="866"/>
      <c r="K5" s="866"/>
      <c r="L5" s="866"/>
      <c r="M5" s="866"/>
      <c r="N5" s="866"/>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c r="FW5" s="183"/>
    </row>
    <row r="6" spans="1:179" s="451" customFormat="1">
      <c r="A6" s="1143" t="str">
        <f>'Sch-1a'!A6:A6</f>
        <v>Bidder’s Name and Address (Qualified Licensee) :</v>
      </c>
      <c r="B6" s="1143"/>
      <c r="C6" s="407"/>
      <c r="D6" s="407"/>
      <c r="E6" s="407"/>
      <c r="F6" s="407"/>
      <c r="G6" s="407"/>
      <c r="H6" s="407"/>
      <c r="I6" s="407"/>
      <c r="J6" s="407"/>
      <c r="K6" s="494"/>
      <c r="L6" s="494"/>
      <c r="N6" s="11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c r="FV6" s="183"/>
      <c r="FW6" s="183"/>
    </row>
    <row r="7" spans="1:179" s="451" customFormat="1" ht="15.6" customHeight="1">
      <c r="A7" s="1143">
        <f>'Name of Bidder'!C10</f>
        <v>0</v>
      </c>
      <c r="B7" s="1143"/>
      <c r="C7" s="407"/>
      <c r="D7" s="407"/>
      <c r="E7" s="407"/>
      <c r="F7" s="407"/>
      <c r="G7" s="407"/>
      <c r="H7" s="407"/>
      <c r="I7" s="407"/>
      <c r="J7" s="407"/>
      <c r="K7" s="494"/>
      <c r="L7" s="494"/>
      <c r="N7" s="11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row>
    <row r="8" spans="1:179" s="451" customFormat="1">
      <c r="A8" s="129"/>
      <c r="B8" s="865"/>
      <c r="C8" s="407"/>
      <c r="D8" s="407"/>
      <c r="E8" s="407"/>
      <c r="F8" s="407"/>
      <c r="G8" s="407"/>
      <c r="H8" s="407"/>
      <c r="I8" s="407"/>
      <c r="J8" s="407"/>
      <c r="K8" s="121" t="s">
        <v>20</v>
      </c>
      <c r="L8" s="494"/>
      <c r="N8" s="11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c r="FV8" s="183"/>
      <c r="FW8" s="183"/>
    </row>
    <row r="9" spans="1:179" s="451" customFormat="1">
      <c r="A9" s="760" t="s">
        <v>114</v>
      </c>
      <c r="B9" s="865">
        <f>'Sch-1a'!B9</f>
        <v>0</v>
      </c>
      <c r="C9" s="407"/>
      <c r="D9" s="407"/>
      <c r="E9" s="407"/>
      <c r="F9" s="407"/>
      <c r="G9" s="407"/>
      <c r="H9" s="407"/>
      <c r="I9" s="407"/>
      <c r="J9" s="407"/>
      <c r="K9" s="124" t="s">
        <v>21</v>
      </c>
      <c r="L9" s="494"/>
      <c r="N9" s="11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row>
    <row r="10" spans="1:179" s="451" customFormat="1">
      <c r="A10" s="502"/>
      <c r="B10" s="865">
        <f>'Sch-1a'!B10</f>
        <v>0</v>
      </c>
      <c r="C10" s="407"/>
      <c r="D10" s="407"/>
      <c r="E10" s="407"/>
      <c r="F10" s="407"/>
      <c r="G10" s="407"/>
      <c r="H10" s="407"/>
      <c r="I10" s="407"/>
      <c r="J10" s="407"/>
      <c r="K10" s="124" t="s">
        <v>115</v>
      </c>
      <c r="L10" s="494"/>
      <c r="N10" s="11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row>
    <row r="11" spans="1:179" s="451" customFormat="1">
      <c r="A11" s="502"/>
      <c r="B11" s="865">
        <f>'Sch-1a'!B11</f>
        <v>0</v>
      </c>
      <c r="C11" s="407"/>
      <c r="D11" s="407"/>
      <c r="E11" s="407"/>
      <c r="F11" s="407"/>
      <c r="G11" s="407"/>
      <c r="H11" s="407"/>
      <c r="I11" s="407"/>
      <c r="J11" s="407"/>
      <c r="K11" s="124" t="s">
        <v>22</v>
      </c>
      <c r="L11" s="494"/>
      <c r="N11" s="11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c r="FV11" s="183"/>
      <c r="FW11" s="183"/>
    </row>
    <row r="12" spans="1:179" s="451" customFormat="1">
      <c r="A12" s="502"/>
      <c r="B12" s="865"/>
      <c r="C12" s="407"/>
      <c r="D12" s="407"/>
      <c r="E12" s="407"/>
      <c r="F12" s="407"/>
      <c r="G12" s="407"/>
      <c r="H12" s="407"/>
      <c r="I12" s="407"/>
      <c r="J12" s="407"/>
      <c r="K12" s="124" t="s">
        <v>116</v>
      </c>
      <c r="L12" s="494"/>
      <c r="M12" s="494"/>
      <c r="N12" s="494"/>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c r="FV12" s="183"/>
      <c r="FW12" s="183"/>
    </row>
    <row r="13" spans="1:179" s="451" customFormat="1">
      <c r="A13" s="502"/>
      <c r="B13" s="865"/>
      <c r="C13" s="407"/>
      <c r="D13" s="407"/>
      <c r="E13" s="407"/>
      <c r="F13" s="407"/>
      <c r="G13" s="407"/>
      <c r="H13" s="407"/>
      <c r="I13" s="407"/>
      <c r="J13" s="407"/>
      <c r="K13" s="124" t="s">
        <v>117</v>
      </c>
      <c r="L13" s="494"/>
      <c r="M13" s="494"/>
      <c r="N13" s="494"/>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c r="FV13" s="183"/>
      <c r="FW13" s="183"/>
    </row>
    <row r="14" spans="1:179" s="451" customFormat="1">
      <c r="A14" s="502"/>
      <c r="B14" s="865"/>
      <c r="C14" s="407"/>
      <c r="D14" s="407"/>
      <c r="E14" s="407"/>
      <c r="F14" s="407"/>
      <c r="G14" s="407"/>
      <c r="H14" s="407"/>
      <c r="I14" s="407"/>
      <c r="J14" s="407"/>
      <c r="K14" s="124"/>
      <c r="L14" s="494"/>
      <c r="M14" s="494"/>
      <c r="N14" s="494"/>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c r="FV14" s="183"/>
      <c r="FW14" s="183"/>
    </row>
    <row r="15" spans="1:179" ht="18.75" customHeight="1">
      <c r="A15" s="1143" t="s">
        <v>507</v>
      </c>
      <c r="B15" s="1143"/>
      <c r="C15" s="488"/>
      <c r="D15" s="488"/>
      <c r="E15" s="488"/>
      <c r="F15" s="488"/>
      <c r="G15" s="488"/>
      <c r="H15" s="488"/>
      <c r="I15" s="488"/>
      <c r="J15" s="488"/>
      <c r="K15" s="163"/>
      <c r="N15" s="494"/>
    </row>
    <row r="16" spans="1:179" ht="20.25" customHeight="1" thickBot="1">
      <c r="A16" s="703"/>
      <c r="B16" s="107"/>
      <c r="C16" s="488"/>
      <c r="D16" s="488"/>
      <c r="E16" s="488"/>
      <c r="F16" s="488"/>
      <c r="G16" s="488"/>
      <c r="H16" s="488"/>
      <c r="I16" s="488"/>
      <c r="J16" s="488"/>
      <c r="K16" s="1185" t="s">
        <v>487</v>
      </c>
      <c r="L16" s="1185"/>
      <c r="M16" s="1180" t="s">
        <v>405</v>
      </c>
      <c r="N16" s="1180"/>
    </row>
    <row r="17" spans="1:14" ht="39" customHeight="1">
      <c r="A17" s="1174" t="s">
        <v>350</v>
      </c>
      <c r="B17" s="1177" t="s">
        <v>15</v>
      </c>
      <c r="C17" s="1177" t="s">
        <v>1</v>
      </c>
      <c r="D17" s="1177" t="s">
        <v>0</v>
      </c>
      <c r="E17" s="1177" t="s">
        <v>389</v>
      </c>
      <c r="F17" s="1177" t="s">
        <v>403</v>
      </c>
      <c r="G17" s="1177" t="s">
        <v>376</v>
      </c>
      <c r="H17" s="1177" t="s">
        <v>402</v>
      </c>
      <c r="I17" s="1177" t="s">
        <v>5</v>
      </c>
      <c r="J17" s="1177" t="s">
        <v>34</v>
      </c>
      <c r="K17" s="1195" t="s">
        <v>547</v>
      </c>
      <c r="L17" s="1195" t="s">
        <v>548</v>
      </c>
      <c r="M17" s="1181" t="s">
        <v>390</v>
      </c>
      <c r="N17" s="1182"/>
    </row>
    <row r="18" spans="1:14" ht="57.6" customHeight="1">
      <c r="A18" s="1175"/>
      <c r="B18" s="1178"/>
      <c r="C18" s="1178"/>
      <c r="D18" s="1178"/>
      <c r="E18" s="1178"/>
      <c r="F18" s="1178"/>
      <c r="G18" s="1178"/>
      <c r="H18" s="1178"/>
      <c r="I18" s="1178"/>
      <c r="J18" s="1178"/>
      <c r="K18" s="1195"/>
      <c r="L18" s="1195"/>
      <c r="M18" s="1183"/>
      <c r="N18" s="1184"/>
    </row>
    <row r="19" spans="1:14" ht="50.25" customHeight="1">
      <c r="A19" s="1176"/>
      <c r="B19" s="1179"/>
      <c r="C19" s="1179"/>
      <c r="D19" s="1179"/>
      <c r="E19" s="1179"/>
      <c r="F19" s="1179"/>
      <c r="G19" s="1179"/>
      <c r="H19" s="1179"/>
      <c r="I19" s="1179"/>
      <c r="J19" s="1179"/>
      <c r="K19" s="1195"/>
      <c r="L19" s="1195"/>
      <c r="M19" s="503" t="s">
        <v>395</v>
      </c>
      <c r="N19" s="736" t="s">
        <v>396</v>
      </c>
    </row>
    <row r="20" spans="1:14" s="462" customFormat="1">
      <c r="A20" s="504" t="s">
        <v>7</v>
      </c>
      <c r="B20" s="505" t="s">
        <v>8</v>
      </c>
      <c r="C20" s="505" t="s">
        <v>24</v>
      </c>
      <c r="D20" s="505" t="s">
        <v>331</v>
      </c>
      <c r="E20" s="505" t="s">
        <v>24</v>
      </c>
      <c r="F20" s="505" t="s">
        <v>331</v>
      </c>
      <c r="G20" s="505" t="s">
        <v>332</v>
      </c>
      <c r="H20" s="505" t="s">
        <v>336</v>
      </c>
      <c r="I20" s="505" t="s">
        <v>9</v>
      </c>
      <c r="J20" s="505" t="s">
        <v>10</v>
      </c>
      <c r="K20" s="505" t="s">
        <v>11</v>
      </c>
      <c r="L20" s="505" t="s">
        <v>461</v>
      </c>
      <c r="M20" s="505" t="s">
        <v>387</v>
      </c>
      <c r="N20" s="737" t="s">
        <v>407</v>
      </c>
    </row>
    <row r="21" spans="1:14" s="183" customFormat="1" ht="25.5" customHeight="1">
      <c r="A21" s="999"/>
      <c r="B21" s="939"/>
      <c r="C21" s="792"/>
      <c r="D21" s="792"/>
      <c r="E21" s="788">
        <v>998736</v>
      </c>
      <c r="F21" s="785"/>
      <c r="G21" s="924">
        <v>0.18</v>
      </c>
      <c r="H21" s="897"/>
      <c r="I21" s="788"/>
      <c r="J21" s="788"/>
      <c r="K21" s="788"/>
      <c r="L21" s="193"/>
      <c r="M21" s="774"/>
      <c r="N21" s="193" t="str">
        <f t="shared" ref="N21" si="0">IF(M21="","INCLUDED",IF(ISERROR(J21*M21),M21,J21*M21))</f>
        <v>INCLUDED</v>
      </c>
    </row>
    <row r="22" spans="1:14" s="183" customFormat="1" ht="25.5" customHeight="1">
      <c r="A22" s="1044"/>
      <c r="B22" s="1186" t="s">
        <v>142</v>
      </c>
      <c r="C22" s="1187"/>
      <c r="D22" s="1187"/>
      <c r="E22" s="1187"/>
      <c r="F22" s="1187"/>
      <c r="G22" s="1187"/>
      <c r="H22" s="1187"/>
      <c r="I22" s="1187"/>
      <c r="J22" s="1187"/>
      <c r="K22" s="1187"/>
      <c r="L22" s="1188"/>
      <c r="M22" s="774"/>
      <c r="N22" s="193"/>
    </row>
    <row r="23" spans="1:14" s="183" customFormat="1" ht="25.5" customHeight="1">
      <c r="A23" s="1044"/>
      <c r="B23" s="1189"/>
      <c r="C23" s="1190"/>
      <c r="D23" s="1190"/>
      <c r="E23" s="1190"/>
      <c r="F23" s="1190"/>
      <c r="G23" s="1190"/>
      <c r="H23" s="1190"/>
      <c r="I23" s="1190"/>
      <c r="J23" s="1190"/>
      <c r="K23" s="1190"/>
      <c r="L23" s="1191"/>
      <c r="M23" s="774"/>
      <c r="N23" s="193"/>
    </row>
    <row r="24" spans="1:14" s="183" customFormat="1" ht="19.5" customHeight="1">
      <c r="A24" s="798"/>
      <c r="B24" s="1189"/>
      <c r="C24" s="1190"/>
      <c r="D24" s="1190"/>
      <c r="E24" s="1190"/>
      <c r="F24" s="1190"/>
      <c r="G24" s="1190"/>
      <c r="H24" s="1190"/>
      <c r="I24" s="1190"/>
      <c r="J24" s="1190"/>
      <c r="K24" s="1190"/>
      <c r="L24" s="1191"/>
      <c r="M24" s="800"/>
      <c r="N24" s="799" t="e">
        <f>SUM(#REF!)</f>
        <v>#REF!</v>
      </c>
    </row>
    <row r="25" spans="1:14" s="183" customFormat="1" ht="19.5" customHeight="1" thickBot="1">
      <c r="A25" s="793"/>
      <c r="B25" s="1192" t="s">
        <v>508</v>
      </c>
      <c r="C25" s="1193"/>
      <c r="D25" s="1193"/>
      <c r="E25" s="1194"/>
      <c r="F25" s="794"/>
      <c r="G25" s="794"/>
      <c r="H25" s="794"/>
      <c r="I25" s="794"/>
      <c r="J25" s="794"/>
      <c r="K25" s="795"/>
      <c r="L25" s="796">
        <f>SUM(L24:L24)</f>
        <v>0</v>
      </c>
      <c r="M25" s="795"/>
      <c r="N25" s="797" t="e">
        <f>SUM(#REF!)</f>
        <v>#REF!</v>
      </c>
    </row>
    <row r="26" spans="1:14" s="183" customFormat="1" ht="23.25" customHeight="1">
      <c r="A26" s="506"/>
      <c r="B26" s="455"/>
      <c r="C26" s="455"/>
      <c r="D26" s="455"/>
      <c r="E26" s="455"/>
      <c r="F26" s="455"/>
      <c r="G26" s="455"/>
      <c r="H26" s="455"/>
      <c r="I26" s="411"/>
      <c r="J26" s="455"/>
      <c r="K26" s="455"/>
      <c r="L26" s="455"/>
      <c r="M26" s="455"/>
      <c r="N26" s="920" t="e">
        <f>L25+N25</f>
        <v>#REF!</v>
      </c>
    </row>
    <row r="27" spans="1:14">
      <c r="M27" s="163"/>
      <c r="N27" s="163"/>
    </row>
    <row r="28" spans="1:14" ht="20.25" customHeight="1">
      <c r="A28" s="507" t="s">
        <v>3</v>
      </c>
      <c r="B28" s="1065">
        <f>'Sch-1a'!B32</f>
        <v>0</v>
      </c>
      <c r="K28" s="181" t="s">
        <v>130</v>
      </c>
      <c r="L28" s="945">
        <f>'Sch-1a'!I32</f>
        <v>0</v>
      </c>
      <c r="M28" s="1131">
        <f>'Name of Bidder'!C42</f>
        <v>0</v>
      </c>
      <c r="N28" s="1131"/>
    </row>
    <row r="29" spans="1:14" ht="20.25" customHeight="1">
      <c r="A29" s="507" t="s">
        <v>4</v>
      </c>
      <c r="B29" s="945">
        <f>'Sch-1a'!B33</f>
        <v>0</v>
      </c>
      <c r="K29" s="181" t="s">
        <v>131</v>
      </c>
      <c r="L29" s="945">
        <f>'Sch-1a'!I33</f>
        <v>0</v>
      </c>
      <c r="M29" s="1131">
        <f>'Name of Bidder'!C43</f>
        <v>0</v>
      </c>
      <c r="N29" s="1131"/>
    </row>
    <row r="30" spans="1:14">
      <c r="N30" s="497"/>
    </row>
    <row r="31" spans="1:14">
      <c r="N31" s="497"/>
    </row>
    <row r="32" spans="1:14">
      <c r="N32" s="497"/>
    </row>
    <row r="33" spans="14:14">
      <c r="N33" s="497"/>
    </row>
    <row r="34" spans="14:14">
      <c r="N34" s="497"/>
    </row>
    <row r="35" spans="14:14">
      <c r="N35" s="497"/>
    </row>
    <row r="36" spans="14:14">
      <c r="N36" s="497"/>
    </row>
    <row r="37" spans="14:14">
      <c r="N37" s="497"/>
    </row>
    <row r="38" spans="14:14">
      <c r="N38" s="497"/>
    </row>
    <row r="39" spans="14:14">
      <c r="N39" s="497"/>
    </row>
    <row r="40" spans="14:14">
      <c r="N40" s="497"/>
    </row>
    <row r="41" spans="14:14">
      <c r="N41" s="497"/>
    </row>
    <row r="42" spans="14:14">
      <c r="N42" s="497"/>
    </row>
    <row r="43" spans="14:14">
      <c r="N43" s="497"/>
    </row>
    <row r="44" spans="14:14">
      <c r="N44" s="497"/>
    </row>
    <row r="45" spans="14:14">
      <c r="N45" s="497"/>
    </row>
    <row r="46" spans="14:14">
      <c r="N46" s="497"/>
    </row>
    <row r="47" spans="14:14">
      <c r="N47" s="497"/>
    </row>
    <row r="48" spans="14:14">
      <c r="N48" s="497"/>
    </row>
    <row r="49" spans="14:14">
      <c r="N49" s="497"/>
    </row>
    <row r="50" spans="14:14">
      <c r="N50" s="497"/>
    </row>
    <row r="51" spans="14:14">
      <c r="N51" s="497"/>
    </row>
    <row r="52" spans="14:14">
      <c r="N52" s="497"/>
    </row>
    <row r="53" spans="14:14">
      <c r="N53" s="497"/>
    </row>
    <row r="54" spans="14:14">
      <c r="N54" s="497"/>
    </row>
    <row r="55" spans="14:14">
      <c r="N55" s="497"/>
    </row>
    <row r="56" spans="14:14">
      <c r="N56" s="497"/>
    </row>
    <row r="57" spans="14:14">
      <c r="N57" s="497"/>
    </row>
    <row r="58" spans="14:14">
      <c r="N58" s="497"/>
    </row>
    <row r="59" spans="14:14">
      <c r="N59" s="497"/>
    </row>
    <row r="60" spans="14:14">
      <c r="N60" s="497"/>
    </row>
    <row r="61" spans="14:14">
      <c r="N61" s="497"/>
    </row>
    <row r="62" spans="14:14">
      <c r="N62" s="497"/>
    </row>
    <row r="63" spans="14:14">
      <c r="N63" s="497"/>
    </row>
    <row r="64" spans="14:14">
      <c r="N64" s="497"/>
    </row>
    <row r="65" spans="14:14">
      <c r="N65" s="497"/>
    </row>
    <row r="66" spans="14:14">
      <c r="N66" s="497"/>
    </row>
    <row r="67" spans="14:14">
      <c r="N67" s="497"/>
    </row>
    <row r="68" spans="14:14">
      <c r="N68" s="497"/>
    </row>
    <row r="69" spans="14:14">
      <c r="N69" s="497"/>
    </row>
    <row r="70" spans="14:14">
      <c r="N70" s="497"/>
    </row>
    <row r="71" spans="14:14">
      <c r="N71" s="497"/>
    </row>
    <row r="72" spans="14:14">
      <c r="N72" s="497"/>
    </row>
    <row r="73" spans="14:14">
      <c r="N73" s="497"/>
    </row>
    <row r="74" spans="14:14">
      <c r="N74" s="497"/>
    </row>
    <row r="75" spans="14:14">
      <c r="N75" s="497"/>
    </row>
    <row r="76" spans="14:14">
      <c r="N76" s="497"/>
    </row>
    <row r="77" spans="14:14">
      <c r="N77" s="497"/>
    </row>
    <row r="78" spans="14:14">
      <c r="N78" s="497"/>
    </row>
    <row r="79" spans="14:14">
      <c r="N79" s="497"/>
    </row>
    <row r="80" spans="14:14">
      <c r="N80" s="497"/>
    </row>
    <row r="81" spans="14:14">
      <c r="N81" s="497"/>
    </row>
    <row r="82" spans="14:14">
      <c r="N82" s="497"/>
    </row>
    <row r="83" spans="14:14">
      <c r="N83" s="497"/>
    </row>
    <row r="84" spans="14:14">
      <c r="N84" s="497"/>
    </row>
    <row r="85" spans="14:14">
      <c r="N85" s="497"/>
    </row>
    <row r="86" spans="14:14">
      <c r="N86" s="497"/>
    </row>
    <row r="87" spans="14:14">
      <c r="N87" s="497"/>
    </row>
    <row r="88" spans="14:14">
      <c r="N88" s="497"/>
    </row>
    <row r="89" spans="14:14">
      <c r="N89" s="497"/>
    </row>
    <row r="90" spans="14:14">
      <c r="N90" s="497"/>
    </row>
    <row r="91" spans="14:14">
      <c r="N91" s="497"/>
    </row>
    <row r="92" spans="14:14">
      <c r="N92" s="497"/>
    </row>
    <row r="93" spans="14:14">
      <c r="N93" s="497"/>
    </row>
    <row r="94" spans="14:14">
      <c r="N94" s="497"/>
    </row>
    <row r="95" spans="14:14">
      <c r="N95" s="497"/>
    </row>
    <row r="96" spans="14:14">
      <c r="N96" s="497"/>
    </row>
    <row r="97" spans="14:14">
      <c r="N97" s="497"/>
    </row>
    <row r="98" spans="14:14">
      <c r="N98" s="497"/>
    </row>
    <row r="99" spans="14:14">
      <c r="N99" s="497"/>
    </row>
    <row r="100" spans="14:14">
      <c r="N100" s="497"/>
    </row>
    <row r="101" spans="14:14">
      <c r="N101" s="497"/>
    </row>
    <row r="102" spans="14:14">
      <c r="N102" s="497"/>
    </row>
    <row r="103" spans="14:14">
      <c r="N103" s="497"/>
    </row>
    <row r="104" spans="14:14">
      <c r="N104" s="497"/>
    </row>
    <row r="105" spans="14:14">
      <c r="N105" s="497"/>
    </row>
    <row r="106" spans="14:14">
      <c r="N106" s="497"/>
    </row>
    <row r="107" spans="14:14">
      <c r="N107" s="497"/>
    </row>
    <row r="108" spans="14:14">
      <c r="N108" s="497"/>
    </row>
    <row r="109" spans="14:14">
      <c r="N109" s="497"/>
    </row>
    <row r="110" spans="14:14">
      <c r="N110" s="497"/>
    </row>
    <row r="111" spans="14:14">
      <c r="N111" s="497"/>
    </row>
    <row r="112" spans="14:14">
      <c r="N112" s="497"/>
    </row>
    <row r="113" spans="14:14">
      <c r="N113" s="497"/>
    </row>
    <row r="114" spans="14:14">
      <c r="N114" s="497"/>
    </row>
    <row r="115" spans="14:14">
      <c r="N115" s="497"/>
    </row>
    <row r="116" spans="14:14">
      <c r="N116" s="497"/>
    </row>
    <row r="117" spans="14:14">
      <c r="N117" s="497"/>
    </row>
    <row r="118" spans="14:14">
      <c r="N118" s="497"/>
    </row>
    <row r="119" spans="14:14">
      <c r="N119" s="497"/>
    </row>
    <row r="120" spans="14:14">
      <c r="N120" s="497"/>
    </row>
    <row r="121" spans="14:14">
      <c r="N121" s="497"/>
    </row>
    <row r="122" spans="14:14">
      <c r="N122" s="497"/>
    </row>
    <row r="123" spans="14:14">
      <c r="N123" s="497"/>
    </row>
    <row r="124" spans="14:14">
      <c r="N124" s="497"/>
    </row>
    <row r="125" spans="14:14">
      <c r="N125" s="497"/>
    </row>
    <row r="126" spans="14:14">
      <c r="N126" s="497"/>
    </row>
    <row r="127" spans="14:14">
      <c r="N127" s="497"/>
    </row>
    <row r="128" spans="14:14">
      <c r="N128" s="497"/>
    </row>
    <row r="129" spans="14:14">
      <c r="N129" s="497"/>
    </row>
    <row r="130" spans="14:14">
      <c r="N130" s="497"/>
    </row>
    <row r="131" spans="14:14">
      <c r="N131" s="497"/>
    </row>
    <row r="132" spans="14:14">
      <c r="N132" s="497"/>
    </row>
    <row r="133" spans="14:14">
      <c r="N133" s="497"/>
    </row>
    <row r="134" spans="14:14">
      <c r="N134" s="497"/>
    </row>
    <row r="135" spans="14:14">
      <c r="N135" s="497"/>
    </row>
    <row r="136" spans="14:14">
      <c r="N136" s="497"/>
    </row>
    <row r="137" spans="14:14">
      <c r="N137" s="497"/>
    </row>
    <row r="138" spans="14:14">
      <c r="N138" s="497"/>
    </row>
    <row r="139" spans="14:14">
      <c r="N139" s="497"/>
    </row>
    <row r="140" spans="14:14">
      <c r="N140" s="497"/>
    </row>
    <row r="141" spans="14:14">
      <c r="N141" s="497"/>
    </row>
    <row r="142" spans="14:14">
      <c r="N142" s="497"/>
    </row>
    <row r="143" spans="14:14">
      <c r="N143" s="497"/>
    </row>
    <row r="144" spans="14:14">
      <c r="N144" s="497"/>
    </row>
    <row r="145" spans="14:14">
      <c r="N145" s="497"/>
    </row>
    <row r="146" spans="14:14">
      <c r="N146" s="497"/>
    </row>
    <row r="147" spans="14:14">
      <c r="N147" s="497"/>
    </row>
    <row r="148" spans="14:14">
      <c r="N148" s="497"/>
    </row>
    <row r="149" spans="14:14">
      <c r="N149" s="497"/>
    </row>
    <row r="150" spans="14:14">
      <c r="N150" s="497"/>
    </row>
    <row r="151" spans="14:14">
      <c r="N151" s="497"/>
    </row>
    <row r="152" spans="14:14">
      <c r="N152" s="497"/>
    </row>
    <row r="153" spans="14:14">
      <c r="N153" s="497"/>
    </row>
    <row r="154" spans="14:14">
      <c r="N154" s="497"/>
    </row>
    <row r="155" spans="14:14">
      <c r="N155" s="497"/>
    </row>
    <row r="156" spans="14:14">
      <c r="N156" s="497"/>
    </row>
    <row r="157" spans="14:14">
      <c r="N157" s="497"/>
    </row>
    <row r="158" spans="14:14">
      <c r="N158" s="497"/>
    </row>
    <row r="159" spans="14:14">
      <c r="N159" s="497"/>
    </row>
    <row r="160" spans="14:14">
      <c r="N160" s="497"/>
    </row>
    <row r="161" spans="14:14">
      <c r="N161" s="497"/>
    </row>
    <row r="162" spans="14:14">
      <c r="N162" s="497"/>
    </row>
    <row r="163" spans="14:14">
      <c r="N163" s="497"/>
    </row>
    <row r="164" spans="14:14">
      <c r="N164" s="497"/>
    </row>
    <row r="165" spans="14:14">
      <c r="N165" s="497"/>
    </row>
    <row r="166" spans="14:14">
      <c r="N166" s="497"/>
    </row>
    <row r="167" spans="14:14">
      <c r="N167" s="497"/>
    </row>
    <row r="168" spans="14:14">
      <c r="N168" s="497"/>
    </row>
    <row r="169" spans="14:14">
      <c r="N169" s="497"/>
    </row>
    <row r="170" spans="14:14">
      <c r="N170" s="497"/>
    </row>
    <row r="171" spans="14:14">
      <c r="N171" s="497"/>
    </row>
    <row r="172" spans="14:14">
      <c r="N172" s="497"/>
    </row>
    <row r="173" spans="14:14">
      <c r="N173" s="497"/>
    </row>
    <row r="174" spans="14:14">
      <c r="N174" s="497"/>
    </row>
    <row r="175" spans="14:14">
      <c r="N175" s="497"/>
    </row>
    <row r="176" spans="14:14">
      <c r="N176" s="497"/>
    </row>
    <row r="177" spans="14:14">
      <c r="N177" s="497"/>
    </row>
    <row r="178" spans="14:14">
      <c r="N178" s="497"/>
    </row>
    <row r="179" spans="14:14">
      <c r="N179" s="497"/>
    </row>
    <row r="180" spans="14:14">
      <c r="N180" s="497"/>
    </row>
    <row r="181" spans="14:14">
      <c r="N181" s="497"/>
    </row>
    <row r="182" spans="14:14">
      <c r="N182" s="497"/>
    </row>
    <row r="183" spans="14:14">
      <c r="N183" s="497"/>
    </row>
    <row r="184" spans="14:14">
      <c r="N184" s="497"/>
    </row>
    <row r="185" spans="14:14">
      <c r="N185" s="497"/>
    </row>
    <row r="186" spans="14:14">
      <c r="N186" s="497"/>
    </row>
    <row r="187" spans="14:14">
      <c r="N187" s="497"/>
    </row>
    <row r="188" spans="14:14">
      <c r="N188" s="497"/>
    </row>
    <row r="189" spans="14:14">
      <c r="N189" s="497"/>
    </row>
    <row r="190" spans="14:14">
      <c r="N190" s="497"/>
    </row>
    <row r="191" spans="14:14">
      <c r="N191" s="497"/>
    </row>
    <row r="192" spans="14:14">
      <c r="N192" s="497"/>
    </row>
    <row r="193" spans="14:14">
      <c r="N193" s="497"/>
    </row>
    <row r="194" spans="14:14">
      <c r="N194" s="497"/>
    </row>
    <row r="195" spans="14:14">
      <c r="N195" s="497"/>
    </row>
    <row r="196" spans="14:14">
      <c r="N196" s="497"/>
    </row>
    <row r="197" spans="14:14">
      <c r="N197" s="497"/>
    </row>
    <row r="198" spans="14:14">
      <c r="N198" s="497"/>
    </row>
    <row r="199" spans="14:14">
      <c r="N199" s="497"/>
    </row>
    <row r="200" spans="14:14">
      <c r="N200" s="497"/>
    </row>
    <row r="201" spans="14:14">
      <c r="N201" s="497"/>
    </row>
    <row r="202" spans="14:14">
      <c r="N202" s="497"/>
    </row>
    <row r="203" spans="14:14">
      <c r="N203" s="497"/>
    </row>
    <row r="204" spans="14:14">
      <c r="N204" s="497"/>
    </row>
    <row r="205" spans="14:14">
      <c r="N205" s="497"/>
    </row>
    <row r="206" spans="14:14">
      <c r="N206" s="497"/>
    </row>
    <row r="207" spans="14:14">
      <c r="N207" s="497"/>
    </row>
    <row r="208" spans="14:14">
      <c r="N208" s="497"/>
    </row>
    <row r="209" spans="14:14">
      <c r="N209" s="497"/>
    </row>
    <row r="210" spans="14:14">
      <c r="N210" s="497"/>
    </row>
    <row r="211" spans="14:14">
      <c r="N211" s="497"/>
    </row>
    <row r="212" spans="14:14">
      <c r="N212" s="497"/>
    </row>
    <row r="213" spans="14:14">
      <c r="N213" s="497"/>
    </row>
    <row r="214" spans="14:14">
      <c r="N214" s="497"/>
    </row>
    <row r="215" spans="14:14">
      <c r="N215" s="497"/>
    </row>
    <row r="216" spans="14:14">
      <c r="N216" s="497"/>
    </row>
    <row r="217" spans="14:14">
      <c r="N217" s="497"/>
    </row>
    <row r="218" spans="14:14">
      <c r="N218" s="497"/>
    </row>
    <row r="219" spans="14:14">
      <c r="N219" s="497"/>
    </row>
    <row r="220" spans="14:14">
      <c r="N220" s="497"/>
    </row>
    <row r="221" spans="14:14">
      <c r="N221" s="497"/>
    </row>
    <row r="222" spans="14:14">
      <c r="N222" s="497"/>
    </row>
    <row r="223" spans="14:14">
      <c r="N223" s="497"/>
    </row>
    <row r="224" spans="14:14">
      <c r="N224" s="497"/>
    </row>
    <row r="225" spans="14:14">
      <c r="N225" s="497"/>
    </row>
    <row r="226" spans="14:14">
      <c r="N226" s="497"/>
    </row>
    <row r="227" spans="14:14">
      <c r="N227" s="497"/>
    </row>
    <row r="228" spans="14:14">
      <c r="N228" s="497"/>
    </row>
    <row r="229" spans="14:14">
      <c r="N229" s="497"/>
    </row>
    <row r="230" spans="14:14">
      <c r="N230" s="497"/>
    </row>
    <row r="231" spans="14:14">
      <c r="N231" s="497"/>
    </row>
    <row r="232" spans="14:14">
      <c r="N232" s="497"/>
    </row>
    <row r="233" spans="14:14">
      <c r="N233" s="497"/>
    </row>
    <row r="234" spans="14:14">
      <c r="N234" s="497"/>
    </row>
    <row r="235" spans="14:14">
      <c r="N235" s="497"/>
    </row>
    <row r="236" spans="14:14">
      <c r="N236" s="497"/>
    </row>
    <row r="237" spans="14:14">
      <c r="N237" s="497"/>
    </row>
    <row r="238" spans="14:14">
      <c r="N238" s="497"/>
    </row>
    <row r="239" spans="14:14">
      <c r="N239" s="497"/>
    </row>
    <row r="240" spans="14:14">
      <c r="N240" s="497"/>
    </row>
    <row r="241" spans="14:14">
      <c r="N241" s="497"/>
    </row>
    <row r="242" spans="14:14">
      <c r="N242" s="497"/>
    </row>
    <row r="243" spans="14:14">
      <c r="N243" s="497"/>
    </row>
    <row r="244" spans="14:14">
      <c r="N244" s="497"/>
    </row>
    <row r="245" spans="14:14">
      <c r="N245" s="497"/>
    </row>
    <row r="246" spans="14:14">
      <c r="N246" s="497"/>
    </row>
    <row r="247" spans="14:14">
      <c r="N247" s="497"/>
    </row>
    <row r="248" spans="14:14">
      <c r="N248" s="497"/>
    </row>
    <row r="249" spans="14:14">
      <c r="N249" s="497"/>
    </row>
    <row r="250" spans="14:14">
      <c r="N250" s="497"/>
    </row>
    <row r="251" spans="14:14">
      <c r="N251" s="497"/>
    </row>
    <row r="252" spans="14:14">
      <c r="N252" s="497"/>
    </row>
    <row r="253" spans="14:14">
      <c r="N253" s="497"/>
    </row>
    <row r="254" spans="14:14">
      <c r="N254" s="497"/>
    </row>
    <row r="255" spans="14:14">
      <c r="N255" s="497"/>
    </row>
    <row r="256" spans="14:14">
      <c r="N256" s="497"/>
    </row>
    <row r="257" spans="14:14">
      <c r="N257" s="497"/>
    </row>
    <row r="258" spans="14:14">
      <c r="N258" s="497"/>
    </row>
    <row r="259" spans="14:14">
      <c r="N259" s="497"/>
    </row>
    <row r="260" spans="14:14">
      <c r="N260" s="497"/>
    </row>
    <row r="261" spans="14:14">
      <c r="N261" s="497"/>
    </row>
    <row r="262" spans="14:14">
      <c r="N262" s="497"/>
    </row>
    <row r="263" spans="14:14">
      <c r="N263" s="497"/>
    </row>
    <row r="264" spans="14:14">
      <c r="N264" s="497"/>
    </row>
    <row r="265" spans="14:14">
      <c r="N265" s="497"/>
    </row>
    <row r="266" spans="14:14">
      <c r="N266" s="497"/>
    </row>
    <row r="267" spans="14:14">
      <c r="N267" s="497"/>
    </row>
    <row r="268" spans="14:14">
      <c r="N268" s="497"/>
    </row>
    <row r="269" spans="14:14">
      <c r="N269" s="497"/>
    </row>
    <row r="270" spans="14:14">
      <c r="N270" s="497"/>
    </row>
    <row r="271" spans="14:14">
      <c r="N271" s="497"/>
    </row>
    <row r="272" spans="14:14">
      <c r="N272" s="497"/>
    </row>
    <row r="273" spans="14:14">
      <c r="N273" s="497"/>
    </row>
    <row r="274" spans="14:14">
      <c r="N274" s="497"/>
    </row>
    <row r="275" spans="14:14">
      <c r="N275" s="497"/>
    </row>
    <row r="276" spans="14:14">
      <c r="N276" s="497"/>
    </row>
    <row r="277" spans="14:14">
      <c r="N277" s="497"/>
    </row>
    <row r="278" spans="14:14">
      <c r="N278" s="497"/>
    </row>
    <row r="279" spans="14:14">
      <c r="N279" s="497"/>
    </row>
    <row r="280" spans="14:14">
      <c r="N280" s="497"/>
    </row>
    <row r="281" spans="14:14">
      <c r="N281" s="497"/>
    </row>
    <row r="282" spans="14:14">
      <c r="N282" s="497"/>
    </row>
    <row r="283" spans="14:14">
      <c r="N283" s="497"/>
    </row>
    <row r="284" spans="14:14">
      <c r="N284" s="497"/>
    </row>
    <row r="285" spans="14:14">
      <c r="N285" s="497"/>
    </row>
    <row r="286" spans="14:14">
      <c r="N286" s="497"/>
    </row>
    <row r="287" spans="14:14">
      <c r="N287" s="497"/>
    </row>
    <row r="288" spans="14:14">
      <c r="N288" s="497"/>
    </row>
    <row r="289" spans="14:14">
      <c r="N289" s="497"/>
    </row>
    <row r="290" spans="14:14">
      <c r="N290" s="497"/>
    </row>
    <row r="291" spans="14:14">
      <c r="N291" s="497"/>
    </row>
    <row r="292" spans="14:14">
      <c r="N292" s="497"/>
    </row>
    <row r="293" spans="14:14">
      <c r="N293" s="497"/>
    </row>
    <row r="294" spans="14:14">
      <c r="N294" s="497"/>
    </row>
    <row r="295" spans="14:14">
      <c r="N295" s="497"/>
    </row>
    <row r="296" spans="14:14">
      <c r="N296" s="497"/>
    </row>
    <row r="297" spans="14:14">
      <c r="N297" s="497"/>
    </row>
    <row r="298" spans="14:14">
      <c r="N298" s="497"/>
    </row>
    <row r="299" spans="14:14">
      <c r="N299" s="497"/>
    </row>
    <row r="300" spans="14:14">
      <c r="N300" s="497"/>
    </row>
    <row r="301" spans="14:14">
      <c r="N301" s="497"/>
    </row>
    <row r="302" spans="14:14">
      <c r="N302" s="497"/>
    </row>
    <row r="303" spans="14:14">
      <c r="N303" s="497"/>
    </row>
    <row r="304" spans="14:14">
      <c r="N304" s="497"/>
    </row>
    <row r="305" spans="14:14">
      <c r="N305" s="497"/>
    </row>
    <row r="306" spans="14:14">
      <c r="N306" s="497"/>
    </row>
    <row r="307" spans="14:14">
      <c r="N307" s="497"/>
    </row>
    <row r="308" spans="14:14">
      <c r="N308" s="497"/>
    </row>
    <row r="309" spans="14:14">
      <c r="N309" s="497"/>
    </row>
    <row r="310" spans="14:14">
      <c r="N310" s="497"/>
    </row>
    <row r="311" spans="14:14">
      <c r="N311" s="497"/>
    </row>
    <row r="312" spans="14:14">
      <c r="N312" s="497"/>
    </row>
    <row r="313" spans="14:14">
      <c r="N313" s="497"/>
    </row>
    <row r="314" spans="14:14">
      <c r="N314" s="497"/>
    </row>
    <row r="315" spans="14:14">
      <c r="N315" s="497"/>
    </row>
    <row r="316" spans="14:14">
      <c r="N316" s="497"/>
    </row>
    <row r="317" spans="14:14">
      <c r="N317" s="497"/>
    </row>
    <row r="318" spans="14:14">
      <c r="N318" s="497"/>
    </row>
    <row r="319" spans="14:14">
      <c r="N319" s="497"/>
    </row>
    <row r="320" spans="14:14">
      <c r="N320" s="497"/>
    </row>
    <row r="321" spans="14:14">
      <c r="N321" s="497"/>
    </row>
    <row r="322" spans="14:14">
      <c r="N322" s="497"/>
    </row>
    <row r="323" spans="14:14">
      <c r="N323" s="497"/>
    </row>
    <row r="324" spans="14:14">
      <c r="N324" s="497"/>
    </row>
    <row r="325" spans="14:14">
      <c r="N325" s="497"/>
    </row>
    <row r="326" spans="14:14">
      <c r="N326" s="497"/>
    </row>
    <row r="327" spans="14:14">
      <c r="N327" s="497"/>
    </row>
    <row r="328" spans="14:14">
      <c r="N328" s="497"/>
    </row>
    <row r="329" spans="14:14">
      <c r="N329" s="497"/>
    </row>
    <row r="330" spans="14:14">
      <c r="N330" s="497"/>
    </row>
    <row r="331" spans="14:14">
      <c r="N331" s="497"/>
    </row>
    <row r="332" spans="14:14">
      <c r="N332" s="497"/>
    </row>
    <row r="333" spans="14:14">
      <c r="N333" s="497"/>
    </row>
    <row r="334" spans="14:14">
      <c r="N334" s="497"/>
    </row>
    <row r="335" spans="14:14">
      <c r="N335" s="497"/>
    </row>
    <row r="336" spans="14:14">
      <c r="N336" s="497"/>
    </row>
    <row r="337" spans="14:14">
      <c r="N337" s="497"/>
    </row>
    <row r="338" spans="14:14">
      <c r="N338" s="497"/>
    </row>
    <row r="339" spans="14:14">
      <c r="N339" s="497"/>
    </row>
    <row r="340" spans="14:14">
      <c r="N340" s="497"/>
    </row>
    <row r="341" spans="14:14">
      <c r="N341" s="497"/>
    </row>
    <row r="342" spans="14:14">
      <c r="N342" s="497"/>
    </row>
    <row r="343" spans="14:14">
      <c r="N343" s="497"/>
    </row>
    <row r="344" spans="14:14">
      <c r="N344" s="497"/>
    </row>
    <row r="345" spans="14:14">
      <c r="N345" s="497"/>
    </row>
    <row r="346" spans="14:14">
      <c r="N346" s="497"/>
    </row>
    <row r="347" spans="14:14">
      <c r="N347" s="497"/>
    </row>
    <row r="348" spans="14:14">
      <c r="N348" s="497"/>
    </row>
    <row r="349" spans="14:14">
      <c r="N349" s="497"/>
    </row>
    <row r="350" spans="14:14">
      <c r="N350" s="497"/>
    </row>
    <row r="351" spans="14:14">
      <c r="N351" s="497"/>
    </row>
    <row r="352" spans="14:14">
      <c r="N352" s="497"/>
    </row>
    <row r="353" spans="14:14">
      <c r="N353" s="497"/>
    </row>
    <row r="354" spans="14:14">
      <c r="N354" s="497"/>
    </row>
    <row r="355" spans="14:14">
      <c r="N355" s="497"/>
    </row>
    <row r="356" spans="14:14">
      <c r="N356" s="497"/>
    </row>
    <row r="357" spans="14:14">
      <c r="N357" s="497"/>
    </row>
    <row r="358" spans="14:14">
      <c r="N358" s="497"/>
    </row>
    <row r="359" spans="14:14">
      <c r="N359" s="497"/>
    </row>
    <row r="360" spans="14:14">
      <c r="N360" s="497"/>
    </row>
    <row r="361" spans="14:14">
      <c r="N361" s="497"/>
    </row>
    <row r="362" spans="14:14">
      <c r="N362" s="497"/>
    </row>
    <row r="363" spans="14:14">
      <c r="N363" s="497"/>
    </row>
    <row r="364" spans="14:14">
      <c r="N364" s="497"/>
    </row>
    <row r="365" spans="14:14">
      <c r="N365" s="497"/>
    </row>
    <row r="366" spans="14:14">
      <c r="N366" s="497"/>
    </row>
    <row r="367" spans="14:14">
      <c r="N367" s="497"/>
    </row>
    <row r="368" spans="14:14">
      <c r="N368" s="497"/>
    </row>
    <row r="369" spans="14:14">
      <c r="N369" s="497"/>
    </row>
    <row r="370" spans="14:14">
      <c r="N370" s="497"/>
    </row>
    <row r="371" spans="14:14">
      <c r="N371" s="497"/>
    </row>
    <row r="372" spans="14:14">
      <c r="N372" s="497"/>
    </row>
    <row r="373" spans="14:14">
      <c r="N373" s="497"/>
    </row>
    <row r="374" spans="14:14">
      <c r="N374" s="497"/>
    </row>
    <row r="375" spans="14:14">
      <c r="N375" s="497"/>
    </row>
    <row r="376" spans="14:14">
      <c r="N376" s="497"/>
    </row>
    <row r="377" spans="14:14">
      <c r="N377" s="497"/>
    </row>
    <row r="378" spans="14:14">
      <c r="N378" s="497"/>
    </row>
    <row r="379" spans="14:14">
      <c r="N379" s="497"/>
    </row>
    <row r="380" spans="14:14">
      <c r="N380" s="497"/>
    </row>
    <row r="381" spans="14:14">
      <c r="N381" s="497"/>
    </row>
    <row r="382" spans="14:14">
      <c r="N382" s="497"/>
    </row>
    <row r="383" spans="14:14">
      <c r="N383" s="497"/>
    </row>
    <row r="384" spans="14:14">
      <c r="N384" s="497"/>
    </row>
    <row r="385" spans="14:14">
      <c r="N385" s="497"/>
    </row>
    <row r="386" spans="14:14">
      <c r="N386" s="497"/>
    </row>
    <row r="387" spans="14:14">
      <c r="N387" s="497"/>
    </row>
    <row r="388" spans="14:14">
      <c r="N388" s="497"/>
    </row>
    <row r="389" spans="14:14">
      <c r="N389" s="497"/>
    </row>
    <row r="390" spans="14:14">
      <c r="N390" s="497"/>
    </row>
    <row r="391" spans="14:14">
      <c r="N391" s="497"/>
    </row>
    <row r="392" spans="14:14">
      <c r="N392" s="497"/>
    </row>
    <row r="393" spans="14:14">
      <c r="N393" s="497"/>
    </row>
    <row r="394" spans="14:14">
      <c r="N394" s="497"/>
    </row>
    <row r="395" spans="14:14">
      <c r="N395" s="497"/>
    </row>
    <row r="396" spans="14:14">
      <c r="N396" s="497"/>
    </row>
    <row r="397" spans="14:14">
      <c r="N397" s="497"/>
    </row>
    <row r="398" spans="14:14">
      <c r="N398" s="497"/>
    </row>
    <row r="399" spans="14:14">
      <c r="N399" s="497"/>
    </row>
    <row r="400" spans="14:14">
      <c r="N400" s="497"/>
    </row>
    <row r="401" spans="14:14">
      <c r="N401" s="497"/>
    </row>
    <row r="402" spans="14:14">
      <c r="N402" s="497"/>
    </row>
    <row r="403" spans="14:14">
      <c r="N403" s="497"/>
    </row>
    <row r="404" spans="14:14">
      <c r="N404" s="497"/>
    </row>
    <row r="405" spans="14:14">
      <c r="N405" s="497"/>
    </row>
    <row r="406" spans="14:14">
      <c r="N406" s="497"/>
    </row>
    <row r="407" spans="14:14">
      <c r="N407" s="497"/>
    </row>
    <row r="408" spans="14:14">
      <c r="N408" s="497"/>
    </row>
    <row r="409" spans="14:14">
      <c r="N409" s="497"/>
    </row>
    <row r="410" spans="14:14">
      <c r="N410" s="497"/>
    </row>
    <row r="411" spans="14:14">
      <c r="N411" s="497"/>
    </row>
    <row r="412" spans="14:14">
      <c r="N412" s="497"/>
    </row>
    <row r="413" spans="14:14">
      <c r="N413" s="497"/>
    </row>
    <row r="414" spans="14:14">
      <c r="N414" s="497"/>
    </row>
    <row r="415" spans="14:14">
      <c r="N415" s="497"/>
    </row>
    <row r="416" spans="14:14">
      <c r="N416" s="497"/>
    </row>
    <row r="417" spans="14:14">
      <c r="N417" s="497"/>
    </row>
    <row r="418" spans="14:14">
      <c r="N418" s="497"/>
    </row>
    <row r="419" spans="14:14">
      <c r="N419" s="497"/>
    </row>
    <row r="420" spans="14:14">
      <c r="N420" s="497"/>
    </row>
    <row r="421" spans="14:14">
      <c r="N421" s="497"/>
    </row>
    <row r="422" spans="14:14">
      <c r="N422" s="497"/>
    </row>
    <row r="423" spans="14:14">
      <c r="N423" s="497"/>
    </row>
    <row r="424" spans="14:14">
      <c r="N424" s="497"/>
    </row>
    <row r="425" spans="14:14">
      <c r="N425" s="497"/>
    </row>
    <row r="426" spans="14:14">
      <c r="N426" s="497"/>
    </row>
    <row r="427" spans="14:14">
      <c r="N427" s="497"/>
    </row>
    <row r="428" spans="14:14">
      <c r="N428" s="497"/>
    </row>
    <row r="429" spans="14:14">
      <c r="N429" s="497"/>
    </row>
    <row r="430" spans="14:14">
      <c r="N430" s="497"/>
    </row>
    <row r="431" spans="14:14">
      <c r="N431" s="497"/>
    </row>
    <row r="432" spans="14:14">
      <c r="N432" s="497"/>
    </row>
    <row r="433" spans="14:14">
      <c r="N433" s="497"/>
    </row>
  </sheetData>
  <sheetProtection password="EE0B" sheet="1" objects="1" scenarios="1" selectLockedCells="1"/>
  <customSheetViews>
    <customSheetView guid="{D16ECB37-EC28-43FE-BD47-3A7114793C46}" scale="80" showPageBreaks="1" showGridLines="0" fitToPage="1" printArea="1" hiddenColumns="1" view="pageBreakPreview" topLeftCell="A16">
      <selection activeCell="B12" sqref="B12"/>
      <pageMargins left="0.25" right="0.25" top="0.64" bottom="0.5" header="0.36" footer="0.5"/>
      <printOptions horizontalCentered="1"/>
      <pageSetup paperSize="9" fitToHeight="10" orientation="landscape" horizontalDpi="4294967295" verticalDpi="4294967295" r:id="rId1"/>
      <headerFooter alignWithMargins="0"/>
    </customSheetView>
    <customSheetView guid="{3A279989-B775-4FE0-B80B-D9B19EF06FB8}" scale="80" showPageBreaks="1" showGridLines="0" fitToPage="1" printArea="1" hiddenColumns="1" view="pageBreakPreview" topLeftCell="A7">
      <selection activeCell="B12" sqref="B12"/>
      <pageMargins left="0.25" right="0.25" top="0.64" bottom="0.5" header="0.36" footer="0.5"/>
      <printOptions horizontalCentered="1"/>
      <pageSetup paperSize="9" scale="94" fitToHeight="10" orientation="landscape" horizontalDpi="4294967295" verticalDpi="4294967295" r:id="rId2"/>
      <headerFooter alignWithMargins="0"/>
    </customSheetView>
    <customSheetView guid="{94091156-7D66-41B0-B463-5F36D4BD634D}" scale="80" showPageBreaks="1" showGridLines="0" fitToPage="1" printArea="1" showAutoFilter="1" hiddenColumns="1" view="pageBreakPreview">
      <selection activeCell="K188" sqref="K188"/>
      <pageMargins left="0.25" right="0.25" top="0.64" bottom="0.5" header="0.36" footer="0.5"/>
      <printOptions horizontalCentered="1"/>
      <pageSetup paperSize="9" scale="81" fitToHeight="10" orientation="landscape" horizontalDpi="4294967295" verticalDpi="4294967295" r:id="rId3"/>
      <headerFooter alignWithMargins="0"/>
      <autoFilter ref="J1:J605" xr:uid="{00000000-0000-0000-0000-000000000000}"/>
    </customSheetView>
    <customSheetView guid="{67D3F443-CBF6-4C3B-9EBA-4FC7CEE92243}" scale="80" showPageBreaks="1" showGridLines="0" fitToPage="1" printArea="1" hiddenColumns="1" view="pageBreakPreview" topLeftCell="L1">
      <selection activeCell="L18" sqref="L18"/>
      <pageMargins left="0.25" right="0.25" top="0.64" bottom="0.5" header="0.36" footer="0.5"/>
      <printOptions horizontalCentered="1"/>
      <pageSetup paperSize="9" scale="41" fitToHeight="10" orientation="landscape" horizontalDpi="4294967295" verticalDpi="4294967295" r:id="rId4"/>
      <headerFooter alignWithMargins="0"/>
    </customSheetView>
    <customSheetView guid="{8FC47E04-BCF9-4504-9FDA-F8529AE0A203}" scale="80" showPageBreaks="1" showGridLines="0" printArea="1" hiddenColumns="1" view="pageBreakPreview">
      <selection activeCell="L18" sqref="L18"/>
      <pageMargins left="0.25" right="0.25" top="0.64" bottom="0.5" header="0.36" footer="0.5"/>
      <printOptions horizontalCentered="1"/>
      <pageSetup paperSize="9" scale="14" fitToHeight="16" orientation="landscape" r:id="rId5"/>
      <headerFooter alignWithMargins="0"/>
    </customSheetView>
    <customSheetView guid="{B1DC5269-D889-4438-853D-005C3B580A35}" scale="90" showGridLines="0" zeroValues="0" hiddenColumns="1" topLeftCell="A360">
      <selection activeCell="G366" sqref="G366"/>
      <pageMargins left="0.25" right="0.25" top="0.75" bottom="0.5" header="0.5" footer="0.5"/>
      <printOptions horizontalCentered="1"/>
      <pageSetup paperSize="9" scale="75" fitToHeight="51" orientation="landscape" r:id="rId6"/>
      <headerFooter alignWithMargins="0">
        <oddHeader>&amp;R&amp;"Book Antiqua,Bold"&amp;12PAGE &amp;P OF &amp;N</oddHeader>
      </headerFooter>
    </customSheetView>
    <customSheetView guid="{A0F82AFD-A75A-45C4-A55A-D8EC84E8392D}" scale="76" showGridLines="0" zeroValues="0" printArea="1" hiddenColumns="1" topLeftCell="C1">
      <selection activeCell="C22" sqref="C22"/>
      <pageMargins left="0.25" right="0.25" top="0.75" bottom="0.5" header="0.5" footer="0.5"/>
      <printOptions horizontalCentered="1"/>
      <pageSetup paperSize="9" scale="75" fitToHeight="51" orientation="landscape" r:id="rId7"/>
      <headerFooter alignWithMargins="0">
        <oddHeader>&amp;R&amp;"Book Antiqua,Bold"&amp;12PAGE &amp;P OF &amp;N</oddHeader>
      </headerFooter>
    </customSheetView>
    <customSheetView guid="{334BFE7B-729F-4B5F-BBFA-FE5871D8551A}" scale="76" showGridLines="0" zeroValues="0" topLeftCell="A4">
      <selection activeCell="J27" sqref="J27"/>
      <pageMargins left="0.17" right="0.17" top="0.99" bottom="0.27" header="0.56999999999999995" footer="0.19"/>
      <printOptions horizontalCentered="1"/>
      <pageSetup paperSize="9" scale="79" fitToHeight="51" orientation="landscape" r:id="rId8"/>
      <headerFooter alignWithMargins="0">
        <oddHeader>&amp;L&amp;"Book Antiqua,Bold"&amp;12SPECIFICATION NO. : &amp;R&amp;"Book Antiqua,Bold"&amp;12SCHEDULE - 3
PAGE &amp;P OF &amp;N</oddHeader>
      </headerFooter>
    </customSheetView>
    <customSheetView guid="{F34A69E2-31EE-443F-8E78-A31E3AA3BE2B}" scale="76" showGridLines="0" zeroValues="0" topLeftCell="A4">
      <selection activeCell="J27" sqref="J27"/>
      <pageMargins left="0.17" right="0.17" top="0.99" bottom="0.27" header="0.56999999999999995" footer="0.19"/>
      <printOptions horizontalCentered="1"/>
      <pageSetup paperSize="9" scale="79" fitToHeight="51" orientation="landscape" r:id="rId9"/>
      <headerFooter alignWithMargins="0">
        <oddHeader>&amp;L&amp;"Book Antiqua,Bold"&amp;12SPECIFICATION NO. : &amp;R&amp;"Book Antiqua,Bold"&amp;12SCHEDULE - 3
PAGE &amp;P OF &amp;N</oddHeader>
      </headerFooter>
    </customSheetView>
    <customSheetView guid="{C5506FC7-8A4D-43D0-A0D5-B323816310B7}" scale="76" showGridLines="0" zeroValues="0" printArea="1" hiddenColumns="1" topLeftCell="C2">
      <selection activeCell="C22" sqref="C22"/>
      <pageMargins left="0.17" right="0.17" top="0.99" bottom="0.27" header="0.56999999999999995" footer="0.19"/>
      <printOptions horizontalCentered="1"/>
      <pageSetup paperSize="9" scale="75" fitToHeight="51" orientation="landscape" r:id="rId10"/>
      <headerFooter alignWithMargins="0">
        <oddHeader>&amp;L&amp;"Book Antiqua,Bold"&amp;12SPECIFICATION NO. : &amp;R&amp;"Book Antiqua,Bold"&amp;12SCHEDULE - 3
PAGE &amp;P OF &amp;N</oddHeader>
      </headerFooter>
    </customSheetView>
    <customSheetView guid="{3E286A90-B39B-4EF7-ADAF-AD9055F4EE3F}" scale="70" showGridLines="0" zeroValues="0" hiddenColumns="1" topLeftCell="A24">
      <selection activeCell="C24" sqref="C24"/>
      <pageMargins left="0.25" right="0.25" top="0.75" bottom="0.5" header="0.5" footer="0.5"/>
      <printOptions horizontalCentered="1"/>
      <pageSetup paperSize="9" scale="75" fitToHeight="51" orientation="landscape" r:id="rId11"/>
      <headerFooter alignWithMargins="0">
        <oddHeader>&amp;R&amp;"Book Antiqua,Bold"&amp;12PAGE &amp;P OF &amp;N</oddHeader>
      </headerFooter>
    </customSheetView>
    <customSheetView guid="{F9C00FCC-B928-44A4-AE8D-3790B3A7FE91}" scale="80" showGridLines="0" zeroValues="0" hiddenColumns="1" topLeftCell="A64">
      <selection activeCell="H91" sqref="H91"/>
      <pageMargins left="0.25" right="0.25" top="1" bottom="0.5" header="0.5" footer="0.5"/>
      <printOptions horizontalCentered="1"/>
      <pageSetup paperSize="9" scale="70" fitToHeight="51" orientation="landscape" r:id="rId12"/>
      <headerFooter alignWithMargins="0">
        <oddHeader>&amp;R&amp;"Book Antiqua,Bold"&amp;12Schedule-3(Rev-01)
PAGE &amp;P OF &amp;N</oddHeader>
      </headerFooter>
    </customSheetView>
    <customSheetView guid="{F9504563-F4B8-4B08-8DF4-BD6D3D1F49DF}" scale="80" showGridLines="0" zeroValues="0" hiddenRows="1" hiddenColumns="1" topLeftCell="E2">
      <selection activeCell="I19" sqref="I19"/>
      <pageMargins left="0.25" right="0.25" top="1" bottom="0.5" header="0.5" footer="0.5"/>
      <printOptions horizontalCentered="1"/>
      <pageSetup paperSize="9" scale="70" fitToHeight="51" orientation="landscape" r:id="rId13"/>
      <headerFooter alignWithMargins="0">
        <oddHeader>&amp;R&amp;"Book Antiqua,Bold"&amp;12Schedule-3(Rev-01)
PAGE &amp;P OF &amp;N</oddHeader>
      </headerFooter>
    </customSheetView>
    <customSheetView guid="{AB88AE96-2A5B-4A72-8703-28C9E47DF5A8}" scale="80" showPageBreaks="1" showGridLines="0" printArea="1" hiddenColumns="1" view="pageBreakPreview">
      <selection activeCell="L18" sqref="L18"/>
      <pageMargins left="0.25" right="0.25" top="0.64" bottom="0.5" header="0.36" footer="0.5"/>
      <printOptions horizontalCentered="1"/>
      <pageSetup paperSize="9" scale="14" fitToHeight="16" orientation="landscape" r:id="rId14"/>
      <headerFooter alignWithMargins="0"/>
    </customSheetView>
    <customSheetView guid="{BAC42A29-45E6-4402-B726-C3D139198BC5}" scale="80" showPageBreaks="1" showGridLines="0" fitToPage="1" printArea="1" showAutoFilter="1" hiddenColumns="1" view="pageBreakPreview" topLeftCell="A43">
      <selection activeCell="K29" sqref="K29"/>
      <pageMargins left="0.25" right="0.25" top="0.64" bottom="0.5" header="0.36" footer="0.5"/>
      <printOptions horizontalCentered="1"/>
      <pageSetup paperSize="9" scale="82" fitToHeight="10" orientation="landscape" horizontalDpi="4294967295" verticalDpi="4294967295" r:id="rId15"/>
      <headerFooter alignWithMargins="0"/>
      <autoFilter ref="J1:J620" xr:uid="{00000000-0000-0000-0000-000000000000}"/>
    </customSheetView>
    <customSheetView guid="{1D1BEC92-0584-42FC-833F-7509E5F404C5}" scale="80" showPageBreaks="1" showGridLines="0" fitToPage="1" printArea="1" hiddenColumns="1" view="pageBreakPreview" topLeftCell="A7">
      <selection activeCell="B12" sqref="B12"/>
      <pageMargins left="0.25" right="0.25" top="0.64" bottom="0.5" header="0.36" footer="0.5"/>
      <printOptions horizontalCentered="1"/>
      <pageSetup paperSize="9" fitToHeight="10" orientation="landscape" horizontalDpi="4294967295" verticalDpi="4294967295" r:id="rId16"/>
      <headerFooter alignWithMargins="0"/>
    </customSheetView>
  </customSheetViews>
  <mergeCells count="27">
    <mergeCell ref="A15:B15"/>
    <mergeCell ref="A1:B1"/>
    <mergeCell ref="A2:N2"/>
    <mergeCell ref="A4:N4"/>
    <mergeCell ref="A6:B6"/>
    <mergeCell ref="A7:B7"/>
    <mergeCell ref="M28:N28"/>
    <mergeCell ref="M29:N29"/>
    <mergeCell ref="I17:I19"/>
    <mergeCell ref="M16:N16"/>
    <mergeCell ref="M17:N18"/>
    <mergeCell ref="K16:L16"/>
    <mergeCell ref="B22:L22"/>
    <mergeCell ref="B23:L23"/>
    <mergeCell ref="B24:L24"/>
    <mergeCell ref="B25:E25"/>
    <mergeCell ref="K17:K19"/>
    <mergeCell ref="L17:L19"/>
    <mergeCell ref="A17:A19"/>
    <mergeCell ref="E17:E19"/>
    <mergeCell ref="F17:F19"/>
    <mergeCell ref="D17:D19"/>
    <mergeCell ref="J17:J19"/>
    <mergeCell ref="C17:C19"/>
    <mergeCell ref="B17:B19"/>
    <mergeCell ref="G17:G19"/>
    <mergeCell ref="H17:H19"/>
  </mergeCells>
  <phoneticPr fontId="0" type="noConversion"/>
  <dataValidations xWindow="351" yWindow="522" count="2">
    <dataValidation type="list" allowBlank="1" showInputMessage="1" showErrorMessage="1" sqref="H21 H23" xr:uid="{00000000-0002-0000-0600-000000000000}">
      <formula1>"0,5,12,18,28"</formula1>
    </dataValidation>
    <dataValidation type="whole" operator="greaterThan" allowBlank="1" showInputMessage="1" showErrorMessage="1" error="Enter only Whole Numbers greater than zero" sqref="M21:M23 K21 K23" xr:uid="{00000000-0002-0000-0600-000001000000}">
      <formula1>0</formula1>
    </dataValidation>
  </dataValidations>
  <printOptions horizontalCentered="1"/>
  <pageMargins left="0.25" right="0.25" top="0.64" bottom="0.5" header="0.36" footer="0.5"/>
  <pageSetup paperSize="9" fitToHeight="10" orientation="landscape" horizontalDpi="4294967295" verticalDpi="4294967295" r:id="rId17"/>
  <headerFooter alignWithMargins="0"/>
  <ignoredErrors>
    <ignoredError sqref="A20" numberStoredAsText="1"/>
  </ignoredErrors>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V26"/>
  <sheetViews>
    <sheetView showGridLines="0" showZeros="0" view="pageBreakPreview" zoomScale="83" zoomScaleNormal="74" zoomScaleSheetLayoutView="83" workbookViewId="0">
      <selection activeCell="C19" sqref="C19"/>
    </sheetView>
  </sheetViews>
  <sheetFormatPr defaultColWidth="11.42578125" defaultRowHeight="23.25" customHeight="1"/>
  <cols>
    <col min="1" max="1" width="10.140625" style="411" customWidth="1"/>
    <col min="2" max="2" width="53.42578125" style="163" customWidth="1"/>
    <col min="3" max="3" width="17.42578125" style="163" customWidth="1"/>
    <col min="4" max="4" width="10" style="163" customWidth="1"/>
    <col min="5" max="5" width="9.7109375" style="163" customWidth="1"/>
    <col min="6" max="6" width="18.140625" style="163" customWidth="1"/>
    <col min="7" max="7" width="20.85546875" style="163" customWidth="1"/>
    <col min="8" max="16384" width="11.42578125" style="163"/>
  </cols>
  <sheetData>
    <row r="1" spans="1:178" ht="23.25" customHeight="1">
      <c r="A1" s="1196" t="str">
        <f>Cover!B3</f>
        <v>SPEC. NO.:  CC/NT/G-COND/DOM/A02/25/01011</v>
      </c>
      <c r="B1" s="1196"/>
      <c r="C1" s="320"/>
      <c r="D1" s="320"/>
      <c r="E1" s="320"/>
      <c r="F1" s="320"/>
      <c r="G1" s="487" t="s">
        <v>365</v>
      </c>
      <c r="AB1" s="164" t="e">
        <f>INSTRUCTIONS!#REF!</f>
        <v>#REF!</v>
      </c>
    </row>
    <row r="2" spans="1:178" ht="18" customHeight="1">
      <c r="A2" s="488"/>
      <c r="B2" s="107"/>
      <c r="C2" s="126"/>
      <c r="D2" s="126"/>
      <c r="E2" s="126"/>
      <c r="F2" s="126"/>
      <c r="G2" s="491"/>
      <c r="AB2" s="164"/>
    </row>
    <row r="3" spans="1:178" ht="56.45" customHeight="1">
      <c r="A3" s="1115" t="str">
        <f>Cover!B2</f>
        <v>Conductor Package CD02 for supply of balance quantity of ACSR MOOSE Conductor for part of Diding – Dhalkebar – Bathnaha Transmission Line corresponding to Tower Package- TW02 associated with Arun-3 HEP in Nepal under Consultancy services to SAPDC.</v>
      </c>
      <c r="B3" s="1115"/>
      <c r="C3" s="1115"/>
      <c r="D3" s="1115"/>
      <c r="E3" s="1115"/>
      <c r="F3" s="1115"/>
      <c r="G3" s="1115"/>
      <c r="AB3" s="164" t="e">
        <f>INSTRUCTIONS!#REF!</f>
        <v>#REF!</v>
      </c>
    </row>
    <row r="4" spans="1:178" ht="11.25" customHeight="1">
      <c r="A4" s="166"/>
      <c r="B4" s="166"/>
      <c r="C4" s="166"/>
      <c r="D4" s="166"/>
      <c r="E4" s="166"/>
      <c r="F4" s="166"/>
      <c r="G4" s="166"/>
      <c r="AB4" s="164" t="e">
        <f>INSTRUCTIONS!#REF!</f>
        <v>#REF!</v>
      </c>
    </row>
    <row r="5" spans="1:178" s="451" customFormat="1" ht="15.75" customHeight="1">
      <c r="A5" s="1199" t="s">
        <v>113</v>
      </c>
      <c r="B5" s="1199"/>
      <c r="C5" s="1199"/>
      <c r="D5" s="1199"/>
      <c r="E5" s="1199"/>
      <c r="F5" s="1199"/>
      <c r="G5" s="1199"/>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row>
    <row r="6" spans="1:178" s="451" customFormat="1" ht="23.25" customHeight="1">
      <c r="A6" s="1143" t="str">
        <f>'Sch-1a'!A6:A6</f>
        <v>Bidder’s Name and Address (Qualified Licensee) :</v>
      </c>
      <c r="B6" s="1143"/>
      <c r="E6" s="121" t="s">
        <v>20</v>
      </c>
      <c r="F6" s="121"/>
      <c r="G6" s="11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c r="FV6" s="183"/>
    </row>
    <row r="7" spans="1:178" s="451" customFormat="1" ht="15.75" customHeight="1">
      <c r="A7" s="1143">
        <f>'Sch-1a'!A7:A7</f>
        <v>0</v>
      </c>
      <c r="B7" s="1143"/>
      <c r="E7" s="124" t="s">
        <v>21</v>
      </c>
      <c r="F7" s="124"/>
      <c r="G7" s="11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row>
    <row r="8" spans="1:178" s="451" customFormat="1" ht="15.75" customHeight="1">
      <c r="A8" s="132"/>
      <c r="B8" s="865"/>
      <c r="E8" s="124" t="s">
        <v>115</v>
      </c>
      <c r="F8" s="124"/>
      <c r="G8" s="11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c r="FV8" s="183"/>
    </row>
    <row r="9" spans="1:178" s="451" customFormat="1" ht="15.75" customHeight="1">
      <c r="A9" s="132" t="s">
        <v>114</v>
      </c>
      <c r="B9" s="865">
        <f>'Sch-1a'!B9</f>
        <v>0</v>
      </c>
      <c r="C9" s="866"/>
      <c r="D9" s="866"/>
      <c r="E9" s="124" t="s">
        <v>22</v>
      </c>
      <c r="F9" s="124"/>
      <c r="G9" s="11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row>
    <row r="10" spans="1:178" s="451" customFormat="1" ht="15.75" customHeight="1">
      <c r="A10" s="493"/>
      <c r="B10" s="865">
        <f>'Sch-1a'!B10</f>
        <v>0</v>
      </c>
      <c r="E10" s="124" t="s">
        <v>116</v>
      </c>
      <c r="F10" s="124"/>
      <c r="G10" s="11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row>
    <row r="11" spans="1:178" s="451" customFormat="1" ht="15.75" customHeight="1">
      <c r="A11" s="493"/>
      <c r="B11" s="865">
        <f>'Sch-1a'!B11</f>
        <v>0</v>
      </c>
      <c r="E11" s="124" t="s">
        <v>117</v>
      </c>
      <c r="F11" s="124"/>
      <c r="G11" s="11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c r="FV11" s="183"/>
    </row>
    <row r="12" spans="1:178" s="451" customFormat="1" ht="23.25" customHeight="1">
      <c r="A12" s="493"/>
      <c r="B12" s="865"/>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c r="FV12" s="183"/>
    </row>
    <row r="13" spans="1:178" s="451" customFormat="1" ht="23.25" customHeight="1">
      <c r="A13" s="493"/>
      <c r="B13" s="865">
        <f>'Sch-1a'!B13</f>
        <v>0</v>
      </c>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c r="FV13" s="183"/>
    </row>
    <row r="14" spans="1:178" s="451" customFormat="1" ht="23.25" customHeight="1">
      <c r="A14" s="1206" t="s">
        <v>118</v>
      </c>
      <c r="B14" s="1206"/>
      <c r="C14" s="1206"/>
      <c r="D14" s="1206"/>
      <c r="E14" s="1206"/>
      <c r="F14" s="1206"/>
      <c r="G14" s="1206"/>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c r="FV14" s="183"/>
    </row>
    <row r="15" spans="1:178" s="451" customFormat="1" ht="20.25" customHeight="1" thickBot="1">
      <c r="A15" s="867"/>
      <c r="B15" s="867"/>
      <c r="E15" s="1203"/>
      <c r="F15" s="1203"/>
      <c r="G15" s="120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183"/>
      <c r="ER15" s="183"/>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row>
    <row r="16" spans="1:178" s="868" customFormat="1" ht="29.25" customHeight="1">
      <c r="A16" s="1201" t="s">
        <v>6</v>
      </c>
      <c r="B16" s="1177" t="s">
        <v>25</v>
      </c>
      <c r="C16" s="1177" t="s">
        <v>26</v>
      </c>
      <c r="D16" s="1177" t="s">
        <v>5</v>
      </c>
      <c r="E16" s="1177" t="s">
        <v>335</v>
      </c>
      <c r="F16" s="1177" t="s">
        <v>415</v>
      </c>
      <c r="G16" s="1204" t="s">
        <v>27</v>
      </c>
    </row>
    <row r="17" spans="1:7" s="868" customFormat="1" ht="39" customHeight="1">
      <c r="A17" s="1202"/>
      <c r="B17" s="1179"/>
      <c r="C17" s="1200"/>
      <c r="D17" s="1200"/>
      <c r="E17" s="1179"/>
      <c r="F17" s="1179"/>
      <c r="G17" s="1205"/>
    </row>
    <row r="18" spans="1:7" s="873" customFormat="1" ht="15" customHeight="1">
      <c r="A18" s="869" t="s">
        <v>7</v>
      </c>
      <c r="B18" s="870" t="s">
        <v>8</v>
      </c>
      <c r="C18" s="870" t="s">
        <v>9</v>
      </c>
      <c r="D18" s="870" t="s">
        <v>10</v>
      </c>
      <c r="E18" s="871" t="s">
        <v>11</v>
      </c>
      <c r="F18" s="871" t="s">
        <v>12</v>
      </c>
      <c r="G18" s="872" t="s">
        <v>426</v>
      </c>
    </row>
    <row r="19" spans="1:7" ht="23.25" customHeight="1">
      <c r="A19" s="644"/>
      <c r="B19" s="921" t="s">
        <v>142</v>
      </c>
      <c r="C19" s="790"/>
      <c r="D19" s="649"/>
      <c r="E19" s="649"/>
      <c r="F19" s="790"/>
      <c r="G19" s="875"/>
    </row>
    <row r="20" spans="1:7" s="873" customFormat="1" ht="23.25" customHeight="1">
      <c r="A20" s="644"/>
      <c r="B20" s="874"/>
      <c r="C20" s="790"/>
      <c r="D20" s="649"/>
      <c r="E20" s="649"/>
      <c r="F20" s="790"/>
      <c r="G20" s="875"/>
    </row>
    <row r="21" spans="1:7" ht="19.5" customHeight="1">
      <c r="A21" s="876"/>
      <c r="B21" s="877"/>
      <c r="C21" s="877"/>
      <c r="D21" s="877"/>
      <c r="E21" s="877"/>
      <c r="F21" s="877"/>
      <c r="G21" s="878"/>
    </row>
    <row r="22" spans="1:7" ht="39.75" customHeight="1" thickBot="1">
      <c r="A22" s="1197"/>
      <c r="B22" s="879" t="s">
        <v>369</v>
      </c>
      <c r="C22" s="880"/>
      <c r="D22" s="881"/>
      <c r="E22" s="881"/>
      <c r="F22" s="882"/>
      <c r="G22" s="883">
        <f>SUM(G19:G20)</f>
        <v>0</v>
      </c>
    </row>
    <row r="23" spans="1:7" ht="18.75" customHeight="1">
      <c r="A23" s="106"/>
      <c r="B23" s="1198"/>
      <c r="C23" s="1198"/>
      <c r="D23" s="1198"/>
      <c r="E23" s="1198"/>
      <c r="F23" s="1198"/>
      <c r="G23" s="1198"/>
    </row>
    <row r="24" spans="1:7" ht="18.75" customHeight="1">
      <c r="A24" s="106"/>
      <c r="B24" s="884"/>
      <c r="C24" s="884"/>
      <c r="D24" s="884"/>
      <c r="E24" s="884"/>
      <c r="F24" s="884"/>
      <c r="G24" s="884"/>
    </row>
    <row r="25" spans="1:7" s="711" customFormat="1" ht="23.25" customHeight="1">
      <c r="A25" s="488" t="s">
        <v>17</v>
      </c>
      <c r="B25" s="483">
        <f>'Sch-1a'!B32</f>
        <v>0</v>
      </c>
      <c r="C25" s="885"/>
      <c r="D25" s="106"/>
      <c r="E25" s="491" t="s">
        <v>130</v>
      </c>
      <c r="F25" s="1207">
        <f>'Sch-1a'!I32</f>
        <v>0</v>
      </c>
      <c r="G25" s="1207"/>
    </row>
    <row r="26" spans="1:7" s="711" customFormat="1" ht="23.25" customHeight="1">
      <c r="A26" s="488" t="s">
        <v>13</v>
      </c>
      <c r="B26" s="887">
        <f>'Sch-1a'!B33</f>
        <v>0</v>
      </c>
      <c r="D26" s="106"/>
      <c r="E26" s="491" t="s">
        <v>131</v>
      </c>
      <c r="F26" s="1207">
        <f>'Sch-1a'!I33</f>
        <v>0</v>
      </c>
      <c r="G26" s="1207"/>
    </row>
  </sheetData>
  <sheetProtection password="8A56" sheet="1" objects="1" scenarios="1" selectLockedCells="1"/>
  <customSheetViews>
    <customSheetView guid="{D16ECB37-EC28-43FE-BD47-3A7114793C46}"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1"/>
      <headerFooter alignWithMargins="0"/>
    </customSheetView>
    <customSheetView guid="{3A279989-B775-4FE0-B80B-D9B19EF06FB8}"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2"/>
      <headerFooter alignWithMargins="0"/>
    </customSheetView>
    <customSheetView guid="{94091156-7D66-41B0-B463-5F36D4BD634D}" scale="83" showPageBreaks="1" showGridLines="0" zeroValues="0" printArea="1" view="pageBreakPreview">
      <selection activeCell="C19" sqref="C19"/>
      <pageMargins left="0.25" right="0.25" top="0.75" bottom="0.5" header="0.36" footer="0.5"/>
      <printOptions horizontalCentered="1"/>
      <pageSetup paperSize="9" scale="85" fitToHeight="42" orientation="landscape" horizontalDpi="4294967295" verticalDpi="4294967295" r:id="rId3"/>
      <headerFooter alignWithMargins="0"/>
    </customSheetView>
    <customSheetView guid="{67D3F443-CBF6-4C3B-9EBA-4FC7CEE92243}" scale="83" showPageBreaks="1" showGridLines="0" zeroValues="0" printArea="1" view="pageBreakPreview">
      <selection activeCell="C18" sqref="C18"/>
      <pageMargins left="0.25" right="0.25" top="0.75" bottom="0.5" header="0.36" footer="0.5"/>
      <printOptions horizontalCentered="1"/>
      <pageSetup paperSize="9" scale="85" fitToHeight="42" orientation="landscape" horizontalDpi="4294967295" verticalDpi="4294967295" r:id="rId4"/>
      <headerFooter alignWithMargins="0"/>
    </customSheetView>
    <customSheetView guid="{8FC47E04-BCF9-4504-9FDA-F8529AE0A203}" scale="83" showPageBreaks="1" showGridLines="0" zeroValues="0" printArea="1" view="pageBreakPreview">
      <selection activeCell="F18" sqref="F18"/>
      <pageMargins left="0.25" right="0.25" top="0.75" bottom="0.5" header="0.36" footer="0.5"/>
      <printOptions horizontalCentered="1"/>
      <pageSetup paperSize="9" scale="85" fitToHeight="42" orientation="landscape" r:id="rId5"/>
      <headerFooter alignWithMargins="0"/>
    </customSheetView>
    <customSheetView guid="{B1DC5269-D889-4438-853D-005C3B580A35}" scale="74" showGridLines="0" zeroValues="0" topLeftCell="A10">
      <selection activeCell="G20" sqref="G20"/>
      <pageMargins left="0.25" right="0.25" top="0.75" bottom="0.5" header="0.5" footer="0.5"/>
      <printOptions horizontalCentered="1"/>
      <pageSetup paperSize="9" scale="72" fitToHeight="42" orientation="landscape" r:id="rId6"/>
      <headerFooter alignWithMargins="0">
        <oddHeader>&amp;R&amp;"Book Antiqua,Bold"&amp;12PAGE &amp;P OF &amp;N</oddHeader>
      </headerFooter>
    </customSheetView>
    <customSheetView guid="{A0F82AFD-A75A-45C4-A55A-D8EC84E8392D}" scale="74" showGridLines="0" zeroValues="0" topLeftCell="A13">
      <selection activeCell="C17" sqref="C17"/>
      <pageMargins left="0.25" right="0.25" top="0.75" bottom="0.5" header="0.5" footer="0.5"/>
      <printOptions horizontalCentered="1"/>
      <pageSetup paperSize="9" scale="72" fitToHeight="42" orientation="landscape" r:id="rId7"/>
      <headerFooter alignWithMargins="0">
        <oddHeader>&amp;R&amp;"Book Antiqua,Bold"&amp;12PAGE &amp;P OF &amp;N</oddHeader>
      </headerFooter>
    </customSheetView>
    <customSheetView guid="{334BFE7B-729F-4B5F-BBFA-FE5871D8551A}" scale="74" showGridLines="0" zeroValues="0" topLeftCell="A13">
      <selection activeCell="G17" sqref="G17"/>
      <pageMargins left="0.28000000000000003" right="0.28999999999999998" top="0.84" bottom="0.24" header="0.48" footer="0.19"/>
      <printOptions horizontalCentered="1"/>
      <pageSetup paperSize="9" scale="72" fitToHeight="42" orientation="landscape" r:id="rId8"/>
      <headerFooter alignWithMargins="0">
        <oddHeader>&amp;L&amp;"Book Antiqua,Bold"&amp;12SPECIFICATION NO. : &amp;R&amp;"Book Antiqua,Bold"&amp;12SCHEDULE -4a 
PAGE &amp;P OF &amp;N</oddHeader>
      </headerFooter>
    </customSheetView>
    <customSheetView guid="{95E806E8-7170-4A6B-8D1F-305B2B9C1B8B}" scale="80" showPageBreaks="1" printArea="1" hiddenRows="1" view="pageBreakPreview" showRuler="0" topLeftCell="A15">
      <selection activeCell="G25" sqref="G25"/>
      <rowBreaks count="1" manualBreakCount="1">
        <brk id="29" max="6" man="1"/>
      </rowBreaks>
      <pageMargins left="0.28000000000000003" right="0.28999999999999998" top="1.17" bottom="0.39" header="0.65" footer="0.28999999999999998"/>
      <printOptions horizontalCentered="1"/>
      <pageSetup paperSize="9" scale="89" fitToHeight="42" orientation="landscape" r:id="rId9"/>
      <headerFooter alignWithMargins="0">
        <oddHeader>&amp;L&amp;"Book Antiqua,Bold"&amp;12SPECIFICATION NO. : CC-CS/102-WR2/GIS-969/G10&amp;R&amp;"Book Antiqua,Bold"&amp;12SCHEDULE - 5a
PAGE &amp;P OF &amp;N</oddHeader>
      </headerFooter>
    </customSheetView>
    <customSheetView guid="{E0A5C919-ADBB-427C-80C3-02C328CA3F83}" scale="80" showPageBreaks="1" printArea="1" hiddenRows="1" view="pageBreakPreview" showRuler="0" topLeftCell="A15">
      <selection activeCell="C21" sqref="C21"/>
      <rowBreaks count="1" manualBreakCount="1">
        <brk id="29" max="6" man="1"/>
      </rowBreaks>
      <pageMargins left="0.28000000000000003" right="0.28999999999999998" top="1.17" bottom="0.39" header="0.65" footer="0.28999999999999998"/>
      <printOptions horizontalCentered="1"/>
      <pageSetup paperSize="9" scale="89" fitToHeight="42" orientation="landscape" r:id="rId10"/>
      <headerFooter alignWithMargins="0">
        <oddHeader>&amp;L&amp;"Book Antiqua,Bold"&amp;12SPECIFICATION NO. : CC-CS/102-WR2/GIS-969/G10&amp;R&amp;"Book Antiqua,Bold"&amp;12SCHEDULE - 5a
PAGE &amp;P OF &amp;N</oddHeader>
      </headerFooter>
    </customSheetView>
    <customSheetView guid="{F34A69E2-31EE-443F-8E78-A31E3AA3BE2B}" scale="74" showGridLines="0" zeroValues="0" topLeftCell="A13">
      <selection activeCell="G17" sqref="G17"/>
      <pageMargins left="0.28000000000000003" right="0.28999999999999998" top="0.84" bottom="0.24" header="0.48" footer="0.19"/>
      <printOptions horizontalCentered="1"/>
      <pageSetup paperSize="9" scale="72" fitToHeight="42" orientation="landscape" r:id="rId11"/>
      <headerFooter alignWithMargins="0">
        <oddHeader>&amp;L&amp;"Book Antiqua,Bold"&amp;12SPECIFICATION NO. : &amp;R&amp;"Book Antiqua,Bold"&amp;12SCHEDULE -4a 
PAGE &amp;P OF &amp;N</oddHeader>
      </headerFooter>
    </customSheetView>
    <customSheetView guid="{C5506FC7-8A4D-43D0-A0D5-B323816310B7}" scale="74" showGridLines="0" zeroValues="0">
      <selection activeCell="G17" sqref="G17"/>
      <pageMargins left="0.28000000000000003" right="0.28999999999999998" top="0.84" bottom="0.24" header="0.48" footer="0.19"/>
      <printOptions horizontalCentered="1"/>
      <pageSetup paperSize="9" scale="72" fitToHeight="42" orientation="landscape" r:id="rId12"/>
      <headerFooter alignWithMargins="0">
        <oddHeader>&amp;L&amp;"Book Antiqua,Bold"&amp;12SPECIFICATION NO. : &amp;R&amp;"Book Antiqua,Bold"&amp;12SCHEDULE -4a 
PAGE &amp;P OF &amp;N</oddHeader>
      </headerFooter>
    </customSheetView>
    <customSheetView guid="{3E286A90-B39B-4EF7-ADAF-AD9055F4EE3F}" scale="74" showGridLines="0" zeroValues="0" topLeftCell="A10">
      <selection activeCell="C17" sqref="C17"/>
      <pageMargins left="0.25" right="0.25" top="0.75" bottom="0.5" header="0.5" footer="0.5"/>
      <printOptions horizontalCentered="1"/>
      <pageSetup paperSize="9" scale="72" fitToHeight="42" orientation="landscape" r:id="rId13"/>
      <headerFooter alignWithMargins="0">
        <oddHeader>&amp;R&amp;"Book Antiqua,Bold"&amp;12PAGE &amp;P OF &amp;N</oddHeader>
      </headerFooter>
    </customSheetView>
    <customSheetView guid="{F9C00FCC-B928-44A4-AE8D-3790B3A7FE91}" scale="74" showGridLines="0" zeroValues="0">
      <selection activeCell="F17" sqref="F17"/>
      <pageMargins left="0.25" right="0.25" top="0.75" bottom="0.5" header="0.5" footer="0.5"/>
      <printOptions horizontalCentered="1"/>
      <pageSetup paperSize="9" scale="72" fitToHeight="42" orientation="landscape" r:id="rId14"/>
      <headerFooter alignWithMargins="0">
        <oddHeader>&amp;R&amp;"Book Antiqua,Bold"&amp;12Schedule-4a(Rev-00)
PAGE &amp;P OF &amp;N</oddHeader>
      </headerFooter>
    </customSheetView>
    <customSheetView guid="{F9504563-F4B8-4B08-8DF4-BD6D3D1F49DF}" scale="74" showGridLines="0" zeroValues="0" hiddenRows="1" topLeftCell="A4">
      <selection activeCell="C12" sqref="C12"/>
      <pageMargins left="0.25" right="0.25" top="0.75" bottom="0.5" header="0.5" footer="0.5"/>
      <printOptions horizontalCentered="1"/>
      <pageSetup paperSize="9" scale="72" fitToHeight="42" orientation="landscape" r:id="rId15"/>
      <headerFooter alignWithMargins="0">
        <oddHeader>&amp;R&amp;"Book Antiqua,Bold"&amp;12Schedule-4a(Rev-00)
PAGE &amp;P OF &amp;N</oddHeader>
      </headerFooter>
    </customSheetView>
    <customSheetView guid="{AB88AE96-2A5B-4A72-8703-28C9E47DF5A8}" scale="83" showPageBreaks="1" showGridLines="0" zeroValues="0" printArea="1" view="pageBreakPreview">
      <selection activeCell="F18" sqref="F18"/>
      <pageMargins left="0.25" right="0.25" top="0.75" bottom="0.5" header="0.36" footer="0.5"/>
      <printOptions horizontalCentered="1"/>
      <pageSetup paperSize="9" scale="85" fitToHeight="42" orientation="landscape" r:id="rId16"/>
      <headerFooter alignWithMargins="0"/>
    </customSheetView>
    <customSheetView guid="{BAC42A29-45E6-4402-B726-C3D139198BC5}" scale="83" showPageBreaks="1" showGridLines="0" zeroValues="0" printArea="1" view="pageBreakPreview">
      <selection activeCell="C19" sqref="C19"/>
      <pageMargins left="0.25" right="0.25" top="0.75" bottom="0.5" header="0.36" footer="0.5"/>
      <printOptions horizontalCentered="1"/>
      <pageSetup paperSize="9" scale="85" fitToHeight="42" orientation="landscape" horizontalDpi="4294967295" verticalDpi="4294967295" r:id="rId17"/>
      <headerFooter alignWithMargins="0"/>
    </customSheetView>
    <customSheetView guid="{1D1BEC92-0584-42FC-833F-7509E5F404C5}"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18"/>
      <headerFooter alignWithMargins="0"/>
    </customSheetView>
  </customSheetViews>
  <mergeCells count="18">
    <mergeCell ref="F25:G25"/>
    <mergeCell ref="F26:G26"/>
    <mergeCell ref="A1:B1"/>
    <mergeCell ref="A22"/>
    <mergeCell ref="A3:G3"/>
    <mergeCell ref="F16:F17"/>
    <mergeCell ref="B23:G23"/>
    <mergeCell ref="A5:G5"/>
    <mergeCell ref="A6:B6"/>
    <mergeCell ref="A7:B7"/>
    <mergeCell ref="B16:B17"/>
    <mergeCell ref="C16:C17"/>
    <mergeCell ref="D16:D17"/>
    <mergeCell ref="E16:E17"/>
    <mergeCell ref="A16:A17"/>
    <mergeCell ref="E15:G15"/>
    <mergeCell ref="G16:G17"/>
    <mergeCell ref="A14:G14"/>
  </mergeCells>
  <phoneticPr fontId="0" type="noConversion"/>
  <printOptions horizontalCentered="1"/>
  <pageMargins left="0.25" right="0.25" top="0.75" bottom="0.5" header="0.36" footer="0.5"/>
  <pageSetup paperSize="9" scale="85" fitToHeight="42" orientation="landscape" horizontalDpi="4294967295" verticalDpi="4294967295" r:id="rId1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V26"/>
  <sheetViews>
    <sheetView showGridLines="0" showZeros="0" view="pageBreakPreview" zoomScale="83" zoomScaleNormal="74" zoomScaleSheetLayoutView="83" workbookViewId="0">
      <selection activeCell="C19" sqref="C19"/>
    </sheetView>
  </sheetViews>
  <sheetFormatPr defaultColWidth="11.42578125" defaultRowHeight="23.25" customHeight="1"/>
  <cols>
    <col min="1" max="1" width="10.140625" style="411" customWidth="1"/>
    <col min="2" max="2" width="53.42578125" style="163" customWidth="1"/>
    <col min="3" max="3" width="17.42578125" style="163" customWidth="1"/>
    <col min="4" max="4" width="10" style="163" customWidth="1"/>
    <col min="5" max="5" width="9.7109375" style="163" customWidth="1"/>
    <col min="6" max="6" width="18.140625" style="163" customWidth="1"/>
    <col min="7" max="7" width="20.85546875" style="163" customWidth="1"/>
    <col min="8" max="16384" width="11.42578125" style="163"/>
  </cols>
  <sheetData>
    <row r="1" spans="1:178" ht="23.25" customHeight="1">
      <c r="A1" s="1196" t="str">
        <f>Cover!B3</f>
        <v>SPEC. NO.:  CC/NT/G-COND/DOM/A02/25/01011</v>
      </c>
      <c r="B1" s="1196"/>
      <c r="C1" s="320"/>
      <c r="D1" s="320"/>
      <c r="E1" s="320"/>
      <c r="F1" s="320"/>
      <c r="G1" s="487" t="s">
        <v>365</v>
      </c>
      <c r="AB1" s="164" t="e">
        <f>INSTRUCTIONS!#REF!</f>
        <v>#REF!</v>
      </c>
    </row>
    <row r="2" spans="1:178" ht="18" customHeight="1">
      <c r="A2" s="488"/>
      <c r="B2" s="107"/>
      <c r="C2" s="126"/>
      <c r="D2" s="126"/>
      <c r="E2" s="126"/>
      <c r="F2" s="126"/>
      <c r="G2" s="491"/>
      <c r="AB2" s="164"/>
    </row>
    <row r="3" spans="1:178" ht="56.45" customHeight="1">
      <c r="A3" s="1115" t="str">
        <f>Cover!B2</f>
        <v>Conductor Package CD02 for supply of balance quantity of ACSR MOOSE Conductor for part of Diding – Dhalkebar – Bathnaha Transmission Line corresponding to Tower Package- TW02 associated with Arun-3 HEP in Nepal under Consultancy services to SAPDC.</v>
      </c>
      <c r="B3" s="1115"/>
      <c r="C3" s="1115"/>
      <c r="D3" s="1115"/>
      <c r="E3" s="1115"/>
      <c r="F3" s="1115"/>
      <c r="G3" s="1115"/>
      <c r="AB3" s="164" t="e">
        <f>INSTRUCTIONS!#REF!</f>
        <v>#REF!</v>
      </c>
    </row>
    <row r="4" spans="1:178" ht="11.25" customHeight="1">
      <c r="A4" s="166"/>
      <c r="B4" s="166"/>
      <c r="C4" s="166"/>
      <c r="D4" s="166"/>
      <c r="E4" s="166"/>
      <c r="F4" s="166"/>
      <c r="G4" s="166"/>
      <c r="AB4" s="164" t="e">
        <f>INSTRUCTIONS!#REF!</f>
        <v>#REF!</v>
      </c>
    </row>
    <row r="5" spans="1:178" s="451" customFormat="1" ht="15.75" customHeight="1">
      <c r="A5" s="1199" t="s">
        <v>113</v>
      </c>
      <c r="B5" s="1199"/>
      <c r="C5" s="1199"/>
      <c r="D5" s="1199"/>
      <c r="E5" s="1199"/>
      <c r="F5" s="1199"/>
      <c r="G5" s="1199"/>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row>
    <row r="6" spans="1:178" s="451" customFormat="1" ht="23.25" customHeight="1">
      <c r="A6" s="1143" t="str">
        <f>'Sch-1a'!A6:A6</f>
        <v>Bidder’s Name and Address (Qualified Licensee) :</v>
      </c>
      <c r="B6" s="1143"/>
      <c r="E6" s="121" t="s">
        <v>20</v>
      </c>
      <c r="F6" s="121"/>
      <c r="G6" s="11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c r="FV6" s="183"/>
    </row>
    <row r="7" spans="1:178" s="451" customFormat="1" ht="15.75" customHeight="1">
      <c r="A7" s="1143">
        <f>'Sch-1a'!A7:A7</f>
        <v>0</v>
      </c>
      <c r="B7" s="1143"/>
      <c r="E7" s="124" t="s">
        <v>21</v>
      </c>
      <c r="F7" s="124"/>
      <c r="G7" s="11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row>
    <row r="8" spans="1:178" s="451" customFormat="1" ht="15.75" customHeight="1">
      <c r="A8" s="132"/>
      <c r="B8" s="865"/>
      <c r="E8" s="124" t="s">
        <v>115</v>
      </c>
      <c r="F8" s="124"/>
      <c r="G8" s="11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c r="FV8" s="183"/>
    </row>
    <row r="9" spans="1:178" s="451" customFormat="1" ht="15.75" customHeight="1">
      <c r="A9" s="132" t="s">
        <v>114</v>
      </c>
      <c r="B9" s="865">
        <f>'Sch-1a'!B9</f>
        <v>0</v>
      </c>
      <c r="C9" s="866"/>
      <c r="D9" s="866"/>
      <c r="E9" s="124" t="s">
        <v>22</v>
      </c>
      <c r="F9" s="124"/>
      <c r="G9" s="11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row>
    <row r="10" spans="1:178" s="451" customFormat="1" ht="15.75" customHeight="1">
      <c r="A10" s="493"/>
      <c r="B10" s="865">
        <f>'Sch-1a'!B10</f>
        <v>0</v>
      </c>
      <c r="E10" s="124" t="s">
        <v>116</v>
      </c>
      <c r="F10" s="124"/>
      <c r="G10" s="11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row>
    <row r="11" spans="1:178" s="451" customFormat="1" ht="15.75" customHeight="1">
      <c r="A11" s="493"/>
      <c r="B11" s="865">
        <f>'Sch-1a'!B11</f>
        <v>0</v>
      </c>
      <c r="E11" s="124" t="s">
        <v>117</v>
      </c>
      <c r="F11" s="124"/>
      <c r="G11" s="11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c r="FV11" s="183"/>
    </row>
    <row r="12" spans="1:178" s="451" customFormat="1" ht="23.25" customHeight="1">
      <c r="A12" s="493"/>
      <c r="B12" s="865"/>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c r="FV12" s="183"/>
    </row>
    <row r="13" spans="1:178" s="451" customFormat="1" ht="23.25" customHeight="1">
      <c r="A13" s="493"/>
      <c r="B13" s="865">
        <f>'Sch-1a'!B13</f>
        <v>0</v>
      </c>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c r="FV13" s="183"/>
    </row>
    <row r="14" spans="1:178" s="451" customFormat="1" ht="23.25" customHeight="1">
      <c r="A14" s="1206" t="s">
        <v>462</v>
      </c>
      <c r="B14" s="1206"/>
      <c r="C14" s="1206"/>
      <c r="D14" s="1206"/>
      <c r="E14" s="1206"/>
      <c r="F14" s="1206"/>
      <c r="G14" s="1206"/>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c r="FV14" s="183"/>
    </row>
    <row r="15" spans="1:178" s="451" customFormat="1" ht="20.25" customHeight="1" thickBot="1">
      <c r="A15" s="867"/>
      <c r="B15" s="867"/>
      <c r="E15" s="1203"/>
      <c r="F15" s="1203"/>
      <c r="G15" s="120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183"/>
      <c r="ER15" s="183"/>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row>
    <row r="16" spans="1:178" s="868" customFormat="1" ht="29.25" customHeight="1">
      <c r="A16" s="1201" t="s">
        <v>6</v>
      </c>
      <c r="B16" s="1177" t="s">
        <v>25</v>
      </c>
      <c r="C16" s="1177" t="s">
        <v>26</v>
      </c>
      <c r="D16" s="1177" t="s">
        <v>5</v>
      </c>
      <c r="E16" s="1177" t="s">
        <v>335</v>
      </c>
      <c r="F16" s="1177" t="s">
        <v>415</v>
      </c>
      <c r="G16" s="1204" t="s">
        <v>27</v>
      </c>
    </row>
    <row r="17" spans="1:7" s="868" customFormat="1" ht="39" customHeight="1">
      <c r="A17" s="1202"/>
      <c r="B17" s="1179"/>
      <c r="C17" s="1200"/>
      <c r="D17" s="1200"/>
      <c r="E17" s="1179"/>
      <c r="F17" s="1179"/>
      <c r="G17" s="1205"/>
    </row>
    <row r="18" spans="1:7" s="873" customFormat="1" ht="15" customHeight="1">
      <c r="A18" s="869" t="s">
        <v>7</v>
      </c>
      <c r="B18" s="870" t="s">
        <v>8</v>
      </c>
      <c r="C18" s="870" t="s">
        <v>9</v>
      </c>
      <c r="D18" s="870" t="s">
        <v>10</v>
      </c>
      <c r="E18" s="871" t="s">
        <v>11</v>
      </c>
      <c r="F18" s="871" t="s">
        <v>12</v>
      </c>
      <c r="G18" s="872" t="s">
        <v>426</v>
      </c>
    </row>
    <row r="19" spans="1:7" ht="23.25" customHeight="1">
      <c r="A19" s="644"/>
      <c r="B19" s="921" t="s">
        <v>142</v>
      </c>
      <c r="C19" s="790"/>
      <c r="D19" s="649"/>
      <c r="E19" s="649"/>
      <c r="F19" s="790"/>
      <c r="G19" s="875"/>
    </row>
    <row r="20" spans="1:7" s="873" customFormat="1" ht="23.25" customHeight="1">
      <c r="A20" s="644"/>
      <c r="B20" s="874"/>
      <c r="C20" s="790"/>
      <c r="D20" s="649"/>
      <c r="E20" s="649"/>
      <c r="F20" s="790"/>
      <c r="G20" s="875"/>
    </row>
    <row r="21" spans="1:7" ht="19.5" customHeight="1">
      <c r="A21" s="876"/>
      <c r="B21" s="877"/>
      <c r="C21" s="877"/>
      <c r="D21" s="877"/>
      <c r="E21" s="877"/>
      <c r="F21" s="877"/>
      <c r="G21" s="878"/>
    </row>
    <row r="22" spans="1:7" ht="39.75" customHeight="1" thickBot="1">
      <c r="A22" s="930"/>
      <c r="B22" s="879" t="s">
        <v>463</v>
      </c>
      <c r="C22" s="880"/>
      <c r="D22" s="881"/>
      <c r="E22" s="881"/>
      <c r="F22" s="882"/>
      <c r="G22" s="883">
        <f>SUM(G19:G20)</f>
        <v>0</v>
      </c>
    </row>
    <row r="23" spans="1:7" ht="18.75" customHeight="1">
      <c r="A23" s="106"/>
      <c r="B23" s="1198"/>
      <c r="C23" s="1198"/>
      <c r="D23" s="1198"/>
      <c r="E23" s="1198"/>
      <c r="F23" s="1198"/>
      <c r="G23" s="1198"/>
    </row>
    <row r="24" spans="1:7" ht="18.75" customHeight="1">
      <c r="A24" s="106"/>
      <c r="B24" s="884"/>
      <c r="C24" s="884"/>
      <c r="D24" s="884"/>
      <c r="E24" s="884"/>
      <c r="F24" s="884"/>
      <c r="G24" s="884"/>
    </row>
    <row r="25" spans="1:7" s="711" customFormat="1" ht="23.25" customHeight="1">
      <c r="A25" s="488" t="s">
        <v>17</v>
      </c>
      <c r="B25" s="483">
        <f>'Sch-1a'!B32</f>
        <v>0</v>
      </c>
      <c r="C25" s="885"/>
      <c r="D25" s="106"/>
      <c r="E25" s="491" t="s">
        <v>130</v>
      </c>
      <c r="F25" s="1207">
        <f>'Sch-1a'!I32</f>
        <v>0</v>
      </c>
      <c r="G25" s="1207"/>
    </row>
    <row r="26" spans="1:7" s="711" customFormat="1" ht="23.25" customHeight="1">
      <c r="A26" s="488" t="s">
        <v>13</v>
      </c>
      <c r="B26" s="887">
        <f>'Sch-1a'!B33</f>
        <v>0</v>
      </c>
      <c r="D26" s="106"/>
      <c r="E26" s="491" t="s">
        <v>131</v>
      </c>
      <c r="F26" s="1207">
        <f>'Sch-1a'!I33</f>
        <v>0</v>
      </c>
      <c r="G26" s="1207"/>
    </row>
  </sheetData>
  <sheetProtection password="8A56" sheet="1" objects="1" scenarios="1" selectLockedCells="1"/>
  <customSheetViews>
    <customSheetView guid="{D16ECB37-EC28-43FE-BD47-3A7114793C46}"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1"/>
      <headerFooter alignWithMargins="0"/>
    </customSheetView>
    <customSheetView guid="{3A279989-B775-4FE0-B80B-D9B19EF06FB8}"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2"/>
      <headerFooter alignWithMargins="0"/>
    </customSheetView>
    <customSheetView guid="{94091156-7D66-41B0-B463-5F36D4BD634D}" scale="83" showPageBreaks="1" showGridLines="0" zeroValues="0" printArea="1" view="pageBreakPreview">
      <selection activeCell="C19" sqref="C19"/>
      <pageMargins left="0.25" right="0.25" top="0.75" bottom="0.5" header="0.36" footer="0.5"/>
      <printOptions horizontalCentered="1"/>
      <pageSetup paperSize="9" scale="85" fitToHeight="42" orientation="landscape" horizontalDpi="4294967295" verticalDpi="4294967295" r:id="rId3"/>
      <headerFooter alignWithMargins="0"/>
    </customSheetView>
    <customSheetView guid="{BAC42A29-45E6-4402-B726-C3D139198BC5}" scale="83" showPageBreaks="1" showGridLines="0" zeroValues="0" printArea="1" view="pageBreakPreview">
      <selection activeCell="C19" sqref="C19"/>
      <pageMargins left="0.25" right="0.25" top="0.75" bottom="0.5" header="0.36" footer="0.5"/>
      <printOptions horizontalCentered="1"/>
      <pageSetup paperSize="9" scale="85" fitToHeight="42" orientation="landscape" horizontalDpi="4294967295" verticalDpi="4294967295" r:id="rId4"/>
      <headerFooter alignWithMargins="0"/>
    </customSheetView>
    <customSheetView guid="{1D1BEC92-0584-42FC-833F-7509E5F404C5}" scale="83" showPageBreaks="1" showGridLines="0" zeroValues="0" printArea="1" state="hidden" view="pageBreakPreview">
      <selection activeCell="C19" sqref="C19"/>
      <pageMargins left="0.25" right="0.25" top="0.75" bottom="0.5" header="0.36" footer="0.5"/>
      <printOptions horizontalCentered="1"/>
      <pageSetup paperSize="9" scale="85" fitToHeight="42" orientation="landscape" horizontalDpi="4294967295" verticalDpi="4294967295" r:id="rId5"/>
      <headerFooter alignWithMargins="0"/>
    </customSheetView>
  </customSheetViews>
  <mergeCells count="17">
    <mergeCell ref="A14:G14"/>
    <mergeCell ref="A1:B1"/>
    <mergeCell ref="A3:G3"/>
    <mergeCell ref="A5:G5"/>
    <mergeCell ref="A6:B6"/>
    <mergeCell ref="A7:B7"/>
    <mergeCell ref="B23:G23"/>
    <mergeCell ref="F25:G25"/>
    <mergeCell ref="F26:G26"/>
    <mergeCell ref="E15:G15"/>
    <mergeCell ref="A16:A17"/>
    <mergeCell ref="B16:B17"/>
    <mergeCell ref="C16:C17"/>
    <mergeCell ref="D16:D17"/>
    <mergeCell ref="E16:E17"/>
    <mergeCell ref="F16:F17"/>
    <mergeCell ref="G16:G17"/>
  </mergeCells>
  <printOptions horizontalCentered="1"/>
  <pageMargins left="0.25" right="0.25" top="0.75" bottom="0.5" header="0.36" footer="0.5"/>
  <pageSetup paperSize="9" scale="85" fitToHeight="42" orientation="landscape" horizontalDpi="4294967295" verticalDpi="4294967295"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29</vt:i4>
      </vt:variant>
    </vt:vector>
  </HeadingPairs>
  <TitlesOfParts>
    <vt:vector size="50" baseType="lpstr">
      <vt:lpstr>Cover</vt:lpstr>
      <vt:lpstr>INSTRUCTIONS</vt:lpstr>
      <vt:lpstr>Name of Bidder</vt:lpstr>
      <vt:lpstr>Sch-1a</vt:lpstr>
      <vt:lpstr>Sch-1b </vt:lpstr>
      <vt:lpstr>Sch-2</vt:lpstr>
      <vt:lpstr>Sch-3</vt:lpstr>
      <vt:lpstr>Sch-4a</vt:lpstr>
      <vt:lpstr>Sch-4b</vt:lpstr>
      <vt:lpstr>Sch-4c</vt:lpstr>
      <vt:lpstr>Sch-4</vt:lpstr>
      <vt:lpstr>Sch-5 </vt:lpstr>
      <vt:lpstr>Sch-5 (After Discount)</vt:lpstr>
      <vt:lpstr>Letter of Discount</vt:lpstr>
      <vt:lpstr>Sch-6a</vt:lpstr>
      <vt:lpstr>Sch-6b</vt:lpstr>
      <vt:lpstr>N-W (Cr.)</vt:lpstr>
      <vt:lpstr>Entry Tax</vt:lpstr>
      <vt:lpstr>Octroi</vt:lpstr>
      <vt:lpstr>Other Taxes &amp; Duties</vt:lpstr>
      <vt:lpstr>Bid Form 2nd Envelope</vt:lpstr>
      <vt:lpstr>'Bid Form 2nd Envelope'!Print_Area</vt:lpstr>
      <vt:lpstr>Cover!Print_Area</vt:lpstr>
      <vt:lpstr>'Entry Tax'!Print_Area</vt:lpstr>
      <vt:lpstr>INSTRUCTIONS!Print_Area</vt:lpstr>
      <vt:lpstr>'Letter of Discount'!Print_Area</vt:lpstr>
      <vt:lpstr>'Name of Bidder'!Print_Area</vt:lpstr>
      <vt:lpstr>Octroi!Print_Area</vt:lpstr>
      <vt:lpstr>'Other Taxes &amp; Duties'!Print_Area</vt:lpstr>
      <vt:lpstr>'Sch-1a'!Print_Area</vt:lpstr>
      <vt:lpstr>'Sch-1b '!Print_Area</vt:lpstr>
      <vt:lpstr>'Sch-2'!Print_Area</vt:lpstr>
      <vt:lpstr>'Sch-3'!Print_Area</vt:lpstr>
      <vt:lpstr>'Sch-4'!Print_Area</vt:lpstr>
      <vt:lpstr>'Sch-4a'!Print_Area</vt:lpstr>
      <vt:lpstr>'Sch-4b'!Print_Area</vt:lpstr>
      <vt:lpstr>'Sch-4c'!Print_Area</vt:lpstr>
      <vt:lpstr>'Sch-5 '!Print_Area</vt:lpstr>
      <vt:lpstr>'Sch-5 (After Discount)'!Print_Area</vt:lpstr>
      <vt:lpstr>'Sch-6a'!Print_Area</vt:lpstr>
      <vt:lpstr>'Sch-6b'!Print_Area</vt:lpstr>
      <vt:lpstr>'Sch-1a'!Print_Titles</vt:lpstr>
      <vt:lpstr>'Sch-1b '!Print_Titles</vt:lpstr>
      <vt:lpstr>'Sch-2'!Print_Titles</vt:lpstr>
      <vt:lpstr>'Sch-3'!Print_Titles</vt:lpstr>
      <vt:lpstr>'Sch-4'!Print_Titles</vt:lpstr>
      <vt:lpstr>'Sch-4a'!Print_Titles</vt:lpstr>
      <vt:lpstr>'Sch-4b'!Print_Titles</vt:lpstr>
      <vt:lpstr>'Sch-5 '!Print_Titles</vt:lpstr>
      <vt:lpstr>'Sch-5 (After Discount)'!Print_Titles</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Vaishnav</dc:creator>
  <cp:lastModifiedBy>Ankit vaishnav</cp:lastModifiedBy>
  <cp:lastPrinted>2018-05-15T06:08:57Z</cp:lastPrinted>
  <dcterms:created xsi:type="dcterms:W3CDTF">1998-08-19T16:33:33Z</dcterms:created>
  <dcterms:modified xsi:type="dcterms:W3CDTF">2025-01-27T04:48:43Z</dcterms:modified>
</cp:coreProperties>
</file>