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06.xml" ContentType="application/vnd.ms-excel.controlproperties+xml"/>
  <Override PartName="/xl/drawings/drawing11.xml" ContentType="application/vnd.openxmlformats-officedocument.drawing+xml"/>
  <Override PartName="/xl/ctrlProps/ctrlProp107.xml" ContentType="application/vnd.ms-excel.controlproperties+xml"/>
  <Override PartName="/xl/drawings/drawing12.xml" ContentType="application/vnd.openxmlformats-officedocument.drawing+xml"/>
  <Override PartName="/xl/ctrlProps/ctrlProp108.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09.xml" ContentType="application/vnd.ms-excel.controlproperties+xml"/>
  <Override PartName="/xl/ctrlProps/ctrlProp110.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updateLinks="never" codeName="ThisWorkbook" defaultThemeVersion="124226"/>
  <mc:AlternateContent xmlns:mc="http://schemas.openxmlformats.org/markup-compatibility/2006">
    <mc:Choice Requires="x15">
      <x15ac:absPath xmlns:x15ac="http://schemas.microsoft.com/office/spreadsheetml/2010/11/ac" url="https://powergrid1989-my.sharepoint.com/personal/ccdrive2_powergrid_in/Documents/MM/Group-2/Suneel/G2 Group/2. PRANIT/Lift-MP Hall/Bid Documents- Lift/"/>
    </mc:Choice>
  </mc:AlternateContent>
  <xr:revisionPtr revIDLastSave="35" documentId="13_ncr:1_{C550B681-4C90-4411-9BAF-2C2E2A08FB9D}" xr6:coauthVersionLast="47" xr6:coauthVersionMax="47" xr10:uidLastSave="{9E5205CB-432B-45EF-AD06-CE47896F6F58}"/>
  <bookViews>
    <workbookView xWindow="-120" yWindow="-120" windowWidth="29040" windowHeight="15720" tabRatio="942" firstSheet="1" activeTab="2" xr2:uid="{454D52ED-C51C-49CA-8147-02B0146A02D7}"/>
  </bookViews>
  <sheets>
    <sheet name="Basic" sheetId="1" state="hidden" r:id="rId1"/>
    <sheet name="Cover" sheetId="2" r:id="rId2"/>
    <sheet name="Names of Bidder" sheetId="3" r:id="rId3"/>
    <sheet name="Attach 3(JV)" sheetId="4" state="hidden"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Bid Form 1st Envelope " sheetId="28" r:id="rId28"/>
    <sheet name="N to W" sheetId="29" state="hidden" r:id="rId29"/>
    <sheet name="Sheet1" sheetId="30"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(QR)'!#REF!</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(QR)'!#REF!</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(QR)'!#REF!</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(QR)'!#REF!</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(QR)'!#REF!</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(QR)'!#REF!</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(QR)'!#REF!</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(QR)'!#REF!</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(QR)'!#REF!</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(QR)'!#REF!</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(QR)'!#REF!</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(QR)'!#REF!</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(QR)'!#REF!</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(QR)'!#REF!</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(QR)'!#REF!</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(QR)'!#REF!</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(QR)'!#REF!</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(QR)'!#REF!</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(QR)'!#REF!</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(QR)'!#REF!</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10'!$A$1:$F$18</definedName>
    <definedName name="_xlnm.Print_Area" localSheetId="16">'Attach 11'!$A$1:$E$86</definedName>
    <definedName name="_xlnm.Print_Area" localSheetId="17">'Attach 12'!$A$1:$E$19</definedName>
    <definedName name="_xlnm.Print_Area" localSheetId="18">'Attach 13'!$A$1:$E$26</definedName>
    <definedName name="_xlnm.Print_Area" localSheetId="19">'Attach 14'!$A$1:$E$26</definedName>
    <definedName name="_xlnm.Print_Area" localSheetId="20">'Attach 14-IP'!$A$1:$I$225</definedName>
    <definedName name="_xlnm.Print_Area" localSheetId="21">'Attach 15'!$A$1:$E$88</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5'!$A$1:$E$102</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9'!$A$1:$F$51</definedName>
    <definedName name="_xlnm.Print_Area" localSheetId="6">'Attach-3 (QR)'!$A$1:$H$133</definedName>
    <definedName name="_xlnm.Print_Area" localSheetId="4">'Attach-3 (QR)_old'!$A$1:$J$407</definedName>
    <definedName name="_xlnm.Print_Area" localSheetId="27">'Bid Form 1st Envelope '!$A$1:$J$117</definedName>
    <definedName name="_xlnm.Print_Area" localSheetId="1">Cover!$A$1:$F$28</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27"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10'!$A$1:$F$23</definedName>
    <definedName name="Z_05855B4F_D61E_4C97_B759_B2F96767F6F8_.wvu.PrintArea" localSheetId="16" hidden="1">'Attach 11'!$A$1:$E$86</definedName>
    <definedName name="Z_05855B4F_D61E_4C97_B759_B2F96767F6F8_.wvu.PrintArea" localSheetId="17" hidden="1">'Attach 12'!$A$1:$E$19</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15'!$A$1:$E$88</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5'!$A$1:$E$28</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9'!$A$1:$D$51</definedName>
    <definedName name="Z_05855B4F_D61E_4C97_B759_B2F96767F6F8_.wvu.PrintArea" localSheetId="6" hidden="1">'Attach-3 (QR)'!$A$1:$H$133</definedName>
    <definedName name="Z_05855B4F_D61E_4C97_B759_B2F96767F6F8_.wvu.PrintArea" localSheetId="4" hidden="1">'Attach-3 (QR)_old'!$A$1:$H$407</definedName>
    <definedName name="Z_05855B4F_D61E_4C97_B759_B2F96767F6F8_.wvu.PrintArea" localSheetId="27" hidden="1">'Bid Form 1st Envelope '!$A$1:$F$118</definedName>
    <definedName name="Z_05855B4F_D61E_4C97_B759_B2F96767F6F8_.wvu.PrintArea" localSheetId="1" hidden="1">Cover!$A$1:$F$28</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15'!#REF!</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(QR)'!#REF!,'Attach-3 (QR)'!#REF!,'Attach-3 (QR)'!#REF!,'Attach-3 (QR)'!#REF!,'Attach-3 (QR)'!$94:$94,'Attach-3 (QR)'!#REF!,'Attach-3 (QR)'!#REF!</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7" hidden="1">'Bid Form 1st Envelope '!$28:$29,'Bid Form 1st Envelope '!$101:$101,'Bid Form 1st Envelope '!$104:$105</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067EF7EF_2552_42C0_8B2F_9338A16B73EB_.wvu.Cols" localSheetId="4" hidden="1">'Attach-3 (QR)_old'!$J:$AB</definedName>
    <definedName name="Z_067EF7EF_2552_42C0_8B2F_9338A16B73EB_.wvu.Cols" localSheetId="27"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10'!$A$1:$F$18</definedName>
    <definedName name="Z_067EF7EF_2552_42C0_8B2F_9338A16B73EB_.wvu.PrintArea" localSheetId="16" hidden="1">'Attach 11'!$A$1:$E$86</definedName>
    <definedName name="Z_067EF7EF_2552_42C0_8B2F_9338A16B73EB_.wvu.PrintArea" localSheetId="17" hidden="1">'Attach 12'!$A$1:$E$19</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15'!$A$1:$E$88</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5'!$A$1:$E$29</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9'!$A$1:$F$51</definedName>
    <definedName name="Z_067EF7EF_2552_42C0_8B2F_9338A16B73EB_.wvu.PrintArea" localSheetId="6" hidden="1">'Attach-3 (QR)'!$A$1:$H$133</definedName>
    <definedName name="Z_067EF7EF_2552_42C0_8B2F_9338A16B73EB_.wvu.PrintArea" localSheetId="4" hidden="1">'Attach-3 (QR)_old'!$A$1:$J$407</definedName>
    <definedName name="Z_067EF7EF_2552_42C0_8B2F_9338A16B73EB_.wvu.PrintArea" localSheetId="27" hidden="1">'Bid Form 1st Envelope '!$A$1:$J$117</definedName>
    <definedName name="Z_067EF7EF_2552_42C0_8B2F_9338A16B73EB_.wvu.PrintArea" localSheetId="1" hidden="1">Cover!$A$1:$F$28</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15'!#REF!</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(QR)'!#REF!,'Attach-3 (QR)'!$94:$94,'Attach-3 (QR)'!#REF!</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7" hidden="1">'Bid Form 1st Envelope '!$28:$29,'Bid Form 1st Envelope '!$101:$101,'Bid Form 1st Envelope '!$104:$105</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(QR)'!#REF!</definedName>
    <definedName name="Z_1586E746_E770_4DE8_8EE8_42BC4CF5206B_.wvu.Cols" localSheetId="4" hidden="1">'Attach-3 (QR)_old'!$K:$M</definedName>
    <definedName name="Z_1586E746_E770_4DE8_8EE8_42BC4CF5206B_.wvu.PrintArea" localSheetId="6" hidden="1">'Attach-3 (QR)'!$A$1:$H$133</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10'!$A$1:$E$23</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15'!$A$1:$E$88</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5'!$A$1:$E$28</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9'!$A$1:$D$52</definedName>
    <definedName name="Z_15A19D23_A9FD_4FC1_B7B0_F2D16BDFC729_.wvu.PrintArea" localSheetId="27" hidden="1">'Bid Form 1st Envelope '!$A$1:$F$118</definedName>
    <definedName name="Z_15A19D23_A9FD_4FC1_B7B0_F2D16BDFC729_.wvu.PrintTitles" localSheetId="14" hidden="1">'Attach 9'!$18:$18</definedName>
    <definedName name="Z_15A19D23_A9FD_4FC1_B7B0_F2D16BDFC729_.wvu.Rows" localSheetId="21" hidden="1">'Attach 15'!#REF!</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(QR)'!#REF!</definedName>
    <definedName name="Z_176A4F7E_17B2_43CD_BA12_35A58E9B73EF_.wvu.PrintArea" localSheetId="6" hidden="1">'Attach-3 (QR)'!$A$1:$H$133</definedName>
    <definedName name="Z_176A4F7E_17B2_43CD_BA12_35A58E9B73EF_.wvu.Rows" localSheetId="6" hidden="1">'Attach-3 (QR)'!$19:$23,'Attach-3 (QR)'!$25:$25,'Attach-3 (QR)'!$35:$35,'Attach-3 (QR)'!#REF!,'Attach-3 (QR)'!#REF!,'Attach-3 (QR)'!#REF!,'Attach-3 (QR)'!$94:$94,'Attach-3 (QR)'!#REF!</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12'!$A$1:$E$19</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(QR)'!#REF!</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(QR)'!$A$1:$H$133</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(QR)'!#REF!</definedName>
    <definedName name="Z_20A53A97_D2BD_4E7F_8ABC_E5DF94CF88E8_.wvu.Cols" localSheetId="4" hidden="1">'Attach-3 (QR)_old'!$M:$O</definedName>
    <definedName name="Z_20A53A97_D2BD_4E7F_8ABC_E5DF94CF88E8_.wvu.PrintArea" localSheetId="6" hidden="1">'Attach-3 (QR)'!$A$1:$H$133</definedName>
    <definedName name="Z_20A53A97_D2BD_4E7F_8ABC_E5DF94CF88E8_.wvu.PrintArea" localSheetId="4" hidden="1">'Attach-3 (QR)_old'!$A$1:$H$407</definedName>
    <definedName name="Z_20A53A97_D2BD_4E7F_8ABC_E5DF94CF88E8_.wvu.Rows" localSheetId="6" hidden="1">'Attach-3 (QR)'!#REF!,'Attach-3 (QR)'!#REF!,'Attach-3 (QR)'!#REF!,'Attach-3 (QR)'!#REF!,'Attach-3 (QR)'!#REF!,'Attach-3 (QR)'!#REF!</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12'!$A$1:$E$19</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10'!$A$1:$E$23</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15'!$A$1:$E$88</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5'!$A$1:$E$28</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9'!$A$1:$D$52</definedName>
    <definedName name="Z_240327DD_375F_45D4_BA52_89AFD79FE6A1_.wvu.PrintArea" localSheetId="27" hidden="1">'Bid Form 1st Envelope '!$A$1:$F$118</definedName>
    <definedName name="Z_240327DD_375F_45D4_BA52_89AFD79FE6A1_.wvu.PrintTitles" localSheetId="14" hidden="1">'Attach 9'!$18:$18</definedName>
    <definedName name="Z_240327DD_375F_45D4_BA52_89AFD79FE6A1_.wvu.Rows" localSheetId="21" hidden="1">'Attach 15'!#REF!</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12'!$A$1:$E$19</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12'!$A$1:$E$19</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73BBCBD_8F12_4445_A7CA_FDA7C67AE3D5_.wvu.Cols" localSheetId="4" hidden="1">'Attach-3 (QR)_old'!$J:$AB</definedName>
    <definedName name="Z_273BBCBD_8F12_4445_A7CA_FDA7C67AE3D5_.wvu.Cols" localSheetId="27"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10'!$A$1:$F$18</definedName>
    <definedName name="Z_273BBCBD_8F12_4445_A7CA_FDA7C67AE3D5_.wvu.PrintArea" localSheetId="16" hidden="1">'Attach 11'!$A$1:$E$86</definedName>
    <definedName name="Z_273BBCBD_8F12_4445_A7CA_FDA7C67AE3D5_.wvu.PrintArea" localSheetId="17" hidden="1">'Attach 12'!$A$1:$F$19</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15'!$A$1:$E$88</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5'!$A$1:$E$29</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9'!$A$1:$F$51</definedName>
    <definedName name="Z_273BBCBD_8F12_4445_A7CA_FDA7C67AE3D5_.wvu.PrintArea" localSheetId="6" hidden="1">'Attach-3 (QR)'!$A$1:$H$133</definedName>
    <definedName name="Z_273BBCBD_8F12_4445_A7CA_FDA7C67AE3D5_.wvu.PrintArea" localSheetId="4" hidden="1">'Attach-3 (QR)_old'!$A$1:$J$407</definedName>
    <definedName name="Z_273BBCBD_8F12_4445_A7CA_FDA7C67AE3D5_.wvu.PrintArea" localSheetId="27" hidden="1">'Bid Form 1st Envelope '!$A$1:$J$117</definedName>
    <definedName name="Z_273BBCBD_8F12_4445_A7CA_FDA7C67AE3D5_.wvu.PrintArea" localSheetId="1" hidden="1">Cover!$A$1:$F$28</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15'!#REF!</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9'!$26:$28</definedName>
    <definedName name="Z_273BBCBD_8F12_4445_A7CA_FDA7C67AE3D5_.wvu.Rows" localSheetId="6" hidden="1">'Attach-3 (QR)'!$19:$23,'Attach-3 (QR)'!$25:$25,'Attach-3 (QR)'!$35:$35,'Attach-3 (QR)'!#REF!,'Attach-3 (QR)'!#REF!,'Attach-3 (QR)'!#REF!,'Attach-3 (QR)'!$94:$94,'Attach-3 (QR)'!#REF!</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27" hidden="1">'Bid Form 1st Envelope '!$22:$23,'Bid Form 1st Envelope '!$28:$29,'Bid Form 1st Envelope '!$101:$101,'Bid Form 1st Envelope '!$104:$105</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7CB7082_4FAB_46F1_8968_11E3E4A629B2_.wvu.Cols" localSheetId="4" hidden="1">'Attach-3 (QR)_old'!$J:$AB</definedName>
    <definedName name="Z_27CB7082_4FAB_46F1_8968_11E3E4A629B2_.wvu.Cols" localSheetId="27"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10'!$A$1:$F$18</definedName>
    <definedName name="Z_27CB7082_4FAB_46F1_8968_11E3E4A629B2_.wvu.PrintArea" localSheetId="16" hidden="1">'Attach 11'!$A$1:$E$86</definedName>
    <definedName name="Z_27CB7082_4FAB_46F1_8968_11E3E4A629B2_.wvu.PrintArea" localSheetId="17" hidden="1">'Attach 12'!$A$1:$F$19</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15'!$A$1:$E$88</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5'!$A$1:$E$29</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9'!$A$1:$F$51</definedName>
    <definedName name="Z_27CB7082_4FAB_46F1_8968_11E3E4A629B2_.wvu.PrintArea" localSheetId="6" hidden="1">'Attach-3 (QR)'!$A$1:$H$133</definedName>
    <definedName name="Z_27CB7082_4FAB_46F1_8968_11E3E4A629B2_.wvu.PrintArea" localSheetId="4" hidden="1">'Attach-3 (QR)_old'!$A$1:$J$407</definedName>
    <definedName name="Z_27CB7082_4FAB_46F1_8968_11E3E4A629B2_.wvu.PrintArea" localSheetId="27" hidden="1">'Bid Form 1st Envelope '!$A$1:$J$117</definedName>
    <definedName name="Z_27CB7082_4FAB_46F1_8968_11E3E4A629B2_.wvu.PrintArea" localSheetId="1" hidden="1">Cover!$A$1:$F$28</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15'!#REF!</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9'!$26:$28</definedName>
    <definedName name="Z_27CB7082_4FAB_46F1_8968_11E3E4A629B2_.wvu.Rows" localSheetId="6" hidden="1">'Attach-3 (QR)'!$19:$23,'Attach-3 (QR)'!$25:$25,'Attach-3 (QR)'!$35:$35,'Attach-3 (QR)'!#REF!,'Attach-3 (QR)'!#REF!,'Attach-3 (QR)'!#REF!,'Attach-3 (QR)'!$94:$94,'Attach-3 (QR)'!#REF!</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27" hidden="1">'Bid Form 1st Envelope '!$28:$29,'Bid Form 1st Envelope '!$101:$101,'Bid Form 1st Envelope '!$104:$105</definedName>
    <definedName name="Z_27CB7082_4FAB_46F1_8968_11E3E4A629B2_.wvu.Rows" localSheetId="2" hidden="1">'Names of Bidder'!$6:$7,'Names of Bidder'!$23:$26,'Names of Bidder'!$28:$31</definedName>
    <definedName name="Z_280EA05C_4582_4B0F_895F_5C9134A73222_.wvu.Cols" localSheetId="6" hidden="1">'Attach-3 (QR)'!#REF!</definedName>
    <definedName name="Z_280EA05C_4582_4B0F_895F_5C9134A73222_.wvu.Cols" localSheetId="4" hidden="1">'Attach-3 (QR)_old'!$M:$O</definedName>
    <definedName name="Z_280EA05C_4582_4B0F_895F_5C9134A73222_.wvu.PrintArea" localSheetId="6" hidden="1">'Attach-3 (QR)'!$A$1:$H$133</definedName>
    <definedName name="Z_280EA05C_4582_4B0F_895F_5C9134A73222_.wvu.PrintArea" localSheetId="4" hidden="1">'Attach-3 (QR)_old'!$A$1:$H$407</definedName>
    <definedName name="Z_280EA05C_4582_4B0F_895F_5C9134A73222_.wvu.Rows" localSheetId="6" hidden="1">'Attach-3 (QR)'!#REF!,'Attach-3 (QR)'!#REF!,'Attach-3 (QR)'!#REF!,'Attach-3 (QR)'!#REF!,'Attach-3 (QR)'!#REF!,'Attach-3 (QR)'!#REF!</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27"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10'!$A$1:$F$18</definedName>
    <definedName name="Z_2CF6F19D_227C_4840_A9E1_6C944B0145DB_.wvu.PrintArea" localSheetId="16" hidden="1">'Attach 11'!$A$1:$E$86</definedName>
    <definedName name="Z_2CF6F19D_227C_4840_A9E1_6C944B0145DB_.wvu.PrintArea" localSheetId="17" hidden="1">'Attach 12'!$A$1:$E$19</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15'!$A$1:$E$88</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5'!$A$1:$E$29</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9'!$A$1:$F$51</definedName>
    <definedName name="Z_2CF6F19D_227C_4840_A9E1_6C944B0145DB_.wvu.PrintArea" localSheetId="4" hidden="1">'Attach-3 (QR)_old'!$A$1:$J$407</definedName>
    <definedName name="Z_2CF6F19D_227C_4840_A9E1_6C944B0145DB_.wvu.PrintArea" localSheetId="27" hidden="1">'Bid Form 1st Envelope '!$A$1:$J$117</definedName>
    <definedName name="Z_2CF6F19D_227C_4840_A9E1_6C944B0145DB_.wvu.PrintArea" localSheetId="1" hidden="1">Cover!$A$1:$F$28</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15'!#REF!</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7" hidden="1">'Bid Form 1st Envelope '!$28:$29,'Bid Form 1st Envelope '!$101:$101,'Bid Form 1st Envelope '!$104:$105</definedName>
    <definedName name="Z_2CF6F19D_227C_4840_A9E1_6C944B0145DB_.wvu.Rows" localSheetId="2" hidden="1">'Names of Bidder'!$6:$7,'Names of Bidder'!$23:$26,'Names of Bidder'!$28:$31</definedName>
    <definedName name="Z_308F00E9_5A71_4486_BCFD_DF8513C1906D_.wvu.Cols" localSheetId="6" hidden="1">'Attach-3 (QR)'!#REF!</definedName>
    <definedName name="Z_308F00E9_5A71_4486_BCFD_DF8513C1906D_.wvu.Cols" localSheetId="4" hidden="1">'Attach-3 (QR)_old'!$M:$O</definedName>
    <definedName name="Z_308F00E9_5A71_4486_BCFD_DF8513C1906D_.wvu.PrintArea" localSheetId="6" hidden="1">'Attach-3 (QR)'!$A$1:$H$133</definedName>
    <definedName name="Z_308F00E9_5A71_4486_BCFD_DF8513C1906D_.wvu.PrintArea" localSheetId="4" hidden="1">'Attach-3 (QR)_old'!$A$1:$H$407</definedName>
    <definedName name="Z_308F00E9_5A71_4486_BCFD_DF8513C1906D_.wvu.Rows" localSheetId="6" hidden="1">'Attach-3 (QR)'!#REF!,'Attach-3 (QR)'!#REF!,'Attach-3 (QR)'!#REF!,'Attach-3 (QR)'!#REF!,'Attach-3 (QR)'!#REF!,'Attach-3 (QR)'!$94:$94,'Attach-3 (QR)'!#REF!,'Attach-3 (QR)'!#REF!,'Attach-3 (QR)'!#REF!</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(QR)'!#REF!</definedName>
    <definedName name="Z_3365131F_6BE7_432A_859B_F41B794BB9E6_.wvu.Cols" localSheetId="4" hidden="1">'Attach-3 (QR)_old'!$M:$O</definedName>
    <definedName name="Z_3365131F_6BE7_432A_859B_F41B794BB9E6_.wvu.PrintArea" localSheetId="6" hidden="1">'Attach-3 (QR)'!$A$1:$H$133</definedName>
    <definedName name="Z_3365131F_6BE7_432A_859B_F41B794BB9E6_.wvu.PrintArea" localSheetId="4" hidden="1">'Attach-3 (QR)_old'!$A$1:$H$407</definedName>
    <definedName name="Z_3365131F_6BE7_432A_859B_F41B794BB9E6_.wvu.Rows" localSheetId="6" hidden="1">'Attach-3 (QR)'!#REF!,'Attach-3 (QR)'!#REF!,'Attach-3 (QR)'!#REF!,'Attach-3 (QR)'!#REF!,'Attach-3 (QR)'!#REF!,'Attach-3 (QR)'!$94:$94,'Attach-3 (QR)'!#REF!,'Attach-3 (QR)'!#REF!,'Attach-3 (QR)'!#REF!,'Attach-3 (QR)'!$112:$112</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10'!$A$1:$E$23</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15'!$A$1:$E$88</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5'!$A$1:$E$28</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9'!$A$1:$D$52</definedName>
    <definedName name="Z_340562B9_6CEE_4962_8D7D_CA1C6778F52C_.wvu.PrintArea" localSheetId="27" hidden="1">'Bid Form 1st Envelope '!$A$1:$F$118</definedName>
    <definedName name="Z_340562B9_6CEE_4962_8D7D_CA1C6778F52C_.wvu.PrintTitles" localSheetId="14" hidden="1">'Attach 9'!$18:$18</definedName>
    <definedName name="Z_340562B9_6CEE_4962_8D7D_CA1C6778F52C_.wvu.Rows" localSheetId="21" hidden="1">'Attach 15'!#REF!</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4" hidden="1">'Attach-3 (QR)_old'!$J:$AB</definedName>
    <definedName name="Z_3836A67F_51F8_4B52_B51D_937DC398CD1F_.wvu.Cols" localSheetId="27"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5" hidden="1">'Attach 10'!$A$1:$F$18</definedName>
    <definedName name="Z_3836A67F_51F8_4B52_B51D_937DC398CD1F_.wvu.PrintArea" localSheetId="16" hidden="1">'Attach 11'!$A$1:$E$86</definedName>
    <definedName name="Z_3836A67F_51F8_4B52_B51D_937DC398CD1F_.wvu.PrintArea" localSheetId="17" hidden="1">'Attach 12'!$A$1:$E$19</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15'!$A$1:$E$88</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6" hidden="1">'Attach 19'!$A$1:$E$31</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5'!$A$1:$E$29</definedName>
    <definedName name="Z_3836A67F_51F8_4B52_B51D_937DC398CD1F_.wvu.PrintArea" localSheetId="11" hidden="1">'Attach 5A'!$A$1:$E$73</definedName>
    <definedName name="Z_3836A67F_51F8_4B52_B51D_937DC398CD1F_.wvu.PrintArea" localSheetId="12" hidden="1">'Attach 6'!$A$1:$E$28</definedName>
    <definedName name="Z_3836A67F_51F8_4B52_B51D_937DC398CD1F_.wvu.PrintArea" localSheetId="13" hidden="1">'Attach 7'!$A$1:$E$24</definedName>
    <definedName name="Z_3836A67F_51F8_4B52_B51D_937DC398CD1F_.wvu.PrintArea" localSheetId="14" hidden="1">'Attach 9'!$A$1:$F$51</definedName>
    <definedName name="Z_3836A67F_51F8_4B52_B51D_937DC398CD1F_.wvu.PrintArea" localSheetId="4" hidden="1">'Attach-3 (QR)_old'!$A$1:$J$407</definedName>
    <definedName name="Z_3836A67F_51F8_4B52_B51D_937DC398CD1F_.wvu.PrintArea" localSheetId="27" hidden="1">'Bid Form 1st Envelope '!$A$1:$J$117</definedName>
    <definedName name="Z_3836A67F_51F8_4B52_B51D_937DC398CD1F_.wvu.PrintArea" localSheetId="1" hidden="1">Cover!$A$1:$F$28</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1" hidden="1">'Attach 15'!#REF!</definedName>
    <definedName name="Z_3836A67F_51F8_4B52_B51D_937DC398CD1F_.wvu.Rows" localSheetId="23" hidden="1">'Attach 17'!$26:$26,'Attach 17'!$32:$209</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7" hidden="1">'Bid Form 1st Envelope '!$28:$29,'Bid Form 1st Envelope '!$101:$101,'Bid Form 1st Envelope '!$104:$105</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10'!$A$1:$E$23</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15'!$A$1:$E$88</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5'!$A$1:$E$28</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9'!$A$1:$D$52</definedName>
    <definedName name="Z_38BECF6E_1A53_4F98_87B9_44F2C5F77E08_.wvu.PrintArea" localSheetId="27" hidden="1">'Bid Form 1st Envelope '!$A$1:$F$118</definedName>
    <definedName name="Z_38BECF6E_1A53_4F98_87B9_44F2C5F77E08_.wvu.PrintTitles" localSheetId="14" hidden="1">'Attach 9'!$18:$18</definedName>
    <definedName name="Z_38BECF6E_1A53_4F98_87B9_44F2C5F77E08_.wvu.Rows" localSheetId="21" hidden="1">'Attach 15'!#REF!</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10'!$A$1:$E$23</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15'!$A$1:$E$89</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5'!$A$1:$E$103</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9'!$A$1:$D$52</definedName>
    <definedName name="Z_43BCBF1E_CDCF_4541_8D79_87EDCECBC1FD_.wvu.PrintArea" localSheetId="27" hidden="1">'Bid Form 1st Envelope '!$A$1:$F$118</definedName>
    <definedName name="Z_43BCBF1E_CDCF_4541_8D79_87EDCECBC1FD_.wvu.PrintTitles" localSheetId="14" hidden="1">'Attach 9'!$18:$18</definedName>
    <definedName name="Z_43BCBF1E_CDCF_4541_8D79_87EDCECBC1FD_.wvu.Rows" localSheetId="21" hidden="1">'Attach 15'!$13:$14,'Attach 15'!#REF!</definedName>
    <definedName name="Z_45D87BB2_ECBF_4FD9_AB44_4B5F10036733_.wvu.Cols" localSheetId="21" hidden="1">'Attach 15'!$H:$H,'Attach 15'!$L:$N</definedName>
    <definedName name="Z_45D87BB2_ECBF_4FD9_AB44_4B5F10036733_.wvu.Cols" localSheetId="25" hidden="1">'Attach 18 SP'!$J:$AO</definedName>
    <definedName name="Z_45D87BB2_ECBF_4FD9_AB44_4B5F10036733_.wvu.Cols" localSheetId="3" hidden="1">'Attach 3(JV)'!$G:$H</definedName>
    <definedName name="Z_45D87BB2_ECBF_4FD9_AB44_4B5F10036733_.wvu.Cols" localSheetId="7" hidden="1">'Attach 4'!$H:$O</definedName>
    <definedName name="Z_45D87BB2_ECBF_4FD9_AB44_4B5F10036733_.wvu.Cols" localSheetId="10" hidden="1">'Attach 5'!$H:$H</definedName>
    <definedName name="Z_45D87BB2_ECBF_4FD9_AB44_4B5F10036733_.wvu.Cols" localSheetId="11" hidden="1">'Attach 5A'!$H:$H</definedName>
    <definedName name="Z_45D87BB2_ECBF_4FD9_AB44_4B5F10036733_.wvu.Cols" localSheetId="12" hidden="1">'Attach 6'!$H:$H</definedName>
    <definedName name="Z_45D87BB2_ECBF_4FD9_AB44_4B5F10036733_.wvu.Cols" localSheetId="6"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5D87BB2_ECBF_4FD9_AB44_4B5F10036733_.wvu.Cols" localSheetId="4" hidden="1">'Attach-3 (QR)_old'!$J:$AB</definedName>
    <definedName name="Z_45D87BB2_ECBF_4FD9_AB44_4B5F10036733_.wvu.Cols" localSheetId="27" hidden="1">'Bid Form 1st Envelope '!$K:$K,'Bid Form 1st Envelope '!$AA:$AI</definedName>
    <definedName name="Z_45D87BB2_ECBF_4FD9_AB44_4B5F10036733_.wvu.Cols" localSheetId="2" hidden="1">'Names of Bidder'!$H:$M,'Names of Bidder'!$O:$O,'Names of Bidder'!$AA:$AB</definedName>
    <definedName name="Z_45D87BB2_ECBF_4FD9_AB44_4B5F10036733_.wvu.FilterData" localSheetId="2" hidden="1">'Names of Bidder'!$B$6:$G$19</definedName>
    <definedName name="Z_45D87BB2_ECBF_4FD9_AB44_4B5F10036733_.wvu.PrintArea" localSheetId="15" hidden="1">'Attach 10'!$A$1:$F$18</definedName>
    <definedName name="Z_45D87BB2_ECBF_4FD9_AB44_4B5F10036733_.wvu.PrintArea" localSheetId="16" hidden="1">'Attach 11'!$A$1:$E$86</definedName>
    <definedName name="Z_45D87BB2_ECBF_4FD9_AB44_4B5F10036733_.wvu.PrintArea" localSheetId="17" hidden="1">'Attach 12'!$A$1:$E$19</definedName>
    <definedName name="Z_45D87BB2_ECBF_4FD9_AB44_4B5F10036733_.wvu.PrintArea" localSheetId="18" hidden="1">'Attach 13'!$A$1:$E$26</definedName>
    <definedName name="Z_45D87BB2_ECBF_4FD9_AB44_4B5F10036733_.wvu.PrintArea" localSheetId="19" hidden="1">'Attach 14'!$A$1:$E$26</definedName>
    <definedName name="Z_45D87BB2_ECBF_4FD9_AB44_4B5F10036733_.wvu.PrintArea" localSheetId="20" hidden="1">'Attach 14-IP'!$A$8:$I$225</definedName>
    <definedName name="Z_45D87BB2_ECBF_4FD9_AB44_4B5F10036733_.wvu.PrintArea" localSheetId="21" hidden="1">'Attach 15'!$A$1:$E$88</definedName>
    <definedName name="Z_45D87BB2_ECBF_4FD9_AB44_4B5F10036733_.wvu.PrintArea" localSheetId="22" hidden="1">'Attach 16 '!$A$1:$L$96</definedName>
    <definedName name="Z_45D87BB2_ECBF_4FD9_AB44_4B5F10036733_.wvu.PrintArea" localSheetId="23" hidden="1">'Attach 17'!$A$1:$E$33</definedName>
    <definedName name="Z_45D87BB2_ECBF_4FD9_AB44_4B5F10036733_.wvu.PrintArea" localSheetId="24" hidden="1">'Attach 18'!$A$1:$E$21</definedName>
    <definedName name="Z_45D87BB2_ECBF_4FD9_AB44_4B5F10036733_.wvu.PrintArea" localSheetId="25" hidden="1">'Attach 18 SP'!$A$7:$I$157</definedName>
    <definedName name="Z_45D87BB2_ECBF_4FD9_AB44_4B5F10036733_.wvu.PrintArea" localSheetId="26" hidden="1">'Attach 19'!$A$1:$E$31</definedName>
    <definedName name="Z_45D87BB2_ECBF_4FD9_AB44_4B5F10036733_.wvu.PrintArea" localSheetId="3" hidden="1">'Attach 3(JV)'!$A$1:$E$26</definedName>
    <definedName name="Z_45D87BB2_ECBF_4FD9_AB44_4B5F10036733_.wvu.PrintArea" localSheetId="5" hidden="1">'Attach 3(QR)'!$A$1:$E$28</definedName>
    <definedName name="Z_45D87BB2_ECBF_4FD9_AB44_4B5F10036733_.wvu.PrintArea" localSheetId="7" hidden="1">'Attach 4'!$A$1:$G$25</definedName>
    <definedName name="Z_45D87BB2_ECBF_4FD9_AB44_4B5F10036733_.wvu.PrintArea" localSheetId="8" hidden="1">'Attach 4 (A)'!$A$1:$E$27</definedName>
    <definedName name="Z_45D87BB2_ECBF_4FD9_AB44_4B5F10036733_.wvu.PrintArea" localSheetId="9" hidden="1">'Attach 4 (B)'!$A$1:$E$26</definedName>
    <definedName name="Z_45D87BB2_ECBF_4FD9_AB44_4B5F10036733_.wvu.PrintArea" localSheetId="10" hidden="1">'Attach 5'!$A$1:$E$102</definedName>
    <definedName name="Z_45D87BB2_ECBF_4FD9_AB44_4B5F10036733_.wvu.PrintArea" localSheetId="11" hidden="1">'Attach 5A'!$A$1:$E$68</definedName>
    <definedName name="Z_45D87BB2_ECBF_4FD9_AB44_4B5F10036733_.wvu.PrintArea" localSheetId="12" hidden="1">'Attach 6'!$A$1:$E$31</definedName>
    <definedName name="Z_45D87BB2_ECBF_4FD9_AB44_4B5F10036733_.wvu.PrintArea" localSheetId="13" hidden="1">'Attach 7'!$A$1:$E$24</definedName>
    <definedName name="Z_45D87BB2_ECBF_4FD9_AB44_4B5F10036733_.wvu.PrintArea" localSheetId="14" hidden="1">'Attach 9'!$A$1:$F$51</definedName>
    <definedName name="Z_45D87BB2_ECBF_4FD9_AB44_4B5F10036733_.wvu.PrintArea" localSheetId="6" hidden="1">'Attach-3 (QR)'!$A$1:$H$133</definedName>
    <definedName name="Z_45D87BB2_ECBF_4FD9_AB44_4B5F10036733_.wvu.PrintArea" localSheetId="4" hidden="1">'Attach-3 (QR)_old'!$A$1:$J$407</definedName>
    <definedName name="Z_45D87BB2_ECBF_4FD9_AB44_4B5F10036733_.wvu.PrintArea" localSheetId="27" hidden="1">'Bid Form 1st Envelope '!$A$1:$J$117</definedName>
    <definedName name="Z_45D87BB2_ECBF_4FD9_AB44_4B5F10036733_.wvu.PrintArea" localSheetId="1" hidden="1">Cover!$A$1:$F$28</definedName>
    <definedName name="Z_45D87BB2_ECBF_4FD9_AB44_4B5F10036733_.wvu.PrintArea" localSheetId="2" hidden="1">'Names of Bidder'!$B$1:$G$38</definedName>
    <definedName name="Z_45D87BB2_ECBF_4FD9_AB44_4B5F10036733_.wvu.PrintTitles" localSheetId="14" hidden="1">'Attach 9'!$18:$18</definedName>
    <definedName name="Z_45D87BB2_ECBF_4FD9_AB44_4B5F10036733_.wvu.Rows" localSheetId="17" hidden="1">'Attach 12'!$4:$4</definedName>
    <definedName name="Z_45D87BB2_ECBF_4FD9_AB44_4B5F10036733_.wvu.Rows" localSheetId="21" hidden="1">'Attach 15'!$16:$21</definedName>
    <definedName name="Z_45D87BB2_ECBF_4FD9_AB44_4B5F10036733_.wvu.Rows" localSheetId="23" hidden="1">'Attach 17'!$26:$26,'Attach 17'!$32:$209</definedName>
    <definedName name="Z_45D87BB2_ECBF_4FD9_AB44_4B5F10036733_.wvu.Rows" localSheetId="25" hidden="1">'Attach 18 SP'!$149:$153</definedName>
    <definedName name="Z_45D87BB2_ECBF_4FD9_AB44_4B5F10036733_.wvu.Rows" localSheetId="26" hidden="1">'Attach 19'!$13:$13,'Attach 19'!$20:$28</definedName>
    <definedName name="Z_45D87BB2_ECBF_4FD9_AB44_4B5F10036733_.wvu.Rows" localSheetId="10" hidden="1">'Attach 5'!$4:$4</definedName>
    <definedName name="Z_45D87BB2_ECBF_4FD9_AB44_4B5F10036733_.wvu.Rows" localSheetId="11" hidden="1">'Attach 5A'!$25:$30</definedName>
    <definedName name="Z_45D87BB2_ECBF_4FD9_AB44_4B5F10036733_.wvu.Rows" localSheetId="14" hidden="1">'Attach 9'!$26:$28</definedName>
    <definedName name="Z_45D87BB2_ECBF_4FD9_AB44_4B5F10036733_.wvu.Rows" localSheetId="6" hidden="1">'Attach-3 (QR)'!$19:$23,'Attach-3 (QR)'!$25:$25,'Attach-3 (QR)'!$35:$35,'Attach-3 (QR)'!$94:$94,'Attach-3 (QR)'!#REF!,'Attach-3 (QR)'!$102:$102</definedName>
    <definedName name="Z_45D87BB2_ECBF_4FD9_AB44_4B5F10036733_.wvu.Rows" localSheetId="4" hidden="1">'Attach-3 (QR)_old'!$19:$23,'Attach-3 (QR)_old'!$25:$25,'Attach-3 (QR)_old'!$34:$34,'Attach-3 (QR)_old'!$91:$91,'Attach-3 (QR)_old'!$117:$117,'Attach-3 (QR)_old'!$204:$204,'Attach-3 (QR)_old'!$235:$235,'Attach-3 (QR)_old'!$260:$386</definedName>
    <definedName name="Z_45D87BB2_ECBF_4FD9_AB44_4B5F10036733_.wvu.Rows" localSheetId="27" hidden="1">'Bid Form 1st Envelope '!$22:$23,'Bid Form 1st Envelope '!$28:$29,'Bid Form 1st Envelope '!$101:$101,'Bid Form 1st Envelope '!$104:$105</definedName>
    <definedName name="Z_45D87BB2_ECBF_4FD9_AB44_4B5F10036733_.wvu.Rows" localSheetId="2" hidden="1">'Names of Bidder'!$6:$7,'Names of Bidder'!$23:$26,'Names of Bidder'!$28:$31</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10'!$A$1:$E$23</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15'!$A$1:$E$88</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5'!$A$1:$E$28</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9'!$A$1:$D$52</definedName>
    <definedName name="Z_477F7E43_D393_45BA_B99B_D838E4629B5D_.wvu.PrintArea" localSheetId="27" hidden="1">'Bid Form 1st Envelope '!$A$1:$F$118</definedName>
    <definedName name="Z_477F7E43_D393_45BA_B99B_D838E4629B5D_.wvu.PrintTitles" localSheetId="14" hidden="1">'Attach 9'!$18:$18</definedName>
    <definedName name="Z_477F7E43_D393_45BA_B99B_D838E4629B5D_.wvu.Rows" localSheetId="21" hidden="1">'Attach 15'!#REF!</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(QR)'!#REF!</definedName>
    <definedName name="Z_494F6778_23FE_4AAC_B37D_6C7543FC13B9_.wvu.Cols" localSheetId="4" hidden="1">'Attach-3 (QR)_old'!$I:$K</definedName>
    <definedName name="Z_494F6778_23FE_4AAC_B37D_6C7543FC13B9_.wvu.PrintArea" localSheetId="15" hidden="1">'Attach 10'!$A$1:$E$23</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15'!$A$1:$E$88</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5'!$A$1:$E$103</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9'!$A$1:$D$52</definedName>
    <definedName name="Z_494F6778_23FE_4AAC_B37D_6C7543FC13B9_.wvu.PrintArea" localSheetId="6" hidden="1">'Attach-3 (QR)'!$A$1:$H$133</definedName>
    <definedName name="Z_494F6778_23FE_4AAC_B37D_6C7543FC13B9_.wvu.PrintArea" localSheetId="4" hidden="1">'Attach-3 (QR)_old'!$A$1:$H$407</definedName>
    <definedName name="Z_494F6778_23FE_4AAC_B37D_6C7543FC13B9_.wvu.PrintArea" localSheetId="27" hidden="1">'Bid Form 1st Envelope '!$A$1:$F$118</definedName>
    <definedName name="Z_494F6778_23FE_4AAC_B37D_6C7543FC13B9_.wvu.PrintTitles" localSheetId="14" hidden="1">'Attach 9'!$18:$18</definedName>
    <definedName name="Z_494F6778_23FE_4AAC_B37D_6C7543FC13B9_.wvu.Rows" localSheetId="21" hidden="1">'Attach 15'!#REF!</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5476C51C_4037_4B28_A818_10D7CDF0C66A_.wvu.Cols" localSheetId="4" hidden="1">'Attach-3 (QR)_old'!$J:$AB</definedName>
    <definedName name="Z_5476C51C_4037_4B28_A818_10D7CDF0C66A_.wvu.Cols" localSheetId="27"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10'!$A$1:$F$18</definedName>
    <definedName name="Z_5476C51C_4037_4B28_A818_10D7CDF0C66A_.wvu.PrintArea" localSheetId="16" hidden="1">'Attach 11'!$A$1:$E$86</definedName>
    <definedName name="Z_5476C51C_4037_4B28_A818_10D7CDF0C66A_.wvu.PrintArea" localSheetId="17" hidden="1">'Attach 12'!$A$1:$F$19</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15'!$A$1:$E$88</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5'!$A$1:$E$29</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9'!$A$1:$F$51</definedName>
    <definedName name="Z_5476C51C_4037_4B28_A818_10D7CDF0C66A_.wvu.PrintArea" localSheetId="6" hidden="1">'Attach-3 (QR)'!$A$1:$H$133</definedName>
    <definedName name="Z_5476C51C_4037_4B28_A818_10D7CDF0C66A_.wvu.PrintArea" localSheetId="4" hidden="1">'Attach-3 (QR)_old'!$A$1:$J$407</definedName>
    <definedName name="Z_5476C51C_4037_4B28_A818_10D7CDF0C66A_.wvu.PrintArea" localSheetId="27" hidden="1">'Bid Form 1st Envelope '!$A$1:$J$117</definedName>
    <definedName name="Z_5476C51C_4037_4B28_A818_10D7CDF0C66A_.wvu.PrintArea" localSheetId="1" hidden="1">Cover!$A$1:$F$28</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15'!#REF!</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9'!$26:$28</definedName>
    <definedName name="Z_5476C51C_4037_4B28_A818_10D7CDF0C66A_.wvu.Rows" localSheetId="6" hidden="1">'Attach-3 (QR)'!$19:$23,'Attach-3 (QR)'!$25:$25,'Attach-3 (QR)'!$35:$35,'Attach-3 (QR)'!#REF!,'Attach-3 (QR)'!#REF!,'Attach-3 (QR)'!#REF!,'Attach-3 (QR)'!$94:$94,'Attach-3 (QR)'!#REF!</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27" hidden="1">'Bid Form 1st Envelope '!$22:$23,'Bid Form 1st Envelope '!$28:$29,'Bid Form 1st Envelope '!$101:$101,'Bid Form 1st Envelope '!$104:$105</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(QR)'!#REF!,'Attach-3 (QR)'!#REF!</definedName>
    <definedName name="Z_57EC2AB3_459C_475C_AFE6_EBB6882FA67E_.wvu.Cols" localSheetId="4" hidden="1">'Attach-3 (QR)_old'!$I:$I,'Attach-3 (QR)_old'!$K:$M</definedName>
    <definedName name="Z_57EC2AB3_459C_475C_AFE6_EBB6882FA67E_.wvu.PrintArea" localSheetId="6" hidden="1">'Attach-3 (QR)'!$A$1:$H$133</definedName>
    <definedName name="Z_57EC2AB3_459C_475C_AFE6_EBB6882FA67E_.wvu.PrintArea" localSheetId="4" hidden="1">'Attach-3 (QR)_old'!$A$1:$H$407</definedName>
    <definedName name="Z_5802F788_6BC6_4DD2_9B34_FB4B8F376754_.wvu.Cols" localSheetId="6" hidden="1">'Attach-3 (QR)'!#REF!</definedName>
    <definedName name="Z_5802F788_6BC6_4DD2_9B34_FB4B8F376754_.wvu.PrintArea" localSheetId="6" hidden="1">'Attach-3 (QR)'!$A$1:$H$133</definedName>
    <definedName name="Z_5802F788_6BC6_4DD2_9B34_FB4B8F376754_.wvu.Rows" localSheetId="6" hidden="1">'Attach-3 (QR)'!$19:$23,'Attach-3 (QR)'!$25:$25,'Attach-3 (QR)'!$35:$35,'Attach-3 (QR)'!#REF!,'Attach-3 (QR)'!#REF!,'Attach-3 (QR)'!#REF!,'Attach-3 (QR)'!$94:$94,'Attach-3 (QR)'!#REF!</definedName>
    <definedName name="Z_582CF44B_0703_4CA2_AB84_00685031CD39_.wvu.Cols" localSheetId="6" hidden="1">'Attach-3 (QR)'!#REF!</definedName>
    <definedName name="Z_582CF44B_0703_4CA2_AB84_00685031CD39_.wvu.Cols" localSheetId="4" hidden="1">'Attach-3 (QR)_old'!$M:$O</definedName>
    <definedName name="Z_582CF44B_0703_4CA2_AB84_00685031CD39_.wvu.PrintArea" localSheetId="6" hidden="1">'Attach-3 (QR)'!$A$1:$H$133</definedName>
    <definedName name="Z_582CF44B_0703_4CA2_AB84_00685031CD39_.wvu.PrintArea" localSheetId="4" hidden="1">'Attach-3 (QR)_old'!$A$1:$H$407</definedName>
    <definedName name="Z_582CF44B_0703_4CA2_AB84_00685031CD39_.wvu.Rows" localSheetId="6" hidden="1">'Attach-3 (QR)'!#REF!,'Attach-3 (QR)'!#REF!,'Attach-3 (QR)'!#REF!,'Attach-3 (QR)'!#REF!,'Attach-3 (QR)'!#REF!,'Attach-3 (QR)'!$94:$94,'Attach-3 (QR)'!#REF!,'Attach-3 (QR)'!#REF!,'Attach-3 (QR)'!#REF!</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12'!$A$1:$E$19</definedName>
    <definedName name="Z_5B8D5D4A_E3F3_4270_9E8A_31566626E806_.wvu.PrintArea" localSheetId="2" hidden="1">'Names of Bidder'!$B$1:$G$38</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5D67CA2D_8BB3_4F00_894F_4872C1BBE88F_.wvu.Cols" localSheetId="4" hidden="1">'Attach-3 (QR)_old'!$J:$AB</definedName>
    <definedName name="Z_5D67CA2D_8BB3_4F00_894F_4872C1BBE88F_.wvu.Cols" localSheetId="27"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10'!$A$1:$F$18</definedName>
    <definedName name="Z_5D67CA2D_8BB3_4F00_894F_4872C1BBE88F_.wvu.PrintArea" localSheetId="16" hidden="1">'Attach 11'!$A$1:$E$86</definedName>
    <definedName name="Z_5D67CA2D_8BB3_4F00_894F_4872C1BBE88F_.wvu.PrintArea" localSheetId="17" hidden="1">'Attach 12'!$A$1:$F$19</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15'!$A$1:$E$88</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5'!$A$1:$E$29</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9'!$A$1:$F$51</definedName>
    <definedName name="Z_5D67CA2D_8BB3_4F00_894F_4872C1BBE88F_.wvu.PrintArea" localSheetId="6" hidden="1">'Attach-3 (QR)'!$A$1:$H$133</definedName>
    <definedName name="Z_5D67CA2D_8BB3_4F00_894F_4872C1BBE88F_.wvu.PrintArea" localSheetId="4" hidden="1">'Attach-3 (QR)_old'!$A$1:$J$407</definedName>
    <definedName name="Z_5D67CA2D_8BB3_4F00_894F_4872C1BBE88F_.wvu.PrintArea" localSheetId="27" hidden="1">'Bid Form 1st Envelope '!$A$1:$J$117</definedName>
    <definedName name="Z_5D67CA2D_8BB3_4F00_894F_4872C1BBE88F_.wvu.PrintArea" localSheetId="1" hidden="1">Cover!$A$1:$F$28</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15'!#REF!</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9'!$26:$28</definedName>
    <definedName name="Z_5D67CA2D_8BB3_4F00_894F_4872C1BBE88F_.wvu.Rows" localSheetId="6" hidden="1">'Attach-3 (QR)'!$19:$23,'Attach-3 (QR)'!$25:$25,'Attach-3 (QR)'!$35:$35,'Attach-3 (QR)'!#REF!,'Attach-3 (QR)'!#REF!,'Attach-3 (QR)'!#REF!,'Attach-3 (QR)'!$94:$94,'Attach-3 (QR)'!#REF!</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27" hidden="1">'Bid Form 1st Envelope '!$28:$29,'Bid Form 1st Envelope '!$101:$101,'Bid Form 1st Envelope '!$104:$105</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12'!$A$1:$E$19</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696D4A13_5E44_4B16_B107_EB70ABB06CBE_.wvu.Cols" localSheetId="4" hidden="1">'Attach-3 (QR)_old'!$J:$AB</definedName>
    <definedName name="Z_696D4A13_5E44_4B16_B107_EB70ABB06CBE_.wvu.Cols" localSheetId="27"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10'!$A$1:$F$18</definedName>
    <definedName name="Z_696D4A13_5E44_4B16_B107_EB70ABB06CBE_.wvu.PrintArea" localSheetId="16" hidden="1">'Attach 11'!$A$1:$E$86</definedName>
    <definedName name="Z_696D4A13_5E44_4B16_B107_EB70ABB06CBE_.wvu.PrintArea" localSheetId="17" hidden="1">'Attach 12'!$A$1:$F$19</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15'!$A$1:$E$88</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5'!$A$1:$E$29</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9'!$A$1:$F$51</definedName>
    <definedName name="Z_696D4A13_5E44_4B16_B107_EB70ABB06CBE_.wvu.PrintArea" localSheetId="6" hidden="1">'Attach-3 (QR)'!$A$1:$H$133</definedName>
    <definedName name="Z_696D4A13_5E44_4B16_B107_EB70ABB06CBE_.wvu.PrintArea" localSheetId="4" hidden="1">'Attach-3 (QR)_old'!$A$1:$J$407</definedName>
    <definedName name="Z_696D4A13_5E44_4B16_B107_EB70ABB06CBE_.wvu.PrintArea" localSheetId="27" hidden="1">'Bid Form 1st Envelope '!$A$1:$J$117</definedName>
    <definedName name="Z_696D4A13_5E44_4B16_B107_EB70ABB06CBE_.wvu.PrintArea" localSheetId="1" hidden="1">Cover!$A$1:$F$28</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15'!#REF!</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9'!$26:$28</definedName>
    <definedName name="Z_696D4A13_5E44_4B16_B107_EB70ABB06CBE_.wvu.Rows" localSheetId="6" hidden="1">'Attach-3 (QR)'!$19:$23,'Attach-3 (QR)'!$25:$25,'Attach-3 (QR)'!$35:$35,'Attach-3 (QR)'!#REF!,'Attach-3 (QR)'!#REF!,'Attach-3 (QR)'!#REF!,'Attach-3 (QR)'!$94:$94,'Attach-3 (QR)'!#REF!</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27" hidden="1">'Bid Form 1st Envelope '!$22:$23,'Bid Form 1st Envelope '!$28:$29,'Bid Form 1st Envelope '!$101:$101,'Bid Form 1st Envelope '!$104:$105</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(QR)'!#REF!,'Attach-3 (QR)'!#REF!</definedName>
    <definedName name="Z_6B2C1320_5106_401D_86E8_03FFC7419150_.wvu.Cols" localSheetId="4" hidden="1">'Attach-3 (QR)_old'!$I:$I,'Attach-3 (QR)_old'!$M:$M</definedName>
    <definedName name="Z_6B2C1320_5106_401D_86E8_03FFC7419150_.wvu.PrintArea" localSheetId="17" hidden="1">'Attach 12'!$A$1:$E$19</definedName>
    <definedName name="Z_6B2C1320_5106_401D_86E8_03FFC7419150_.wvu.PrintArea" localSheetId="25" hidden="1">'Attach 18 SP'!$A$8:$I$157</definedName>
    <definedName name="Z_6B2C1320_5106_401D_86E8_03FFC7419150_.wvu.PrintArea" localSheetId="6" hidden="1">'Attach-3 (QR)'!$A$1:$H$133</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(QR)'!#REF!</definedName>
    <definedName name="Z_6DC6C963_9F04_44DD_BC90_C1641F014E55_.wvu.PrintArea" localSheetId="6" hidden="1">'Attach-3 (QR)'!$A$1:$H$133</definedName>
    <definedName name="Z_6DC6C963_9F04_44DD_BC90_C1641F014E55_.wvu.Rows" localSheetId="6" hidden="1">'Attach-3 (QR)'!$19:$23,'Attach-3 (QR)'!$25:$25,'Attach-3 (QR)'!$35:$35,'Attach-3 (QR)'!#REF!,'Attach-3 (QR)'!#REF!,'Attach-3 (QR)'!#REF!,'Attach-3 (QR)'!$94:$94,'Attach-3 (QR)'!#REF!</definedName>
    <definedName name="Z_6FD3A41D_DEEE_48F5_96DB_6021F0BEBAF6_.wvu.Cols" localSheetId="6" hidden="1">'Attach-3 (QR)'!#REF!</definedName>
    <definedName name="Z_6FD3A41D_DEEE_48F5_96DB_6021F0BEBAF6_.wvu.Cols" localSheetId="4" hidden="1">'Attach-3 (QR)_old'!$M:$O</definedName>
    <definedName name="Z_6FD3A41D_DEEE_48F5_96DB_6021F0BEBAF6_.wvu.PrintArea" localSheetId="6" hidden="1">'Attach-3 (QR)'!$A$1:$H$133</definedName>
    <definedName name="Z_6FD3A41D_DEEE_48F5_96DB_6021F0BEBAF6_.wvu.PrintArea" localSheetId="4" hidden="1">'Attach-3 (QR)_old'!$A$1:$H$407</definedName>
    <definedName name="Z_6FD3A41D_DEEE_48F5_96DB_6021F0BEBAF6_.wvu.Rows" localSheetId="6" hidden="1">'Attach-3 (QR)'!#REF!,'Attach-3 (QR)'!#REF!,'Attach-3 (QR)'!#REF!,'Attach-3 (QR)'!#REF!,'Attach-3 (QR)'!#REF!,'Attach-3 (QR)'!$94:$94,'Attach-3 (QR)'!#REF!,'Attach-3 (QR)'!#REF!,'Attach-3 (QR)'!#REF!,'Attach-3 (QR)'!$112:$112</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(QR)'!#REF!</definedName>
    <definedName name="Z_70B78559_AE2A_4A85_855C_A3044383137A_.wvu.Cols" localSheetId="4" hidden="1">'Attach-3 (QR)_old'!$J:$P</definedName>
    <definedName name="Z_70B78559_AE2A_4A85_855C_A3044383137A_.wvu.PrintArea" localSheetId="6" hidden="1">'Attach-3 (QR)'!$A$1:$H$133</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(QR)'!#REF!,'Attach-3 (QR)'!$94:$94,'Attach-3 (QR)'!#REF!</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12'!$A$1:$E$19</definedName>
    <definedName name="Z_71CED947_16BC_4420_B977_41F665B59AFF_.wvu.PrintArea" localSheetId="2" hidden="1">'Names of Bidder'!$B$1:$G$38</definedName>
    <definedName name="Z_728AEB16_F9CD_4198_B4E9_2E28A5E42262_.wvu.Cols" localSheetId="6" hidden="1">'Attach-3 (QR)'!#REF!</definedName>
    <definedName name="Z_728AEB16_F9CD_4198_B4E9_2E28A5E42262_.wvu.Cols" localSheetId="4" hidden="1">'Attach-3 (QR)_old'!$M:$O</definedName>
    <definedName name="Z_728AEB16_F9CD_4198_B4E9_2E28A5E42262_.wvu.PrintArea" localSheetId="6" hidden="1">'Attach-3 (QR)'!$A$1:$H$133</definedName>
    <definedName name="Z_728AEB16_F9CD_4198_B4E9_2E28A5E42262_.wvu.PrintArea" localSheetId="4" hidden="1">'Attach-3 (QR)_old'!$A$1:$H$407</definedName>
    <definedName name="Z_728AEB16_F9CD_4198_B4E9_2E28A5E42262_.wvu.Rows" localSheetId="6" hidden="1">'Attach-3 (QR)'!#REF!,'Attach-3 (QR)'!#REF!,'Attach-3 (QR)'!#REF!,'Attach-3 (QR)'!#REF!,'Attach-3 (QR)'!#REF!,'Attach-3 (QR)'!$94:$94,'Attach-3 (QR)'!#REF!,'Attach-3 (QR)'!#REF!,'Attach-3 (QR)'!#REF!,'Attach-3 (QR)'!$112:$112</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10'!$A$1:$E$23</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15'!$A$1:$E$88</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5'!$A$1:$E$28</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9'!$A$1:$D$52</definedName>
    <definedName name="Z_7A9EA6D6_4DDF_43D9_92E6_C6AFAD14E266_.wvu.PrintArea" localSheetId="27" hidden="1">'Bid Form 1st Envelope '!$A$1:$F$118</definedName>
    <definedName name="Z_7A9EA6D6_4DDF_43D9_92E6_C6AFAD14E266_.wvu.PrintTitles" localSheetId="14" hidden="1">'Attach 9'!$18:$18</definedName>
    <definedName name="Z_7A9EA6D6_4DDF_43D9_92E6_C6AFAD14E266_.wvu.Rows" localSheetId="21" hidden="1">'Attach 15'!#REF!</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(QR)'!#REF!</definedName>
    <definedName name="Z_7DC13EB1_5F25_4667_BD87_340DAD4F0E72_.wvu.Cols" localSheetId="4" hidden="1">'Attach-3 (QR)_old'!$M:$O</definedName>
    <definedName name="Z_7DC13EB1_5F25_4667_BD87_340DAD4F0E72_.wvu.PrintArea" localSheetId="6" hidden="1">'Attach-3 (QR)'!$A$1:$H$133</definedName>
    <definedName name="Z_7DC13EB1_5F25_4667_BD87_340DAD4F0E72_.wvu.PrintArea" localSheetId="4" hidden="1">'Attach-3 (QR)_old'!$A$1:$H$407</definedName>
    <definedName name="Z_7DC13EB1_5F25_4667_BD87_340DAD4F0E72_.wvu.Rows" localSheetId="6" hidden="1">'Attach-3 (QR)'!#REF!,'Attach-3 (QR)'!#REF!,'Attach-3 (QR)'!#REF!,'Attach-3 (QR)'!#REF!,'Attach-3 (QR)'!#REF!,'Attach-3 (QR)'!$94:$94,'Attach-3 (QR)'!#REF!,'Attach-3 (QR)'!#REF!,'Attach-3 (QR)'!#REF!</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(QR)'!#REF!,'Attach-3 (QR)'!#REF!</definedName>
    <definedName name="Z_7FED4A88_DA6B_4AEC_96D2_BAE29634CEBD_.wvu.Cols" localSheetId="4" hidden="1">'Attach-3 (QR)_old'!$I:$I,'Attach-3 (QR)_old'!$K:$M</definedName>
    <definedName name="Z_7FED4A88_DA6B_4AEC_96D2_BAE29634CEBD_.wvu.PrintArea" localSheetId="6" hidden="1">'Attach-3 (QR)'!$A$1:$H$133</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10'!$A$1:$E$23</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15'!$A$1:$E$88</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5'!$A$1:$E$28</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9'!$A$1:$D$51</definedName>
    <definedName name="Z_82E8A0F5_0020_4355_95CF_28601763A783_.wvu.PrintArea" localSheetId="27" hidden="1">'Bid Form 1st Envelope '!$A$1:$F$118</definedName>
    <definedName name="Z_82E8A0F5_0020_4355_95CF_28601763A783_.wvu.PrintTitles" localSheetId="14" hidden="1">'Attach 9'!$18:$18</definedName>
    <definedName name="Z_82E8A0F5_0020_4355_95CF_28601763A783_.wvu.Rows" localSheetId="21" hidden="1">'Attach 15'!#REF!</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12'!$A$1:$E$19</definedName>
    <definedName name="Z_83E639F0_925C_438D_A777_FD99BFFD55B2_.wvu.PrintArea" localSheetId="2" hidden="1">'Names of Bidder'!$B$1:$G$38</definedName>
    <definedName name="Z_869B0F9C_77A4_468D_A350_EA35CAE357D9_.wvu.Cols" localSheetId="21" hidden="1">'Attach 15'!$H:$H,'Attach 15'!$L:$N</definedName>
    <definedName name="Z_869B0F9C_77A4_468D_A350_EA35CAE357D9_.wvu.Cols" localSheetId="25" hidden="1">'Attach 18 SP'!$J:$AO</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869B0F9C_77A4_468D_A350_EA35CAE357D9_.wvu.Cols" localSheetId="4" hidden="1">'Attach-3 (QR)_old'!$J:$AB</definedName>
    <definedName name="Z_869B0F9C_77A4_468D_A350_EA35CAE357D9_.wvu.Cols" localSheetId="27"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10'!$A$1:$F$18</definedName>
    <definedName name="Z_869B0F9C_77A4_468D_A350_EA35CAE357D9_.wvu.PrintArea" localSheetId="16" hidden="1">'Attach 11'!$A$1:$E$86</definedName>
    <definedName name="Z_869B0F9C_77A4_468D_A350_EA35CAE357D9_.wvu.PrintArea" localSheetId="17" hidden="1">'Attach 12'!$A$1:$E$19</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15'!$A$1:$E$88</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5" hidden="1">'Attach 18 SP'!$A$7:$I$157</definedName>
    <definedName name="Z_869B0F9C_77A4_468D_A350_EA35CAE357D9_.wvu.PrintArea" localSheetId="26" hidden="1">'Attach 19'!$A$1:$E$31</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5'!$A$1:$E$102</definedName>
    <definedName name="Z_869B0F9C_77A4_468D_A350_EA35CAE357D9_.wvu.PrintArea" localSheetId="11" hidden="1">'Attach 5A'!$A$1:$E$68</definedName>
    <definedName name="Z_869B0F9C_77A4_468D_A350_EA35CAE357D9_.wvu.PrintArea" localSheetId="12" hidden="1">'Attach 6'!$A$1:$E$31</definedName>
    <definedName name="Z_869B0F9C_77A4_468D_A350_EA35CAE357D9_.wvu.PrintArea" localSheetId="13" hidden="1">'Attach 7'!$A$1:$E$24</definedName>
    <definedName name="Z_869B0F9C_77A4_468D_A350_EA35CAE357D9_.wvu.PrintArea" localSheetId="14" hidden="1">'Attach 9'!$A$1:$F$51</definedName>
    <definedName name="Z_869B0F9C_77A4_468D_A350_EA35CAE357D9_.wvu.PrintArea" localSheetId="6" hidden="1">'Attach-3 (QR)'!$A$1:$H$133</definedName>
    <definedName name="Z_869B0F9C_77A4_468D_A350_EA35CAE357D9_.wvu.PrintArea" localSheetId="4" hidden="1">'Attach-3 (QR)_old'!$A$1:$J$407</definedName>
    <definedName name="Z_869B0F9C_77A4_468D_A350_EA35CAE357D9_.wvu.PrintArea" localSheetId="27" hidden="1">'Bid Form 1st Envelope '!$A$1:$J$117</definedName>
    <definedName name="Z_869B0F9C_77A4_468D_A350_EA35CAE357D9_.wvu.PrintArea" localSheetId="1" hidden="1">Cover!$A$1:$F$28</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15'!$16:$21</definedName>
    <definedName name="Z_869B0F9C_77A4_468D_A350_EA35CAE357D9_.wvu.Rows" localSheetId="23" hidden="1">'Attach 17'!$26:$26,'Attach 17'!$32:$209</definedName>
    <definedName name="Z_869B0F9C_77A4_468D_A350_EA35CAE357D9_.wvu.Rows" localSheetId="25" hidden="1">'Attach 18 SP'!$149:$153</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9'!$26:$28</definedName>
    <definedName name="Z_869B0F9C_77A4_468D_A350_EA35CAE357D9_.wvu.Rows" localSheetId="6" hidden="1">'Attach-3 (QR)'!$19:$23,'Attach-3 (QR)'!$25:$25,'Attach-3 (QR)'!$35:$35,'Attach-3 (QR)'!$94:$94,'Attach-3 (QR)'!#REF!,'Attach-3 (QR)'!$102:$102</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27" hidden="1">'Bid Form 1st Envelope '!$22:$23,'Bid Form 1st Envelope '!$28:$29,'Bid Form 1st Envelope '!$101:$101,'Bid Form 1st Envelope '!$104:$105</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10'!$A$1:$E$23</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15'!$A$1:$E$88</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5'!$A$1:$E$28</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9'!$A$1:$D$52</definedName>
    <definedName name="Z_8E3ED18F_7B8F_4A1C_969D_A70DC3B696C3_.wvu.PrintArea" localSheetId="27" hidden="1">'Bid Form 1st Envelope '!$A$1:$F$118</definedName>
    <definedName name="Z_8E3ED18F_7B8F_4A1C_969D_A70DC3B696C3_.wvu.PrintTitles" localSheetId="14" hidden="1">'Attach 9'!$18:$18</definedName>
    <definedName name="Z_8E3ED18F_7B8F_4A1C_969D_A70DC3B696C3_.wvu.Rows" localSheetId="21" hidden="1">'Attach 15'!#REF!</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10'!$A$1:$E$23</definedName>
    <definedName name="Z_8E7B022F_1113_4BA2_B2BA_8EDBE02A2557_.wvu.PrintArea" localSheetId="16" hidden="1">'Attach 11'!$A$1:$E$85</definedName>
    <definedName name="Z_8E7B022F_1113_4BA2_B2BA_8EDBE02A2557_.wvu.PrintArea" localSheetId="17" hidden="1">'Attach 12'!$A$1:$E$19</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15'!$A$1:$E$89</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5'!$A$1:$E$103</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9'!$A$1:$D$52</definedName>
    <definedName name="Z_8E7B022F_1113_4BA2_B2BA_8EDBE02A2557_.wvu.PrintArea" localSheetId="27" hidden="1">'Bid Form 1st Envelope '!$A$1:$F$118</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10'!$A$1:$E$23</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15'!$A$1:$E$88</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5'!$A$1:$E$28</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9'!$A$1:$D$52</definedName>
    <definedName name="Z_97C0FC0E_800C_45C9_895E_E91A3F1ADBA4_.wvu.PrintArea" localSheetId="27" hidden="1">'Bid Form 1st Envelope '!$A$1:$F$118</definedName>
    <definedName name="Z_97C0FC0E_800C_45C9_895E_E91A3F1ADBA4_.wvu.PrintTitles" localSheetId="14" hidden="1">'Attach 9'!$18:$18</definedName>
    <definedName name="Z_97C0FC0E_800C_45C9_895E_E91A3F1ADBA4_.wvu.Rows" localSheetId="21" hidden="1">'Attach 15'!#REF!</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F8CD454_46B1_47B9_9F5F_73ED69AC40D4_.wvu.Cols" localSheetId="6" hidden="1">'Attach-3 (QR)'!#REF!</definedName>
    <definedName name="Z_9F8CD454_46B1_47B9_9F5F_73ED69AC40D4_.wvu.Cols" localSheetId="4" hidden="1">'Attach-3 (QR)_old'!$M:$O</definedName>
    <definedName name="Z_9F8CD454_46B1_47B9_9F5F_73ED69AC40D4_.wvu.PrintArea" localSheetId="6" hidden="1">'Attach-3 (QR)'!$A$1:$H$133</definedName>
    <definedName name="Z_9F8CD454_46B1_47B9_9F5F_73ED69AC40D4_.wvu.PrintArea" localSheetId="4" hidden="1">'Attach-3 (QR)_old'!$A$1:$H$407</definedName>
    <definedName name="Z_9F8CD454_46B1_47B9_9F5F_73ED69AC40D4_.wvu.Rows" localSheetId="6" hidden="1">'Attach-3 (QR)'!#REF!,'Attach-3 (QR)'!#REF!,'Attach-3 (QR)'!#REF!,'Attach-3 (QR)'!#REF!,'Attach-3 (QR)'!#REF!,'Attach-3 (QR)'!$94:$94,'Attach-3 (QR)'!#REF!,'Attach-3 (QR)'!#REF!,'Attach-3 (QR)'!#REF!</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(QR)'!#REF!</definedName>
    <definedName name="Z_A317F5C2_E44F_4A46_8833_2AE6CAE06F6E_.wvu.Cols" localSheetId="4" hidden="1">'Attach-3 (QR)_old'!$M:$O</definedName>
    <definedName name="Z_A317F5C2_E44F_4A46_8833_2AE6CAE06F6E_.wvu.PrintArea" localSheetId="6" hidden="1">'Attach-3 (QR)'!$A$1:$H$133</definedName>
    <definedName name="Z_A317F5C2_E44F_4A46_8833_2AE6CAE06F6E_.wvu.PrintArea" localSheetId="4" hidden="1">'Attach-3 (QR)_old'!$A$1:$H$407</definedName>
    <definedName name="Z_A317F5C2_E44F_4A46_8833_2AE6CAE06F6E_.wvu.Rows" localSheetId="6" hidden="1">'Attach-3 (QR)'!#REF!,'Attach-3 (QR)'!#REF!,'Attach-3 (QR)'!#REF!,'Attach-3 (QR)'!#REF!</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10'!$A$1:$E$24</definedName>
    <definedName name="Z_A3F641DF_CF1D_48E3_AFDC_E52726A449CB_.wvu.PrintArea" localSheetId="16" hidden="1">'Attach 11'!$A$1:$E$85</definedName>
    <definedName name="Z_A3F641DF_CF1D_48E3_AFDC_E52726A449CB_.wvu.PrintArea" localSheetId="17" hidden="1">'Attach 12'!$A$1:$E$19</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15'!$A$1:$E$90</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5'!$A$1:$E$28</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9'!$A$1:$D$52</definedName>
    <definedName name="Z_A3F641DF_CF1D_48E3_AFDC_E52726A449CB_.wvu.PrintArea" localSheetId="27" hidden="1">'Bid Form 1st Envelope '!$A$1:$F$118</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27"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10'!$A$1:$F$18</definedName>
    <definedName name="Z_A8583C01_5E6A_4469_ADCA_440E12AA8084_.wvu.PrintArea" localSheetId="16" hidden="1">'Attach 11'!$A$1:$E$86</definedName>
    <definedName name="Z_A8583C01_5E6A_4469_ADCA_440E12AA8084_.wvu.PrintArea" localSheetId="17" hidden="1">'Attach 12'!$A$1:$E$19</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15'!$A$1:$E$88</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5'!$A$1:$E$29</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9'!$A$1:$F$51</definedName>
    <definedName name="Z_A8583C01_5E6A_4469_ADCA_440E12AA8084_.wvu.PrintArea" localSheetId="4" hidden="1">'Attach-3 (QR)_old'!$A$1:$I$407</definedName>
    <definedName name="Z_A8583C01_5E6A_4469_ADCA_440E12AA8084_.wvu.PrintArea" localSheetId="27" hidden="1">'Bid Form 1st Envelope '!$A$1:$J$117</definedName>
    <definedName name="Z_A8583C01_5E6A_4469_ADCA_440E12AA8084_.wvu.PrintArea" localSheetId="1" hidden="1">Cover!$A$1:$F$28</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15'!#REF!</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7" hidden="1">'Bid Form 1st Envelope '!$28:$29,'Bid Form 1st Envelope '!$101:$101,'Bid Form 1st Envelope '!$104:$105</definedName>
    <definedName name="Z_A8583C01_5E6A_4469_ADCA_440E12AA8084_.wvu.Rows" localSheetId="2" hidden="1">'Names of Bidder'!$7:$7,'Names of Bidder'!$23:$26,'Names of Bidder'!$28:$31</definedName>
    <definedName name="Z_AF19F13B_761B_48FB_A70F_9439A4D7530B_.wvu.Cols" localSheetId="6" hidden="1">'Attach-3 (QR)'!#REF!</definedName>
    <definedName name="Z_AF19F13B_761B_48FB_A70F_9439A4D7530B_.wvu.Cols" localSheetId="4" hidden="1">'Attach-3 (QR)_old'!$M:$O</definedName>
    <definedName name="Z_AF19F13B_761B_48FB_A70F_9439A4D7530B_.wvu.PrintArea" localSheetId="6" hidden="1">'Attach-3 (QR)'!$A$1:$H$133</definedName>
    <definedName name="Z_AF19F13B_761B_48FB_A70F_9439A4D7530B_.wvu.PrintArea" localSheetId="4" hidden="1">'Attach-3 (QR)_old'!$A$1:$H$407</definedName>
    <definedName name="Z_AF19F13B_761B_48FB_A70F_9439A4D7530B_.wvu.Rows" localSheetId="6" hidden="1">'Attach-3 (QR)'!#REF!,'Attach-3 (QR)'!#REF!,'Attach-3 (QR)'!#REF!,'Attach-3 (QR)'!#REF!,'Attach-3 (QR)'!#REF!,'Attach-3 (QR)'!#REF!,'Attach-3 (QR)'!#REF!</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12'!$A$1:$E$19</definedName>
    <definedName name="Z_B7A16C2F_5026_4C0C_BBB1_23B0149C8FB9_.wvu.PrintArea" localSheetId="2" hidden="1">'Names of Bidder'!$B$1:$G$38</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B9DDBA10_9BB0_4D91_9619_C113F75B2489_.wvu.Cols" localSheetId="4" hidden="1">'Attach-3 (QR)_old'!$J:$AB</definedName>
    <definedName name="Z_B9DDBA10_9BB0_4D91_9619_C113F75B2489_.wvu.Cols" localSheetId="27"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10'!$A$1:$F$18</definedName>
    <definedName name="Z_B9DDBA10_9BB0_4D91_9619_C113F75B2489_.wvu.PrintArea" localSheetId="16" hidden="1">'Attach 11'!$A$1:$E$86</definedName>
    <definedName name="Z_B9DDBA10_9BB0_4D91_9619_C113F75B2489_.wvu.PrintArea" localSheetId="17" hidden="1">'Attach 12'!$A$1:$E$19</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15'!$A$1:$E$88</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5'!$A$1:$E$102</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9'!$A$1:$F$51</definedName>
    <definedName name="Z_B9DDBA10_9BB0_4D91_9619_C113F75B2489_.wvu.PrintArea" localSheetId="6" hidden="1">'Attach-3 (QR)'!$A$1:$H$133</definedName>
    <definedName name="Z_B9DDBA10_9BB0_4D91_9619_C113F75B2489_.wvu.PrintArea" localSheetId="4" hidden="1">'Attach-3 (QR)_old'!$A$1:$J$407</definedName>
    <definedName name="Z_B9DDBA10_9BB0_4D91_9619_C113F75B2489_.wvu.PrintArea" localSheetId="27" hidden="1">'Bid Form 1st Envelope '!$A$1:$J$117</definedName>
    <definedName name="Z_B9DDBA10_9BB0_4D91_9619_C113F75B2489_.wvu.PrintArea" localSheetId="1" hidden="1">Cover!$A$1:$F$28</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1" hidden="1">'Attach 15'!$16:$21</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9'!$26:$28</definedName>
    <definedName name="Z_B9DDBA10_9BB0_4D91_9619_C113F75B2489_.wvu.Rows" localSheetId="6" hidden="1">'Attach-3 (QR)'!$19:$23,'Attach-3 (QR)'!$25:$25,'Attach-3 (QR)'!$35:$35,'Attach-3 (QR)'!$94:$94</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27" hidden="1">'Bid Form 1st Envelope '!$22:$23,'Bid Form 1st Envelope '!$28:$29,'Bid Form 1st Envelope '!$101:$101,'Bid Form 1st Envelope '!$104:$105</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12'!$A$1:$E$19</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10'!$A$1:$E$23</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15'!$A$1:$E$88</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5'!$A$1:$E$28</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9'!$A$1:$D$52</definedName>
    <definedName name="Z_C5EDD9E3_0801_4479_8600_A80B0FCFDF0B_.wvu.PrintArea" localSheetId="27" hidden="1">'Bid Form 1st Envelope '!$A$1:$F$118</definedName>
    <definedName name="Z_C5EDD9E3_0801_4479_8600_A80B0FCFDF0B_.wvu.PrintTitles" localSheetId="14" hidden="1">'Attach 9'!$18:$18</definedName>
    <definedName name="Z_C5EDD9E3_0801_4479_8600_A80B0FCFDF0B_.wvu.Rows" localSheetId="21" hidden="1">'Attach 15'!#REF!</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(QR)'!#REF!</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(QR)'!$A$1:$H$133</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10'!$A$1:$E$23</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15'!$A$1:$E$88</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5'!$A$1:$E$28</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9'!$A$1:$D$51</definedName>
    <definedName name="Z_CB7992C9_ABA5_4C7D_8C49_1E1D8E8875C7_.wvu.PrintArea" localSheetId="27" hidden="1">'Bid Form 1st Envelope '!$A$1:$F$118</definedName>
    <definedName name="Z_CB7992C9_ABA5_4C7D_8C49_1E1D8E8875C7_.wvu.PrintTitles" localSheetId="14" hidden="1">'Attach 9'!$18:$18</definedName>
    <definedName name="Z_CB7992C9_ABA5_4C7D_8C49_1E1D8E8875C7_.wvu.Rows" localSheetId="21" hidden="1">'Attach 15'!#REF!</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10'!$A$1:$E$23</definedName>
    <definedName name="Z_CD4CA1A8_824A_452F_BDBA_32A47C1B3013_.wvu.PrintArea" localSheetId="16" hidden="1">'Attach 11'!$A$1:$E$85</definedName>
    <definedName name="Z_CD4CA1A8_824A_452F_BDBA_32A47C1B3013_.wvu.PrintArea" localSheetId="17" hidden="1">'Attach 12'!$A$1:$E$19</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15'!$A$1:$E$89</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5'!$A$1:$E$103</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9'!$A$1:$D$52</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15'!#REF!</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DF7C778_C53B_45C7_952D_968F867FB204_.wvu.Cols" localSheetId="4" hidden="1">'Attach-3 (QR)_old'!$J:$AB</definedName>
    <definedName name="Z_CDF7C778_C53B_45C7_952D_968F867FB204_.wvu.Cols" localSheetId="27"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10'!$A$1:$F$18</definedName>
    <definedName name="Z_CDF7C778_C53B_45C7_952D_968F867FB204_.wvu.PrintArea" localSheetId="16" hidden="1">'Attach 11'!$A$1:$E$86</definedName>
    <definedName name="Z_CDF7C778_C53B_45C7_952D_968F867FB204_.wvu.PrintArea" localSheetId="17" hidden="1">'Attach 12'!$A$1:$F$19</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15'!$A$1:$E$88</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5'!$A$1:$E$29</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9'!$A$1:$F$51</definedName>
    <definedName name="Z_CDF7C778_C53B_45C7_952D_968F867FB204_.wvu.PrintArea" localSheetId="6" hidden="1">'Attach-3 (QR)'!$A$1:$H$133</definedName>
    <definedName name="Z_CDF7C778_C53B_45C7_952D_968F867FB204_.wvu.PrintArea" localSheetId="4" hidden="1">'Attach-3 (QR)_old'!$A$1:$J$407</definedName>
    <definedName name="Z_CDF7C778_C53B_45C7_952D_968F867FB204_.wvu.PrintArea" localSheetId="27" hidden="1">'Bid Form 1st Envelope '!$A$1:$J$117</definedName>
    <definedName name="Z_CDF7C778_C53B_45C7_952D_968F867FB204_.wvu.PrintArea" localSheetId="1" hidden="1">Cover!$A$1:$F$28</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15'!#REF!</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9'!$26:$28</definedName>
    <definedName name="Z_CDF7C778_C53B_45C7_952D_968F867FB204_.wvu.Rows" localSheetId="6" hidden="1">'Attach-3 (QR)'!$19:$23,'Attach-3 (QR)'!$25:$25,'Attach-3 (QR)'!$35:$35,'Attach-3 (QR)'!#REF!,'Attach-3 (QR)'!#REF!,'Attach-3 (QR)'!#REF!,'Attach-3 (QR)'!$94:$94,'Attach-3 (QR)'!#REF!</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7" hidden="1">'Bid Form 1st Envelope '!$28:$29,'Bid Form 1st Envelope '!$101:$101,'Bid Form 1st Envelope '!$104:$105</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12'!$A$1:$E$19</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(QR)'!#REF!</definedName>
    <definedName name="Z_D5994A17_2357_4B78_B667_DDB5D94B6FD1_.wvu.Cols" localSheetId="4" hidden="1">'Attach-3 (QR)_old'!$M:$O</definedName>
    <definedName name="Z_D5994A17_2357_4B78_B667_DDB5D94B6FD1_.wvu.PrintArea" localSheetId="6" hidden="1">'Attach-3 (QR)'!$A$1:$H$133</definedName>
    <definedName name="Z_D5994A17_2357_4B78_B667_DDB5D94B6FD1_.wvu.PrintArea" localSheetId="4" hidden="1">'Attach-3 (QR)_old'!$A$1:$H$407</definedName>
    <definedName name="Z_D5994A17_2357_4B78_B667_DDB5D94B6FD1_.wvu.Rows" localSheetId="6" hidden="1">'Attach-3 (QR)'!#REF!,'Attach-3 (QR)'!#REF!,'Attach-3 (QR)'!#REF!,'Attach-3 (QR)'!#REF!</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10'!$A$1:$E$23</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15'!$A$1:$E$88</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5'!$A$1:$E$28</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9'!$A$1:$D$52</definedName>
    <definedName name="Z_DC28ED1E_3E35_4094_9C2B_5C0A1C1D459C_.wvu.PrintArea" localSheetId="27" hidden="1">'Bid Form 1st Envelope '!$A$1:$F$118</definedName>
    <definedName name="Z_DC28ED1E_3E35_4094_9C2B_5C0A1C1D459C_.wvu.PrintTitles" localSheetId="14" hidden="1">'Attach 9'!$18:$18</definedName>
    <definedName name="Z_DC28ED1E_3E35_4094_9C2B_5C0A1C1D459C_.wvu.Rows" localSheetId="21" hidden="1">'Attach 15'!#REF!</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10'!$A$1:$E$23</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15'!$A$1:$E$88</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5'!$A$1:$E$28</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9'!$A$1:$D$51</definedName>
    <definedName name="Z_E51D3662_FFCE_4FD6_A590_7DDC9E38C41F_.wvu.PrintArea" localSheetId="27" hidden="1">'Bid Form 1st Envelope '!$A$1:$F$118</definedName>
    <definedName name="Z_E51D3662_FFCE_4FD6_A590_7DDC9E38C41F_.wvu.PrintTitles" localSheetId="14" hidden="1">'Attach 9'!$18:$18</definedName>
    <definedName name="Z_E51D3662_FFCE_4FD6_A590_7DDC9E38C41F_.wvu.Rows" localSheetId="21" hidden="1">'Attach 15'!#REF!</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(QR)'!#REF!</definedName>
    <definedName name="Z_EB6D706F_EAFA_4638_9794_291A4840DB97_.wvu.Cols" localSheetId="4" hidden="1">'Attach-3 (QR)_old'!$J:$P</definedName>
    <definedName name="Z_EB6D706F_EAFA_4638_9794_291A4840DB97_.wvu.PrintArea" localSheetId="6" hidden="1">'Attach-3 (QR)'!$A$1:$H$133</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(QR)'!#REF!,'Attach-3 (QR)'!$94:$94,'Attach-3 (QR)'!#REF!</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(QR)'!#REF!,'Attach-3 (QR)'!#REF!</definedName>
    <definedName name="Z_EBAEADC8_DFAF_4DD1_92A4_0349F1C8EBDD_.wvu.Cols" localSheetId="4" hidden="1">'Attach-3 (QR)_old'!$I:$I,'Attach-3 (QR)_old'!$K:$M</definedName>
    <definedName name="Z_EBAEADC8_DFAF_4DD1_92A4_0349F1C8EBDD_.wvu.PrintArea" localSheetId="6" hidden="1">'Attach-3 (QR)'!$A$1:$H$133</definedName>
    <definedName name="Z_EBAEADC8_DFAF_4DD1_92A4_0349F1C8EBDD_.wvu.PrintArea" localSheetId="4" hidden="1">'Attach-3 (QR)_old'!$A$1:$H$407</definedName>
    <definedName name="Z_ECEBABD0_566A_41C4_AA9A_38EA30EFEDA8_.wvu.PrintArea" localSheetId="15" hidden="1">'Attach 10'!$A$1:$E$23</definedName>
    <definedName name="Z_ECEBABD0_566A_41C4_AA9A_38EA30EFEDA8_.wvu.PrintArea" localSheetId="16" hidden="1">'Attach 11'!$A$1:$E$85</definedName>
    <definedName name="Z_ECEBABD0_566A_41C4_AA9A_38EA30EFEDA8_.wvu.PrintArea" localSheetId="17" hidden="1">'Attach 12'!$A$1:$E$19</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15'!$A$1:$E$89</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5'!$A$1:$E$104</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9'!$A$1:$D$52</definedName>
    <definedName name="Z_ECEBABD0_566A_41C4_AA9A_38EA30EFEDA8_.wvu.PrintArea" localSheetId="27" hidden="1">'Bid Form 1st Envelope '!$A$1:$F$118</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F0C5A243_1ADF_42BF_85A0_B6506A13618B_.wvu.Cols" localSheetId="4" hidden="1">'Attach-3 (QR)_old'!$J:$AB</definedName>
    <definedName name="Z_F0C5A243_1ADF_42BF_85A0_B6506A13618B_.wvu.Cols" localSheetId="27"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10'!$A$1:$F$18</definedName>
    <definedName name="Z_F0C5A243_1ADF_42BF_85A0_B6506A13618B_.wvu.PrintArea" localSheetId="16" hidden="1">'Attach 11'!$A$1:$E$86</definedName>
    <definedName name="Z_F0C5A243_1ADF_42BF_85A0_B6506A13618B_.wvu.PrintArea" localSheetId="17" hidden="1">'Attach 12'!$A$1:$E$19</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15'!$A$1:$E$88</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6" hidden="1">'Attach 19'!$A$1:$E$31</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5'!$A$1:$E$29</definedName>
    <definedName name="Z_F0C5A243_1ADF_42BF_85A0_B6506A13618B_.wvu.PrintArea" localSheetId="11" hidden="1">'Attach 5A'!$A$1:$E$73</definedName>
    <definedName name="Z_F0C5A243_1ADF_42BF_85A0_B6506A13618B_.wvu.PrintArea" localSheetId="12" hidden="1">'Attach 6'!$A$1:$E$28</definedName>
    <definedName name="Z_F0C5A243_1ADF_42BF_85A0_B6506A13618B_.wvu.PrintArea" localSheetId="13" hidden="1">'Attach 7'!$A$1:$E$24</definedName>
    <definedName name="Z_F0C5A243_1ADF_42BF_85A0_B6506A13618B_.wvu.PrintArea" localSheetId="14" hidden="1">'Attach 9'!$A$1:$F$51</definedName>
    <definedName name="Z_F0C5A243_1ADF_42BF_85A0_B6506A13618B_.wvu.PrintArea" localSheetId="6" hidden="1">'Attach-3 (QR)'!$A$1:$H$133</definedName>
    <definedName name="Z_F0C5A243_1ADF_42BF_85A0_B6506A13618B_.wvu.PrintArea" localSheetId="4" hidden="1">'Attach-3 (QR)_old'!$A$1:$J$407</definedName>
    <definedName name="Z_F0C5A243_1ADF_42BF_85A0_B6506A13618B_.wvu.PrintArea" localSheetId="27" hidden="1">'Bid Form 1st Envelope '!$A$1:$J$117</definedName>
    <definedName name="Z_F0C5A243_1ADF_42BF_85A0_B6506A13618B_.wvu.PrintArea" localSheetId="1" hidden="1">Cover!$A$1:$F$28</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15'!#REF!</definedName>
    <definedName name="Z_F0C5A243_1ADF_42BF_85A0_B6506A13618B_.wvu.Rows" localSheetId="23" hidden="1">'Attach 17'!$26:$26,'Attach 17'!$32:$209</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9'!$26:$28</definedName>
    <definedName name="Z_F0C5A243_1ADF_42BF_85A0_B6506A13618B_.wvu.Rows" localSheetId="6" hidden="1">'Attach-3 (QR)'!$19:$23,'Attach-3 (QR)'!$25:$25,'Attach-3 (QR)'!$35:$35,'Attach-3 (QR)'!#REF!,'Attach-3 (QR)'!#REF!,'Attach-3 (QR)'!#REF!,'Attach-3 (QR)'!$94:$94,'Attach-3 (QR)'!#REF!,'Attach-3 (QR)'!$102:$102,'Attach-3 (QR)'!#REF!</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7" hidden="1">'Bid Form 1st Envelope '!$28:$29,'Bid Form 1st Envelope '!$101:$101,'Bid Form 1st Envelope '!$104:$105</definedName>
    <definedName name="Z_F0C5A243_1ADF_42BF_85A0_B6506A13618B_.wvu.Rows" localSheetId="2" hidden="1">'Names of Bidder'!$6:$7,'Names of Bidder'!$23:$26,'Names of Bidder'!$28:$31</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F8DC905B_04E9_41D7_B695_0DB8D092215B_.wvu.Cols" localSheetId="4" hidden="1">'Attach-3 (QR)_old'!$J:$AB</definedName>
    <definedName name="Z_F8DC905B_04E9_41D7_B695_0DB8D092215B_.wvu.Cols" localSheetId="27"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10'!$A$1:$F$18</definedName>
    <definedName name="Z_F8DC905B_04E9_41D7_B695_0DB8D092215B_.wvu.PrintArea" localSheetId="16" hidden="1">'Attach 11'!$A$1:$E$86</definedName>
    <definedName name="Z_F8DC905B_04E9_41D7_B695_0DB8D092215B_.wvu.PrintArea" localSheetId="17" hidden="1">'Attach 12'!$A$1:$E$19</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15'!$A$1:$E$88</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5'!$A$1:$E$29</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9'!$A$1:$F$51</definedName>
    <definedName name="Z_F8DC905B_04E9_41D7_B695_0DB8D092215B_.wvu.PrintArea" localSheetId="6" hidden="1">'Attach-3 (QR)'!$A$1:$H$133</definedName>
    <definedName name="Z_F8DC905B_04E9_41D7_B695_0DB8D092215B_.wvu.PrintArea" localSheetId="4" hidden="1">'Attach-3 (QR)_old'!$A$1:$J$407</definedName>
    <definedName name="Z_F8DC905B_04E9_41D7_B695_0DB8D092215B_.wvu.PrintArea" localSheetId="27" hidden="1">'Bid Form 1st Envelope '!$A$1:$J$117</definedName>
    <definedName name="Z_F8DC905B_04E9_41D7_B695_0DB8D092215B_.wvu.PrintArea" localSheetId="1" hidden="1">Cover!$A$1:$F$28</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15'!#REF!</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(QR)'!#REF!,'Attach-3 (QR)'!$94:$94,'Attach-3 (QR)'!#REF!</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7" hidden="1">'Bid Form 1st Envelope '!$28:$29,'Bid Form 1st Envelope '!$101:$101,'Bid Form 1st Envelope '!$104:$105</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10'!$A$1:$E$23</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15'!$A$1:$E$88</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5'!$A$1:$E$28</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9'!$A$1:$D$52</definedName>
    <definedName name="Z_F9FE2C60_2849_4C32_B532_2B1A89FFA9CD_.wvu.PrintArea" localSheetId="27" hidden="1">'Bid Form 1st Envelope '!$A$1:$F$118</definedName>
    <definedName name="Z_F9FE2C60_2849_4C32_B532_2B1A89FFA9CD_.wvu.PrintTitles" localSheetId="14" hidden="1">'Attach 9'!$18:$18</definedName>
    <definedName name="Z_F9FE2C60_2849_4C32_B532_2B1A89FFA9CD_.wvu.Rows" localSheetId="21" hidden="1">'Attach 15'!#REF!</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10'!$A$1:$E$23</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15'!$A$1:$E$88</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5'!$A$1:$E$28</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9'!$A$1:$D$52</definedName>
    <definedName name="Z_FE4EC9C4_31B9_4D40_8323_5B16C3BC840F_.wvu.PrintArea" localSheetId="27" hidden="1">'Bid Form 1st Envelope '!$A$1:$F$118</definedName>
    <definedName name="Z_FE4EC9C4_31B9_4D40_8323_5B16C3BC840F_.wvu.PrintTitles" localSheetId="14" hidden="1">'Attach 9'!$18:$18</definedName>
    <definedName name="Z_FE4EC9C4_31B9_4D40_8323_5B16C3BC840F_.wvu.Rows" localSheetId="21" hidden="1">'Attach 15'!#REF!</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9"/>
  <customWorkbookViews>
    <customWorkbookView name="Rakesh Kumar Dadarwal {राकेश कुमार दादरवाल} - Personal View" guid="{45D87BB2-ECBF-4FD9-AB44-4B5F10036733}" mergeInterval="0" personalView="1" maximized="1" xWindow="-8" yWindow="-8" windowWidth="1936" windowHeight="1056" tabRatio="942" activeSheetId="11"/>
    <customWorkbookView name="Samrat Jain {Samrat Jain} - Personal View" guid="{B9DDBA10-9BB0-4D91-9619-C113F75B2489}" mergeInterval="0" personalView="1" maximized="1" xWindow="-8" yWindow="-8" windowWidth="1936" windowHeight="1056" tabRatio="661" activeSheetId="2" showComments="commIndAndComment"/>
    <customWorkbookView name="D Lucius {डी. लूसियस} - Personal View" guid="{5D67CA2D-8BB3-4F00-894F-4872C1BBE88F}" mergeInterval="0" personalView="1" maximized="1" windowWidth="1916" windowHeight="854" tabRatio="942" activeSheetId="28"/>
    <customWorkbookView name="Atul Kumar Singh {अतुल कुमार सिंह} - Personal View" guid="{F0C5A243-1ADF-42BF-85A0-B6506A13618B}" mergeInterval="0" personalView="1" maximized="1" windowWidth="1276" windowHeight="846" tabRatio="942" activeSheetId="28"/>
    <customWorkbookView name="Neelam Singh {नीलम सिंह} - Personal View" guid="{067EF7EF-2552-42C0-8B2F-9338A16B73EB}" mergeInterval="0" personalView="1" maximized="1" windowWidth="1276" windowHeight="798" tabRatio="942" activeSheetId="3"/>
    <customWorkbookView name="Rahul {Rahul} - Personal View" guid="{F8DC905B-04E9-41D7-B695-0DB8D092215B}" mergeInterval="0" personalView="1" maximized="1" windowWidth="1916" windowHeight="814" tabRatio="942" activeSheetId="28" showComments="commIndAndComment"/>
    <customWorkbookView name="60001714 - Personal View" guid="{3836A67F-51F8-4B52-B51D-937DC398CD1F}" mergeInterval="0" personalView="1" maximized="1" windowWidth="958" windowHeight="809" tabRatio="942" activeSheetId="28"/>
    <customWorkbookView name="Prashanth Kumar Gade {प्रशांत जि} - Personal View" guid="{A8583C01-5E6A-4469-ADCA-440E12AA8084}" mergeInterval="0" personalView="1" maximized="1" windowWidth="1916" windowHeight="774" tabRatio="961" activeSheetId="28" showComments="commIndAndComment"/>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5"/>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4"/>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4"/>
    <customWorkbookView name="60002881 - Personal View" guid="{C5EDD9E3-0801-4479-8600-A80B0FCFDF0B}" mergeInterval="0" personalView="1" maximized="1" xWindow="1" yWindow="1" windowWidth="1362" windowHeight="538" tabRatio="849" activeSheetId="21"/>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5"/>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27"/>
    <customWorkbookView name="Ram Lal - Personal View" guid="{CDF7C778-C53B-45C7-952D-968F867FB204}" mergeInterval="0" personalView="1" maximized="1" windowWidth="1362" windowHeight="542" tabRatio="942" activeSheetId="23"/>
    <customWorkbookView name="Charanya Ambati {चरण्या अंबटि} - Personal View" guid="{27CB7082-4FAB-46F1-8968-11E3E4A629B2}" mergeInterval="0" personalView="1" maximized="1" windowWidth="1916" windowHeight="803" tabRatio="942" activeSheetId="2"/>
    <customWorkbookView name="RAHUL MENDHE - Personal View" guid="{273BBCBD-8F12-4445-A7CA-FDA7C67AE3D5}" mergeInterval="0" personalView="1" xWindow="2" yWindow="2" windowWidth="1364" windowHeight="726" tabRatio="961" activeSheetId="28"/>
    <customWorkbookView name="Rahul Mendhe {Rahul Mendhe} - Personal View" guid="{5476C51C-4037-4B28-A818-10D7CDF0C66A}" mergeInterval="0" personalView="1" maximized="1" windowWidth="1916" windowHeight="734" tabRatio="961" activeSheetId="2" showComments="commIndAndComment"/>
    <customWorkbookView name="Samrat Jain - Personal View" guid="{696D4A13-5E44-4B16-B107-EB70ABB06CBE}" mergeInterval="0" personalView="1" maximized="1" xWindow="-11" yWindow="-11" windowWidth="1942" windowHeight="1042" tabRatio="961" activeSheetId="2"/>
    <customWorkbookView name="Ram Lal {Ram Lal} - Personal View" guid="{869B0F9C-77A4-468D-A350-EA35CAE357D9}" mergeInterval="0" personalView="1" maximized="1" xWindow="-8" yWindow="-8" windowWidth="1936" windowHeight="1056" tabRatio="942" activeSheetId="1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4" l="1"/>
  <c r="A16" i="15" s="1"/>
  <c r="B2" i="2"/>
  <c r="D11" i="11"/>
  <c r="A40" i="26"/>
  <c r="A39" i="26"/>
  <c r="F1" i="2"/>
  <c r="B55" i="28"/>
  <c r="B54" i="28"/>
  <c r="A48" i="26"/>
  <c r="A45" i="15"/>
  <c r="A43" i="26"/>
  <c r="A42" i="26"/>
  <c r="B89" i="28"/>
  <c r="B53" i="28"/>
  <c r="B52" i="28"/>
  <c r="B51" i="28"/>
  <c r="B50" i="28"/>
  <c r="B49" i="28"/>
  <c r="E97" i="7"/>
  <c r="D43" i="7"/>
  <c r="A50" i="21"/>
  <c r="A7" i="4"/>
  <c r="A7" i="25" s="1"/>
  <c r="B20" i="23"/>
  <c r="G11" i="23"/>
  <c r="G10" i="23"/>
  <c r="G9" i="23"/>
  <c r="A8" i="23"/>
  <c r="G7" i="23"/>
  <c r="Z2" i="23"/>
  <c r="B22" i="7"/>
  <c r="B21" i="7"/>
  <c r="B20" i="7"/>
  <c r="H11" i="7"/>
  <c r="H10" i="7"/>
  <c r="H9" i="7"/>
  <c r="A8" i="7"/>
  <c r="H7" i="7"/>
  <c r="G23" i="28"/>
  <c r="B17" i="28"/>
  <c r="B152" i="5"/>
  <c r="B10" i="4"/>
  <c r="B10" i="7"/>
  <c r="B11" i="4"/>
  <c r="B11" i="5" s="1"/>
  <c r="B12" i="4"/>
  <c r="B12" i="5" s="1"/>
  <c r="B9" i="4"/>
  <c r="B10" i="12" s="1"/>
  <c r="B11" i="7"/>
  <c r="B10" i="5"/>
  <c r="A38" i="21"/>
  <c r="A1" i="29"/>
  <c r="A8" i="29"/>
  <c r="B8" i="29"/>
  <c r="D8" i="29" s="1"/>
  <c r="A8" i="28"/>
  <c r="A9" i="28"/>
  <c r="A10" i="28"/>
  <c r="A11" i="28"/>
  <c r="A12" i="28"/>
  <c r="B15" i="28"/>
  <c r="B21" i="28"/>
  <c r="AD21" i="28"/>
  <c r="B24" i="28"/>
  <c r="AD24" i="28"/>
  <c r="B27" i="28"/>
  <c r="H28" i="28"/>
  <c r="H29" i="28"/>
  <c r="B30" i="28"/>
  <c r="B31" i="28"/>
  <c r="B32" i="28"/>
  <c r="B33" i="28"/>
  <c r="B34" i="28"/>
  <c r="B35" i="28"/>
  <c r="B36" i="28"/>
  <c r="B37" i="28"/>
  <c r="B38" i="28"/>
  <c r="B39" i="28"/>
  <c r="B40" i="28"/>
  <c r="B41" i="28"/>
  <c r="B42" i="28"/>
  <c r="B43" i="28"/>
  <c r="B44" i="28"/>
  <c r="B45" i="28"/>
  <c r="B46" i="28"/>
  <c r="B47" i="28"/>
  <c r="B48" i="28"/>
  <c r="A118" i="28"/>
  <c r="E1" i="27"/>
  <c r="E7" i="27"/>
  <c r="E8" i="27"/>
  <c r="E9" i="27"/>
  <c r="E10" i="27"/>
  <c r="E11" i="27"/>
  <c r="E1" i="25"/>
  <c r="E7" i="25"/>
  <c r="E8" i="25"/>
  <c r="E9" i="25"/>
  <c r="E10" i="25"/>
  <c r="E11" i="25"/>
  <c r="D1" i="24"/>
  <c r="E32" i="24"/>
  <c r="E60" i="24" s="1"/>
  <c r="Z2" i="24"/>
  <c r="D7" i="24"/>
  <c r="D38" i="24" s="1"/>
  <c r="D39" i="24"/>
  <c r="D9" i="24"/>
  <c r="D40" i="24" s="1"/>
  <c r="D10" i="24"/>
  <c r="D41" i="24"/>
  <c r="D11" i="24"/>
  <c r="D70" i="24"/>
  <c r="A38" i="24"/>
  <c r="A39" i="24"/>
  <c r="B40" i="24"/>
  <c r="B41" i="24"/>
  <c r="B42" i="24"/>
  <c r="B43" i="24"/>
  <c r="A66" i="24"/>
  <c r="A67" i="24"/>
  <c r="B68" i="24"/>
  <c r="B69" i="24"/>
  <c r="B70" i="24"/>
  <c r="B71" i="24"/>
  <c r="E1" i="22"/>
  <c r="A3" i="22"/>
  <c r="A3" i="23" s="1"/>
  <c r="E8" i="22"/>
  <c r="E9" i="22"/>
  <c r="E10" i="22"/>
  <c r="E11" i="22"/>
  <c r="E12" i="22"/>
  <c r="M36" i="22"/>
  <c r="E72" i="22"/>
  <c r="A39" i="21"/>
  <c r="A40" i="21"/>
  <c r="A41" i="21"/>
  <c r="A45" i="21"/>
  <c r="E1" i="20"/>
  <c r="E7" i="20"/>
  <c r="E8" i="20"/>
  <c r="E9" i="20"/>
  <c r="E10" i="20"/>
  <c r="E11" i="20"/>
  <c r="E1" i="19"/>
  <c r="E7" i="19"/>
  <c r="E8" i="19"/>
  <c r="E9" i="19"/>
  <c r="E10" i="19"/>
  <c r="E11" i="19"/>
  <c r="A7" i="18"/>
  <c r="D7" i="18"/>
  <c r="D9" i="18"/>
  <c r="D10" i="18"/>
  <c r="D11" i="18"/>
  <c r="D12" i="18"/>
  <c r="D1" i="17"/>
  <c r="E30" i="17"/>
  <c r="E58" i="17" s="1"/>
  <c r="D7" i="17"/>
  <c r="D36" i="17"/>
  <c r="D8" i="17"/>
  <c r="D37" i="17"/>
  <c r="D9" i="17"/>
  <c r="D66" i="17" s="1"/>
  <c r="D10" i="17"/>
  <c r="D67" i="17" s="1"/>
  <c r="D39" i="17"/>
  <c r="D11" i="17"/>
  <c r="D40" i="17"/>
  <c r="A36" i="17"/>
  <c r="A64" i="17"/>
  <c r="F1" i="16"/>
  <c r="E7" i="16"/>
  <c r="E8" i="16"/>
  <c r="E9" i="16"/>
  <c r="E10" i="16"/>
  <c r="E11" i="16"/>
  <c r="E1" i="14"/>
  <c r="E7" i="14"/>
  <c r="E8" i="14"/>
  <c r="E9" i="14"/>
  <c r="E10" i="14"/>
  <c r="E11" i="14"/>
  <c r="E1" i="13"/>
  <c r="E30" i="13"/>
  <c r="E7" i="13"/>
  <c r="E8" i="13"/>
  <c r="E9" i="13"/>
  <c r="E10" i="13"/>
  <c r="E11" i="13"/>
  <c r="A32" i="13"/>
  <c r="D8" i="12"/>
  <c r="A8" i="12"/>
  <c r="D10" i="12"/>
  <c r="D11" i="12"/>
  <c r="D12" i="12"/>
  <c r="E36" i="12"/>
  <c r="D1" i="11"/>
  <c r="E30" i="11"/>
  <c r="E67" i="11"/>
  <c r="D7" i="11"/>
  <c r="D8" i="11"/>
  <c r="D9" i="11"/>
  <c r="D10"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H26" i="8" s="1"/>
  <c r="A17" i="8" s="1"/>
  <c r="I23" i="8"/>
  <c r="H24" i="8"/>
  <c r="I24" i="8"/>
  <c r="H25" i="8"/>
  <c r="I25" i="8"/>
  <c r="F26" i="8"/>
  <c r="G26" i="8"/>
  <c r="E1" i="6"/>
  <c r="E7" i="6"/>
  <c r="E8" i="6"/>
  <c r="E9" i="6"/>
  <c r="E10" i="6"/>
  <c r="E11" i="6"/>
  <c r="A1" i="5"/>
  <c r="A3" i="5"/>
  <c r="A7" i="5"/>
  <c r="H7" i="5"/>
  <c r="A8" i="5"/>
  <c r="H8" i="5"/>
  <c r="H9" i="5"/>
  <c r="H10" i="5"/>
  <c r="H11" i="5"/>
  <c r="B13" i="5"/>
  <c r="B20" i="5"/>
  <c r="M20" i="5"/>
  <c r="B352" i="5"/>
  <c r="B21" i="5"/>
  <c r="M21" i="5"/>
  <c r="M198" i="5"/>
  <c r="B22" i="5"/>
  <c r="D42" i="5"/>
  <c r="N78" i="5"/>
  <c r="N79" i="5"/>
  <c r="E260" i="5"/>
  <c r="E296" i="5"/>
  <c r="C405" i="5"/>
  <c r="G405" i="5"/>
  <c r="C406" i="5"/>
  <c r="G406" i="5"/>
  <c r="A1" i="4"/>
  <c r="A1" i="7" s="1"/>
  <c r="E1" i="4"/>
  <c r="Z1" i="4"/>
  <c r="Z2" i="4"/>
  <c r="E19" i="4" s="1"/>
  <c r="B68" i="17" s="1"/>
  <c r="Z2" i="17"/>
  <c r="A8" i="4"/>
  <c r="A8" i="9" s="1"/>
  <c r="Z8" i="4"/>
  <c r="B10" i="24"/>
  <c r="B11" i="25"/>
  <c r="A14" i="4"/>
  <c r="B17" i="4"/>
  <c r="B38" i="17" s="1"/>
  <c r="B18" i="4"/>
  <c r="B39" i="17"/>
  <c r="B19" i="4"/>
  <c r="B40" i="17" s="1"/>
  <c r="B20" i="4"/>
  <c r="B41" i="17"/>
  <c r="H22" i="4"/>
  <c r="B24" i="4"/>
  <c r="B24" i="10" s="1"/>
  <c r="E24" i="4"/>
  <c r="G131" i="7" s="1"/>
  <c r="AA24" i="4"/>
  <c r="B25" i="4"/>
  <c r="C132" i="7" s="1"/>
  <c r="E25" i="4"/>
  <c r="F48" i="15" s="1"/>
  <c r="AA25" i="4"/>
  <c r="B1" i="3"/>
  <c r="B2" i="3"/>
  <c r="I6" i="3"/>
  <c r="J6" i="3"/>
  <c r="K88" i="28"/>
  <c r="AA6" i="3"/>
  <c r="B7" i="3"/>
  <c r="I15" i="3"/>
  <c r="J15" i="3" s="1"/>
  <c r="L15" i="3"/>
  <c r="J21" i="3"/>
  <c r="B23" i="3"/>
  <c r="B24" i="3"/>
  <c r="H36" i="3"/>
  <c r="B3" i="2"/>
  <c r="G132" i="7"/>
  <c r="F47" i="15"/>
  <c r="D67" i="24"/>
  <c r="D64" i="17"/>
  <c r="D42" i="24"/>
  <c r="A104" i="28"/>
  <c r="D68" i="17"/>
  <c r="I26" i="8"/>
  <c r="A18" i="8"/>
  <c r="D68" i="24"/>
  <c r="D66" i="24"/>
  <c r="A105" i="28"/>
  <c r="D65" i="17"/>
  <c r="A11" i="29"/>
  <c r="B11" i="29" s="1"/>
  <c r="D11" i="29" s="1"/>
  <c r="E17" i="4"/>
  <c r="B66" i="17"/>
  <c r="D69" i="24"/>
  <c r="A7" i="29"/>
  <c r="B7" i="29" s="1"/>
  <c r="D7" i="29" s="1"/>
  <c r="B260" i="5"/>
  <c r="B364" i="5" s="1"/>
  <c r="E20" i="4"/>
  <c r="B69" i="17"/>
  <c r="E18" i="4"/>
  <c r="B67" i="17" s="1"/>
  <c r="E16" i="4"/>
  <c r="A65" i="17"/>
  <c r="B16" i="4"/>
  <c r="A37" i="17"/>
  <c r="A7" i="6"/>
  <c r="A7" i="11"/>
  <c r="A7" i="8"/>
  <c r="B12" i="8"/>
  <c r="B10" i="8"/>
  <c r="D26" i="9"/>
  <c r="B10" i="9"/>
  <c r="B12" i="11"/>
  <c r="B10" i="11"/>
  <c r="D33" i="12"/>
  <c r="D71" i="12" s="1"/>
  <c r="B12" i="12"/>
  <c r="B12" i="13"/>
  <c r="B10" i="13"/>
  <c r="B12" i="17"/>
  <c r="B10" i="17"/>
  <c r="E17" i="18"/>
  <c r="E30" i="27"/>
  <c r="B11" i="27"/>
  <c r="A9" i="29"/>
  <c r="B9" i="29"/>
  <c r="D9" i="29" s="1"/>
  <c r="A6" i="29"/>
  <c r="B6" i="29" s="1"/>
  <c r="B296" i="5"/>
  <c r="B376" i="5" s="1"/>
  <c r="B12" i="6"/>
  <c r="B10" i="6"/>
  <c r="E25" i="10"/>
  <c r="B12" i="10"/>
  <c r="B10" i="10"/>
  <c r="B12" i="14"/>
  <c r="B10" i="14"/>
  <c r="B12" i="15"/>
  <c r="F16" i="16"/>
  <c r="B11" i="16"/>
  <c r="B11" i="18"/>
  <c r="E24" i="19"/>
  <c r="B11" i="19"/>
  <c r="E24" i="20"/>
  <c r="B11" i="20"/>
  <c r="E87" i="22"/>
  <c r="H95" i="23"/>
  <c r="B12" i="22"/>
  <c r="B11" i="23"/>
  <c r="D29" i="24"/>
  <c r="D57" i="24"/>
  <c r="D85" i="24"/>
  <c r="B11" i="24"/>
  <c r="E20" i="25"/>
  <c r="B10" i="25"/>
  <c r="A10" i="29"/>
  <c r="B10" i="29"/>
  <c r="D10" i="29"/>
  <c r="A4" i="29"/>
  <c r="E22" i="8"/>
  <c r="B11" i="8"/>
  <c r="D25" i="9"/>
  <c r="B11" i="9"/>
  <c r="E27" i="11"/>
  <c r="D64" i="11"/>
  <c r="D101" i="11"/>
  <c r="B11" i="11"/>
  <c r="B13" i="12"/>
  <c r="B11" i="12"/>
  <c r="E26" i="13"/>
  <c r="E49" i="13"/>
  <c r="B11" i="13"/>
  <c r="B11" i="15"/>
  <c r="B11" i="17"/>
  <c r="A9" i="22"/>
  <c r="B12" i="27"/>
  <c r="B10" i="27"/>
  <c r="E22" i="6"/>
  <c r="B11" i="6"/>
  <c r="E24" i="10"/>
  <c r="B11" i="10"/>
  <c r="E22" i="14"/>
  <c r="B11" i="14"/>
  <c r="B10" i="15"/>
  <c r="B12" i="16"/>
  <c r="B10" i="16"/>
  <c r="A8" i="16"/>
  <c r="B12" i="18"/>
  <c r="B10" i="18"/>
  <c r="B12" i="19"/>
  <c r="B10" i="19"/>
  <c r="A8" i="19"/>
  <c r="B12" i="20"/>
  <c r="B10" i="20"/>
  <c r="B13" i="22"/>
  <c r="B12" i="23"/>
  <c r="B11" i="22"/>
  <c r="B10" i="23"/>
  <c r="E19" i="25"/>
  <c r="C97" i="28" l="1"/>
  <c r="B87" i="22"/>
  <c r="B95" i="23" s="1"/>
  <c r="B27" i="17"/>
  <c r="B55" i="17" s="1"/>
  <c r="B83" i="17" s="1"/>
  <c r="B29" i="24"/>
  <c r="B57" i="24" s="1"/>
  <c r="B85" i="24" s="1"/>
  <c r="B19" i="25"/>
  <c r="B27" i="11"/>
  <c r="B64" i="11" s="1"/>
  <c r="B101" i="11" s="1"/>
  <c r="B30" i="27"/>
  <c r="B22" i="14"/>
  <c r="B21" i="8"/>
  <c r="B17" i="18"/>
  <c r="B25" i="9"/>
  <c r="B22" i="6"/>
  <c r="B16" i="16"/>
  <c r="B24" i="19"/>
  <c r="B47" i="15"/>
  <c r="B6" i="28"/>
  <c r="C131" i="7"/>
  <c r="B24" i="20"/>
  <c r="B26" i="13"/>
  <c r="B49" i="13" s="1"/>
  <c r="B33" i="12"/>
  <c r="B71" i="12" s="1"/>
  <c r="C98" i="28"/>
  <c r="B18" i="18"/>
  <c r="B22" i="8"/>
  <c r="B26" i="9"/>
  <c r="B48" i="15"/>
  <c r="B28" i="11"/>
  <c r="B65" i="11" s="1"/>
  <c r="B102" i="11" s="1"/>
  <c r="B20" i="25"/>
  <c r="B23" i="14"/>
  <c r="B31" i="27"/>
  <c r="B25" i="10"/>
  <c r="B28" i="17"/>
  <c r="B56" i="17" s="1"/>
  <c r="B84" i="17" s="1"/>
  <c r="B27" i="13"/>
  <c r="B50" i="13" s="1"/>
  <c r="B23" i="6"/>
  <c r="B88" i="22"/>
  <c r="B96" i="23" s="1"/>
  <c r="B34" i="12"/>
  <c r="B72" i="12" s="1"/>
  <c r="B25" i="20"/>
  <c r="B25" i="19"/>
  <c r="B9" i="19"/>
  <c r="B9" i="15"/>
  <c r="B9" i="11"/>
  <c r="B9" i="16"/>
  <c r="B9" i="6"/>
  <c r="A1" i="6"/>
  <c r="A1" i="14"/>
  <c r="A1" i="24"/>
  <c r="A32" i="24" s="1"/>
  <c r="A60" i="24" s="1"/>
  <c r="A1" i="13"/>
  <c r="A30" i="13" s="1"/>
  <c r="A1" i="8"/>
  <c r="A1" i="25"/>
  <c r="A1" i="27"/>
  <c r="A1" i="12"/>
  <c r="A36" i="12" s="1"/>
  <c r="A1" i="11"/>
  <c r="A1" i="22"/>
  <c r="A1" i="23" s="1"/>
  <c r="A1" i="9"/>
  <c r="A1" i="28"/>
  <c r="A1" i="18"/>
  <c r="A1" i="16"/>
  <c r="A1" i="19"/>
  <c r="A1" i="17"/>
  <c r="A30" i="17" s="1"/>
  <c r="A58" i="17" s="1"/>
  <c r="A1" i="20"/>
  <c r="A1" i="10"/>
  <c r="A1" i="15"/>
  <c r="K89" i="28"/>
  <c r="K15" i="3"/>
  <c r="E88" i="22"/>
  <c r="H96" i="23" s="1"/>
  <c r="A8" i="20"/>
  <c r="E28" i="17"/>
  <c r="D56" i="17" s="1"/>
  <c r="D84" i="17" s="1"/>
  <c r="A7" i="20"/>
  <c r="E27" i="17"/>
  <c r="D55" i="17" s="1"/>
  <c r="D83" i="17" s="1"/>
  <c r="D34" i="12"/>
  <c r="D72" i="12" s="1"/>
  <c r="E21" i="8"/>
  <c r="B12" i="25"/>
  <c r="B9" i="20"/>
  <c r="E23" i="14"/>
  <c r="A8" i="10"/>
  <c r="B30" i="24"/>
  <c r="B58" i="24" s="1"/>
  <c r="B86" i="24" s="1"/>
  <c r="B17" i="16"/>
  <c r="B12" i="9"/>
  <c r="A7" i="24"/>
  <c r="D38" i="17"/>
  <c r="B9" i="25"/>
  <c r="B9" i="7"/>
  <c r="A7" i="7"/>
  <c r="E25" i="20"/>
  <c r="B9" i="24"/>
  <c r="A8" i="11"/>
  <c r="A8" i="8"/>
  <c r="A7" i="9"/>
  <c r="A8" i="24"/>
  <c r="A8" i="27"/>
  <c r="B9" i="13"/>
  <c r="A8" i="13"/>
  <c r="A7" i="15"/>
  <c r="F97" i="28"/>
  <c r="A9" i="12"/>
  <c r="E25" i="19"/>
  <c r="F17" i="16"/>
  <c r="B9" i="18"/>
  <c r="A8" i="15"/>
  <c r="A8" i="6"/>
  <c r="B9" i="27"/>
  <c r="A8" i="17"/>
  <c r="A7" i="17"/>
  <c r="A37" i="21"/>
  <c r="A8" i="18"/>
  <c r="B9" i="10"/>
  <c r="E18" i="18"/>
  <c r="B9" i="9"/>
  <c r="B10" i="22"/>
  <c r="A8" i="22"/>
  <c r="A7" i="23" s="1"/>
  <c r="B9" i="5"/>
  <c r="A7" i="13"/>
  <c r="F95" i="28"/>
  <c r="E28" i="11"/>
  <c r="D65" i="11" s="1"/>
  <c r="D102" i="11" s="1"/>
  <c r="E31" i="27"/>
  <c r="B9" i="17"/>
  <c r="F98" i="28"/>
  <c r="A7" i="27"/>
  <c r="A7" i="10"/>
  <c r="B9" i="14"/>
  <c r="A8" i="14"/>
  <c r="E23" i="6"/>
  <c r="E27" i="13"/>
  <c r="E50" i="13" s="1"/>
  <c r="A7" i="16"/>
  <c r="A7" i="14"/>
  <c r="D30" i="24"/>
  <c r="D58" i="24" s="1"/>
  <c r="D86" i="24" s="1"/>
  <c r="B12" i="24"/>
  <c r="B9" i="8"/>
  <c r="A8" i="25"/>
  <c r="A7" i="19"/>
  <c r="B12" i="7"/>
  <c r="A3" i="6"/>
  <c r="A3" i="17" s="1"/>
  <c r="A32" i="17" s="1"/>
  <c r="A60" i="17" s="1"/>
  <c r="A3" i="25"/>
  <c r="A3" i="16"/>
  <c r="A3" i="13"/>
  <c r="A3" i="24"/>
  <c r="A34" i="24" s="1"/>
  <c r="A62" i="24" s="1"/>
  <c r="A3" i="19"/>
  <c r="A3" i="12"/>
  <c r="A3" i="18"/>
  <c r="A3" i="11"/>
  <c r="A3" i="27"/>
  <c r="A3" i="15"/>
  <c r="E18" i="15" s="1"/>
  <c r="A3" i="7"/>
  <c r="A3" i="9"/>
  <c r="A3" i="10"/>
  <c r="A3" i="14"/>
  <c r="A3" i="8"/>
  <c r="A3" i="20"/>
  <c r="AI6" i="28" l="1"/>
  <c r="AI9" i="28"/>
  <c r="AI7" i="28"/>
  <c r="AI8" i="28" s="1"/>
  <c r="A67" i="11"/>
  <c r="A30" i="11"/>
  <c r="E23" i="22"/>
  <c r="B9" i="23"/>
  <c r="H20" i="23" s="1"/>
  <c r="B91" i="28" l="1"/>
</calcChain>
</file>

<file path=xl/sharedStrings.xml><?xml version="1.0" encoding="utf-8"?>
<sst xmlns="http://schemas.openxmlformats.org/spreadsheetml/2006/main" count="1754" uniqueCount="963">
  <si>
    <t>Name of Package :</t>
  </si>
  <si>
    <t>Package No          :</t>
  </si>
  <si>
    <t>Completion Period</t>
  </si>
  <si>
    <t>: Attachments :</t>
  </si>
  <si>
    <t>General guidelines for filling up  the Attachments</t>
  </si>
  <si>
    <t xml:space="preserve">  </t>
  </si>
  <si>
    <t>Fill up only green shaded cells in the relevent attachments.</t>
  </si>
  <si>
    <t>Attachments 3(JV), 3(QR), Attach QR,  4,  4(A),  4(B),  5, 6, 7,  9,  10, 11, 12, 13, 14, 15, 16, 17,18, 19 and Bid Form for 1st Envelope are included here.</t>
  </si>
  <si>
    <t>Attachment 1 Bid Security : Not Applicable</t>
  </si>
  <si>
    <t>Attachment 2 Power of Attorney : No specific format is provided by POWERGRID. Bidder may use their own format.</t>
  </si>
  <si>
    <t>Attachment 8 Manufacturer’s Authorisation Form : To be furnished as per proforma provided in the bidding document, on the letter head of the each Manufactures proposed to supply main items. Not included here.</t>
  </si>
  <si>
    <t>Attachment 14 Integrity Pact : To be submitted as per ITB Clause No. 9.3(n) and as per remarks in the Attach 14-IP.</t>
  </si>
  <si>
    <t>Attachment 18 Safety Pact : To be submitted as per ITB Clause No. 9.3(r) and as per remarks in the Attach 18.</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</si>
  <si>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</si>
  <si>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</si>
  <si>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</si>
  <si>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</si>
  <si>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</si>
  <si>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Attachment 25: Compliance to the process related to the e-RA Terms &amp; Conditions and the Business Rules governing the e-RA</t>
  </si>
  <si>
    <t xml:space="preserve">Attachment 26:Declaration by the Bidder regarding events encountered pursuant to ITB Clause 2.1 </t>
  </si>
  <si>
    <t>Attachment 27:Certification by the Bidder as per DoE Order in line with ITB Clause 2.1</t>
  </si>
  <si>
    <t>Attachment 28:Bid Securing Declaration to be submitted by the Bidder</t>
  </si>
  <si>
    <t>Note :</t>
  </si>
  <si>
    <t>Enable the Active X Control &amp; Macros. Also ensure to keep option of "Trust acess to VBA project object Model" cheched [√]. Ensure that you work on MS Excel 2007 or higher version.</t>
  </si>
  <si>
    <t>Sole Bidder</t>
  </si>
  <si>
    <t>Yes</t>
  </si>
  <si>
    <t>JV (Joint Venture)</t>
  </si>
  <si>
    <t>2 or More</t>
  </si>
  <si>
    <t>Enter following details of the bidder</t>
  </si>
  <si>
    <t>No</t>
  </si>
  <si>
    <t>Specify type of Bidder         [Select from drop down menu]</t>
  </si>
  <si>
    <t>Name of Bidder</t>
  </si>
  <si>
    <t>Address of Bidder</t>
  </si>
  <si>
    <t>Whether the bidder is an MSE (Micro &amp; Small Enterprise)</t>
  </si>
  <si>
    <t>Enter the Name of Registration Authority</t>
  </si>
  <si>
    <t>E-mail ID of Bid Signatory</t>
  </si>
  <si>
    <t>Mobile No. of Bid Signatory</t>
  </si>
  <si>
    <t>Tel No. of Bid Signatory</t>
  </si>
  <si>
    <t>Fax No. of Bid Signatory</t>
  </si>
  <si>
    <t>MSE</t>
  </si>
  <si>
    <t>Ram Lal</t>
  </si>
  <si>
    <t>G5</t>
  </si>
  <si>
    <t>Gurgaon</t>
  </si>
  <si>
    <t>Name of other Partner - 2 (more, if any)</t>
  </si>
  <si>
    <t>Address of other Partner - 2 (more, if any)</t>
  </si>
  <si>
    <t xml:space="preserve">Printed Name </t>
  </si>
  <si>
    <t>Designation</t>
  </si>
  <si>
    <t xml:space="preserve">Date     </t>
  </si>
  <si>
    <t xml:space="preserve">Place     </t>
  </si>
  <si>
    <t>(Joint Venture Agreement and Power of Attorney for Joint Venture*)</t>
  </si>
  <si>
    <t>To:</t>
  </si>
  <si>
    <t>Name        :</t>
  </si>
  <si>
    <t>Power Grid Corporation of India Ltd.,</t>
  </si>
  <si>
    <t>Address    :</t>
  </si>
  <si>
    <t>"Saudamini", Plot No. 2, Sector 29</t>
  </si>
  <si>
    <t>Gurgaon (Haryana) - 122001</t>
  </si>
  <si>
    <t>Name(s) and Addresse(s) of other partner(s)</t>
  </si>
  <si>
    <t>Dear Sir,</t>
  </si>
  <si>
    <t>Date      :</t>
  </si>
  <si>
    <t>Printed Name :</t>
  </si>
  <si>
    <t>Place      :</t>
  </si>
  <si>
    <t>Designation :</t>
  </si>
  <si>
    <t xml:space="preserve">Attachment-3(QR) </t>
  </si>
  <si>
    <t>(Qualifying Requirement Data)</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</si>
  <si>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</si>
  <si>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</si>
  <si>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</si>
  <si>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</si>
  <si>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</si>
  <si>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</si>
  <si>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t>(i)</t>
  </si>
  <si>
    <t>(ii)</t>
  </si>
  <si>
    <t>(iii)</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</si>
  <si>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</si>
  <si>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</si>
  <si>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</si>
  <si>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</si>
  <si>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</si>
  <si>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a)</t>
  </si>
  <si>
    <t>The constitution or legal status;</t>
  </si>
  <si>
    <t>b)</t>
  </si>
  <si>
    <t>The principal place of business;</t>
  </si>
  <si>
    <t>c)</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</si>
  <si>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</si>
  <si>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</si>
  <si>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</si>
  <si>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</si>
  <si>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</si>
  <si>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</si>
  <si>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</si>
  <si>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</si>
  <si>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</si>
  <si>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</si>
  <si>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</si>
  <si>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</si>
  <si>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</si>
  <si>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</si>
  <si>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</si>
  <si>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</si>
  <si>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</si>
  <si>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</si>
  <si>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</si>
  <si>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</si>
  <si>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</si>
  <si>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</si>
  <si>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</si>
  <si>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</si>
  <si>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</si>
  <si>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</si>
  <si>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</si>
  <si>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</si>
  <si>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</si>
  <si>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</si>
  <si>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t>2.1.2</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</si>
  <si>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</si>
  <si>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2.1.3</t>
  </si>
  <si>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</si>
  <si>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</si>
  <si>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#satisfactory operation means certificate issued by the Employer certifying the operation without any adverse remarks.</t>
  </si>
  <si>
    <t>2.1.4</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</si>
  <si>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</si>
  <si>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</si>
  <si>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</si>
  <si>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</si>
  <si>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</si>
  <si>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</si>
  <si>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</si>
  <si>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</si>
  <si>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</si>
  <si>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</si>
  <si>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t xml:space="preserve">Contract Reference No. &amp; 
Date of Award
</t>
  </si>
  <si>
    <t xml:space="preserve">Name and Address of the Employer/Utility for whom the Contract was executed by the firm </t>
  </si>
  <si>
    <t>E-mail ID</t>
  </si>
  <si>
    <t>Telephone No.</t>
  </si>
  <si>
    <t>Fax No.</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</si>
  <si>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</si>
  <si>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</si>
  <si>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</si>
  <si>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Name of the substation or switchyard</t>
  </si>
  <si>
    <r>
      <t>No. of years, the above Transformer are in operation as on the date of bid opening. (</t>
    </r>
    <r>
      <rPr>
        <i/>
        <sz val="11"/>
        <rFont val="Book Antiqua"/>
        <family val="1"/>
      </rPr>
      <t>Originally Scheduled</t>
    </r>
    <r>
      <rPr>
        <sz val="11"/>
        <rFont val="Book Antiqua"/>
        <family val="1"/>
      </rPr>
      <t>)</t>
    </r>
  </si>
  <si>
    <t>Scope of work involved under the Contract</t>
  </si>
  <si>
    <t>(Tick whichever is/are applicable)</t>
  </si>
  <si>
    <t xml:space="preserve">        of Transformer</t>
  </si>
  <si>
    <t xml:space="preserve">       of Transformer</t>
  </si>
  <si>
    <t>Details of documents uploaded in support of the above stated experience</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</si>
  <si>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</si>
  <si>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</si>
  <si>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</si>
  <si>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a</t>
  </si>
  <si>
    <t>Name of  Bidder/Manufacturer</t>
  </si>
  <si>
    <t>b</t>
  </si>
  <si>
    <t>Whether Bidder/Manufacturer has established production line and testing facilities in India for 715 kV or above class Transformer on the technological support of the Collaborator(s) ?</t>
  </si>
  <si>
    <t>c</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</si>
  <si>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</si>
  <si>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</si>
  <si>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Name of Contract Undertaken</t>
  </si>
  <si>
    <t xml:space="preserve"> Name and Address of the Employer/Utility for whom the Contract was executed by the Bidder</t>
  </si>
  <si>
    <t>4A</t>
  </si>
  <si>
    <t>Indicate details below in case Contract executed for Transformer</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</si>
  <si>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</si>
  <si>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</si>
  <si>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</si>
  <si>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(iv)</t>
  </si>
  <si>
    <t>(v)</t>
  </si>
  <si>
    <t>Date as on which the above mentioned Transformers  supplied</t>
  </si>
  <si>
    <t>(vi)</t>
  </si>
  <si>
    <t>whether the above Transformers are in operation as on the date of bid opening(originally scheduled).(Yes/No)</t>
  </si>
  <si>
    <t>(vii)</t>
  </si>
  <si>
    <t>of Transformer</t>
  </si>
  <si>
    <t>4B</t>
  </si>
  <si>
    <t>Indicate detail below in case Contract executed for Reactor</t>
  </si>
  <si>
    <t>i</t>
  </si>
  <si>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</si>
  <si>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</si>
  <si>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</si>
  <si>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</si>
  <si>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</si>
  <si>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</si>
  <si>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</si>
  <si>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</si>
  <si>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vi</t>
  </si>
  <si>
    <t>whether the above Reactors are in operation as on the date of bid opening(originally scheduled).(Yes/No)</t>
  </si>
  <si>
    <t>vii</t>
  </si>
  <si>
    <r>
      <t>No. of years, the above Reactors are in operation as on the date of bid opening (</t>
    </r>
    <r>
      <rPr>
        <i/>
        <sz val="11"/>
        <rFont val="Book Antiqua"/>
        <family val="1"/>
      </rPr>
      <t>originally scheduled</t>
    </r>
    <r>
      <rPr>
        <sz val="11"/>
        <rFont val="Book Antiqua"/>
        <family val="1"/>
      </rPr>
      <t>).</t>
    </r>
  </si>
  <si>
    <t xml:space="preserve">          for Reactor</t>
  </si>
  <si>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</si>
  <si>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</si>
  <si>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</si>
  <si>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</si>
  <si>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</si>
  <si>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</si>
  <si>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</si>
  <si>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</si>
  <si>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</si>
  <si>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</si>
  <si>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t xml:space="preserve">Voltage Level of Transformer manufactured &amp; type tested under the Contract . </t>
    </r>
    <r>
      <rPr>
        <i/>
        <sz val="11"/>
        <rFont val="Book Antiqua"/>
        <family val="1"/>
      </rPr>
      <t>(Indicate 715kV or above class only)</t>
    </r>
  </si>
  <si>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</si>
  <si>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t>No. of years, the above Transformers are in operation as on the date of bid opening (</t>
    </r>
    <r>
      <rPr>
        <i/>
        <sz val="11"/>
        <rFont val="Book Antiqua"/>
        <family val="1"/>
      </rPr>
      <t>originally scheduled</t>
    </r>
    <r>
      <rPr>
        <sz val="11"/>
        <rFont val="Book Antiqua"/>
        <family val="1"/>
      </rPr>
      <t>).</t>
    </r>
  </si>
  <si>
    <t>viii</t>
  </si>
  <si>
    <r>
      <t>Voltage Level of Reactor manufactured &amp; type tested under the Contract (</t>
    </r>
    <r>
      <rPr>
        <i/>
        <sz val="11"/>
        <rFont val="Book Antiqua"/>
        <family val="1"/>
      </rPr>
      <t>Indicate 715kV or above class only</t>
    </r>
    <r>
      <rPr>
        <sz val="11"/>
        <rFont val="Book Antiqua"/>
        <family val="1"/>
      </rPr>
      <t>)</t>
    </r>
  </si>
  <si>
    <r>
      <rPr>
        <sz val="11"/>
        <rFont val="Book Antiqua"/>
        <family val="1"/>
      </rPr>
      <t xml:space="preserve">Indicate Number of Reactor(s) under the contract </t>
    </r>
    <r>
      <rPr>
        <i/>
        <sz val="11"/>
        <rFont val="Book Antiqua"/>
        <family val="1"/>
      </rPr>
      <t>(Indicate nos. of Reactor(s) of at least 80 MVAR )</t>
    </r>
  </si>
  <si>
    <t>No. of years, the above Reactors are in operation as on the date of bid opening(originally scheduled)..</t>
  </si>
  <si>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</si>
  <si>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</si>
  <si>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</si>
  <si>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Financial Position </t>
    </r>
    <r>
      <rPr>
        <b/>
        <i/>
        <sz val="11"/>
        <rFont val="Book Antiqua"/>
        <family val="1"/>
      </rPr>
      <t>{Reference para 2.0 of Annexure-A (BDS)}</t>
    </r>
  </si>
  <si>
    <t>Net Worth for last 3 financial years should be positive.</t>
  </si>
  <si>
    <t xml:space="preserve">b) </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</si>
  <si>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</si>
  <si>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t xml:space="preserve">c) </t>
  </si>
  <si>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</si>
  <si>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</si>
  <si>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</si>
  <si>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support of its ‘Financial Position’, in line with the above, the Bidder  or Company/Constituents must provide the relevant information in support of the same, along with documentary evidence, in the following format}</t>
  </si>
  <si>
    <t>Financial Qualification Data:</t>
  </si>
  <si>
    <t>A.</t>
  </si>
  <si>
    <t>NET WORTH</t>
  </si>
  <si>
    <t>Networth
(in Rs. Millions)</t>
  </si>
  <si>
    <t>Details of documentary evidence submitted in support of Qualification Data</t>
  </si>
  <si>
    <t>Sl No</t>
  </si>
  <si>
    <t>Financial year</t>
  </si>
  <si>
    <t>For the FY of immediately preceding the date of submission of bid.</t>
  </si>
  <si>
    <t>2017-2018</t>
  </si>
  <si>
    <t>Turnover details:</t>
  </si>
  <si>
    <t>Turnover
(in Rs. Millions)</t>
  </si>
  <si>
    <t>Average Annual Turnover for best Three Years is</t>
  </si>
  <si>
    <t>C</t>
  </si>
  <si>
    <t>Liquid Assets</t>
  </si>
  <si>
    <t>LA                                          (in Rs. Millions)</t>
  </si>
  <si>
    <t xml:space="preserve">Details of evidence of having Liquid assets (LA) </t>
  </si>
  <si>
    <t>Or</t>
  </si>
  <si>
    <t>Details of evidence of access to or availability of credit facilities</t>
  </si>
  <si>
    <t>Financial Qualification Data  for Parent/Principal Company (If Applicable):</t>
  </si>
  <si>
    <t>Equivalent US$
(in Million)</t>
  </si>
  <si>
    <t>exchange rate*</t>
  </si>
  <si>
    <t>Networth
(in Millions)</t>
  </si>
  <si>
    <t>Do you have audited results for FY 2016-17</t>
  </si>
  <si>
    <t>2016-2017</t>
  </si>
  <si>
    <t>2015-2016</t>
  </si>
  <si>
    <t>2014-2015</t>
  </si>
  <si>
    <t>2013-2014</t>
  </si>
  <si>
    <t>2012-2013</t>
  </si>
  <si>
    <t>2011-2012</t>
  </si>
  <si>
    <t>*(Indicate the rate(s) of exchnage against US Dollar at the end of each year, which have been used for arriving the amount at equivalent US Dollar.)</t>
  </si>
  <si>
    <t>Turnover
(in Millions)</t>
  </si>
  <si>
    <t>LA</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</si>
  <si>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</si>
  <si>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</si>
  <si>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</si>
  <si>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</si>
  <si>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</si>
  <si>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(a)</t>
  </si>
  <si>
    <t xml:space="preserve">the bid, and in case of successful bid, the specified Form of Agreement  shall be signed so as to be legally binding on all partners (as per enclosed format in Section-VI, Vol.-I of bidding document).
</t>
  </si>
  <si>
    <t>(b)</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</si>
  <si>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</si>
  <si>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(c)</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</si>
  <si>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</si>
  <si>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</si>
  <si>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</si>
  <si>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</si>
  <si>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</si>
  <si>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(viii)</t>
  </si>
  <si>
    <t>(ix)</t>
  </si>
  <si>
    <t>(x)</t>
  </si>
  <si>
    <t>6.0</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</si>
  <si>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</si>
  <si>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</si>
  <si>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</si>
  <si>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</si>
  <si>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II.</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</si>
  <si>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</si>
  <si>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 xml:space="preserve">The Bidder should accordingly also provide the following information/documents </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</si>
  <si>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</si>
  <si>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</si>
  <si>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</si>
  <si>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</si>
  <si>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</si>
  <si>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</si>
  <si>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</si>
  <si>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</si>
  <si>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</si>
  <si>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For our Qualifying Requirements Data, please refer Schedule-QR of this volume.</t>
  </si>
  <si>
    <r>
      <t xml:space="preserve">TECHNICAL REQUIREMENTS </t>
    </r>
    <r>
      <rPr>
        <b/>
        <i/>
        <sz val="12"/>
        <rFont val="Book Antiqua"/>
        <family val="1"/>
      </rPr>
      <t>{Reference para 1.1 of Annexure-A (BDS)}</t>
    </r>
  </si>
  <si>
    <t xml:space="preserve">Using the following format, each Bidder is requested to list the experience as detailed above, on the basis of which the Bidder wishes to qualify. The information is to be summarised using following format for each experience of the Bidder </t>
  </si>
  <si>
    <t>Format-A:</t>
  </si>
  <si>
    <t>Format for the Bidder  in support of meeting the requirement of para 1.1.1, Annexure-A to BDS, Section-III, Volume-I of the Bidding Documents)</t>
  </si>
  <si>
    <t>Bidder’s Name     :</t>
  </si>
  <si>
    <t>Details of Contract No.-1</t>
  </si>
  <si>
    <t>Details of Contract No.-2</t>
  </si>
  <si>
    <t>Details of Contract No.-3</t>
  </si>
  <si>
    <t>Nature of the Building Works (institutional / commercial / Residential buildings)</t>
  </si>
  <si>
    <t>Whether the Work executed as a Prime Contractor?</t>
  </si>
  <si>
    <t>Total value of the Contract in INR Crores?</t>
  </si>
  <si>
    <t>Completion Date of the above mentioned Work</t>
  </si>
  <si>
    <t>3.0</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</si>
  <si>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</si>
  <si>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</si>
  <si>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Do you have complete annual reports together with Audited statement of accounts of the company for FY 2021-22 (refer ITB Clause 9.3(c))</t>
  </si>
  <si>
    <t>2022-2023</t>
  </si>
  <si>
    <t>2021-2022</t>
  </si>
  <si>
    <t>2020-2021</t>
  </si>
  <si>
    <t>2019-2020</t>
  </si>
  <si>
    <t>2018-2019</t>
  </si>
  <si>
    <t>Turnover
(in Rs. Crore)</t>
  </si>
  <si>
    <t>5.0</t>
  </si>
  <si>
    <t>(Form of Certificate of Origin and Eligibility)</t>
  </si>
  <si>
    <t>Equipments &amp; Materials produced in [Name of countries]</t>
  </si>
  <si>
    <t>Company incorporated &amp; registered in [Name of countries]</t>
  </si>
  <si>
    <t>[Name of Countries]</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</si>
  <si>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</si>
  <si>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</si>
  <si>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 xml:space="preserve">S.No.  </t>
  </si>
  <si>
    <t>For Equipment</t>
  </si>
  <si>
    <t>Item Description</t>
  </si>
  <si>
    <t>Unit</t>
  </si>
  <si>
    <t>Quantity</t>
  </si>
  <si>
    <t>Notwithstanding what is stated above, we further confirm that any additional special maintenance tools and tackles, required for the equipment under this package shall be furnished by us at no extra cost to the employer.</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</si>
  <si>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</si>
  <si>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(e)</t>
  </si>
  <si>
    <t>(f)</t>
  </si>
  <si>
    <t>(Bought-out &amp; Sub-contracted Items)</t>
  </si>
  <si>
    <t>We hereby furnish the details of the items/ sub-assemblies, we propose to buy for the purpose of furnishing and installation of the subject Package:</t>
  </si>
  <si>
    <t>Sl. No.</t>
  </si>
  <si>
    <t>Quantity proposed to be bought/sub-contracted</t>
  </si>
  <si>
    <t xml:space="preserve">Details / write-up to engage the Locals sub-contractor/sub-vendor </t>
  </si>
  <si>
    <t xml:space="preserve">Name </t>
  </si>
  <si>
    <t xml:space="preserve">Nationality </t>
  </si>
  <si>
    <t>We hereby declare that, we would not subcontract the erection portion of the contract without the prior approval of Employer.</t>
  </si>
  <si>
    <t>Quantity proposed to be supplied</t>
  </si>
  <si>
    <t>Name of Plant</t>
  </si>
  <si>
    <t>Address</t>
  </si>
  <si>
    <t xml:space="preserve">Details of the proposed sub-contractor/sub-vendor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</si>
  <si>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</si>
  <si>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</si>
  <si>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</si>
  <si>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</si>
  <si>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</si>
  <si>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</si>
  <si>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 xml:space="preserve">We hereby furnish the details of the items/ sub-assemblies propose to supply from our own works (i.e. as direct transactions) in additiona to the supplies the same from other vendors (i.e. as Bought-out transactions) as detailed in the table given above. </t>
  </si>
  <si>
    <t>Details of the plant from where supplies are proposed.</t>
  </si>
  <si>
    <t>Category
(Micro or Small)</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</si>
  <si>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</si>
  <si>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</si>
  <si>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</si>
  <si>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</si>
  <si>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</si>
  <si>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</si>
  <si>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</si>
  <si>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Extra Sheet</t>
  </si>
  <si>
    <t>(Details of Alternative Bid)</t>
  </si>
  <si>
    <t>No Alternative Bid</t>
  </si>
  <si>
    <t>(Work Completion Schedule)</t>
  </si>
  <si>
    <t>Description of Work</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</si>
  <si>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</si>
  <si>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</si>
  <si>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</si>
  <si>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</si>
  <si>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</si>
  <si>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</si>
  <si>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</si>
  <si>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</si>
  <si>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</si>
  <si>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</si>
  <si>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</si>
  <si>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Bidders to enclose a detailed network covering all the activities to be undertaken for completion of the project indicating key dates for various milestones for each phase constituent-wise.</t>
  </si>
  <si>
    <t>(Guarantee Declaration)</t>
  </si>
  <si>
    <t xml:space="preserve">Dear Sir,  
We conform that the equipments offerred shall have minimum performance specified in Technical Specification. We further guarantee the performance/efficiency of the equipments in response to the Technical Specifications.
</t>
  </si>
  <si>
    <t>Date</t>
  </si>
  <si>
    <t>(Information regarding Ex-employees of POWERGRID in our Organisation)</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</si>
  <si>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</si>
  <si>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Name of the person with designation in POWERGRID</t>
  </si>
  <si>
    <t>Date of Retirement/ resignation from POWERGRID</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</si>
  <si>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</si>
  <si>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</si>
  <si>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</si>
  <si>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</si>
  <si>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We hereby furnish the details of ex-employees of POWERGRID who had retired/ resigned at the level of General Manager and above from POWERGRID and subsequently have been employed by us:</t>
  </si>
  <si>
    <t>Date of joining and designation in our organisation</t>
  </si>
  <si>
    <t>ATTACHMENT-12</t>
  </si>
  <si>
    <t>(Price Adjustment Data)</t>
  </si>
  <si>
    <t>Designation   :</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</si>
  <si>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</si>
  <si>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</si>
  <si>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Integrity Pact</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</si>
  <si>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</si>
  <si>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</si>
  <si>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</si>
  <si>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</si>
  <si>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</si>
  <si>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</si>
  <si>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</si>
  <si>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</si>
  <si>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</si>
  <si>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</si>
  <si>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For further details bidders may please refer ITB Clause 9.3 (o).</t>
  </si>
  <si>
    <t>INTEGRITY PACT</t>
  </si>
  <si>
    <t>Between</t>
  </si>
  <si>
    <t xml:space="preserve">Power Grid Corporation of India Limited </t>
  </si>
  <si>
    <t>having its Registered Office at B-9, Qutab Institutional Area, Katwaria Sarai,New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</si>
  <si>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</si>
  <si>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</si>
  <si>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</si>
  <si>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</si>
  <si>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</si>
  <si>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</si>
  <si>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 xml:space="preserve">(For &amp; On behalf of POWERGRID)
                                                                                             </t>
  </si>
  <si>
    <t>(For &amp; On behalf of Bidder/ Partner(s) of Joint Venture/ Contractor)</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</si>
  <si>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</si>
  <si>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</si>
  <si>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under:</t>
  </si>
  <si>
    <t>Section I - Commitments of POWERGRID</t>
  </si>
  <si>
    <t>(1)</t>
  </si>
  <si>
    <t>POWERGRID commits itself to take all measures necessary to prevent corruption and to observe the following principles :</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</si>
  <si>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</si>
  <si>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</si>
  <si>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</si>
  <si>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(2)</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</si>
  <si>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</si>
  <si>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t>Section II - Commitments of the Bidder/Contractor</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</si>
  <si>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</si>
  <si>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t>(For &amp; On behalf of POWERGRID)</t>
  </si>
  <si>
    <t>Page 2 of 8</t>
  </si>
  <si>
    <t xml:space="preserve">a) </t>
  </si>
  <si>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</si>
  <si>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</si>
  <si>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</si>
  <si>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</si>
  <si>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</si>
  <si>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</si>
  <si>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The Bidder/Contractor will, when presenting his bid, disclose any and all payments made, or committed to or intends to make to agents, brokers or any other intermediaries in connection with the award of the contract and/or with the execution of the contract.</t>
  </si>
  <si>
    <t>f)</t>
  </si>
  <si>
    <t>The Bidder/Contractor will not misrepresent facts or furnish false/forged documents/informations in order to influence the bidding process or the execution of the contract to the detriment of POWERGRID.</t>
  </si>
  <si>
    <t>g)</t>
  </si>
  <si>
    <t>The Bidder/Contractor shall ensure adoption of Integrity Pact by its Sub-contractors and shall be responsible for the same.</t>
  </si>
  <si>
    <t>The Bidder/Contractor will not instigate third persons to commit offences outlined above or be an accessory to such offences.</t>
  </si>
  <si>
    <t>Page 3 of 8</t>
  </si>
  <si>
    <t>Section III- Disqualification from tender process and exclusion from future contracts</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</si>
  <si>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</si>
  <si>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</si>
  <si>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(3)</t>
  </si>
  <si>
    <t>If the Bidder/Contractor can prove that he has restored/recouped the damage caused by him and has installed a suitable corruption prevention system, POWERGRID may revoke the ban prematurely.</t>
  </si>
  <si>
    <r>
      <t xml:space="preserve">Section IV </t>
    </r>
    <r>
      <rPr>
        <sz val="12"/>
        <rFont val="Book Antiqua"/>
        <family val="1"/>
      </rPr>
      <t xml:space="preserve">- </t>
    </r>
    <r>
      <rPr>
        <b/>
        <sz val="12"/>
        <rFont val="Book Antiqua"/>
        <family val="1"/>
      </rPr>
      <t>Liability for violation of Integrity Pact</t>
    </r>
  </si>
  <si>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</si>
  <si>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</si>
  <si>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Section V</t>
    </r>
    <r>
      <rPr>
        <sz val="12"/>
        <rFont val="Book Antiqua"/>
        <family val="1"/>
      </rPr>
      <t xml:space="preserve">- </t>
    </r>
    <r>
      <rPr>
        <b/>
        <sz val="12"/>
        <rFont val="Book Antiqua"/>
        <family val="1"/>
      </rPr>
      <t>Previous Transgression</t>
    </r>
  </si>
  <si>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</si>
  <si>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Page 4 of 8</t>
  </si>
  <si>
    <t>If the Bidder makes incorrect statement on this subject, it can be disqualified from the tender process or the contract, if already awarded, can be terminated for such reason and further action can be taken in line with POWERGRID's policies.</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</si>
  <si>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</si>
  <si>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</si>
  <si>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</si>
  <si>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</si>
  <si>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</si>
  <si>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(*)Section VIII - Independent External Monitor/Monitors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</si>
  <si>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</si>
  <si>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</si>
  <si>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Page 5 of 8</t>
  </si>
  <si>
    <t>The IEM is not subject to instructions by the representatives of the parties and performs his functions neutrally and independently. He/She reports to the Chairman-cum-Managing Director, POWERGRID.</t>
  </si>
  <si>
    <t>(4)</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</si>
  <si>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</si>
  <si>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(5)</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</si>
  <si>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</si>
  <si>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(6)</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</si>
  <si>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</si>
  <si>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</si>
  <si>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</si>
  <si>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</si>
  <si>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</si>
  <si>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Page 6 of 8</t>
  </si>
  <si>
    <t>(9)</t>
  </si>
  <si>
    <t xml:space="preserve">While representing any matter in relation to the Integrity pact inter-alia including its transgression to the panel of IEMs, POWERGRID and Bidder/Contractor shall not approach the court of law and await the decision of the IEM in the matter. </t>
  </si>
  <si>
    <t>(10)</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</si>
  <si>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</si>
  <si>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</si>
  <si>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</si>
  <si>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</si>
  <si>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</si>
  <si>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</si>
  <si>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</si>
  <si>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 xml:space="preserve">Changes and supplements as well as termination notices need to be made in writing. Side agreements have not been made. </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</si>
  <si>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</si>
  <si>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</si>
  <si>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Issues like Warranty/Guarantees etc. shall be outside the purview of IEMs.</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</si>
  <si>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</si>
  <si>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</si>
  <si>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</si>
  <si>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</si>
  <si>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</si>
  <si>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</si>
  <si>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</si>
  <si>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</si>
  <si>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</si>
  <si>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Witness 2 :</t>
  </si>
  <si>
    <t>Page 8 of 8</t>
  </si>
  <si>
    <t>Option for Initial Advance (either Interest Bearing Initial Advance or No Initial Advance) and Information for E – payment, PF details and declaration for Micro/Small and Medium Enterprise</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</si>
  <si>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</si>
  <si>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</si>
  <si>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Interest Bearing Initial Advance</t>
  </si>
  <si>
    <t>Supply Portion:</t>
  </si>
  <si>
    <t>Services Portion:</t>
  </si>
  <si>
    <t>We are furnishing the following details of Statutory Registration Numbers and details of Bank for electronic payment.</t>
  </si>
  <si>
    <t>1.           </t>
  </si>
  <si>
    <t>Name of the Supplier/ Contractor in whose favour payment is to be made</t>
  </si>
  <si>
    <t>2.           </t>
  </si>
  <si>
    <t>Address with PIN Code and State</t>
  </si>
  <si>
    <t>Registered Office:</t>
  </si>
  <si>
    <t>Branch Office:</t>
  </si>
  <si>
    <t>Correspondence Address:</t>
  </si>
  <si>
    <t>3. (a)    </t>
  </si>
  <si>
    <t>Status – Company/others</t>
  </si>
  <si>
    <t>[Declaration of Micro/ Small/ Medium Enterprise under Micro/ Small &amp; Medium Enterprises Development Act 2006, if applicable]</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</si>
  <si>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</si>
  <si>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</si>
  <si>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</si>
  <si>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</si>
  <si>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</si>
  <si>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</si>
  <si>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4.           </t>
  </si>
  <si>
    <t>Permanent Account (PAN) No.</t>
  </si>
  <si>
    <t>5.           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</si>
  <si>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</si>
  <si>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</si>
  <si>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</si>
  <si>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</si>
  <si>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</si>
  <si>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</si>
  <si>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</si>
  <si>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PF Registration No. of the Company</t>
  </si>
  <si>
    <t>PF Regional Office covered (with Address)</t>
  </si>
  <si>
    <t>Name of Contact Person</t>
  </si>
  <si>
    <t>Contact Details</t>
  </si>
  <si>
    <t>Landline(s):</t>
  </si>
  <si>
    <t>Mobile(s):</t>
  </si>
  <si>
    <t>Email ID :</t>
  </si>
  <si>
    <t>Bank Details for Electronic Payment</t>
  </si>
  <si>
    <t>Name of the Bank:</t>
  </si>
  <si>
    <t>Address of Branch:</t>
  </si>
  <si>
    <t>Account No.:</t>
  </si>
  <si>
    <t>Type of Account:</t>
  </si>
  <si>
    <t>9 digit MICR code printed at bottom in middle, next to cheque no.</t>
  </si>
  <si>
    <r>
      <t>IFSC (for RTGS)/NEFT Code (</t>
    </r>
    <r>
      <rPr>
        <i/>
        <sz val="11"/>
        <rFont val="Book Antiqua"/>
        <family val="1"/>
      </rPr>
      <t>to be obtained from the Bank</t>
    </r>
    <r>
      <rPr>
        <sz val="11"/>
        <rFont val="Book Antiqua"/>
        <family val="1"/>
      </rPr>
      <t>) Sample Cancelled Cheque to be enclosed</t>
    </r>
  </si>
  <si>
    <t>We hereby declare that the above information are true and correct and we agree that the payment on account of this Contract, in the event of award, be made in the above account maintained in the above mentioned Bank.</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</si>
  <si>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</si>
  <si>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</si>
  <si>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</si>
  <si>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</si>
  <si>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</si>
  <si>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</si>
  <si>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Attachment-16</t>
  </si>
  <si>
    <t>(Additional Information)</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</si>
  <si>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</si>
  <si>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</si>
  <si>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</si>
  <si>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</si>
  <si>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</si>
  <si>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 xml:space="preserve"> </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</si>
  <si>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</si>
  <si>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</si>
  <si>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</si>
  <si>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Details of Banker:</t>
  </si>
  <si>
    <t xml:space="preserve">Name of Banker </t>
  </si>
  <si>
    <t>Address of Banker</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</si>
  <si>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</si>
  <si>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</si>
  <si>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</si>
  <si>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</si>
  <si>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Letter Ref.</t>
  </si>
  <si>
    <t>Addressed to (name of the Bank)</t>
  </si>
  <si>
    <t>As per para BDS/ITB clause 9.3q, Bidder shall furnish the details of their Provident Fund Code Number</t>
  </si>
  <si>
    <t>Name of Bidders/JV Partners</t>
  </si>
  <si>
    <t>Provident Fund Code Number</t>
  </si>
  <si>
    <t>Details</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</si>
  <si>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</si>
  <si>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</si>
  <si>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Details of litigation history resulting from Contracts completed or under execution by the bidder over the last five years</t>
  </si>
  <si>
    <t>Year</t>
  </si>
  <si>
    <t>Name of client, cause of litigation/arbitration and matter in dispute</t>
  </si>
  <si>
    <t>Details of Contract and date</t>
  </si>
  <si>
    <t>Award for or against the bidder</t>
  </si>
  <si>
    <t>Disputed amount</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</si>
  <si>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</si>
  <si>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</si>
  <si>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</si>
  <si>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</si>
  <si>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</si>
  <si>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</si>
  <si>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</si>
  <si>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</si>
  <si>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</si>
  <si>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</si>
  <si>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</si>
  <si>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</si>
  <si>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Figures Rs in</t>
  </si>
  <si>
    <t>Actual (Previous five years)</t>
  </si>
  <si>
    <t>Projection for next five years</t>
  </si>
  <si>
    <t>2019- 2020</t>
  </si>
  <si>
    <t>2018- 2019</t>
  </si>
  <si>
    <t>2017- 2018</t>
  </si>
  <si>
    <t>2016- 2017</t>
  </si>
  <si>
    <t>2015- 2016</t>
  </si>
  <si>
    <t>2020- 2021</t>
  </si>
  <si>
    <t>2021- 2022</t>
  </si>
  <si>
    <t>2022- 2023</t>
  </si>
  <si>
    <t>2023- 2024</t>
  </si>
  <si>
    <t>2024- 2025</t>
  </si>
  <si>
    <t>Total Assets</t>
  </si>
  <si>
    <t>Current Assets</t>
  </si>
  <si>
    <t xml:space="preserve">Total Liability </t>
  </si>
  <si>
    <t xml:space="preserve">Current Liability </t>
  </si>
  <si>
    <t>Profit before taxes</t>
  </si>
  <si>
    <t>Profit after taxes</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</si>
  <si>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</si>
  <si>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</si>
  <si>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</si>
  <si>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</si>
  <si>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</si>
  <si>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</si>
  <si>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</si>
  <si>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</si>
  <si>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Safety Pact</t>
  </si>
  <si>
    <t>Safety Pact is attached herewith this Volume</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</si>
  <si>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</si>
  <si>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</si>
  <si>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</si>
  <si>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</si>
  <si>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</si>
  <si>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</si>
  <si>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</si>
  <si>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</si>
  <si>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</si>
  <si>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</si>
  <si>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</si>
  <si>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</si>
  <si>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</si>
  <si>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</si>
  <si>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</si>
  <si>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</si>
  <si>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</si>
  <si>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</si>
  <si>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</si>
  <si>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</si>
  <si>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</si>
  <si>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</si>
  <si>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</si>
  <si>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</si>
  <si>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</si>
  <si>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</si>
  <si>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</si>
  <si>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</si>
  <si>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</si>
  <si>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</si>
  <si>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</si>
  <si>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</si>
  <si>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</si>
  <si>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</si>
  <si>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</si>
  <si>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</si>
  <si>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</si>
  <si>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</si>
  <si>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</si>
  <si>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</si>
  <si>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</si>
  <si>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</si>
  <si>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</si>
  <si>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</si>
  <si>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</si>
  <si>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</si>
  <si>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</si>
  <si>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</si>
  <si>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</si>
  <si>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</si>
  <si>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</si>
  <si>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</si>
  <si>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</si>
  <si>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</si>
  <si>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</si>
  <si>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</si>
  <si>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</si>
  <si>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</si>
  <si>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</si>
  <si>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</si>
  <si>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</si>
  <si>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</si>
  <si>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</si>
  <si>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</si>
  <si>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</si>
  <si>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</si>
  <si>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</si>
  <si>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</si>
  <si>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</si>
  <si>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</si>
  <si>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</si>
  <si>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</si>
  <si>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</si>
  <si>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</si>
  <si>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</si>
  <si>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</si>
  <si>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</si>
  <si>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</si>
  <si>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</si>
  <si>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</si>
  <si>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</si>
  <si>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Further, we hereby confirm that except as mentioned in the Attachment – 6 (Alternative, Deviations and Exceptions to the Provisions) hereof  forming part of our First Envelope :</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</si>
  <si>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</si>
  <si>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 xml:space="preserve">Bid Form 1st Envelope </t>
  </si>
  <si>
    <t>one</t>
  </si>
  <si>
    <t>st</t>
  </si>
  <si>
    <t>January</t>
  </si>
  <si>
    <t>two</t>
  </si>
  <si>
    <t>nd</t>
  </si>
  <si>
    <t>February</t>
  </si>
  <si>
    <t>BID FORM (First Envelope)</t>
  </si>
  <si>
    <t>three</t>
  </si>
  <si>
    <t>rd</t>
  </si>
  <si>
    <t>March</t>
  </si>
  <si>
    <t>four</t>
  </si>
  <si>
    <t>th</t>
  </si>
  <si>
    <t>April</t>
  </si>
  <si>
    <t>Bid Proposal Ref. No.</t>
  </si>
  <si>
    <t>five</t>
  </si>
  <si>
    <t>May</t>
  </si>
  <si>
    <t>six</t>
  </si>
  <si>
    <t>June</t>
  </si>
  <si>
    <t>seven</t>
  </si>
  <si>
    <t>July</t>
  </si>
  <si>
    <t>eight</t>
  </si>
  <si>
    <t>August</t>
  </si>
  <si>
    <t>nine</t>
  </si>
  <si>
    <t>September</t>
  </si>
  <si>
    <t>ten</t>
  </si>
  <si>
    <t>October</t>
  </si>
  <si>
    <t>eleven</t>
  </si>
  <si>
    <t>November</t>
  </si>
  <si>
    <t>twelve</t>
  </si>
  <si>
    <t>December</t>
  </si>
  <si>
    <t>thirteen</t>
  </si>
  <si>
    <t>fourteen</t>
  </si>
  <si>
    <t>Name of Contract  :</t>
  </si>
  <si>
    <t>fifteen</t>
  </si>
  <si>
    <t>Dear Ladies and/or Gentlemen,</t>
  </si>
  <si>
    <t>Enter details here.</t>
  </si>
  <si>
    <t>sixteen</t>
  </si>
  <si>
    <t>…[Enter the Date in dd-mm-yyyy]…</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</si>
  <si>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</si>
  <si>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seventeen</t>
  </si>
  <si>
    <t>We meet the eligibility requirements and have no conflict of interest in accordance with ITB Clause 2.</t>
  </si>
  <si>
    <t>Attachments to the Bid Form (First Envelope)</t>
  </si>
  <si>
    <t>Bank Draft</t>
  </si>
  <si>
    <t>eighteen</t>
  </si>
  <si>
    <t>In line with the requirement of the Bidding Documents, we enclose herewith the following Attachments:</t>
  </si>
  <si>
    <t>Pay Order</t>
  </si>
  <si>
    <t>nineteen</t>
  </si>
  <si>
    <t>Not Applicable</t>
  </si>
  <si>
    <t>Banks certified Cheque</t>
  </si>
  <si>
    <t>twenty</t>
  </si>
  <si>
    <t>or
documentary evidence in support of exemption of Bid Security, in separate envelope in accordance with clause 21 of ITB, Section-II."</t>
  </si>
  <si>
    <t>A power of attorney duly authorized by a Notary Public indicating that the person(s) signing the bid have the authority to sign the bid and thus that the bid is binding upon us during the full period of its validity in accordance with the ITB Clause 14.</t>
  </si>
  <si>
    <t>Bank Guarantee</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</si>
  <si>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</si>
  <si>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</si>
  <si>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</si>
  <si>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Further, the required Joint Venture Agreement signed by us and our Partners has also been furnished as per your format Attachment-3(JV).</t>
  </si>
  <si>
    <t>Applicable</t>
  </si>
  <si>
    <t>Further the required deed of Joint Undertaking signed by us and Tower Manufacturer has also been furnished as per your format.</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</si>
  <si>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</si>
  <si>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The details of all major items of services or supply which we propose subletting in case of award, giving details of the name and nationality of the proposed subcontractor/sub-vendor for each item.</t>
  </si>
  <si>
    <t>Items, Components, Raw Material, Services proposed to be sourced from Micro and Small Enterprises.</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</si>
  <si>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</si>
  <si>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The details of Alternative Bids made by us indicating the complete Technical Specifications and the deviation to contractual and commercial conditions. (Not Applicable)</t>
  </si>
  <si>
    <t>Manufacturer’s Authorisation Forms.</t>
  </si>
  <si>
    <t>Work Completion Schedule.</t>
  </si>
  <si>
    <t>Guarantee Declaration.</t>
  </si>
  <si>
    <t>Information regarding ex-employees of Employer in our firm.</t>
  </si>
  <si>
    <t>Filled up information regarding Price Adjustment Data as per the format enclosed in the bidding documents.</t>
  </si>
  <si>
    <t xml:space="preserve"> Declaration regarding Social Accountability.</t>
  </si>
  <si>
    <t>Integrity Pact, in a separate envelope, duly signed on each page by the person signing the bid.</t>
  </si>
  <si>
    <t>Additional Information.</t>
  </si>
  <si>
    <t>Declaration for tax exemptions, reductions, allowances or benefits</t>
  </si>
  <si>
    <t>Declaration.</t>
  </si>
  <si>
    <t>Declaration of Key Managerial Person jointly with Power of Attorney holder</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</si>
  <si>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</si>
  <si>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</si>
  <si>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Authorization certificate issued by Domestic Manufacturer for selling Domestically Manufactured  Iron &amp; Steel Products</t>
  </si>
  <si>
    <t xml:space="preserve">Affidavit of Self certification regarding Domestic Value Addition in Iron &amp; Steel Products </t>
  </si>
  <si>
    <t>Compliance to the process related to the e-RA Terms &amp; Conditions and the Business Rules governing the e-RA</t>
  </si>
  <si>
    <t xml:space="preserve">Declaration by the Bidder regarding events encountered pursuant to ITB Clause 2.1 </t>
  </si>
  <si>
    <t>Certification by the Bidder per DoE Order in line with ITB Clause 2.1</t>
  </si>
  <si>
    <t>Bid Securing Declaration to be submitted by the Bidder</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</si>
  <si>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</si>
  <si>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</si>
  <si>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</si>
  <si>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</si>
  <si>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</si>
  <si>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</si>
  <si>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</si>
  <si>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Construction of the Contract</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</si>
  <si>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</si>
  <si>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We have read the provisions of following clauses and confirm that the specified stipulations of these clauses are acceptable to us:</t>
  </si>
  <si>
    <t>ITB 13</t>
  </si>
  <si>
    <t>Bid Security</t>
  </si>
  <si>
    <t>GCC 2.14</t>
  </si>
  <si>
    <t>Governing Law</t>
  </si>
  <si>
    <t xml:space="preserve">(d) </t>
  </si>
  <si>
    <t>Terms of Payment</t>
  </si>
  <si>
    <t>(g)</t>
  </si>
  <si>
    <t>(h)</t>
  </si>
  <si>
    <t>Defect Liability</t>
  </si>
  <si>
    <t>(j)</t>
  </si>
  <si>
    <t>(k)</t>
  </si>
  <si>
    <t>Limitation of Liability</t>
  </si>
  <si>
    <t>(l)</t>
  </si>
  <si>
    <t>Settlement of Disputes</t>
  </si>
  <si>
    <t>(m)</t>
  </si>
  <si>
    <t>Arbitration</t>
  </si>
  <si>
    <t>Appendix 2 to Form of Contract Agreement</t>
  </si>
  <si>
    <t>Price Adjustment</t>
  </si>
  <si>
    <t>Further we understand that deviation taken in any of the above clauses by us may make our bid non-responsive as per provision of bidding documents and be rejected by you.</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</si>
  <si>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</si>
  <si>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</si>
  <si>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</si>
  <si>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</si>
  <si>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</si>
  <si>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</si>
  <si>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</si>
  <si>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</si>
  <si>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</si>
  <si>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In case of bid from a Joint Venture, name &amp; designation of representative of JV partner is to be provided and Bid Form is also to be signed by him</t>
  </si>
  <si>
    <t>Please provide additional information of the Bidder</t>
  </si>
  <si>
    <t>Business Address                       :</t>
  </si>
  <si>
    <t>Country of Incorporation         :</t>
  </si>
  <si>
    <t>State/Province to be indicated :</t>
  </si>
  <si>
    <t>Name of Principal Officer         :</t>
  </si>
  <si>
    <t>Address of  Principal Officer    :</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</si>
  <si>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</si>
  <si>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</si>
  <si>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</si>
  <si>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</si>
  <si>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</si>
  <si>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</si>
  <si>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</si>
  <si>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</si>
  <si>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</si>
  <si>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</si>
  <si>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</si>
  <si>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</si>
  <si>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</si>
  <si>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</si>
  <si>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</si>
  <si>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</si>
  <si>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</si>
  <si>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</si>
  <si>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</si>
  <si>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</si>
  <si>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</si>
  <si>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</si>
  <si>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</si>
  <si>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</si>
  <si>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</si>
  <si>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</si>
  <si>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</si>
  <si>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</si>
  <si>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</si>
  <si>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</si>
  <si>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</si>
  <si>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</si>
  <si>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</si>
  <si>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</si>
  <si>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</si>
  <si>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</si>
  <si>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</si>
  <si>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</si>
  <si>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</si>
  <si>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</si>
  <si>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</si>
  <si>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</si>
  <si>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</si>
  <si>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</si>
  <si>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</si>
  <si>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</si>
  <si>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</si>
  <si>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</si>
  <si>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</si>
  <si>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</si>
  <si>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</si>
  <si>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</si>
  <si>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</si>
  <si>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</si>
  <si>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</si>
  <si>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</si>
  <si>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</si>
  <si>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</si>
  <si>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</si>
  <si>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</si>
  <si>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</si>
  <si>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</si>
  <si>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</si>
  <si>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</si>
  <si>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</si>
  <si>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</si>
  <si>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</si>
  <si>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</si>
  <si>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</si>
  <si>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</si>
  <si>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</si>
  <si>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</si>
  <si>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</si>
  <si>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</si>
  <si>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</si>
  <si>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</si>
  <si>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</si>
  <si>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</si>
  <si>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</si>
  <si>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</si>
  <si>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</si>
  <si>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</si>
  <si>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</si>
  <si>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</si>
  <si>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</si>
  <si>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</si>
  <si>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</si>
  <si>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</si>
  <si>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</si>
  <si>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</si>
  <si>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</si>
  <si>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</si>
  <si>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</si>
  <si>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</si>
  <si>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</si>
  <si>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</si>
  <si>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</si>
  <si>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</si>
  <si>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</si>
  <si>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</si>
  <si>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The Contract price shall remain FIRM and FIXED and shall not be subject to Price adjustment for the entire duration of the Contract.</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</si>
  <si>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</si>
  <si>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Taxes, Duties &amp; Levies</t>
  </si>
  <si>
    <t xml:space="preserve">GCC 6   </t>
  </si>
  <si>
    <t>Contract Performance Guarantee</t>
  </si>
  <si>
    <t>GCC 8.3</t>
  </si>
  <si>
    <t>GCC 13</t>
  </si>
  <si>
    <t>Time the Essence of Contract</t>
  </si>
  <si>
    <t>GCC 40</t>
  </si>
  <si>
    <t>GCC 41</t>
  </si>
  <si>
    <t>Contractor's Liability and Insurance</t>
  </si>
  <si>
    <t>GCC 55</t>
  </si>
  <si>
    <t>GCC 57</t>
  </si>
  <si>
    <t>GCC 59</t>
  </si>
  <si>
    <t>GCC 61</t>
  </si>
  <si>
    <t>Conciliation</t>
  </si>
  <si>
    <t>GCC 66</t>
  </si>
  <si>
    <t>MM dept</t>
  </si>
  <si>
    <t xml:space="preserve">Days </t>
  </si>
  <si>
    <t xml:space="preserve">RFX NO </t>
  </si>
  <si>
    <t>Supply and installation of 15 passenger Machine Room Less Lift including required civil works at MP Hall of POWERGRID Gurgaon</t>
  </si>
  <si>
    <t>Supply and installation of 15 passenger Machine Room Less Lift</t>
  </si>
  <si>
    <t>CC/NT/W-MISC/DOM/A15/25/11820   &amp;  5002004750</t>
  </si>
  <si>
    <t>Specification No.&amp;  RFX  No  :</t>
  </si>
  <si>
    <t xml:space="preserve">Technical Experience
1.1 The bidder must have successfully executed(#) supply, installation and civil works for lift/elevators during last seven years as on originally scheduled last date of bid submission (soft copy) i.e 19.09.2025  as per the following:
(i)	One work costing not less than Rs. 55.17 lakhs.
OR
(ii)	Two works, each costing not less than Rs. 34.48 lakhs. 
OR
(iii)	Three works, each costing not less than Rs. 27.58 lakhs. 
  Notes:
i)	     In case bidder is holding company, the technical experience referred to in clause 1.1 above shall be that of holding company only (i.e. excluding its subsidiary/group company. In case bidder is a subsidiary of holding company, the technical experience referred to in clause 1.1 shall be of that subsidiary company only (i.e. excluding its holding company).
ii)	(#) Executed means documentary evidence for completion of work  without any adverse remark. 
iii)	 The value of contract mentioned in the technical experience under clause 1.1 above is excluding taxes and duties. 
        </t>
  </si>
  <si>
    <t xml:space="preserve">
The bidder must meet the following minimum criteria:
a)	Minimum Average Annual Turnout (MAAT)** for best three years i.e. 36 months out of last five financial years of the bidder should be not less than ₹ 103.44 Lakhs. 
(**) Annual gross revenue from operations/gross operating income as incorporated in the profit &amp; loss account excluding other operative income/other income.
Note-1: In case bidder is a holding company, the Financial Position Criteria referred to in clause 2 above shall be that of holding company only (i.e., excluding its subsidiary/group companies). In case bidder is a subsidiary of a holding company, the Financial Position Criteria referred to in clause 2 above shall be of that subsidiary company only (i.e., excluding its holding company).
Note-2: Relaxation for Start-Ups^ / MSEs^^
Start-ups^ shall also be considered qualified if they meet Eighty (80) % of the requirement specified at para 2. a) above in Financial Position.
^ Start-ups as defined by DPIIT, applicable as on the originally scheduled last date of bid submission (soft copy) mentioned above
^^For MSE Bidder requirement of MAAT is waived off
3.	The bidder must furnish documentary evidence in support of the qualifying requirements stipulated as above</t>
  </si>
  <si>
    <r>
      <t xml:space="preserve">Financial Position </t>
    </r>
    <r>
      <rPr>
        <b/>
        <i/>
        <sz val="12"/>
        <rFont val="Book Antiqua"/>
        <family val="1"/>
      </rPr>
      <t xml:space="preserve">{Reference para 2.0  of Annexure-A (BDS)}
</t>
    </r>
  </si>
  <si>
    <t>2023-2024</t>
  </si>
  <si>
    <t>Integrity Pact-</t>
  </si>
  <si>
    <t xml:space="preserve">Integrity Pact is annexed herewith this Volume.NOT APPLICABLE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</si>
</sst>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92">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b/>
      <sz val="10"/>
      <color indexed="12"/>
      <name val="Book Antiqua"/>
      <family val="1"/>
    </font>
    <font>
      <sz val="9"/>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sz val="12"/>
      <color indexed="12"/>
      <name val="Book Antiqua"/>
      <family val="1"/>
    </font>
    <font>
      <sz val="10"/>
      <color indexed="63"/>
      <name val="Arial"/>
      <family val="2"/>
    </font>
    <font>
      <b/>
      <sz val="11"/>
      <name val="Arial"/>
      <family val="2"/>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FF0000"/>
      <name val="Book Antiqua"/>
      <family val="1"/>
    </font>
    <font>
      <b/>
      <sz val="12"/>
      <color theme="1"/>
      <name val="Book Antiqua"/>
      <family val="1"/>
    </font>
    <font>
      <sz val="12"/>
      <color rgb="FF0000FF"/>
      <name val="Book Antiqua"/>
      <family val="1"/>
    </font>
    <font>
      <b/>
      <sz val="9"/>
      <color rgb="FFFF0000"/>
      <name val="Book Antiqua"/>
      <family val="1"/>
    </font>
    <font>
      <sz val="8"/>
      <color rgb="FF000000"/>
      <name val="Tahoma"/>
      <family val="2"/>
    </font>
  </fonts>
  <fills count="1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22"/>
        <bgColor indexed="64"/>
      </patternFill>
    </fill>
    <fill>
      <patternFill patternType="solid">
        <fgColor indexed="1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0"/>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rgb="FFFFFF00"/>
        <bgColor indexed="64"/>
      </patternFill>
    </fill>
    <fill>
      <patternFill patternType="solid">
        <fgColor theme="3" tint="0.59999389629810485"/>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right style="thin">
        <color indexed="64"/>
      </right>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style="thin">
        <color indexed="64"/>
      </left>
      <right style="hair">
        <color indexed="64"/>
      </right>
      <top style="hair">
        <color indexed="64"/>
      </top>
      <bottom/>
      <diagonal/>
    </border>
    <border>
      <left/>
      <right/>
      <top style="hair">
        <color indexed="64"/>
      </top>
      <bottom style="thin">
        <color indexed="64"/>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style="hair">
        <color indexed="64"/>
      </top>
      <bottom style="thin">
        <color indexed="64"/>
      </bottom>
      <diagonal/>
    </border>
    <border>
      <left/>
      <right style="hair">
        <color indexed="64"/>
      </right>
      <top/>
      <bottom style="thin">
        <color indexed="64"/>
      </bottom>
      <diagonal/>
    </border>
  </borders>
  <cellStyleXfs count="59">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7"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1244">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8"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9" xfId="0" applyFont="1" applyBorder="1" applyAlignment="1" applyProtection="1">
      <alignment horizontal="center" vertical="center" wrapText="1"/>
      <protection hidden="1"/>
    </xf>
    <xf numFmtId="0" fontId="9" fillId="0" borderId="10" xfId="0" applyFont="1" applyBorder="1" applyAlignment="1" applyProtection="1">
      <alignment vertical="center" wrapText="1"/>
      <protection hidden="1"/>
    </xf>
    <xf numFmtId="0" fontId="9" fillId="0" borderId="11" xfId="0" applyFont="1" applyBorder="1" applyAlignment="1" applyProtection="1">
      <alignment horizontal="center" vertical="top" wrapText="1"/>
      <protection hidden="1"/>
    </xf>
    <xf numFmtId="0" fontId="9" fillId="0" borderId="12" xfId="0" applyFont="1" applyBorder="1" applyAlignment="1" applyProtection="1">
      <alignment horizontal="center" vertical="top" wrapText="1"/>
      <protection hidden="1"/>
    </xf>
    <xf numFmtId="0" fontId="9" fillId="0" borderId="13"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4"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15" xfId="0" applyFont="1" applyBorder="1" applyAlignment="1" applyProtection="1">
      <alignment horizontal="center" vertical="center"/>
      <protection hidden="1"/>
    </xf>
    <xf numFmtId="0" fontId="5" fillId="0" borderId="16"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5" fillId="0" borderId="18"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0" fillId="0" borderId="0" xfId="0" applyFont="1" applyAlignment="1" applyProtection="1">
      <alignment vertical="center"/>
      <protection hidden="1"/>
    </xf>
    <xf numFmtId="0" fontId="41"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19" xfId="0" applyFont="1" applyBorder="1" applyAlignment="1" applyProtection="1">
      <alignment vertical="center"/>
      <protection hidden="1"/>
    </xf>
    <xf numFmtId="0" fontId="10" fillId="2" borderId="12" xfId="0" applyFont="1" applyFill="1" applyBorder="1" applyAlignment="1" applyProtection="1">
      <alignment horizontal="center" vertical="center" wrapText="1"/>
      <protection locked="0"/>
    </xf>
    <xf numFmtId="0" fontId="10" fillId="2" borderId="13"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5" fillId="0" borderId="0" xfId="0" applyFont="1" applyAlignment="1" applyProtection="1">
      <alignmen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2" xfId="0" applyFont="1" applyFill="1" applyBorder="1" applyAlignment="1" applyProtection="1">
      <alignment horizontal="left" vertical="center" wrapText="1"/>
      <protection locked="0"/>
    </xf>
    <xf numFmtId="0" fontId="9" fillId="2" borderId="13"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11"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7" xfId="0" applyFont="1" applyBorder="1" applyAlignment="1" applyProtection="1">
      <alignment horizontal="left" vertical="center" wrapText="1" indent="2"/>
      <protection hidden="1"/>
    </xf>
    <xf numFmtId="0" fontId="9" fillId="0" borderId="9" xfId="0" applyFont="1" applyBorder="1" applyAlignment="1" applyProtection="1">
      <alignment horizontal="left" vertical="center" wrapText="1" indent="2"/>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6"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19" xfId="0" applyFont="1" applyBorder="1" applyAlignment="1" applyProtection="1">
      <alignment horizontal="center" vertical="top" wrapText="1"/>
      <protection hidden="1"/>
    </xf>
    <xf numFmtId="0" fontId="9" fillId="0" borderId="19" xfId="0" applyFont="1" applyBorder="1" applyAlignment="1" applyProtection="1">
      <alignment vertical="top" wrapText="1"/>
      <protection hidden="1"/>
    </xf>
    <xf numFmtId="0" fontId="42" fillId="0" borderId="0" xfId="0" applyFont="1" applyAlignment="1" applyProtection="1">
      <alignment vertical="center"/>
      <protection hidden="1"/>
    </xf>
    <xf numFmtId="0" fontId="42" fillId="0" borderId="0" xfId="0" applyFont="1" applyAlignment="1" applyProtection="1">
      <alignment vertical="center"/>
      <protection locked="0"/>
    </xf>
    <xf numFmtId="0" fontId="42"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9" fillId="0" borderId="8" xfId="0" applyFont="1" applyBorder="1" applyAlignment="1" applyProtection="1">
      <alignment horizontal="left" vertical="center" wrapText="1" indent="2"/>
      <protection hidden="1"/>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49" fillId="0" borderId="0" xfId="0" applyFont="1" applyAlignment="1" applyProtection="1">
      <alignment vertical="center"/>
      <protection hidden="1"/>
    </xf>
    <xf numFmtId="0" fontId="49" fillId="0" borderId="0" xfId="0" applyFont="1" applyProtection="1">
      <protection hidden="1"/>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0" fontId="52" fillId="0" borderId="0" xfId="47" applyFont="1" applyAlignment="1" applyProtection="1">
      <alignment vertical="center"/>
      <protection hidden="1"/>
    </xf>
    <xf numFmtId="0" fontId="52" fillId="0" borderId="0" xfId="53" applyFont="1" applyAlignment="1" applyProtection="1">
      <alignment vertical="center"/>
      <protection hidden="1"/>
    </xf>
    <xf numFmtId="0" fontId="49" fillId="0" borderId="0" xfId="0" applyFont="1" applyAlignment="1" applyProtection="1">
      <alignment horizontal="justify" vertical="center"/>
      <protection hidden="1"/>
    </xf>
    <xf numFmtId="0" fontId="52" fillId="0" borderId="0" xfId="47" applyFont="1" applyAlignment="1" applyProtection="1">
      <alignment horizontal="justify" vertical="center"/>
      <protection hidden="1"/>
    </xf>
    <xf numFmtId="0" fontId="52" fillId="0" borderId="0" xfId="53" applyFont="1" applyAlignment="1" applyProtection="1">
      <alignment horizontal="justify" vertical="center"/>
      <protection hidden="1"/>
    </xf>
    <xf numFmtId="0" fontId="49" fillId="0" borderId="0" xfId="0" applyFont="1" applyAlignment="1" applyProtection="1">
      <alignment horizontal="justify"/>
      <protection hidden="1"/>
    </xf>
    <xf numFmtId="0" fontId="25" fillId="0" borderId="0" xfId="0" applyFont="1" applyAlignment="1" applyProtection="1">
      <alignment horizontal="center"/>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7" fillId="0" borderId="0" xfId="0" applyFont="1" applyAlignment="1" applyProtection="1">
      <alignment vertical="center" wrapText="1"/>
      <protection hidden="1"/>
    </xf>
    <xf numFmtId="0" fontId="53" fillId="0" borderId="0" xfId="0" applyFont="1" applyAlignment="1" applyProtection="1">
      <alignment horizontal="center" vertical="center"/>
      <protection hidden="1"/>
    </xf>
    <xf numFmtId="0" fontId="55"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8"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16" xfId="0" applyFont="1" applyFill="1" applyBorder="1" applyAlignment="1" applyProtection="1">
      <alignment horizontal="left" vertical="center" wrapText="1"/>
      <protection locked="0"/>
    </xf>
    <xf numFmtId="0" fontId="5" fillId="2" borderId="17" xfId="0" applyFont="1" applyFill="1" applyBorder="1" applyAlignment="1" applyProtection="1">
      <alignment horizontal="left" vertical="center" wrapText="1"/>
      <protection locked="0"/>
    </xf>
    <xf numFmtId="0" fontId="5" fillId="2" borderId="18"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0"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81" fillId="0" borderId="0" xfId="0" applyFont="1" applyAlignment="1" applyProtection="1">
      <alignment vertical="center" wrapText="1"/>
      <protection hidden="1"/>
    </xf>
    <xf numFmtId="0" fontId="82" fillId="0" borderId="0" xfId="0" applyFont="1" applyAlignment="1" applyProtection="1">
      <alignment vertical="center" wrapText="1"/>
      <protection hidden="1"/>
    </xf>
    <xf numFmtId="0" fontId="83" fillId="0" borderId="0" xfId="0" applyFont="1" applyAlignment="1" applyProtection="1">
      <alignment horizontal="justify" vertical="top"/>
      <protection hidden="1"/>
    </xf>
    <xf numFmtId="0" fontId="58" fillId="0" borderId="0" xfId="52" applyFont="1" applyProtection="1">
      <protection hidden="1"/>
    </xf>
    <xf numFmtId="0" fontId="59" fillId="0" borderId="5" xfId="52" applyFont="1" applyBorder="1" applyAlignment="1" applyProtection="1">
      <alignment horizontal="center" vertical="center"/>
      <protection hidden="1"/>
    </xf>
    <xf numFmtId="0" fontId="59" fillId="0" borderId="5" xfId="52" applyFont="1" applyBorder="1" applyAlignment="1" applyProtection="1">
      <alignment horizontal="center" vertical="top"/>
      <protection hidden="1"/>
    </xf>
    <xf numFmtId="0" fontId="59" fillId="0" borderId="14" xfId="52" applyFont="1" applyBorder="1" applyAlignment="1" applyProtection="1">
      <alignment horizontal="center" vertical="top"/>
      <protection hidden="1"/>
    </xf>
    <xf numFmtId="0" fontId="84" fillId="8" borderId="21"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2" xfId="33" quotePrefix="1" applyFont="1" applyBorder="1" applyAlignment="1" applyProtection="1">
      <alignment horizontal="center" vertical="top"/>
      <protection hidden="1"/>
    </xf>
    <xf numFmtId="0" fontId="5" fillId="0" borderId="23"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1"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25" xfId="0" applyFont="1" applyBorder="1" applyAlignment="1" applyProtection="1">
      <alignment vertical="center"/>
      <protection hidden="1"/>
    </xf>
    <xf numFmtId="0" fontId="85"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2"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11" xfId="35" applyFont="1" applyBorder="1" applyAlignment="1" applyProtection="1">
      <alignment horizontal="center" vertical="top" wrapText="1"/>
      <protection hidden="1"/>
    </xf>
    <xf numFmtId="0" fontId="5" fillId="2" borderId="11" xfId="35" applyFont="1" applyFill="1" applyBorder="1" applyAlignment="1" applyProtection="1">
      <alignment vertical="top" wrapText="1"/>
      <protection locked="0" hidden="1"/>
    </xf>
    <xf numFmtId="0" fontId="5" fillId="0" borderId="12" xfId="35" applyFont="1" applyBorder="1" applyAlignment="1" applyProtection="1">
      <alignment horizontal="center" vertical="top" wrapText="1"/>
      <protection hidden="1"/>
    </xf>
    <xf numFmtId="0" fontId="5" fillId="2" borderId="12" xfId="35" applyFont="1" applyFill="1" applyBorder="1" applyAlignment="1" applyProtection="1">
      <alignment vertical="top" wrapText="1"/>
      <protection locked="0" hidden="1"/>
    </xf>
    <xf numFmtId="0" fontId="48" fillId="0" borderId="0" xfId="35" applyFont="1" applyAlignment="1" applyProtection="1">
      <alignment vertical="center"/>
      <protection hidden="1"/>
    </xf>
    <xf numFmtId="0" fontId="5" fillId="0" borderId="13" xfId="35" applyFont="1" applyBorder="1" applyAlignment="1" applyProtection="1">
      <alignment horizontal="center" vertical="top" wrapText="1"/>
      <protection hidden="1"/>
    </xf>
    <xf numFmtId="0" fontId="5" fillId="2" borderId="13" xfId="35" applyFont="1" applyFill="1" applyBorder="1" applyAlignment="1" applyProtection="1">
      <alignment vertical="top" wrapText="1"/>
      <protection locked="0" hidden="1"/>
    </xf>
    <xf numFmtId="0" fontId="5" fillId="0" borderId="19"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8" fillId="0" borderId="0" xfId="35" applyFont="1" applyAlignment="1" applyProtection="1">
      <alignment horizontal="justify" vertical="center"/>
      <protection hidden="1"/>
    </xf>
    <xf numFmtId="0" fontId="48"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0" xfId="35" applyFont="1" applyBorder="1" applyAlignment="1" applyProtection="1">
      <alignment horizontal="center" vertical="top" wrapText="1"/>
      <protection hidden="1"/>
    </xf>
    <xf numFmtId="0" fontId="5" fillId="2" borderId="20"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11" xfId="35" applyFont="1" applyFill="1" applyBorder="1" applyAlignment="1" applyProtection="1">
      <alignment horizontal="center" vertical="center"/>
      <protection locked="0" hidden="1"/>
    </xf>
    <xf numFmtId="0" fontId="8" fillId="2" borderId="11" xfId="35" applyFont="1" applyFill="1" applyBorder="1" applyAlignment="1" applyProtection="1">
      <alignment horizontal="center" vertical="center" wrapText="1"/>
      <protection locked="0" hidden="1"/>
    </xf>
    <xf numFmtId="0" fontId="8" fillId="2" borderId="12" xfId="35" applyFont="1" applyFill="1" applyBorder="1" applyAlignment="1" applyProtection="1">
      <alignment horizontal="center" vertical="center"/>
      <protection locked="0" hidden="1"/>
    </xf>
    <xf numFmtId="0" fontId="8" fillId="2" borderId="12" xfId="35" applyFont="1" applyFill="1" applyBorder="1" applyAlignment="1" applyProtection="1">
      <alignment horizontal="center" vertical="center" wrapText="1"/>
      <protection locked="0" hidden="1"/>
    </xf>
    <xf numFmtId="0" fontId="8" fillId="2" borderId="13" xfId="35" applyFont="1" applyFill="1" applyBorder="1" applyAlignment="1" applyProtection="1">
      <alignment horizontal="center" vertical="center"/>
      <protection locked="0" hidden="1"/>
    </xf>
    <xf numFmtId="0" fontId="8" fillId="2" borderId="13"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6"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86" fillId="0" borderId="0" xfId="0" applyFont="1" applyAlignment="1" applyProtection="1">
      <alignment vertical="center"/>
      <protection hidden="1"/>
    </xf>
    <xf numFmtId="0" fontId="9" fillId="0" borderId="26" xfId="48" applyFont="1" applyBorder="1" applyAlignment="1" applyProtection="1">
      <alignment vertical="center"/>
      <protection hidden="1"/>
    </xf>
    <xf numFmtId="0" fontId="9" fillId="0" borderId="22"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1" xfId="48" applyFont="1" applyBorder="1" applyAlignment="1" applyProtection="1">
      <alignment vertical="center" wrapText="1"/>
      <protection hidden="1"/>
    </xf>
    <xf numFmtId="0" fontId="9" fillId="0" borderId="24"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0"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0"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9" fillId="0" borderId="28" xfId="48" applyFont="1" applyBorder="1" applyAlignment="1" applyProtection="1">
      <alignment vertical="center"/>
      <protection hidden="1"/>
    </xf>
    <xf numFmtId="0" fontId="9" fillId="0" borderId="29"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21" xfId="48" applyFont="1" applyBorder="1" applyAlignment="1" applyProtection="1">
      <alignment horizontal="left" vertical="center"/>
      <protection hidden="1"/>
    </xf>
    <xf numFmtId="0" fontId="9" fillId="0" borderId="24"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7" xfId="48" applyNumberFormat="1" applyFont="1" applyFill="1" applyBorder="1" applyAlignment="1" applyProtection="1">
      <alignment horizontal="center" vertical="center"/>
      <protection locked="0"/>
    </xf>
    <xf numFmtId="173" fontId="9" fillId="2" borderId="7" xfId="48" applyNumberFormat="1" applyFont="1" applyFill="1" applyBorder="1" applyAlignment="1" applyProtection="1">
      <alignment horizontal="center" vertical="center"/>
      <protection locked="0"/>
    </xf>
    <xf numFmtId="0" fontId="44" fillId="0" borderId="0" xfId="48" applyFont="1" applyAlignment="1" applyProtection="1">
      <alignment horizontal="center" vertical="center"/>
      <protection hidden="1"/>
    </xf>
    <xf numFmtId="0" fontId="65" fillId="0" borderId="0" xfId="48" applyFont="1" applyAlignment="1" applyProtection="1">
      <alignment vertical="center"/>
      <protection hidden="1"/>
    </xf>
    <xf numFmtId="0" fontId="9" fillId="2" borderId="32" xfId="48" applyFont="1" applyFill="1" applyBorder="1" applyAlignment="1" applyProtection="1">
      <alignment vertical="center"/>
      <protection locked="0"/>
    </xf>
    <xf numFmtId="0" fontId="9" fillId="2" borderId="10" xfId="48" applyFont="1" applyFill="1" applyBorder="1" applyAlignment="1" applyProtection="1">
      <alignment vertical="center"/>
      <protection locked="0"/>
    </xf>
    <xf numFmtId="0" fontId="2" fillId="2" borderId="26" xfId="48" applyFill="1" applyBorder="1" applyAlignment="1" applyProtection="1">
      <alignment vertical="center"/>
      <protection locked="0"/>
    </xf>
    <xf numFmtId="0" fontId="64" fillId="0" borderId="33" xfId="50" applyFont="1" applyBorder="1" applyAlignment="1" applyProtection="1">
      <alignment horizontal="left" vertical="center" wrapText="1"/>
      <protection hidden="1"/>
    </xf>
    <xf numFmtId="0" fontId="64" fillId="0" borderId="34" xfId="50" applyFont="1" applyBorder="1" applyAlignment="1" applyProtection="1">
      <alignment horizontal="left" vertical="center" wrapText="1"/>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0" borderId="0" xfId="53" applyAlignment="1" applyProtection="1">
      <alignment horizontal="left" vertical="center" indent="2"/>
      <protection hidden="1"/>
    </xf>
    <xf numFmtId="173" fontId="10" fillId="0" borderId="0" xfId="37" applyNumberFormat="1" applyFont="1" applyAlignment="1" applyProtection="1">
      <alignment horizontal="left"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0"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4" fillId="0" borderId="0" xfId="0" applyFont="1" applyAlignment="1" applyProtection="1">
      <alignment horizontal="left" vertical="center"/>
      <protection hidden="1"/>
    </xf>
    <xf numFmtId="0" fontId="2" fillId="2" borderId="0" xfId="0" applyFont="1" applyFill="1" applyAlignment="1" applyProtection="1">
      <alignment horizontal="center" vertical="center" wrapText="1"/>
      <protection locked="0"/>
    </xf>
    <xf numFmtId="14" fontId="2" fillId="2" borderId="0" xfId="0" applyNumberFormat="1" applyFont="1" applyFill="1" applyAlignment="1" applyProtection="1">
      <alignment horizontal="center" vertical="center" wrapText="1"/>
      <protection locked="0"/>
    </xf>
    <xf numFmtId="0" fontId="9" fillId="2" borderId="8" xfId="0" applyFont="1" applyFill="1" applyBorder="1" applyAlignment="1" applyProtection="1">
      <alignment horizontal="left" vertical="top" wrapText="1"/>
      <protection locked="0"/>
    </xf>
    <xf numFmtId="0" fontId="10" fillId="2" borderId="8" xfId="0" applyFont="1" applyFill="1" applyBorder="1" applyAlignment="1" applyProtection="1">
      <alignment horizontal="left" vertical="top" wrapText="1"/>
      <protection locked="0"/>
    </xf>
    <xf numFmtId="0" fontId="10" fillId="0" borderId="9"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8"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25"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1" xfId="35" applyFont="1" applyBorder="1" applyAlignment="1" applyProtection="1">
      <alignment vertical="top"/>
      <protection hidden="1"/>
    </xf>
    <xf numFmtId="0" fontId="5" fillId="0" borderId="24" xfId="35" applyFont="1" applyBorder="1" applyAlignment="1" applyProtection="1">
      <alignment vertical="top"/>
      <protection hidden="1"/>
    </xf>
    <xf numFmtId="0" fontId="5" fillId="0" borderId="6" xfId="35" applyFont="1" applyBorder="1" applyProtection="1">
      <protection hidden="1"/>
    </xf>
    <xf numFmtId="0" fontId="5" fillId="0" borderId="24" xfId="35" applyFont="1" applyBorder="1" applyProtection="1">
      <protection hidden="1"/>
    </xf>
    <xf numFmtId="0" fontId="9" fillId="2" borderId="21" xfId="0" applyFont="1" applyFill="1" applyBorder="1" applyAlignment="1" applyProtection="1">
      <alignment horizontal="center" vertical="top" wrapText="1"/>
      <protection locked="0" hidden="1"/>
    </xf>
    <xf numFmtId="0" fontId="5" fillId="0" borderId="35"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35" xfId="0" applyFont="1" applyBorder="1" applyProtection="1">
      <protection hidden="1"/>
    </xf>
    <xf numFmtId="0" fontId="9" fillId="0" borderId="30"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6"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34" xfId="0" applyFont="1" applyFill="1" applyBorder="1" applyAlignment="1" applyProtection="1">
      <alignment vertical="top" wrapText="1"/>
      <protection locked="0" hidden="1"/>
    </xf>
    <xf numFmtId="0" fontId="9" fillId="2" borderId="7" xfId="0" applyFont="1" applyFill="1" applyBorder="1" applyAlignment="1" applyProtection="1">
      <alignment vertical="top" wrapText="1"/>
      <protection locked="0" hidden="1"/>
    </xf>
    <xf numFmtId="0" fontId="9" fillId="2" borderId="25"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8"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1"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7" xfId="35" applyFont="1" applyFill="1" applyBorder="1" applyAlignment="1" applyProtection="1">
      <alignment horizontal="center" vertical="center" wrapText="1"/>
      <protection locked="0"/>
    </xf>
    <xf numFmtId="0" fontId="5" fillId="0" borderId="19" xfId="35" applyFont="1" applyBorder="1" applyAlignment="1" applyProtection="1">
      <alignment vertical="center" wrapText="1"/>
      <protection hidden="1"/>
    </xf>
    <xf numFmtId="0" fontId="5" fillId="0" borderId="34" xfId="35" applyFont="1" applyBorder="1" applyAlignment="1" applyProtection="1">
      <alignment vertical="center" wrapText="1"/>
      <protection hidden="1"/>
    </xf>
    <xf numFmtId="0" fontId="5" fillId="0" borderId="26"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0" xfId="35" applyFont="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3"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29" xfId="35" applyFont="1" applyBorder="1" applyAlignment="1" applyProtection="1">
      <alignment horizontal="center" vertical="center" wrapText="1"/>
      <protection hidden="1"/>
    </xf>
    <xf numFmtId="0" fontId="8" fillId="0" borderId="34" xfId="35" applyFont="1" applyBorder="1" applyAlignment="1" applyProtection="1">
      <alignment horizontal="justify" vertical="center" wrapText="1"/>
      <protection hidden="1"/>
    </xf>
    <xf numFmtId="0" fontId="8" fillId="0" borderId="10"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19"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6" xfId="35" applyFont="1" applyBorder="1" applyAlignment="1" applyProtection="1">
      <alignment horizontal="left" vertical="top" wrapText="1"/>
      <protection hidden="1"/>
    </xf>
    <xf numFmtId="0" fontId="5" fillId="0" borderId="10"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8"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0"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8" fillId="0" borderId="0" xfId="35" applyFont="1" applyAlignment="1" applyProtection="1">
      <alignment horizontal="left" vertical="top" wrapText="1"/>
      <protection hidden="1"/>
    </xf>
    <xf numFmtId="0" fontId="48" fillId="0" borderId="17" xfId="35" applyFont="1" applyBorder="1" applyAlignment="1" applyProtection="1">
      <alignment horizontal="right"/>
      <protection hidden="1"/>
    </xf>
    <xf numFmtId="0" fontId="48" fillId="0" borderId="0" xfId="35" applyFont="1" applyAlignment="1" applyProtection="1">
      <alignment horizontal="right"/>
      <protection hidden="1"/>
    </xf>
    <xf numFmtId="0" fontId="48" fillId="0" borderId="0" xfId="35" applyFont="1" applyAlignment="1" applyProtection="1">
      <alignment horizontal="left" vertical="center" wrapText="1"/>
      <protection locked="0" hidden="1"/>
    </xf>
    <xf numFmtId="0" fontId="48" fillId="0" borderId="0" xfId="35" applyFont="1" applyAlignment="1" applyProtection="1">
      <alignment horizontal="justify"/>
      <protection hidden="1"/>
    </xf>
    <xf numFmtId="0" fontId="5" fillId="0" borderId="9"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17" xfId="35" applyFont="1" applyBorder="1" applyAlignment="1" applyProtection="1">
      <alignment horizontal="center" vertical="center"/>
      <protection hidden="1"/>
    </xf>
    <xf numFmtId="0" fontId="5" fillId="0" borderId="17"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1" xfId="35" applyFont="1" applyFill="1" applyBorder="1" applyAlignment="1" applyProtection="1">
      <alignment vertical="center" wrapText="1"/>
      <protection locked="0"/>
    </xf>
    <xf numFmtId="0" fontId="5" fillId="0" borderId="21" xfId="35" applyFont="1" applyBorder="1" applyAlignment="1" applyProtection="1">
      <alignment vertical="center" wrapText="1"/>
      <protection hidden="1"/>
    </xf>
    <xf numFmtId="0" fontId="8" fillId="0" borderId="24"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3" fontId="5" fillId="0" borderId="0" xfId="0" applyNumberFormat="1" applyFont="1" applyAlignment="1" applyProtection="1">
      <alignment vertical="center"/>
      <protection hidden="1"/>
    </xf>
    <xf numFmtId="0" fontId="59" fillId="0" borderId="0" xfId="52" applyFont="1" applyAlignment="1" applyProtection="1">
      <alignment horizontal="center" vertical="top"/>
      <protection hidden="1"/>
    </xf>
    <xf numFmtId="0" fontId="9" fillId="2" borderId="33"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31" xfId="0" applyFont="1" applyFill="1" applyBorder="1" applyAlignment="1" applyProtection="1">
      <alignment vertical="top" wrapText="1"/>
      <protection locked="0" hidden="1"/>
    </xf>
    <xf numFmtId="0" fontId="9" fillId="2" borderId="10"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31" xfId="0" applyFont="1" applyFill="1" applyBorder="1" applyAlignment="1" applyProtection="1">
      <alignment vertical="top" wrapText="1"/>
      <protection locked="0" hidden="1"/>
    </xf>
    <xf numFmtId="0" fontId="9" fillId="0" borderId="30"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7" xfId="35" applyFont="1" applyBorder="1" applyAlignment="1" applyProtection="1">
      <alignment horizontal="right" vertical="top"/>
      <protection hidden="1"/>
    </xf>
    <xf numFmtId="0" fontId="5" fillId="0" borderId="8" xfId="35" applyFont="1" applyBorder="1" applyAlignment="1" applyProtection="1">
      <alignment horizontal="center" vertical="top"/>
      <protection hidden="1"/>
    </xf>
    <xf numFmtId="0" fontId="5" fillId="0" borderId="19"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4" fillId="0" borderId="4" xfId="0" applyFont="1" applyBorder="1" applyAlignment="1">
      <alignment horizontal="right" vertical="top" wrapText="1"/>
    </xf>
    <xf numFmtId="0" fontId="70" fillId="0" borderId="0" xfId="0" applyFont="1" applyAlignment="1" applyProtection="1">
      <alignment vertical="center"/>
      <protection hidden="1"/>
    </xf>
    <xf numFmtId="0" fontId="70"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8" fillId="0" borderId="0" xfId="0" applyFont="1"/>
    <xf numFmtId="172" fontId="28" fillId="0" borderId="0" xfId="0" applyNumberFormat="1" applyFont="1" applyAlignment="1" applyProtection="1">
      <alignment horizontal="center" vertical="top"/>
      <protection hidden="1"/>
    </xf>
    <xf numFmtId="0" fontId="2" fillId="2" borderId="45" xfId="0" applyFont="1" applyFill="1" applyBorder="1" applyAlignment="1" applyProtection="1">
      <alignment horizontal="center" vertical="center" wrapText="1"/>
      <protection locked="0" hidden="1"/>
    </xf>
    <xf numFmtId="0" fontId="2" fillId="2" borderId="46" xfId="0" applyFont="1" applyFill="1" applyBorder="1" applyAlignment="1" applyProtection="1">
      <alignment horizontal="center" vertical="center" wrapText="1"/>
      <protection locked="0" hidden="1"/>
    </xf>
    <xf numFmtId="0" fontId="2" fillId="2" borderId="30"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0" fillId="0" borderId="4" xfId="0" applyFont="1" applyBorder="1" applyAlignment="1" applyProtection="1">
      <alignment vertical="center"/>
      <protection hidden="1"/>
    </xf>
    <xf numFmtId="0" fontId="54" fillId="0" borderId="4" xfId="0" applyFont="1" applyBorder="1" applyAlignment="1" applyProtection="1">
      <alignment horizontal="right" vertical="top" wrapText="1"/>
      <protection hidden="1"/>
    </xf>
    <xf numFmtId="0" fontId="71" fillId="0" borderId="0" xfId="0" applyFont="1" applyAlignment="1" applyProtection="1">
      <alignment vertical="center"/>
      <protection hidden="1"/>
    </xf>
    <xf numFmtId="0" fontId="71"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72" fillId="0" borderId="0" xfId="0" applyFont="1" applyAlignment="1" applyProtection="1">
      <alignment horizontal="center"/>
      <protection hidden="1"/>
    </xf>
    <xf numFmtId="0" fontId="8" fillId="0" borderId="8" xfId="35" applyFont="1" applyBorder="1" applyAlignment="1" applyProtection="1">
      <alignment horizontal="center" vertical="center" wrapText="1"/>
      <protection hidden="1"/>
    </xf>
    <xf numFmtId="0" fontId="9" fillId="2" borderId="24"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1"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74" fillId="0" borderId="6" xfId="0" applyFont="1" applyBorder="1" applyAlignment="1" applyProtection="1">
      <alignment horizontal="center" vertical="top" wrapText="1"/>
      <protection hidden="1"/>
    </xf>
    <xf numFmtId="0" fontId="9" fillId="2" borderId="11"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25" xfId="0" applyFont="1" applyBorder="1" applyAlignment="1" applyProtection="1">
      <alignment horizontal="center" vertical="top" wrapText="1"/>
      <protection hidden="1"/>
    </xf>
    <xf numFmtId="0" fontId="9" fillId="2" borderId="47"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8"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24" xfId="0" applyFont="1" applyBorder="1" applyAlignment="1" applyProtection="1">
      <alignment horizontal="center" vertical="top" wrapText="1"/>
      <protection hidden="1"/>
    </xf>
    <xf numFmtId="0" fontId="10" fillId="0" borderId="8" xfId="0" applyFont="1" applyBorder="1" applyAlignment="1" applyProtection="1">
      <alignment horizontal="center" vertical="top"/>
      <protection hidden="1"/>
    </xf>
    <xf numFmtId="0" fontId="2" fillId="2" borderId="8" xfId="0" applyFont="1" applyFill="1" applyBorder="1" applyAlignment="1" applyProtection="1">
      <alignment horizontal="left" vertical="center" wrapText="1"/>
      <protection locked="0" hidden="1"/>
    </xf>
    <xf numFmtId="0" fontId="2" fillId="2" borderId="30" xfId="0" applyFont="1" applyFill="1" applyBorder="1" applyAlignment="1" applyProtection="1">
      <alignment horizontal="left" vertical="center" wrapText="1"/>
      <protection locked="0" hidden="1"/>
    </xf>
    <xf numFmtId="0" fontId="9" fillId="0" borderId="19"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7" xfId="0" applyFont="1" applyBorder="1" applyAlignment="1" applyProtection="1">
      <alignment horizontal="center" vertical="top"/>
      <protection hidden="1"/>
    </xf>
    <xf numFmtId="0" fontId="9" fillId="0" borderId="31"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30"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8" xfId="0" applyFont="1" applyFill="1" applyBorder="1" applyAlignment="1" applyProtection="1">
      <alignment horizontal="left" wrapText="1"/>
      <protection locked="0" hidden="1"/>
    </xf>
    <xf numFmtId="0" fontId="9" fillId="0" borderId="9" xfId="0" applyFont="1" applyBorder="1" applyAlignment="1" applyProtection="1">
      <alignment horizontal="center" vertical="top"/>
      <protection hidden="1"/>
    </xf>
    <xf numFmtId="0" fontId="9" fillId="2" borderId="34"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7"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1" xfId="0" applyFont="1" applyBorder="1" applyProtection="1">
      <protection hidden="1"/>
    </xf>
    <xf numFmtId="0" fontId="9" fillId="0" borderId="31" xfId="0" applyFont="1" applyBorder="1" applyAlignment="1" applyProtection="1">
      <alignment horizontal="center" vertical="top"/>
      <protection hidden="1"/>
    </xf>
    <xf numFmtId="172" fontId="8" fillId="0" borderId="0" xfId="0" applyNumberFormat="1" applyFont="1" applyAlignment="1" applyProtection="1">
      <alignment horizontal="center" vertical="top" wrapText="1"/>
      <protection hidden="1"/>
    </xf>
    <xf numFmtId="0" fontId="42"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1" xfId="0" applyFont="1" applyFill="1" applyBorder="1" applyAlignment="1" applyProtection="1">
      <alignment vertical="center" wrapText="1"/>
      <protection locked="0" hidden="1"/>
    </xf>
    <xf numFmtId="0" fontId="9" fillId="2" borderId="24" xfId="0" applyFont="1" applyFill="1" applyBorder="1" applyAlignment="1" applyProtection="1">
      <alignment vertical="center" wrapText="1"/>
      <protection locked="0" hidden="1"/>
    </xf>
    <xf numFmtId="0" fontId="8" fillId="0" borderId="8"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left" vertical="center"/>
      <protection hidden="1"/>
    </xf>
    <xf numFmtId="0" fontId="9" fillId="0" borderId="35" xfId="35" applyFont="1" applyBorder="1" applyProtection="1">
      <protection hidden="1"/>
    </xf>
    <xf numFmtId="0" fontId="9" fillId="0" borderId="30"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horizontal="left" vertical="top" indent="5"/>
      <protection hidden="1"/>
    </xf>
    <xf numFmtId="0" fontId="9" fillId="0" borderId="0" xfId="35" applyFont="1" applyAlignment="1" applyProtection="1">
      <alignment vertical="center"/>
      <protection hidden="1"/>
    </xf>
    <xf numFmtId="0" fontId="48"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9" fillId="2" borderId="21"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9" fillId="0" borderId="0" xfId="35" applyFont="1" applyAlignment="1" applyProtection="1">
      <alignment horizontal="justify" vertical="center" wrapText="1"/>
      <protection hidden="1"/>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9" fillId="0" borderId="0" xfId="35" applyFont="1" applyAlignment="1" applyProtection="1">
      <alignment horizontal="center" vertical="top"/>
      <protection hidden="1"/>
    </xf>
    <xf numFmtId="0" fontId="70"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35" xfId="35" applyFont="1" applyBorder="1" applyAlignment="1" applyProtection="1">
      <alignment horizontal="left" vertical="center" wrapText="1"/>
      <protection hidden="1"/>
    </xf>
    <xf numFmtId="0" fontId="2" fillId="0" borderId="25" xfId="35" applyBorder="1" applyAlignment="1" applyProtection="1">
      <alignment horizontal="left"/>
      <protection hidden="1"/>
    </xf>
    <xf numFmtId="0" fontId="9" fillId="0" borderId="30" xfId="35" applyFont="1" applyBorder="1" applyAlignment="1" applyProtection="1">
      <alignment horizontal="left" vertical="center" wrapText="1"/>
      <protection hidden="1"/>
    </xf>
    <xf numFmtId="0" fontId="2" fillId="0" borderId="31"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0"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9" fillId="0" borderId="0" xfId="35" applyFont="1" applyAlignment="1" applyProtection="1">
      <alignment vertical="center" wrapText="1"/>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1"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24" xfId="35" applyFont="1" applyFill="1" applyBorder="1" applyAlignment="1" applyProtection="1">
      <alignment horizontal="center" vertical="center" wrapText="1"/>
      <protection locked="0"/>
    </xf>
    <xf numFmtId="0" fontId="5" fillId="0" borderId="24" xfId="35" applyFont="1" applyBorder="1" applyAlignment="1" applyProtection="1">
      <alignment horizontal="left" vertical="center" wrapText="1"/>
      <protection hidden="1"/>
    </xf>
    <xf numFmtId="0" fontId="5" fillId="2" borderId="24" xfId="35" applyFont="1" applyFill="1" applyBorder="1" applyAlignment="1" applyProtection="1">
      <alignment horizontal="left" vertical="center" wrapText="1"/>
      <protection locked="0"/>
    </xf>
    <xf numFmtId="0" fontId="5" fillId="0" borderId="21" xfId="35" applyFont="1" applyBorder="1" applyAlignment="1" applyProtection="1">
      <alignment horizontal="right" vertical="top"/>
      <protection hidden="1"/>
    </xf>
    <xf numFmtId="0" fontId="5" fillId="0" borderId="34" xfId="35" applyFont="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1" xfId="35" applyFont="1" applyBorder="1" applyAlignment="1" applyProtection="1">
      <alignment horizontal="left" vertical="center" wrapText="1"/>
      <protection hidden="1"/>
    </xf>
    <xf numFmtId="0" fontId="5" fillId="0" borderId="24" xfId="35" applyFont="1" applyBorder="1" applyAlignment="1" applyProtection="1">
      <alignment vertical="center" wrapText="1"/>
      <protection hidden="1"/>
    </xf>
    <xf numFmtId="0" fontId="5" fillId="0" borderId="22" xfId="35" quotePrefix="1" applyFont="1" applyBorder="1" applyAlignment="1" applyProtection="1">
      <alignment horizontal="center" vertical="top"/>
      <protection hidden="1"/>
    </xf>
    <xf numFmtId="0" fontId="5" fillId="0" borderId="23"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79" fillId="0" borderId="0" xfId="38" applyFont="1"/>
    <xf numFmtId="0" fontId="56"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4" fillId="11" borderId="21" xfId="0" applyFont="1" applyFill="1" applyBorder="1" applyAlignment="1" applyProtection="1">
      <alignment vertical="center"/>
      <protection hidden="1"/>
    </xf>
    <xf numFmtId="0" fontId="44" fillId="11" borderId="3" xfId="0" applyFont="1" applyFill="1" applyBorder="1" applyAlignment="1" applyProtection="1">
      <alignment vertical="center"/>
      <protection hidden="1"/>
    </xf>
    <xf numFmtId="0" fontId="0" fillId="11" borderId="0" xfId="0" applyFill="1" applyAlignment="1" applyProtection="1">
      <alignment vertical="center"/>
      <protection hidden="1"/>
    </xf>
    <xf numFmtId="0" fontId="0" fillId="11" borderId="0" xfId="0" applyFill="1" applyProtection="1">
      <protection hidden="1"/>
    </xf>
    <xf numFmtId="172" fontId="8" fillId="11" borderId="0" xfId="35" applyNumberFormat="1" applyFont="1" applyFill="1" applyAlignment="1" applyProtection="1">
      <alignment horizontal="right" vertical="center" wrapText="1"/>
      <protection hidden="1"/>
    </xf>
    <xf numFmtId="0" fontId="9" fillId="11" borderId="0" xfId="35" applyFont="1" applyFill="1" applyAlignment="1" applyProtection="1">
      <alignment vertical="top"/>
      <protection hidden="1"/>
    </xf>
    <xf numFmtId="49" fontId="10" fillId="11" borderId="0" xfId="35" applyNumberFormat="1" applyFont="1" applyFill="1" applyAlignment="1" applyProtection="1">
      <alignment horizontal="right" vertical="top"/>
      <protection hidden="1"/>
    </xf>
    <xf numFmtId="49" fontId="8" fillId="11" borderId="0" xfId="35" applyNumberFormat="1" applyFont="1" applyFill="1" applyAlignment="1" applyProtection="1">
      <alignment horizontal="right" vertical="top"/>
      <protection hidden="1"/>
    </xf>
    <xf numFmtId="0" fontId="5" fillId="11" borderId="0" xfId="35" applyFont="1" applyFill="1" applyAlignment="1" applyProtection="1">
      <alignment vertical="top"/>
      <protection hidden="1"/>
    </xf>
    <xf numFmtId="0" fontId="5" fillId="11" borderId="0" xfId="35" applyFont="1" applyFill="1" applyAlignment="1" applyProtection="1">
      <alignment horizontal="center" vertical="top"/>
      <protection hidden="1"/>
    </xf>
    <xf numFmtId="0" fontId="8" fillId="11" borderId="0" xfId="35" applyFont="1" applyFill="1" applyAlignment="1" applyProtection="1">
      <alignment horizontal="right" vertical="center"/>
      <protection hidden="1"/>
    </xf>
    <xf numFmtId="0" fontId="48" fillId="11" borderId="0" xfId="35" applyFont="1" applyFill="1" applyAlignment="1" applyProtection="1">
      <alignment horizontal="right" vertical="top"/>
      <protection hidden="1"/>
    </xf>
    <xf numFmtId="0" fontId="10" fillId="0" borderId="0" xfId="35" applyFont="1" applyAlignment="1" applyProtection="1">
      <alignment horizontal="justify" vertical="center" wrapText="1"/>
      <protection hidden="1"/>
    </xf>
    <xf numFmtId="0" fontId="9" fillId="11" borderId="0" xfId="35" applyFont="1" applyFill="1" applyAlignment="1" applyProtection="1">
      <alignment horizontal="right" vertical="top" wrapText="1"/>
      <protection hidden="1"/>
    </xf>
    <xf numFmtId="0" fontId="9" fillId="2" borderId="6" xfId="35" applyFont="1" applyFill="1" applyBorder="1" applyAlignment="1" applyProtection="1">
      <alignment vertical="center" wrapText="1"/>
      <protection locked="0" hidden="1"/>
    </xf>
    <xf numFmtId="0" fontId="9" fillId="2" borderId="6" xfId="35" applyFont="1" applyFill="1" applyBorder="1" applyAlignment="1" applyProtection="1">
      <alignment vertical="top" wrapText="1"/>
      <protection locked="0" hidden="1"/>
    </xf>
    <xf numFmtId="0" fontId="9" fillId="0" borderId="33" xfId="35" applyFont="1" applyBorder="1" applyAlignment="1" applyProtection="1">
      <alignment vertical="center" wrapText="1"/>
      <protection hidden="1"/>
    </xf>
    <xf numFmtId="0" fontId="9" fillId="0" borderId="19" xfId="35" applyFont="1" applyBorder="1" applyAlignment="1" applyProtection="1">
      <alignment vertical="center" wrapText="1"/>
      <protection hidden="1"/>
    </xf>
    <xf numFmtId="1" fontId="5" fillId="0" borderId="0" xfId="0" applyNumberFormat="1" applyFont="1" applyAlignment="1" applyProtection="1">
      <alignment horizontal="center" vertical="center"/>
      <protection hidden="1"/>
    </xf>
    <xf numFmtId="0" fontId="35" fillId="0" borderId="0" xfId="53" applyFont="1" applyAlignment="1" applyProtection="1">
      <alignment vertical="center"/>
      <protection hidden="1"/>
    </xf>
    <xf numFmtId="0" fontId="2" fillId="0" borderId="0" xfId="0" applyFont="1" applyAlignment="1" applyProtection="1">
      <alignment vertical="center"/>
      <protection locked="0"/>
    </xf>
    <xf numFmtId="0" fontId="2" fillId="0" borderId="0" xfId="0" applyFont="1" applyAlignment="1" applyProtection="1">
      <alignment vertical="top"/>
      <protection hidden="1"/>
    </xf>
    <xf numFmtId="0" fontId="2" fillId="0" borderId="0" xfId="0" applyFont="1" applyProtection="1">
      <protection locked="0"/>
    </xf>
    <xf numFmtId="0" fontId="2"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2" fillId="0" borderId="0" xfId="46" applyFont="1" applyAlignment="1" applyProtection="1">
      <alignment horizontal="center" vertical="center"/>
      <protection hidden="1"/>
    </xf>
    <xf numFmtId="0" fontId="2" fillId="0" borderId="0" xfId="46" applyFont="1" applyProtection="1">
      <protection hidden="1"/>
    </xf>
    <xf numFmtId="0" fontId="2" fillId="0" borderId="0" xfId="46" applyFont="1" applyAlignment="1" applyProtection="1">
      <alignment horizontal="center"/>
      <protection hidden="1"/>
    </xf>
    <xf numFmtId="0" fontId="2" fillId="0" borderId="0" xfId="46" applyFont="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5" fillId="0" borderId="0" xfId="0" applyNumberFormat="1" applyFont="1" applyAlignment="1" applyProtection="1">
      <alignment horizontal="left" vertical="center"/>
      <protection hidden="1"/>
    </xf>
    <xf numFmtId="0" fontId="87" fillId="0" borderId="0" xfId="0" applyFont="1" applyAlignment="1" applyProtection="1">
      <alignment horizontal="left" vertical="center" wrapText="1"/>
      <protection hidden="1"/>
    </xf>
    <xf numFmtId="0" fontId="87" fillId="0" borderId="0" xfId="0" applyFont="1" applyAlignment="1" applyProtection="1">
      <alignment horizontal="center" vertical="center" wrapText="1"/>
      <protection hidden="1"/>
    </xf>
    <xf numFmtId="0" fontId="61" fillId="0" borderId="7" xfId="52" applyFont="1" applyBorder="1" applyAlignment="1" applyProtection="1">
      <alignment horizontal="center" vertical="center" textRotation="90"/>
      <protection hidden="1"/>
    </xf>
    <xf numFmtId="0" fontId="61" fillId="0" borderId="9" xfId="52" applyFont="1" applyBorder="1" applyAlignment="1" applyProtection="1">
      <alignment horizontal="center" vertical="center" textRotation="90"/>
      <protection hidden="1"/>
    </xf>
    <xf numFmtId="0" fontId="61" fillId="0" borderId="8"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2" borderId="33" xfId="52" applyFont="1" applyFill="1" applyBorder="1" applyAlignment="1" applyProtection="1">
      <alignment horizontal="center" vertical="center" wrapText="1"/>
      <protection hidden="1"/>
    </xf>
    <xf numFmtId="0" fontId="11" fillId="12" borderId="19" xfId="52" applyFont="1" applyFill="1" applyBorder="1" applyAlignment="1" applyProtection="1">
      <alignment horizontal="center" vertical="center" wrapText="1"/>
      <protection hidden="1"/>
    </xf>
    <xf numFmtId="0" fontId="11" fillId="12" borderId="34" xfId="52" applyFont="1" applyFill="1" applyBorder="1" applyAlignment="1" applyProtection="1">
      <alignment horizontal="center" vertical="center" wrapText="1"/>
      <protection hidden="1"/>
    </xf>
    <xf numFmtId="0" fontId="59" fillId="0" borderId="14" xfId="52" applyFont="1" applyBorder="1" applyAlignment="1" applyProtection="1">
      <alignment horizontal="justify" vertical="center"/>
      <protection hidden="1"/>
    </xf>
    <xf numFmtId="0" fontId="59" fillId="0" borderId="5" xfId="52" applyFont="1" applyBorder="1" applyAlignment="1" applyProtection="1">
      <alignment horizontal="justify" vertical="top"/>
      <protection hidden="1"/>
    </xf>
    <xf numFmtId="0" fontId="59" fillId="0" borderId="27" xfId="52" applyFont="1" applyBorder="1" applyAlignment="1" applyProtection="1">
      <alignment horizontal="justify" vertical="top"/>
      <protection hidden="1"/>
    </xf>
    <xf numFmtId="0" fontId="31" fillId="0" borderId="33" xfId="52" applyFont="1" applyBorder="1" applyAlignment="1" applyProtection="1">
      <alignment horizontal="center" vertical="center"/>
      <protection hidden="1"/>
    </xf>
    <xf numFmtId="0" fontId="31" fillId="0" borderId="19" xfId="52" applyFont="1" applyBorder="1" applyAlignment="1" applyProtection="1">
      <alignment horizontal="center" vertical="center"/>
      <protection hidden="1"/>
    </xf>
    <xf numFmtId="0" fontId="31" fillId="0" borderId="3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25" xfId="52" applyFont="1" applyBorder="1" applyAlignment="1" applyProtection="1">
      <alignment horizontal="center" vertical="center"/>
      <protection hidden="1"/>
    </xf>
    <xf numFmtId="0" fontId="31" fillId="0" borderId="30"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31" xfId="52" applyFont="1" applyBorder="1" applyAlignment="1" applyProtection="1">
      <alignment horizontal="center" vertical="center"/>
      <protection hidden="1"/>
    </xf>
    <xf numFmtId="0" fontId="60" fillId="0" borderId="0" xfId="52" applyFont="1"/>
    <xf numFmtId="0" fontId="59" fillId="0" borderId="5" xfId="52" applyFont="1" applyBorder="1" applyAlignment="1" applyProtection="1">
      <alignment horizontal="justify" vertical="center"/>
      <protection hidden="1"/>
    </xf>
    <xf numFmtId="0" fontId="43" fillId="0" borderId="0" xfId="52" applyFont="1" applyAlignment="1" applyProtection="1">
      <alignment horizontal="center" vertical="center"/>
      <protection hidden="1"/>
    </xf>
    <xf numFmtId="0" fontId="84" fillId="8" borderId="3" xfId="52" applyFont="1" applyFill="1" applyBorder="1" applyAlignment="1" applyProtection="1">
      <alignment horizontal="justify" vertical="center"/>
      <protection hidden="1"/>
    </xf>
    <xf numFmtId="0" fontId="84" fillId="8" borderId="24" xfId="52" applyFont="1" applyFill="1" applyBorder="1" applyAlignment="1" applyProtection="1">
      <alignment horizontal="justify" vertical="center"/>
      <protection hidden="1"/>
    </xf>
    <xf numFmtId="0" fontId="2" fillId="2" borderId="26" xfId="48" applyFill="1" applyBorder="1" applyAlignment="1" applyProtection="1">
      <alignment horizontal="left" vertical="center"/>
      <protection locked="0"/>
    </xf>
    <xf numFmtId="0" fontId="9" fillId="2" borderId="32" xfId="48" applyFont="1" applyFill="1" applyBorder="1" applyAlignment="1" applyProtection="1">
      <alignment horizontal="left" vertical="center"/>
      <protection locked="0"/>
    </xf>
    <xf numFmtId="0" fontId="9" fillId="2" borderId="10"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7" borderId="0" xfId="48" applyFont="1" applyFill="1" applyAlignment="1" applyProtection="1">
      <alignment horizontal="center" vertical="center"/>
      <protection hidden="1"/>
    </xf>
    <xf numFmtId="0" fontId="5" fillId="2" borderId="21"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24" xfId="48" applyFont="1" applyFill="1" applyBorder="1" applyAlignment="1" applyProtection="1">
      <alignment horizontal="center" vertical="center"/>
      <protection locked="0"/>
    </xf>
    <xf numFmtId="0" fontId="9" fillId="2" borderId="21"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24" xfId="48" applyFont="1" applyFill="1" applyBorder="1" applyAlignment="1" applyProtection="1">
      <alignment horizontal="center" vertical="center" wrapText="1"/>
      <protection locked="0"/>
    </xf>
    <xf numFmtId="0" fontId="64" fillId="0" borderId="6" xfId="50" applyFont="1" applyBorder="1" applyAlignment="1" applyProtection="1">
      <alignment horizontal="left" vertical="center" wrapText="1"/>
      <protection hidden="1"/>
    </xf>
    <xf numFmtId="0" fontId="60"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3"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24"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1"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24" xfId="35" applyFont="1" applyFill="1" applyBorder="1" applyAlignment="1" applyProtection="1">
      <alignment horizontal="center" vertical="center" wrapText="1"/>
      <protection locked="0"/>
    </xf>
    <xf numFmtId="0" fontId="8" fillId="0" borderId="30"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31" xfId="35" applyFont="1" applyBorder="1" applyAlignment="1" applyProtection="1">
      <alignment horizontal="center" vertical="center" wrapText="1"/>
      <protection hidden="1"/>
    </xf>
    <xf numFmtId="0" fontId="5" fillId="0" borderId="23" xfId="35" applyFont="1" applyBorder="1" applyAlignment="1" applyProtection="1">
      <alignment horizontal="justify" vertical="top" wrapText="1"/>
      <protection hidden="1"/>
    </xf>
    <xf numFmtId="0" fontId="5" fillId="0" borderId="52" xfId="35" applyFont="1" applyBorder="1" applyAlignment="1" applyProtection="1">
      <alignment horizontal="justify" vertical="top" wrapText="1"/>
      <protection hidden="1"/>
    </xf>
    <xf numFmtId="0" fontId="8" fillId="0" borderId="24"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10"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3"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5" fillId="0" borderId="25"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21" xfId="35" applyFont="1" applyBorder="1" applyAlignment="1" applyProtection="1">
      <alignment horizontal="left" vertical="center" wrapText="1"/>
      <protection hidden="1"/>
    </xf>
    <xf numFmtId="0" fontId="5" fillId="0" borderId="24" xfId="35" applyFont="1" applyBorder="1" applyAlignment="1" applyProtection="1">
      <alignment horizontal="left" vertical="center" wrapText="1"/>
      <protection hidden="1"/>
    </xf>
    <xf numFmtId="0" fontId="5" fillId="0" borderId="49"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8"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2" fillId="0" borderId="0" xfId="0" applyFont="1" applyAlignment="1" applyProtection="1">
      <alignment horizontal="justify" vertical="top" wrapText="1"/>
      <protection hidden="1"/>
    </xf>
    <xf numFmtId="0" fontId="42" fillId="0" borderId="0" xfId="0" applyFont="1" applyAlignment="1" applyProtection="1">
      <alignment horizontal="left" vertical="top" wrapText="1"/>
      <protection hidden="1"/>
    </xf>
    <xf numFmtId="0" fontId="42" fillId="0" borderId="0" xfId="0" applyFont="1" applyAlignment="1" applyProtection="1">
      <alignment horizontal="left" vertical="top"/>
      <protection hidden="1"/>
    </xf>
    <xf numFmtId="0" fontId="9" fillId="2" borderId="45"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31" xfId="0" applyFont="1" applyFill="1" applyBorder="1" applyAlignment="1" applyProtection="1">
      <alignment horizontal="center" vertical="top" wrapText="1"/>
      <protection locked="0" hidden="1"/>
    </xf>
    <xf numFmtId="0" fontId="8" fillId="0" borderId="21"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34" xfId="35" applyFont="1" applyBorder="1" applyAlignment="1" applyProtection="1">
      <alignment horizontal="left" vertical="center" wrapText="1"/>
      <protection hidden="1"/>
    </xf>
    <xf numFmtId="0" fontId="5" fillId="0" borderId="26" xfId="35" applyFont="1" applyBorder="1" applyAlignment="1" applyProtection="1">
      <alignment horizontal="left" vertical="center" wrapText="1"/>
      <protection hidden="1"/>
    </xf>
    <xf numFmtId="0" fontId="5" fillId="0" borderId="32" xfId="35" applyFont="1" applyBorder="1" applyAlignment="1" applyProtection="1">
      <alignment horizontal="left" vertical="center" wrapText="1"/>
      <protection hidden="1"/>
    </xf>
    <xf numFmtId="0" fontId="5" fillId="0" borderId="21"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24" xfId="35" applyFont="1" applyBorder="1" applyAlignment="1" applyProtection="1">
      <alignment horizontal="center" vertical="center" wrapText="1"/>
      <protection hidden="1"/>
    </xf>
    <xf numFmtId="0" fontId="9" fillId="0" borderId="6"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31" xfId="0" applyFont="1" applyBorder="1" applyAlignment="1" applyProtection="1">
      <alignment horizontal="left" vertical="top" wrapText="1"/>
      <protection hidden="1"/>
    </xf>
    <xf numFmtId="0" fontId="10" fillId="0" borderId="30"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9" fillId="0" borderId="7" xfId="0" applyFont="1" applyBorder="1" applyAlignment="1" applyProtection="1">
      <alignment horizontal="center" vertical="top"/>
      <protection hidden="1"/>
    </xf>
    <xf numFmtId="0" fontId="9" fillId="0" borderId="8"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2" borderId="21" xfId="0" applyFont="1" applyFill="1" applyBorder="1" applyAlignment="1" applyProtection="1">
      <alignment horizontal="center" vertical="top" wrapText="1"/>
      <protection locked="0" hidden="1"/>
    </xf>
    <xf numFmtId="0" fontId="9" fillId="2" borderId="24" xfId="0" applyFont="1" applyFill="1" applyBorder="1" applyAlignment="1" applyProtection="1">
      <alignment horizontal="center" vertical="top" wrapText="1"/>
      <protection locked="0" hidden="1"/>
    </xf>
    <xf numFmtId="0" fontId="22" fillId="0" borderId="4" xfId="0" applyFont="1" applyBorder="1" applyAlignment="1" applyProtection="1">
      <alignment horizontal="justify" vertical="top" wrapText="1"/>
      <protection hidden="1"/>
    </xf>
    <xf numFmtId="0" fontId="9" fillId="0" borderId="21"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24" xfId="0" applyFont="1" applyBorder="1" applyAlignment="1" applyProtection="1">
      <alignment horizontal="justify" vertical="top" wrapText="1"/>
      <protection hidden="1"/>
    </xf>
    <xf numFmtId="0" fontId="9" fillId="0" borderId="33" xfId="0" applyFont="1" applyBorder="1" applyAlignment="1" applyProtection="1">
      <alignment vertical="top" wrapText="1"/>
      <protection hidden="1"/>
    </xf>
    <xf numFmtId="0" fontId="9" fillId="0" borderId="19" xfId="0" applyFont="1" applyBorder="1" applyAlignment="1" applyProtection="1">
      <alignment vertical="top" wrapText="1"/>
      <protection hidden="1"/>
    </xf>
    <xf numFmtId="0" fontId="9" fillId="0" borderId="34" xfId="0" applyFont="1" applyBorder="1" applyAlignment="1" applyProtection="1">
      <alignment vertical="top" wrapText="1"/>
      <protection hidden="1"/>
    </xf>
    <xf numFmtId="0" fontId="9" fillId="0" borderId="3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9" fillId="0" borderId="21"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24"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24" xfId="0" applyFont="1" applyBorder="1" applyAlignment="1" applyProtection="1">
      <alignment horizontal="center" vertical="top" wrapText="1"/>
      <protection hidden="1"/>
    </xf>
    <xf numFmtId="0" fontId="10" fillId="0" borderId="21"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24"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60" xfId="0" applyFont="1" applyBorder="1" applyAlignment="1" applyProtection="1">
      <alignment horizontal="right" vertical="center"/>
      <protection hidden="1"/>
    </xf>
    <xf numFmtId="0" fontId="9" fillId="0" borderId="56" xfId="0" applyFont="1" applyBorder="1" applyAlignment="1" applyProtection="1">
      <alignment horizontal="left" vertical="top" wrapText="1"/>
      <protection hidden="1"/>
    </xf>
    <xf numFmtId="0" fontId="9" fillId="0" borderId="19" xfId="0" applyFont="1" applyBorder="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8" xfId="0" applyFont="1" applyBorder="1" applyAlignment="1" applyProtection="1">
      <alignment horizontal="left" vertical="top" wrapText="1"/>
      <protection hidden="1"/>
    </xf>
    <xf numFmtId="0" fontId="63"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0" borderId="21" xfId="0" applyFont="1" applyFill="1" applyBorder="1" applyAlignment="1" applyProtection="1">
      <alignment horizontal="left" vertical="center" wrapText="1"/>
      <protection hidden="1"/>
    </xf>
    <xf numFmtId="0" fontId="9" fillId="10" borderId="3" xfId="0" applyFont="1" applyFill="1" applyBorder="1" applyAlignment="1" applyProtection="1">
      <alignment horizontal="left" vertical="center" wrapText="1"/>
      <protection hidden="1"/>
    </xf>
    <xf numFmtId="0" fontId="9" fillId="10" borderId="24"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10" fillId="0" borderId="24" xfId="0" applyFont="1" applyBorder="1" applyAlignment="1" applyProtection="1">
      <alignment horizontal="left" vertical="top" wrapText="1"/>
      <protection hidden="1"/>
    </xf>
    <xf numFmtId="0" fontId="74"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7" xfId="0" applyFont="1" applyBorder="1" applyAlignment="1" applyProtection="1">
      <alignment horizontal="left" vertical="top" wrapText="1"/>
      <protection hidden="1"/>
    </xf>
    <xf numFmtId="0" fontId="9" fillId="0" borderId="8" xfId="0" applyFont="1" applyBorder="1" applyAlignment="1" applyProtection="1">
      <alignment horizontal="left" vertical="top" wrapText="1"/>
      <protection hidden="1"/>
    </xf>
    <xf numFmtId="0" fontId="9" fillId="0" borderId="34" xfId="0" applyFont="1" applyBorder="1" applyAlignment="1" applyProtection="1">
      <alignment horizontal="center" vertical="top"/>
      <protection hidden="1"/>
    </xf>
    <xf numFmtId="0" fontId="9" fillId="0" borderId="25" xfId="0" applyFont="1" applyBorder="1" applyAlignment="1" applyProtection="1">
      <alignment horizontal="center" vertical="top"/>
      <protection hidden="1"/>
    </xf>
    <xf numFmtId="0" fontId="9" fillId="0" borderId="31" xfId="0" applyFont="1" applyBorder="1" applyAlignment="1" applyProtection="1">
      <alignment horizontal="center" vertical="top"/>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63" fillId="0" borderId="33" xfId="0" applyFont="1" applyBorder="1" applyAlignment="1" applyProtection="1">
      <alignment horizontal="left" vertical="center" wrapText="1"/>
      <protection hidden="1"/>
    </xf>
    <xf numFmtId="0" fontId="63" fillId="0" borderId="19" xfId="0" applyFont="1" applyBorder="1" applyAlignment="1" applyProtection="1">
      <alignment horizontal="left" vertical="center" wrapText="1"/>
      <protection hidden="1"/>
    </xf>
    <xf numFmtId="0" fontId="9" fillId="2" borderId="21" xfId="0" applyFont="1" applyFill="1" applyBorder="1" applyAlignment="1" applyProtection="1">
      <alignment horizontal="center" vertical="center" wrapText="1"/>
      <protection locked="0" hidden="1"/>
    </xf>
    <xf numFmtId="0" fontId="9" fillId="2" borderId="24" xfId="0" applyFont="1" applyFill="1" applyBorder="1" applyAlignment="1" applyProtection="1">
      <alignment horizontal="center" vertical="center" wrapText="1"/>
      <protection locked="0" hidden="1"/>
    </xf>
    <xf numFmtId="0" fontId="9" fillId="0" borderId="9"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8"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33" xfId="0" applyFont="1" applyBorder="1" applyAlignment="1" applyProtection="1">
      <alignment horizontal="left" vertical="top" wrapText="1"/>
      <protection hidden="1"/>
    </xf>
    <xf numFmtId="0" fontId="9" fillId="0" borderId="35" xfId="0" applyFont="1" applyBorder="1" applyAlignment="1" applyProtection="1">
      <alignment horizontal="left" vertical="top" wrapText="1"/>
      <protection hidden="1"/>
    </xf>
    <xf numFmtId="0" fontId="9" fillId="0" borderId="23" xfId="0" applyFont="1" applyBorder="1" applyAlignment="1" applyProtection="1">
      <alignment vertical="top" wrapText="1"/>
      <protection hidden="1"/>
    </xf>
    <xf numFmtId="0" fontId="9" fillId="0" borderId="52" xfId="0" applyFont="1" applyBorder="1" applyAlignment="1" applyProtection="1">
      <alignment vertical="top" wrapText="1"/>
      <protection hidden="1"/>
    </xf>
    <xf numFmtId="0" fontId="9" fillId="0" borderId="59" xfId="0" applyFont="1" applyBorder="1" applyAlignment="1" applyProtection="1">
      <alignment vertical="top" wrapText="1"/>
      <protection hidden="1"/>
    </xf>
    <xf numFmtId="0" fontId="9" fillId="2" borderId="48"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24" xfId="0" applyFont="1" applyFill="1" applyBorder="1" applyAlignment="1" applyProtection="1">
      <alignment horizontal="left" vertical="center" wrapText="1"/>
      <protection locked="0" hidden="1"/>
    </xf>
    <xf numFmtId="0" fontId="9" fillId="0" borderId="21" xfId="0" applyFont="1" applyBorder="1" applyAlignment="1" applyProtection="1">
      <alignment horizontal="left" vertical="top" wrapText="1"/>
      <protection hidden="1"/>
    </xf>
    <xf numFmtId="0" fontId="9" fillId="0" borderId="26" xfId="0" applyFont="1" applyBorder="1" applyAlignment="1" applyProtection="1">
      <alignment vertical="center" wrapText="1"/>
      <protection hidden="1"/>
    </xf>
    <xf numFmtId="0" fontId="9" fillId="0" borderId="32" xfId="0" applyFont="1" applyBorder="1" applyAlignment="1" applyProtection="1">
      <alignment vertical="center" wrapText="1"/>
      <protection hidden="1"/>
    </xf>
    <xf numFmtId="0" fontId="5" fillId="0" borderId="0" xfId="35" applyFont="1" applyAlignment="1" applyProtection="1">
      <alignment horizontal="justify" vertical="top" wrapText="1"/>
      <protection hidden="1"/>
    </xf>
    <xf numFmtId="0" fontId="5" fillId="0" borderId="21" xfId="35" applyFont="1" applyBorder="1" applyAlignment="1" applyProtection="1">
      <alignment horizontal="left" vertical="top"/>
      <protection hidden="1"/>
    </xf>
    <xf numFmtId="0" fontId="5" fillId="0" borderId="24" xfId="35" applyFont="1" applyBorder="1" applyAlignment="1" applyProtection="1">
      <alignment horizontal="left" vertical="top"/>
      <protection hidden="1"/>
    </xf>
    <xf numFmtId="0" fontId="8" fillId="0" borderId="35"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7" xfId="35" applyFont="1" applyBorder="1" applyAlignment="1" applyProtection="1">
      <alignment horizontal="left" vertical="center" wrapText="1"/>
      <protection hidden="1"/>
    </xf>
    <xf numFmtId="0" fontId="5" fillId="0" borderId="33" xfId="35" applyFont="1" applyBorder="1" applyAlignment="1" applyProtection="1">
      <alignment horizontal="center" vertical="center" wrapText="1"/>
      <protection hidden="1"/>
    </xf>
    <xf numFmtId="0" fontId="5" fillId="0" borderId="34" xfId="35" applyFont="1" applyBorder="1" applyAlignment="1" applyProtection="1">
      <alignment horizontal="center" vertical="center" wrapText="1"/>
      <protection hidden="1"/>
    </xf>
    <xf numFmtId="0" fontId="48" fillId="2" borderId="54" xfId="35" applyFont="1" applyFill="1" applyBorder="1" applyAlignment="1" applyProtection="1">
      <alignment horizontal="left" vertical="center" wrapText="1"/>
      <protection locked="0"/>
    </xf>
    <xf numFmtId="0" fontId="48" fillId="2" borderId="5" xfId="35" applyFont="1" applyFill="1" applyBorder="1" applyAlignment="1" applyProtection="1">
      <alignment horizontal="left" vertical="center" wrapText="1"/>
      <protection locked="0"/>
    </xf>
    <xf numFmtId="0" fontId="48" fillId="2" borderId="55" xfId="35" applyFont="1" applyFill="1" applyBorder="1" applyAlignment="1" applyProtection="1">
      <alignment horizontal="left" vertical="center" wrapText="1"/>
      <protection locked="0"/>
    </xf>
    <xf numFmtId="0" fontId="8" fillId="0" borderId="53" xfId="35" applyFont="1" applyBorder="1" applyAlignment="1" applyProtection="1">
      <alignment horizontal="left" vertical="top"/>
      <protection hidden="1"/>
    </xf>
    <xf numFmtId="0" fontId="5" fillId="0" borderId="0" xfId="35" applyFont="1" applyAlignment="1" applyProtection="1">
      <alignment horizontal="left" vertical="top" wrapText="1"/>
      <protection hidden="1"/>
    </xf>
    <xf numFmtId="0" fontId="5" fillId="2" borderId="21" xfId="35" applyFont="1" applyFill="1" applyBorder="1" applyAlignment="1" applyProtection="1">
      <alignment horizontal="left" vertical="center" wrapText="1"/>
      <protection locked="0"/>
    </xf>
    <xf numFmtId="0" fontId="5" fillId="2" borderId="24"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48" fillId="0" borderId="0" xfId="35" applyFont="1" applyAlignment="1" applyProtection="1">
      <alignment horizontal="justify" vertical="top"/>
      <protection hidden="1"/>
    </xf>
    <xf numFmtId="0" fontId="48" fillId="0" borderId="0" xfId="35" applyFont="1" applyAlignment="1" applyProtection="1">
      <alignment horizontal="justify" vertical="top" wrapText="1"/>
      <protection hidden="1"/>
    </xf>
    <xf numFmtId="0" fontId="48" fillId="0" borderId="0" xfId="35" applyFont="1" applyAlignment="1" applyProtection="1">
      <alignment horizontal="left" vertical="top"/>
      <protection hidden="1"/>
    </xf>
    <xf numFmtId="0" fontId="8" fillId="0" borderId="28" xfId="35" applyFont="1" applyBorder="1" applyAlignment="1" applyProtection="1">
      <alignment horizontal="center" vertical="center" wrapText="1"/>
      <protection hidden="1"/>
    </xf>
    <xf numFmtId="0" fontId="8" fillId="0" borderId="29" xfId="35" applyFont="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8" fillId="0" borderId="19" xfId="35" applyFont="1" applyBorder="1" applyAlignment="1" applyProtection="1">
      <alignment horizontal="left" vertical="top" wrapText="1"/>
      <protection hidden="1"/>
    </xf>
    <xf numFmtId="0" fontId="48" fillId="0" borderId="34" xfId="35" applyFont="1" applyBorder="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10" xfId="35" applyFont="1" applyBorder="1" applyAlignment="1" applyProtection="1">
      <alignment horizontal="left" vertical="top" wrapText="1"/>
      <protection hidden="1"/>
    </xf>
    <xf numFmtId="0" fontId="5" fillId="2" borderId="22"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23"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8" fillId="0" borderId="3" xfId="35" applyFont="1" applyBorder="1" applyAlignment="1" applyProtection="1">
      <alignment horizontal="left" vertical="top" wrapText="1"/>
      <protection hidden="1"/>
    </xf>
    <xf numFmtId="0" fontId="48" fillId="0" borderId="24" xfId="35" applyFont="1" applyBorder="1" applyAlignment="1" applyProtection="1">
      <alignment horizontal="left" vertical="top" wrapText="1"/>
      <protection hidden="1"/>
    </xf>
    <xf numFmtId="0" fontId="5" fillId="0" borderId="23"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51"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8" fillId="0" borderId="33" xfId="35" applyFont="1" applyBorder="1" applyAlignment="1" applyProtection="1">
      <alignment horizontal="center" vertical="center" wrapText="1"/>
      <protection hidden="1"/>
    </xf>
    <xf numFmtId="0" fontId="8" fillId="0" borderId="50"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47" xfId="35" applyFont="1" applyBorder="1" applyAlignment="1" applyProtection="1">
      <alignment horizontal="center" vertical="center" wrapText="1"/>
      <protection hidden="1"/>
    </xf>
    <xf numFmtId="0" fontId="48" fillId="0" borderId="21" xfId="35" applyFont="1" applyBorder="1" applyAlignment="1" applyProtection="1">
      <alignment horizontal="left" vertical="top" wrapText="1"/>
      <protection hidden="1"/>
    </xf>
    <xf numFmtId="0" fontId="5" fillId="2" borderId="26" xfId="35" applyFont="1" applyFill="1" applyBorder="1" applyAlignment="1" applyProtection="1">
      <alignment horizontal="left" vertical="center" wrapText="1"/>
      <protection locked="0"/>
    </xf>
    <xf numFmtId="0" fontId="5" fillId="2" borderId="10" xfId="35" applyFont="1" applyFill="1" applyBorder="1" applyAlignment="1" applyProtection="1">
      <alignment horizontal="left" vertical="center" wrapText="1"/>
      <protection locked="0"/>
    </xf>
    <xf numFmtId="0" fontId="5" fillId="0" borderId="10" xfId="35" applyFont="1" applyBorder="1" applyAlignment="1" applyProtection="1">
      <alignment horizontal="left" vertical="center" wrapText="1"/>
      <protection hidden="1"/>
    </xf>
    <xf numFmtId="0" fontId="8" fillId="0" borderId="7" xfId="35" applyFont="1" applyBorder="1" applyAlignment="1" applyProtection="1">
      <alignment horizontal="center" vertical="center" wrapText="1"/>
      <protection hidden="1"/>
    </xf>
    <xf numFmtId="0" fontId="8" fillId="0" borderId="8" xfId="35" applyFont="1" applyBorder="1" applyAlignment="1" applyProtection="1">
      <alignment horizontal="center" vertical="center" wrapText="1"/>
      <protection hidden="1"/>
    </xf>
    <xf numFmtId="0" fontId="8" fillId="0" borderId="19" xfId="35" applyFont="1" applyBorder="1" applyAlignment="1" applyProtection="1">
      <alignment horizontal="center" vertical="center" wrapText="1"/>
      <protection hidden="1"/>
    </xf>
    <xf numFmtId="0" fontId="8" fillId="0" borderId="21"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30"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74" fillId="0" borderId="6" xfId="0" applyFont="1" applyBorder="1" applyAlignment="1" applyProtection="1">
      <alignment horizontal="left" vertical="top" wrapText="1"/>
      <protection hidden="1"/>
    </xf>
    <xf numFmtId="0" fontId="9" fillId="2" borderId="6" xfId="0" applyFont="1" applyFill="1" applyBorder="1" applyAlignment="1" applyProtection="1">
      <alignment horizontal="center" vertical="top" wrapText="1"/>
      <protection locked="0" hidden="1"/>
    </xf>
    <xf numFmtId="0" fontId="9" fillId="0" borderId="0" xfId="0" applyFont="1" applyAlignment="1" applyProtection="1">
      <alignment horizontal="justify" vertical="top" wrapText="1"/>
      <protection hidden="1"/>
    </xf>
    <xf numFmtId="0" fontId="9" fillId="0" borderId="6" xfId="0" applyFont="1" applyBorder="1" applyAlignment="1" applyProtection="1">
      <alignment horizontal="left" vertical="top"/>
      <protection hidden="1"/>
    </xf>
    <xf numFmtId="0" fontId="74" fillId="0" borderId="6" xfId="0" applyFont="1" applyBorder="1" applyAlignment="1" applyProtection="1">
      <alignment horizontal="left" vertical="center" wrapText="1"/>
      <protection hidden="1"/>
    </xf>
    <xf numFmtId="0" fontId="10" fillId="0" borderId="0" xfId="0" applyFont="1" applyAlignment="1" applyProtection="1">
      <alignment vertical="top"/>
      <protection hidden="1"/>
    </xf>
    <xf numFmtId="0" fontId="68" fillId="0" borderId="0" xfId="0" applyFont="1" applyAlignment="1" applyProtection="1">
      <alignment horizontal="left" vertical="top" wrapText="1"/>
      <protection hidden="1"/>
    </xf>
    <xf numFmtId="0" fontId="22" fillId="14" borderId="0" xfId="0" applyFont="1" applyFill="1" applyAlignment="1" applyProtection="1">
      <alignment horizontal="left" vertical="top" wrapText="1"/>
      <protection hidden="1"/>
    </xf>
    <xf numFmtId="0" fontId="5" fillId="0" borderId="21"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24"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37" fillId="0" borderId="0" xfId="35" applyFont="1" applyAlignment="1" applyProtection="1">
      <alignment horizontal="left"/>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9"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25"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center"/>
      <protection hidden="1"/>
    </xf>
    <xf numFmtId="0" fontId="5" fillId="0" borderId="9" xfId="35" applyFont="1" applyBorder="1" applyAlignment="1" applyProtection="1">
      <alignment horizontal="center" vertical="center"/>
      <protection hidden="1"/>
    </xf>
    <xf numFmtId="0" fontId="5" fillId="0" borderId="8" xfId="35" applyFont="1" applyBorder="1" applyAlignment="1" applyProtection="1">
      <alignment horizontal="center" vertical="center"/>
      <protection hidden="1"/>
    </xf>
    <xf numFmtId="0" fontId="5" fillId="0" borderId="3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30" xfId="35" applyFont="1" applyBorder="1" applyAlignment="1" applyProtection="1">
      <alignment horizontal="left" vertical="center" wrapText="1"/>
      <protection hidden="1"/>
    </xf>
    <xf numFmtId="0" fontId="5" fillId="0" borderId="31" xfId="35" applyFont="1" applyBorder="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62" fillId="12"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67" fillId="12" borderId="33" xfId="52" applyFont="1" applyFill="1" applyBorder="1" applyAlignment="1" applyProtection="1">
      <alignment horizontal="center" vertical="center" wrapText="1"/>
      <protection hidden="1"/>
    </xf>
    <xf numFmtId="0" fontId="67" fillId="12" borderId="19"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76" fillId="12" borderId="0" xfId="35" applyFont="1" applyFill="1" applyAlignment="1" applyProtection="1">
      <alignment horizontal="center" vertical="center" wrapText="1"/>
      <protection hidden="1"/>
    </xf>
    <xf numFmtId="0" fontId="5" fillId="0" borderId="21" xfId="35" applyFont="1" applyBorder="1" applyAlignment="1" applyProtection="1">
      <alignment horizontal="left"/>
      <protection hidden="1"/>
    </xf>
    <xf numFmtId="0" fontId="5" fillId="0" borderId="24" xfId="35" applyFont="1" applyBorder="1" applyAlignment="1" applyProtection="1">
      <alignment horizontal="left"/>
      <protection hidden="1"/>
    </xf>
    <xf numFmtId="0" fontId="9" fillId="0" borderId="0" xfId="35" applyFont="1" applyAlignment="1" applyProtection="1">
      <alignment horizontal="justify" vertical="top" wrapText="1"/>
      <protection hidden="1"/>
    </xf>
    <xf numFmtId="0" fontId="63" fillId="0" borderId="0" xfId="35" applyFont="1" applyAlignment="1" applyProtection="1">
      <alignment horizontal="left" vertical="center" wrapText="1"/>
      <protection hidden="1"/>
    </xf>
    <xf numFmtId="0" fontId="8" fillId="11" borderId="0" xfId="35" applyFont="1" applyFill="1" applyAlignment="1" applyProtection="1">
      <alignment vertical="center" wrapText="1"/>
      <protection hidden="1"/>
    </xf>
    <xf numFmtId="0" fontId="10" fillId="11" borderId="0" xfId="35" applyFont="1" applyFill="1" applyAlignment="1" applyProtection="1">
      <alignment vertical="top"/>
      <protection hidden="1"/>
    </xf>
    <xf numFmtId="0" fontId="48" fillId="11" borderId="0" xfId="35" applyFont="1" applyFill="1" applyAlignment="1" applyProtection="1">
      <alignment horizontal="left" vertical="top" wrapText="1"/>
      <protection hidden="1"/>
    </xf>
    <xf numFmtId="0" fontId="9" fillId="0" borderId="33" xfId="35" applyFont="1" applyBorder="1" applyAlignment="1" applyProtection="1">
      <alignment horizontal="left" vertical="top" wrapText="1"/>
      <protection hidden="1"/>
    </xf>
    <xf numFmtId="0" fontId="9" fillId="0" borderId="19" xfId="35" applyFont="1" applyBorder="1" applyAlignment="1" applyProtection="1">
      <alignment horizontal="left" vertical="top" wrapText="1"/>
      <protection hidden="1"/>
    </xf>
    <xf numFmtId="0" fontId="9" fillId="0" borderId="0" xfId="35" applyFont="1" applyAlignment="1" applyProtection="1">
      <alignment horizontal="left" vertical="top" indent="5"/>
      <protection hidden="1"/>
    </xf>
    <xf numFmtId="0" fontId="9" fillId="0" borderId="35"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10" fillId="0" borderId="0" xfId="35" applyFont="1" applyAlignment="1" applyProtection="1">
      <alignment horizontal="left" vertical="top" wrapText="1"/>
      <protection hidden="1"/>
    </xf>
    <xf numFmtId="0" fontId="9" fillId="0" borderId="26" xfId="35" applyFont="1" applyBorder="1" applyAlignment="1" applyProtection="1">
      <alignment vertical="center" wrapText="1"/>
      <protection hidden="1"/>
    </xf>
    <xf numFmtId="0" fontId="9" fillId="0" borderId="32"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8" fillId="11" borderId="0" xfId="35" applyFont="1" applyFill="1" applyAlignment="1" applyProtection="1">
      <alignment vertical="top"/>
      <protection hidden="1"/>
    </xf>
    <xf numFmtId="0" fontId="9" fillId="0" borderId="21"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8" fillId="11" borderId="0" xfId="35" applyFont="1" applyFill="1" applyAlignment="1" applyProtection="1">
      <alignment vertical="top" wrapText="1"/>
      <protection hidden="1"/>
    </xf>
    <xf numFmtId="0" fontId="77" fillId="11"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8" fillId="0" borderId="21" xfId="35" applyFont="1" applyBorder="1" applyAlignment="1" applyProtection="1">
      <alignment horizontal="left" vertical="center" wrapText="1"/>
      <protection hidden="1"/>
    </xf>
    <xf numFmtId="0" fontId="88" fillId="0" borderId="3" xfId="35" applyFont="1" applyBorder="1" applyAlignment="1" applyProtection="1">
      <alignment horizontal="left" vertical="center" wrapText="1"/>
      <protection hidden="1"/>
    </xf>
    <xf numFmtId="0" fontId="88" fillId="0" borderId="24" xfId="35" applyFont="1" applyBorder="1" applyAlignment="1" applyProtection="1">
      <alignment horizontal="left" vertical="center" wrapText="1"/>
      <protection hidden="1"/>
    </xf>
    <xf numFmtId="0" fontId="5" fillId="0" borderId="30"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5" fillId="0" borderId="19" xfId="35" applyFont="1" applyBorder="1" applyAlignment="1" applyProtection="1">
      <alignment horizontal="left"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4"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54"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1" xfId="0" applyFont="1" applyBorder="1" applyAlignment="1" applyProtection="1">
      <alignment horizontal="center" vertical="center" wrapText="1"/>
      <protection hidden="1"/>
    </xf>
    <xf numFmtId="0" fontId="10" fillId="0" borderId="24" xfId="0" applyFont="1" applyBorder="1" applyAlignment="1" applyProtection="1">
      <alignment horizontal="center" vertical="center" wrapText="1"/>
      <protection hidden="1"/>
    </xf>
    <xf numFmtId="0" fontId="43" fillId="0" borderId="0" xfId="0" applyFont="1" applyAlignment="1" applyProtection="1">
      <alignment horizontal="center" vertical="center"/>
      <protection hidden="1"/>
    </xf>
    <xf numFmtId="0" fontId="10" fillId="0" borderId="7" xfId="0" applyFont="1" applyBorder="1" applyAlignment="1" applyProtection="1">
      <alignment horizontal="center" vertical="center"/>
      <protection hidden="1"/>
    </xf>
    <xf numFmtId="0" fontId="0" fillId="0" borderId="8" xfId="0" applyBorder="1" applyAlignment="1">
      <alignment horizontal="center" vertical="center"/>
    </xf>
    <xf numFmtId="0" fontId="10" fillId="0" borderId="7"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wrapText="1"/>
      <protection hidden="1"/>
    </xf>
    <xf numFmtId="0" fontId="0" fillId="0" borderId="8" xfId="0" applyBorder="1" applyAlignment="1">
      <alignment horizontal="center" vertical="center" wrapText="1"/>
    </xf>
    <xf numFmtId="0" fontId="9" fillId="0" borderId="21" xfId="0" applyFont="1" applyBorder="1" applyAlignment="1" applyProtection="1">
      <alignment horizontal="center" vertical="center" wrapText="1"/>
      <protection hidden="1"/>
    </xf>
    <xf numFmtId="0" fontId="9" fillId="0" borderId="24"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3" fillId="0" borderId="0" xfId="35" applyFont="1" applyAlignment="1" applyProtection="1">
      <alignment horizontal="center" vertical="center"/>
      <protection hidden="1"/>
    </xf>
    <xf numFmtId="0" fontId="8" fillId="0" borderId="7" xfId="35" applyFont="1" applyBorder="1" applyAlignment="1" applyProtection="1">
      <alignment horizontal="center" vertical="center"/>
      <protection hidden="1"/>
    </xf>
    <xf numFmtId="0" fontId="5" fillId="0" borderId="8" xfId="35" applyFont="1" applyBorder="1" applyAlignment="1" applyProtection="1">
      <alignment horizontal="center" vertical="center" wrapText="1"/>
      <protection hidden="1"/>
    </xf>
    <xf numFmtId="0" fontId="5" fillId="0" borderId="7" xfId="35" applyFont="1" applyBorder="1" applyAlignment="1" applyProtection="1">
      <alignment horizontal="center" vertical="center" wrapText="1"/>
      <protection hidden="1"/>
    </xf>
    <xf numFmtId="0" fontId="8" fillId="0" borderId="21"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5" fillId="0" borderId="19"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0" xfId="53" applyFont="1" applyAlignment="1" applyProtection="1">
      <alignment horizontal="left" vertical="center" wrapText="1"/>
      <protection hidden="1"/>
    </xf>
    <xf numFmtId="0" fontId="10" fillId="0" borderId="7" xfId="35" applyFont="1" applyBorder="1" applyAlignment="1" applyProtection="1">
      <alignment horizontal="center" vertical="center" wrapText="1"/>
      <protection hidden="1"/>
    </xf>
    <xf numFmtId="0" fontId="10" fillId="0" borderId="8" xfId="35" applyFont="1" applyBorder="1" applyAlignment="1" applyProtection="1">
      <alignment horizontal="center" vertical="center" wrapText="1"/>
      <protection hidden="1"/>
    </xf>
    <xf numFmtId="0" fontId="10" fillId="0" borderId="21" xfId="35" applyFont="1" applyBorder="1" applyAlignment="1" applyProtection="1">
      <alignment horizontal="center" vertical="center" wrapText="1"/>
      <protection hidden="1"/>
    </xf>
    <xf numFmtId="0" fontId="10" fillId="0" borderId="24" xfId="35" applyFont="1" applyBorder="1" applyAlignment="1" applyProtection="1">
      <alignment horizontal="center" vertical="center" wrapText="1"/>
      <protection hidden="1"/>
    </xf>
    <xf numFmtId="0" fontId="8" fillId="13"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1" xfId="0" applyFont="1" applyFill="1" applyBorder="1" applyAlignment="1" applyProtection="1">
      <alignment horizontal="center" vertical="center" wrapText="1"/>
      <protection locked="0"/>
    </xf>
    <xf numFmtId="0" fontId="9" fillId="2" borderId="24"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5" fillId="2" borderId="21" xfId="0" applyFont="1" applyFill="1" applyBorder="1" applyAlignment="1" applyProtection="1">
      <alignment horizontal="center" vertical="top" wrapText="1"/>
      <protection locked="0"/>
    </xf>
    <xf numFmtId="0" fontId="5" fillId="2" borderId="24" xfId="0" applyFont="1" applyFill="1" applyBorder="1" applyAlignment="1" applyProtection="1">
      <alignment horizontal="center" vertical="top" wrapText="1"/>
      <protection locked="0"/>
    </xf>
    <xf numFmtId="0" fontId="5" fillId="0" borderId="21" xfId="0" applyFont="1" applyBorder="1" applyAlignment="1" applyProtection="1">
      <alignment horizontal="center" vertical="top" wrapText="1"/>
      <protection hidden="1"/>
    </xf>
    <xf numFmtId="0" fontId="5" fillId="0" borderId="24" xfId="0" applyFont="1" applyBorder="1" applyAlignment="1" applyProtection="1">
      <alignment horizontal="center" vertical="top" wrapText="1"/>
      <protection hidden="1"/>
    </xf>
    <xf numFmtId="0" fontId="80" fillId="15" borderId="33" xfId="0" applyFont="1" applyFill="1" applyBorder="1" applyAlignment="1" applyProtection="1">
      <alignment horizontal="center" vertical="center" wrapText="1"/>
      <protection hidden="1"/>
    </xf>
    <xf numFmtId="0" fontId="80" fillId="15" borderId="34" xfId="0" applyFont="1" applyFill="1" applyBorder="1" applyAlignment="1" applyProtection="1">
      <alignment horizontal="center" vertical="center" wrapText="1"/>
      <protection hidden="1"/>
    </xf>
    <xf numFmtId="0" fontId="80" fillId="15" borderId="30" xfId="0" applyFont="1" applyFill="1" applyBorder="1" applyAlignment="1" applyProtection="1">
      <alignment horizontal="center" vertical="center" wrapText="1"/>
      <protection hidden="1"/>
    </xf>
    <xf numFmtId="0" fontId="80" fillId="15" borderId="31" xfId="0" applyFont="1" applyFill="1" applyBorder="1" applyAlignment="1" applyProtection="1">
      <alignment horizontal="center" vertical="center" wrapText="1"/>
      <protection hidden="1"/>
    </xf>
    <xf numFmtId="0" fontId="11" fillId="12" borderId="35" xfId="52" applyFont="1" applyFill="1" applyBorder="1" applyAlignment="1" applyProtection="1">
      <alignment horizontal="center" vertical="center" wrapText="1"/>
      <protection hidden="1"/>
    </xf>
    <xf numFmtId="0" fontId="11" fillId="12" borderId="0" xfId="52" applyFont="1" applyFill="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11"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13" xfId="0" applyFont="1" applyBorder="1" applyAlignment="1" applyProtection="1">
      <alignment horizontal="left" vertical="top" wrapText="1"/>
      <protection hidden="1"/>
    </xf>
    <xf numFmtId="0" fontId="5" fillId="0" borderId="23" xfId="0" applyFont="1" applyBorder="1" applyAlignment="1" applyProtection="1">
      <alignment horizontal="left" vertical="top" wrapText="1"/>
      <protection hidden="1"/>
    </xf>
    <xf numFmtId="0" fontId="5" fillId="0" borderId="0" xfId="0" applyFont="1" applyAlignment="1" applyProtection="1">
      <alignment horizontal="left" vertical="top" wrapText="1"/>
      <protection hidden="1"/>
    </xf>
    <xf numFmtId="0" fontId="8" fillId="0" borderId="7"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1" xfId="0" applyFont="1" applyBorder="1" applyAlignment="1" applyProtection="1">
      <alignment horizontal="left" vertical="top" wrapText="1"/>
      <protection hidden="1"/>
    </xf>
    <xf numFmtId="0" fontId="5" fillId="0" borderId="12" xfId="0" applyFont="1" applyBorder="1" applyAlignment="1" applyProtection="1">
      <alignment horizontal="left" vertical="top" wrapText="1"/>
      <protection hidden="1"/>
    </xf>
    <xf numFmtId="0" fontId="5" fillId="0" borderId="22" xfId="0" applyFont="1" applyBorder="1" applyAlignment="1" applyProtection="1">
      <alignment horizontal="left" vertical="top" wrapText="1"/>
      <protection hidden="1"/>
    </xf>
    <xf numFmtId="0" fontId="8" fillId="0" borderId="33" xfId="0" applyFont="1" applyBorder="1" applyAlignment="1" applyProtection="1">
      <alignment horizontal="center" vertical="center" wrapText="1"/>
      <protection hidden="1"/>
    </xf>
    <xf numFmtId="0" fontId="8" fillId="0" borderId="19"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30"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5" fillId="0" borderId="27" xfId="0" applyFont="1" applyBorder="1" applyAlignment="1" applyProtection="1">
      <alignment horizontal="left" vertical="top" wrapText="1"/>
      <protection hidden="1"/>
    </xf>
    <xf numFmtId="0" fontId="5" fillId="0" borderId="10" xfId="0" applyFont="1" applyBorder="1" applyAlignment="1" applyProtection="1">
      <alignment horizontal="left" vertical="top" wrapText="1"/>
      <protection hidden="1"/>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3"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0" borderId="0" xfId="0" applyFont="1" applyAlignment="1" applyProtection="1">
      <alignment horizontal="justify" vertical="center" wrapText="1"/>
      <protection hidden="1"/>
    </xf>
    <xf numFmtId="0" fontId="10" fillId="0" borderId="4" xfId="37" applyFont="1" applyBorder="1" applyAlignment="1" applyProtection="1">
      <alignment horizontal="left" vertical="center" wrapText="1"/>
      <protection hidden="1"/>
    </xf>
    <xf numFmtId="0" fontId="10" fillId="13"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applyFont="1" applyAlignment="1" applyProtection="1">
      <alignment horizontal="center" vertical="top" wrapText="1"/>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center" wrapText="1"/>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top"/>
      <protection hidden="1"/>
    </xf>
    <xf numFmtId="0" fontId="89" fillId="0" borderId="26" xfId="33" applyFont="1" applyBorder="1" applyAlignment="1" applyProtection="1">
      <alignment horizontal="center" vertical="center"/>
      <protection hidden="1"/>
    </xf>
    <xf numFmtId="0" fontId="89" fillId="0" borderId="32" xfId="33" applyFont="1" applyBorder="1" applyAlignment="1" applyProtection="1">
      <alignment horizontal="center" vertical="center"/>
      <protection hidden="1"/>
    </xf>
    <xf numFmtId="0" fontId="89" fillId="0" borderId="10"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27" xfId="33" applyFont="1" applyBorder="1" applyAlignment="1" applyProtection="1">
      <alignment horizontal="justify" vertical="top" wrapText="1"/>
      <protection hidden="1"/>
    </xf>
    <xf numFmtId="0" fontId="5" fillId="0" borderId="52"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6" borderId="0" xfId="0" applyFont="1" applyFill="1" applyAlignment="1" applyProtection="1">
      <alignment horizontal="center" vertical="top"/>
      <protection hidden="1"/>
    </xf>
    <xf numFmtId="0" fontId="48" fillId="0" borderId="0" xfId="0" applyFont="1" applyAlignment="1" applyProtection="1">
      <alignment horizontal="justify" vertical="top"/>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0" xfId="0" applyFont="1" applyAlignment="1" applyProtection="1">
      <alignment horizontal="left" vertical="top"/>
      <protection hidden="1"/>
    </xf>
    <xf numFmtId="0" fontId="8" fillId="0" borderId="0" xfId="0" applyFont="1" applyAlignment="1" applyProtection="1">
      <alignment horizontal="justify" vertical="top" wrapText="1"/>
      <protection hidden="1"/>
    </xf>
    <xf numFmtId="0" fontId="10" fillId="0" borderId="33" xfId="0" applyFont="1" applyBorder="1" applyAlignment="1" applyProtection="1">
      <alignment horizontal="left" vertical="top" wrapText="1"/>
      <protection hidden="1"/>
    </xf>
    <xf numFmtId="0" fontId="10" fillId="0" borderId="19" xfId="0" applyFont="1" applyBorder="1" applyAlignment="1" applyProtection="1">
      <alignment horizontal="left" vertical="top" wrapText="1"/>
      <protection hidden="1"/>
    </xf>
    <xf numFmtId="0" fontId="10" fillId="0" borderId="34" xfId="0" applyFont="1" applyBorder="1" applyAlignment="1" applyProtection="1">
      <alignment horizontal="left" vertical="top" wrapText="1"/>
      <protection hidden="1"/>
    </xf>
    <xf numFmtId="0" fontId="9" fillId="0" borderId="7"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10" fillId="13" borderId="0" xfId="0" applyFont="1" applyFill="1" applyAlignment="1" applyProtection="1">
      <alignment horizontal="center" vertical="justify" wrapText="1"/>
      <protection hidden="1"/>
    </xf>
    <xf numFmtId="0" fontId="9" fillId="0" borderId="0" xfId="53" applyAlignment="1" applyProtection="1">
      <alignment horizontal="left" vertical="center"/>
      <protection hidden="1"/>
    </xf>
    <xf numFmtId="0" fontId="9" fillId="0" borderId="30"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31" xfId="0" applyFont="1" applyBorder="1" applyAlignment="1" applyProtection="1">
      <alignment horizontal="justify" vertical="top" wrapText="1"/>
      <protection hidden="1"/>
    </xf>
    <xf numFmtId="0" fontId="9" fillId="0" borderId="13" xfId="0" applyFont="1" applyBorder="1" applyAlignment="1" applyProtection="1">
      <alignment horizontal="left" vertical="center" wrapText="1"/>
      <protection hidden="1"/>
    </xf>
    <xf numFmtId="0" fontId="9" fillId="2" borderId="7" xfId="0" applyFont="1" applyFill="1" applyBorder="1" applyAlignment="1" applyProtection="1">
      <alignment horizontal="left" vertical="top" wrapText="1"/>
      <protection locked="0"/>
    </xf>
    <xf numFmtId="0" fontId="9" fillId="2" borderId="8" xfId="0" applyFont="1" applyFill="1" applyBorder="1" applyAlignment="1" applyProtection="1">
      <alignment horizontal="left" vertical="top" wrapText="1"/>
      <protection locked="0"/>
    </xf>
    <xf numFmtId="0" fontId="48" fillId="0" borderId="0" xfId="0" applyFont="1" applyAlignment="1">
      <alignment horizontal="left"/>
    </xf>
    <xf numFmtId="0" fontId="48" fillId="0" borderId="19" xfId="0" applyFont="1" applyBorder="1" applyAlignment="1">
      <alignment horizontal="left"/>
    </xf>
    <xf numFmtId="0" fontId="9" fillId="0" borderId="0" xfId="0" applyFont="1" applyAlignment="1" applyProtection="1">
      <alignment vertical="top" wrapText="1"/>
      <protection hidden="1"/>
    </xf>
    <xf numFmtId="0" fontId="43" fillId="0" borderId="0" xfId="0" applyFont="1" applyAlignment="1" applyProtection="1">
      <alignment horizontal="left" vertical="top" wrapText="1"/>
      <protection hidden="1"/>
    </xf>
    <xf numFmtId="0" fontId="10" fillId="0" borderId="0" xfId="0" applyFont="1" applyAlignment="1" applyProtection="1">
      <alignment horizontal="center" vertical="top" wrapText="1"/>
      <protection hidden="1"/>
    </xf>
    <xf numFmtId="0" fontId="10" fillId="0" borderId="31" xfId="0" applyFont="1" applyBorder="1" applyAlignment="1" applyProtection="1">
      <alignment horizontal="left" vertical="top" wrapText="1"/>
      <protection hidden="1"/>
    </xf>
    <xf numFmtId="0" fontId="9" fillId="0" borderId="21"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24" xfId="0" applyFont="1" applyBorder="1" applyAlignment="1" applyProtection="1">
      <alignment horizontal="left" vertical="center" wrapText="1"/>
      <protection hidden="1"/>
    </xf>
    <xf numFmtId="0" fontId="9" fillId="0" borderId="23" xfId="0" applyFont="1" applyBorder="1" applyAlignment="1" applyProtection="1">
      <alignment horizontal="left" vertical="center" wrapText="1"/>
      <protection hidden="1"/>
    </xf>
    <xf numFmtId="0" fontId="9" fillId="0" borderId="52"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6" xfId="0" applyFont="1" applyBorder="1" applyAlignment="1" applyProtection="1">
      <alignment horizontal="left" vertical="center"/>
      <protection hidden="1"/>
    </xf>
    <xf numFmtId="0" fontId="9" fillId="0" borderId="32" xfId="0" applyFont="1" applyBorder="1" applyAlignment="1" applyProtection="1">
      <alignment horizontal="left" vertical="center"/>
      <protection hidden="1"/>
    </xf>
    <xf numFmtId="0" fontId="9" fillId="0" borderId="10" xfId="0" applyFont="1" applyBorder="1" applyAlignment="1" applyProtection="1">
      <alignment horizontal="left" vertical="center"/>
      <protection hidden="1"/>
    </xf>
    <xf numFmtId="0" fontId="9" fillId="0" borderId="11" xfId="0" applyFont="1" applyBorder="1" applyAlignment="1" applyProtection="1">
      <alignment horizontal="left" vertical="center"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1"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24"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2" borderId="21"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24"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0" borderId="0" xfId="35" applyFont="1" applyAlignment="1" applyProtection="1">
      <alignment horizontal="left"/>
      <protection hidden="1"/>
    </xf>
    <xf numFmtId="0" fontId="9" fillId="0" borderId="0" xfId="35" applyFont="1" applyAlignment="1" applyProtection="1">
      <alignment vertical="top" wrapText="1"/>
      <protection hidden="1"/>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2" xfId="35" applyFont="1" applyFill="1" applyBorder="1" applyAlignment="1" applyProtection="1">
      <alignment horizontal="left" vertical="top" wrapText="1"/>
      <protection locked="0"/>
    </xf>
    <xf numFmtId="0" fontId="9" fillId="2" borderId="13"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33" xfId="35" applyFont="1" applyBorder="1" applyAlignment="1" applyProtection="1">
      <alignment horizontal="left" vertical="center" wrapText="1"/>
      <protection hidden="1"/>
    </xf>
    <xf numFmtId="0" fontId="9" fillId="0" borderId="34" xfId="35" applyFont="1" applyBorder="1" applyAlignment="1" applyProtection="1">
      <alignment horizontal="left" vertical="center" wrapText="1"/>
      <protection hidden="1"/>
    </xf>
    <xf numFmtId="0" fontId="9" fillId="2" borderId="11" xfId="35" applyFont="1" applyFill="1" applyBorder="1" applyAlignment="1" applyProtection="1">
      <alignment horizontal="left" vertical="top" wrapText="1"/>
      <protection locked="0"/>
    </xf>
    <xf numFmtId="0" fontId="54" fillId="0" borderId="4" xfId="35" applyFont="1" applyBorder="1" applyAlignment="1" applyProtection="1">
      <alignment horizontal="left" vertical="top" wrapText="1"/>
      <protection hidden="1"/>
    </xf>
    <xf numFmtId="0" fontId="54" fillId="0" borderId="4" xfId="35" applyFont="1" applyBorder="1" applyAlignment="1" applyProtection="1">
      <alignment horizontal="right" vertical="top" wrapText="1"/>
      <protection hidden="1"/>
    </xf>
    <xf numFmtId="0" fontId="10" fillId="13"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2" borderId="6" xfId="37" applyFont="1" applyFill="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69" fillId="12" borderId="35" xfId="52" applyFont="1" applyFill="1" applyBorder="1" applyAlignment="1" applyProtection="1">
      <alignment horizontal="center" vertical="center" wrapText="1"/>
      <protection hidden="1"/>
    </xf>
    <xf numFmtId="0" fontId="69" fillId="12" borderId="0" xfId="52" applyFont="1" applyFill="1" applyAlignment="1" applyProtection="1">
      <alignment horizontal="center" vertical="center"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8" fillId="0" borderId="0" xfId="35" applyFont="1" applyAlignment="1" applyProtection="1">
      <alignment horizontal="center" vertical="top"/>
      <protection hidden="1"/>
    </xf>
    <xf numFmtId="0" fontId="78" fillId="0" borderId="26" xfId="35" applyFont="1" applyBorder="1" applyAlignment="1" applyProtection="1">
      <alignment horizontal="center" vertical="center"/>
      <protection hidden="1"/>
    </xf>
    <xf numFmtId="0" fontId="78" fillId="0" borderId="32" xfId="35" applyFont="1" applyBorder="1" applyAlignment="1" applyProtection="1">
      <alignment horizontal="center" vertical="center"/>
      <protection hidden="1"/>
    </xf>
    <xf numFmtId="0" fontId="78" fillId="0" borderId="10"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27" xfId="35" applyFont="1" applyBorder="1" applyAlignment="1" applyProtection="1">
      <alignment horizontal="justify" vertical="top" wrapText="1"/>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9" fillId="0" borderId="0" xfId="35" applyFont="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172" fontId="9"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protection hidden="1"/>
    </xf>
    <xf numFmtId="0" fontId="90" fillId="0" borderId="19" xfId="0" applyFont="1" applyBorder="1" applyAlignment="1" applyProtection="1">
      <alignment horizontal="left" vertical="top" wrapText="1" indent="1"/>
      <protection hidden="1"/>
    </xf>
    <xf numFmtId="0" fontId="9" fillId="0" borderId="3" xfId="0" applyFont="1" applyBorder="1" applyAlignment="1" applyProtection="1">
      <alignment horizontal="center" vertical="center" wrapText="1"/>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left" vertical="top" wrapText="1"/>
      <protection hidden="1"/>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11" fillId="12" borderId="0" xfId="52" applyFont="1" applyFill="1" applyAlignment="1" applyProtection="1">
      <alignment horizontal="justify" vertical="top" wrapText="1"/>
      <protection hidden="1"/>
    </xf>
    <xf numFmtId="0" fontId="10" fillId="10" borderId="0" xfId="0" applyFont="1" applyFill="1" applyAlignment="1" applyProtection="1">
      <alignment horizontal="justify" vertical="top" wrapText="1"/>
      <protection hidden="1"/>
    </xf>
    <xf numFmtId="0" fontId="28" fillId="0" borderId="0" xfId="0" applyFont="1" applyAlignment="1" applyProtection="1">
      <alignment horizontal="justify" vertical="top"/>
      <protection hidden="1"/>
    </xf>
    <xf numFmtId="0" fontId="8" fillId="2" borderId="3" xfId="0" applyFont="1" applyFill="1" applyBorder="1" applyAlignment="1" applyProtection="1">
      <alignment horizontal="center" vertical="center" wrapText="1"/>
      <protection locked="0"/>
    </xf>
    <xf numFmtId="0" fontId="8" fillId="2" borderId="24" xfId="0" applyFont="1" applyFill="1" applyBorder="1" applyAlignment="1" applyProtection="1">
      <alignment horizontal="center" vertical="center" wrapText="1"/>
      <protection locked="0"/>
    </xf>
    <xf numFmtId="172" fontId="10" fillId="0" borderId="0" xfId="0" applyNumberFormat="1" applyFont="1" applyAlignment="1" applyProtection="1">
      <alignment horizontal="left" vertical="top" wrapText="1"/>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3" xfId="0" applyFont="1" applyBorder="1" applyAlignment="1" applyProtection="1">
      <alignment horizontal="left" vertical="center" indent="2"/>
      <protection hidden="1"/>
    </xf>
    <xf numFmtId="0" fontId="9" fillId="0" borderId="14"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2" fontId="28" fillId="0" borderId="0" xfId="0" applyNumberFormat="1" applyFont="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Alignment="1" applyProtection="1">
      <alignment horizontal="left" vertical="center"/>
      <protection hidden="1"/>
    </xf>
  </cellXfs>
  <cellStyles count="59">
    <cellStyle name="75" xfId="1" xr:uid="{7C69996D-DA64-442B-84B0-703D2D6F2D9D}"/>
    <cellStyle name="ÅëÈ­ [0]_±âÅ¸" xfId="2" xr:uid="{6E097B6E-1A9D-4752-9B03-5B7E3DBAE531}"/>
    <cellStyle name="ÅëÈ­_±âÅ¸" xfId="3" xr:uid="{7FAE52B2-4E85-4CE0-9F8C-532C4AEE87ED}"/>
    <cellStyle name="ÄÞ¸¶ [0]_±âÅ¸" xfId="4" xr:uid="{59124869-371D-4D8C-8DF0-587E6DD32DE9}"/>
    <cellStyle name="ÄÞ¸¶_±âÅ¸" xfId="5" xr:uid="{B35416C8-CC3C-40EB-8BF6-685662DAA7B2}"/>
    <cellStyle name="Ç¥ÁØ_¿¬°£´©°è¿¹»ó" xfId="6" xr:uid="{3BDFF672-81E5-4533-944C-1D3F93925480}"/>
    <cellStyle name="Comma  - Style1" xfId="7" xr:uid="{D5688D47-B724-4B98-BF3E-A4504267BBD7}"/>
    <cellStyle name="Comma  - Style1 2" xfId="8" xr:uid="{A0A31B77-9A93-479F-9F59-81BEA342DC88}"/>
    <cellStyle name="Comma  - Style2" xfId="9" xr:uid="{E2816548-A3D0-4D1C-9EEC-ADE90AA78359}"/>
    <cellStyle name="Comma  - Style2 2" xfId="10" xr:uid="{30857C90-AE62-47C5-9797-EBA363472674}"/>
    <cellStyle name="Comma  - Style3" xfId="11" xr:uid="{B08F72D7-D6FC-49FB-850B-848D0DACA964}"/>
    <cellStyle name="Comma  - Style3 2" xfId="12" xr:uid="{D1D83412-29AD-4E2C-B93D-0A1F091D7A28}"/>
    <cellStyle name="Comma  - Style4" xfId="13" xr:uid="{DD2615E0-0AA4-4E33-8FAD-25CB3A571B0A}"/>
    <cellStyle name="Comma  - Style4 2" xfId="14" xr:uid="{547A6680-36C1-475E-AE52-1250F17F52A0}"/>
    <cellStyle name="Comma  - Style5" xfId="15" xr:uid="{1B86B81C-C15D-4499-B99E-A39AC6B0ABDB}"/>
    <cellStyle name="Comma  - Style5 2" xfId="16" xr:uid="{573E6830-4676-4992-A72B-D7BBDBF50302}"/>
    <cellStyle name="Comma  - Style6" xfId="17" xr:uid="{926FAD84-B7AF-418F-8844-E3217614A0F0}"/>
    <cellStyle name="Comma  - Style6 2" xfId="18" xr:uid="{DFFD3A57-7761-4851-963E-AE6E0BE8A914}"/>
    <cellStyle name="Comma  - Style7" xfId="19" xr:uid="{A5DB63D4-72F3-490A-97BE-F6E6761D8ED3}"/>
    <cellStyle name="Comma  - Style7 2" xfId="20" xr:uid="{6BBE6654-73DD-46D7-AEAD-DA47D1B3A188}"/>
    <cellStyle name="Comma  - Style8" xfId="21" xr:uid="{264A1240-0F3E-4054-A711-7CA463BEA19B}"/>
    <cellStyle name="Comma  - Style8 2" xfId="22" xr:uid="{BE2C5897-D08E-4749-A777-209AD49C5004}"/>
    <cellStyle name="Comma 2" xfId="23" xr:uid="{DD95C961-D9CA-424A-9718-B24B5F770955}"/>
    <cellStyle name="Comma 3" xfId="24" xr:uid="{95128BA0-EDF2-4BF3-AD0D-AE8346C056C8}"/>
    <cellStyle name="Comma 4" xfId="25" xr:uid="{DEC1D9AA-9714-4493-9BAB-A58DBB7DFB21}"/>
    <cellStyle name="Formula" xfId="26" xr:uid="{6B204EE8-5B57-4ECD-B169-1134DE65C69D}"/>
    <cellStyle name="Header1" xfId="27" xr:uid="{6FCE9B45-9649-41A8-BDAF-6AC32DBB4A3E}"/>
    <cellStyle name="Header2" xfId="28" xr:uid="{B859F1D5-73EE-4D8A-A392-2DACE4FF05A5}"/>
    <cellStyle name="Hypertextový odkaz" xfId="29" xr:uid="{F74B9ED4-F53A-4F4A-9435-3E53158A574B}"/>
    <cellStyle name="no dec" xfId="30" xr:uid="{BF30DA37-9424-408D-929E-350E3CE2607D}"/>
    <cellStyle name="Normal" xfId="0" builtinId="0"/>
    <cellStyle name="Normal - Style1" xfId="31" xr:uid="{DA39A74B-49A9-4117-B204-FA6E8E334759}"/>
    <cellStyle name="Normal - Style1 2" xfId="32" xr:uid="{48910BA9-5415-4C30-941A-745244B11C74}"/>
    <cellStyle name="Normal 2" xfId="33" xr:uid="{7EEFC553-2A70-4635-A9A6-1A39A009847F}"/>
    <cellStyle name="Normal 2 2" xfId="34" xr:uid="{63D8E442-EA76-48C5-BB23-788CF2C85ED9}"/>
    <cellStyle name="Normal 2 3" xfId="35" xr:uid="{681483B8-DA2D-4A00-AFC7-DB965FA54D17}"/>
    <cellStyle name="Normal 2_20 Price Schedule VOL III Rev-2" xfId="36" xr:uid="{279E9403-CABB-4AB2-975F-2D76B859D1F3}"/>
    <cellStyle name="Normal 3" xfId="37" xr:uid="{12A3BE7A-55DA-4518-BB37-EAC0B2E9AC8B}"/>
    <cellStyle name="Normal 3 2" xfId="38" xr:uid="{43F25FE7-7295-45F1-A3C1-74D2098E3375}"/>
    <cellStyle name="Normal 3 3" xfId="39" xr:uid="{32CB3CE0-A3C4-43E1-8061-A56727CD11D0}"/>
    <cellStyle name="Normal 3_29_First Envelope - R2_Vol-III" xfId="40" xr:uid="{AF0AD1FA-A0A7-431F-BC1F-4F8B0705D3B1}"/>
    <cellStyle name="Normal 4" xfId="41" xr:uid="{AB8AC8A8-E1B5-4225-87D5-AD56BC654A23}"/>
    <cellStyle name="Normal 5" xfId="42" xr:uid="{B5E505A8-9B22-4BD0-84F4-E182FEA4FAB2}"/>
    <cellStyle name="Normal 5 2" xfId="43" xr:uid="{9455F1BF-5846-4CCB-936E-7D9D0FA6D9BB}"/>
    <cellStyle name="Normal 6" xfId="44" xr:uid="{E4F3B328-C3D8-47A6-AFEA-0C2207D2B68E}"/>
    <cellStyle name="Normal 7" xfId="45" xr:uid="{903EF2C2-B946-4886-9F03-F27739A4B08D}"/>
    <cellStyle name="Normal_Annexures TW 04 2" xfId="46" xr:uid="{530D0D0B-C202-4A6D-89FD-907831655FCF}"/>
    <cellStyle name="Normal_Attach 3(JV)" xfId="47" xr:uid="{A8E2D71B-EEF2-420A-B0C8-BD9D37AE9168}"/>
    <cellStyle name="Normal_Attacments TW 04" xfId="48" xr:uid="{1F8EF0B7-8451-48E6-BBC3-DFEE39F1E507}"/>
    <cellStyle name="Normal_Attacments TW 04_11_Attachments and Bid Form Vol.III" xfId="49" xr:uid="{4B67062C-737B-4BAA-AAB1-B5A870557C28}"/>
    <cellStyle name="Normal_Attacments TW 04_SE-Vol-III" xfId="50" xr:uid="{32139204-A301-4751-AD93-806C7B218AC0}"/>
    <cellStyle name="Normal_Entertainment Form" xfId="51" xr:uid="{4BFE2138-9A9D-4344-B982-40AEA60A3BF7}"/>
    <cellStyle name="Normal_Price_Schedules for Insulator Package Rev-01" xfId="52" xr:uid="{86BEBA60-A27B-436F-AB7F-431465DCEFA5}"/>
    <cellStyle name="Normal_PRICE-SCHE Bihar-Rev-2-corrections" xfId="53" xr:uid="{DB41CE58-B54C-4E5F-9C7A-B1CC77C0CBC2}"/>
    <cellStyle name="Normal_Sheet1" xfId="54" xr:uid="{342CDF76-893C-4F04-B48F-BED5958E4005}"/>
    <cellStyle name="Percent 2" xfId="55" xr:uid="{5D0A06CD-6354-4B7E-8407-1A2B000F796D}"/>
    <cellStyle name="Popis" xfId="56" xr:uid="{44D9E7EE-119F-4366-BE76-2BF83FDBCFEC}"/>
    <cellStyle name="Sledovaný hypertextový odkaz" xfId="57" xr:uid="{F21C087D-83B1-4C10-8A66-5824FA8EC69E}"/>
    <cellStyle name="Standard_BS14" xfId="58" xr:uid="{B4DEA782-3743-4108-ACCE-4711934349C6}"/>
  </cellStyles>
  <dxfs count="79">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lor indexed="9"/>
      </font>
      <fill>
        <patternFill patternType="none">
          <bgColor indexed="65"/>
        </patternFill>
      </fill>
    </dxf>
    <dxf>
      <font>
        <condense val="0"/>
        <extend val="0"/>
        <color indexed="9"/>
      </font>
    </dxf>
    <dxf>
      <font>
        <strike/>
      </font>
    </dxf>
    <dxf>
      <font>
        <strike/>
        <condense val="0"/>
        <extend val="0"/>
        <color auto="1"/>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dxf>
    <dxf>
      <font>
        <color indexed="13"/>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H$20" lockText="1" noThreeD="1"/>
</file>

<file path=xl/ctrlProps/ctrlProp107.xml><?xml version="1.0" encoding="utf-8"?>
<formControlPr xmlns="http://schemas.microsoft.com/office/spreadsheetml/2009/9/main" objectType="CheckBox" fmlaLink="$H$21" lockText="1" noThreeD="1"/>
</file>

<file path=xl/ctrlProps/ctrlProp108.xml><?xml version="1.0" encoding="utf-8"?>
<formControlPr xmlns="http://schemas.microsoft.com/office/spreadsheetml/2009/9/main" objectType="CheckBox" fmlaLink="$H$20" lockText="1" noThreeD="1"/>
</file>

<file path=xl/ctrlProps/ctrlProp109.xml><?xml version="1.0" encoding="utf-8"?>
<formControlPr xmlns="http://schemas.microsoft.com/office/spreadsheetml/2009/9/main" objectType="Radio" firstButton="1" fmlaLink="$H$69"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76548E92-4776-494D-5750-F8C38CCEF921}"/>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466725</xdr:colOff>
      <xdr:row>24</xdr:row>
      <xdr:rowOff>104775</xdr:rowOff>
    </xdr:from>
    <xdr:to>
      <xdr:col>2</xdr:col>
      <xdr:colOff>2295525</xdr:colOff>
      <xdr:row>27</xdr:row>
      <xdr:rowOff>171450</xdr:rowOff>
    </xdr:to>
    <xdr:pic>
      <xdr:nvPicPr>
        <xdr:cNvPr id="1026" name="Picture 9">
          <a:extLst>
            <a:ext uri="{FF2B5EF4-FFF2-40B4-BE49-F238E27FC236}">
              <a16:creationId xmlns:a16="http://schemas.microsoft.com/office/drawing/2014/main" id="{8AFB0EB5-4BC4-5609-2295-45B385C785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3950" y="8829675"/>
          <a:ext cx="26765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581025</xdr:colOff>
      <xdr:row>24</xdr:row>
      <xdr:rowOff>95250</xdr:rowOff>
    </xdr:from>
    <xdr:to>
      <xdr:col>4</xdr:col>
      <xdr:colOff>752475</xdr:colOff>
      <xdr:row>27</xdr:row>
      <xdr:rowOff>161925</xdr:rowOff>
    </xdr:to>
    <xdr:pic>
      <xdr:nvPicPr>
        <xdr:cNvPr id="1027" name="Picture 10">
          <a:extLst>
            <a:ext uri="{FF2B5EF4-FFF2-40B4-BE49-F238E27FC236}">
              <a16:creationId xmlns:a16="http://schemas.microsoft.com/office/drawing/2014/main" id="{5C2E3D75-A39A-F19E-7868-14FBBF1287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29200" y="8820150"/>
          <a:ext cx="4210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236" name="Group 1">
          <a:hlinkClick xmlns:r="http://schemas.openxmlformats.org/officeDocument/2006/relationships" r:id="rId1" tooltip="Click for Next Attachment"/>
          <a:extLst>
            <a:ext uri="{FF2B5EF4-FFF2-40B4-BE49-F238E27FC236}">
              <a16:creationId xmlns:a16="http://schemas.microsoft.com/office/drawing/2014/main" id="{2B314AB3-1F88-CE9B-AC97-BF298DC8DE37}"/>
            </a:ext>
          </a:extLst>
        </xdr:cNvPr>
        <xdr:cNvGrpSpPr>
          <a:grpSpLocks/>
        </xdr:cNvGrpSpPr>
      </xdr:nvGrpSpPr>
      <xdr:grpSpPr bwMode="auto">
        <a:xfrm>
          <a:off x="8277225" y="47625"/>
          <a:ext cx="1101436" cy="753341"/>
          <a:chOff x="738" y="5"/>
          <a:chExt cx="116" cy="73"/>
        </a:xfrm>
      </xdr:grpSpPr>
      <xdr:sp macro="" textlink="">
        <xdr:nvSpPr>
          <xdr:cNvPr id="9238" name="AutoShape 2">
            <a:extLst>
              <a:ext uri="{FF2B5EF4-FFF2-40B4-BE49-F238E27FC236}">
                <a16:creationId xmlns:a16="http://schemas.microsoft.com/office/drawing/2014/main" id="{7DAA5148-0E09-720F-345C-8A9284A480E8}"/>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F5B39617-5437-F5B4-2B05-1C6558637115}"/>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CC2BF835-FA8B-6F75-BC48-295D7631FADE}"/>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4754" name="Group 1">
          <a:hlinkClick xmlns:r="http://schemas.openxmlformats.org/officeDocument/2006/relationships" r:id="rId1" tooltip="Click for Next Attachment"/>
          <a:extLst>
            <a:ext uri="{FF2B5EF4-FFF2-40B4-BE49-F238E27FC236}">
              <a16:creationId xmlns:a16="http://schemas.microsoft.com/office/drawing/2014/main" id="{00ADF43B-4B0F-5D36-F2B2-D0F995EF1485}"/>
            </a:ext>
          </a:extLst>
        </xdr:cNvPr>
        <xdr:cNvGrpSpPr>
          <a:grpSpLocks/>
        </xdr:cNvGrpSpPr>
      </xdr:nvGrpSpPr>
      <xdr:grpSpPr bwMode="auto">
        <a:xfrm>
          <a:off x="7987334" y="47625"/>
          <a:ext cx="1108213" cy="947530"/>
          <a:chOff x="738" y="5"/>
          <a:chExt cx="116" cy="73"/>
        </a:xfrm>
      </xdr:grpSpPr>
      <xdr:sp macro="" textlink="">
        <xdr:nvSpPr>
          <xdr:cNvPr id="74756" name="AutoShape 2">
            <a:extLst>
              <a:ext uri="{FF2B5EF4-FFF2-40B4-BE49-F238E27FC236}">
                <a16:creationId xmlns:a16="http://schemas.microsoft.com/office/drawing/2014/main" id="{5AFD489A-8474-3285-45F1-5A664B7854CE}"/>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E9C164E-468A-6092-B0EC-B59F91581034}"/>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5C298136-685B-DEE8-EC80-FFDE64682D8F}"/>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255" name="Group 1">
          <a:hlinkClick xmlns:r="http://schemas.openxmlformats.org/officeDocument/2006/relationships" r:id="rId1" tooltip="Click for Next Attachment"/>
          <a:extLst>
            <a:ext uri="{FF2B5EF4-FFF2-40B4-BE49-F238E27FC236}">
              <a16:creationId xmlns:a16="http://schemas.microsoft.com/office/drawing/2014/main" id="{5E439A17-A9C4-5CD3-6313-357B5AB97D4D}"/>
            </a:ext>
          </a:extLst>
        </xdr:cNvPr>
        <xdr:cNvGrpSpPr>
          <a:grpSpLocks/>
        </xdr:cNvGrpSpPr>
      </xdr:nvGrpSpPr>
      <xdr:grpSpPr bwMode="auto">
        <a:xfrm>
          <a:off x="7646843" y="47625"/>
          <a:ext cx="1101437" cy="812223"/>
          <a:chOff x="738" y="5"/>
          <a:chExt cx="116" cy="73"/>
        </a:xfrm>
      </xdr:grpSpPr>
      <xdr:sp macro="" textlink="">
        <xdr:nvSpPr>
          <xdr:cNvPr id="10257" name="AutoShape 2">
            <a:extLst>
              <a:ext uri="{FF2B5EF4-FFF2-40B4-BE49-F238E27FC236}">
                <a16:creationId xmlns:a16="http://schemas.microsoft.com/office/drawing/2014/main" id="{2E58C2B3-FC61-A45C-0894-06168382644F}"/>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F61057FA-4C28-4217-87A0-C215C1A0AE48}"/>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EA645C1B-EECE-04B4-3A83-707F77653069}"/>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148481" name="Group 1">
          <a:hlinkClick xmlns:r="http://schemas.openxmlformats.org/officeDocument/2006/relationships" r:id="rId1" tooltip="Click for Next Attachment"/>
          <a:extLst>
            <a:ext uri="{FF2B5EF4-FFF2-40B4-BE49-F238E27FC236}">
              <a16:creationId xmlns:a16="http://schemas.microsoft.com/office/drawing/2014/main" id="{5B0F3247-947F-4159-6E03-530E807CD242}"/>
            </a:ext>
          </a:extLst>
        </xdr:cNvPr>
        <xdr:cNvGrpSpPr>
          <a:grpSpLocks/>
        </xdr:cNvGrpSpPr>
      </xdr:nvGrpSpPr>
      <xdr:grpSpPr bwMode="auto">
        <a:xfrm>
          <a:off x="7831748" y="47625"/>
          <a:ext cx="1101969" cy="667483"/>
          <a:chOff x="738" y="5"/>
          <a:chExt cx="116" cy="73"/>
        </a:xfrm>
      </xdr:grpSpPr>
      <xdr:sp macro="" textlink="">
        <xdr:nvSpPr>
          <xdr:cNvPr id="148482" name="AutoShape 2">
            <a:extLst>
              <a:ext uri="{FF2B5EF4-FFF2-40B4-BE49-F238E27FC236}">
                <a16:creationId xmlns:a16="http://schemas.microsoft.com/office/drawing/2014/main" id="{2959A8B3-93FA-9AE6-8985-CBF286EE78E8}"/>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4F63591F-F8DB-2F07-7C35-2822CE8283CA}"/>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149505" name="Group 1">
          <a:hlinkClick xmlns:r="http://schemas.openxmlformats.org/officeDocument/2006/relationships" r:id="rId1" tooltip="Click for Next Attachment"/>
          <a:extLst>
            <a:ext uri="{FF2B5EF4-FFF2-40B4-BE49-F238E27FC236}">
              <a16:creationId xmlns:a16="http://schemas.microsoft.com/office/drawing/2014/main" id="{52C9D1A0-663B-C190-F13F-476B49AA0180}"/>
            </a:ext>
          </a:extLst>
        </xdr:cNvPr>
        <xdr:cNvGrpSpPr>
          <a:grpSpLocks/>
        </xdr:cNvGrpSpPr>
      </xdr:nvGrpSpPr>
      <xdr:grpSpPr bwMode="auto">
        <a:xfrm>
          <a:off x="9248775" y="9525"/>
          <a:ext cx="3150290" cy="988529"/>
          <a:chOff x="738" y="5"/>
          <a:chExt cx="116" cy="73"/>
        </a:xfrm>
      </xdr:grpSpPr>
      <xdr:sp macro="" textlink="">
        <xdr:nvSpPr>
          <xdr:cNvPr id="149506" name="AutoShape 2">
            <a:extLst>
              <a:ext uri="{FF2B5EF4-FFF2-40B4-BE49-F238E27FC236}">
                <a16:creationId xmlns:a16="http://schemas.microsoft.com/office/drawing/2014/main" id="{E242FA9F-496B-3779-E622-E0B8155D7EF2}"/>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AFE1E6CC-7270-A855-447E-BDFECDA20354}"/>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150529" name="Group 1">
          <a:hlinkClick xmlns:r="http://schemas.openxmlformats.org/officeDocument/2006/relationships" r:id="rId1" tooltip="Click for Next Attachment"/>
          <a:extLst>
            <a:ext uri="{FF2B5EF4-FFF2-40B4-BE49-F238E27FC236}">
              <a16:creationId xmlns:a16="http://schemas.microsoft.com/office/drawing/2014/main" id="{4BCD5198-E020-C33E-DA14-FE056D757CDB}"/>
            </a:ext>
          </a:extLst>
        </xdr:cNvPr>
        <xdr:cNvGrpSpPr>
          <a:grpSpLocks/>
        </xdr:cNvGrpSpPr>
      </xdr:nvGrpSpPr>
      <xdr:grpSpPr bwMode="auto">
        <a:xfrm>
          <a:off x="8758030" y="57150"/>
          <a:ext cx="1111527" cy="748334"/>
          <a:chOff x="738" y="5"/>
          <a:chExt cx="116" cy="73"/>
        </a:xfrm>
      </xdr:grpSpPr>
      <xdr:sp macro="" textlink="">
        <xdr:nvSpPr>
          <xdr:cNvPr id="150530" name="AutoShape 2">
            <a:extLst>
              <a:ext uri="{FF2B5EF4-FFF2-40B4-BE49-F238E27FC236}">
                <a16:creationId xmlns:a16="http://schemas.microsoft.com/office/drawing/2014/main" id="{3A540BA5-3A0C-711D-C8E8-4D328F0BD343}"/>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65F035A2-CA33-E9D0-5EBD-DBFF9C6DEF4B}"/>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151553" name="Group 1">
          <a:hlinkClick xmlns:r="http://schemas.openxmlformats.org/officeDocument/2006/relationships" r:id="rId1" tooltip="Click for Next Attachment"/>
          <a:extLst>
            <a:ext uri="{FF2B5EF4-FFF2-40B4-BE49-F238E27FC236}">
              <a16:creationId xmlns:a16="http://schemas.microsoft.com/office/drawing/2014/main" id="{82A03AC2-7C23-25BA-CE3F-E411F5B62E53}"/>
            </a:ext>
          </a:extLst>
        </xdr:cNvPr>
        <xdr:cNvGrpSpPr>
          <a:grpSpLocks/>
        </xdr:cNvGrpSpPr>
      </xdr:nvGrpSpPr>
      <xdr:grpSpPr bwMode="auto">
        <a:xfrm>
          <a:off x="9657522" y="66675"/>
          <a:ext cx="5460724" cy="921026"/>
          <a:chOff x="919" y="4"/>
          <a:chExt cx="116" cy="73"/>
        </a:xfrm>
      </xdr:grpSpPr>
      <xdr:sp macro="" textlink="">
        <xdr:nvSpPr>
          <xdr:cNvPr id="151554" name="AutoShape 2">
            <a:extLst>
              <a:ext uri="{FF2B5EF4-FFF2-40B4-BE49-F238E27FC236}">
                <a16:creationId xmlns:a16="http://schemas.microsoft.com/office/drawing/2014/main" id="{810676EA-6053-B236-2945-34A573FDB9FE}"/>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E9622D74-BBC5-5020-C716-CADA7E51CB32}"/>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152577" name="Group 1">
          <a:hlinkClick xmlns:r="http://schemas.openxmlformats.org/officeDocument/2006/relationships" r:id="rId1" tooltip="Click for Next Attachment"/>
          <a:extLst>
            <a:ext uri="{FF2B5EF4-FFF2-40B4-BE49-F238E27FC236}">
              <a16:creationId xmlns:a16="http://schemas.microsoft.com/office/drawing/2014/main" id="{739416E7-3DFF-CA72-B163-5C5432651AD8}"/>
            </a:ext>
          </a:extLst>
        </xdr:cNvPr>
        <xdr:cNvGrpSpPr>
          <a:grpSpLocks/>
        </xdr:cNvGrpSpPr>
      </xdr:nvGrpSpPr>
      <xdr:grpSpPr bwMode="auto">
        <a:xfrm>
          <a:off x="8028842" y="47625"/>
          <a:ext cx="1101970" cy="679206"/>
          <a:chOff x="738" y="5"/>
          <a:chExt cx="116" cy="73"/>
        </a:xfrm>
      </xdr:grpSpPr>
      <xdr:sp macro="" textlink="">
        <xdr:nvSpPr>
          <xdr:cNvPr id="152578" name="AutoShape 2">
            <a:extLst>
              <a:ext uri="{FF2B5EF4-FFF2-40B4-BE49-F238E27FC236}">
                <a16:creationId xmlns:a16="http://schemas.microsoft.com/office/drawing/2014/main" id="{5BD5DE9A-023F-667F-1E00-3F126E872F27}"/>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23820171-4400-0697-D50A-D8BDF0DA8FB4}"/>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153601" name="Group 1">
          <a:hlinkClick xmlns:r="http://schemas.openxmlformats.org/officeDocument/2006/relationships" r:id="rId1" tooltip="Click for Next Attachment"/>
          <a:extLst>
            <a:ext uri="{FF2B5EF4-FFF2-40B4-BE49-F238E27FC236}">
              <a16:creationId xmlns:a16="http://schemas.microsoft.com/office/drawing/2014/main" id="{C8AB6F06-59F7-B5C8-7E34-B4892BAD728E}"/>
            </a:ext>
          </a:extLst>
        </xdr:cNvPr>
        <xdr:cNvGrpSpPr>
          <a:grpSpLocks/>
        </xdr:cNvGrpSpPr>
      </xdr:nvGrpSpPr>
      <xdr:grpSpPr bwMode="auto">
        <a:xfrm>
          <a:off x="7889631" y="47625"/>
          <a:ext cx="1101969" cy="679206"/>
          <a:chOff x="738" y="5"/>
          <a:chExt cx="116" cy="73"/>
        </a:xfrm>
      </xdr:grpSpPr>
      <xdr:sp macro="" textlink="">
        <xdr:nvSpPr>
          <xdr:cNvPr id="153602" name="AutoShape 2">
            <a:extLst>
              <a:ext uri="{FF2B5EF4-FFF2-40B4-BE49-F238E27FC236}">
                <a16:creationId xmlns:a16="http://schemas.microsoft.com/office/drawing/2014/main" id="{4EE2B3D2-689F-98E0-DF43-6D3EB282CCF5}"/>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B918C5A8-1219-629E-221B-EB1EF0B8F6C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154625" name="Group 1">
          <a:hlinkClick xmlns:r="http://schemas.openxmlformats.org/officeDocument/2006/relationships" r:id="rId1" tooltip="Click for Next Attachment"/>
          <a:extLst>
            <a:ext uri="{FF2B5EF4-FFF2-40B4-BE49-F238E27FC236}">
              <a16:creationId xmlns:a16="http://schemas.microsoft.com/office/drawing/2014/main" id="{8293BB9B-20B1-9CFB-FE12-176FC87D541C}"/>
            </a:ext>
          </a:extLst>
        </xdr:cNvPr>
        <xdr:cNvGrpSpPr>
          <a:grpSpLocks/>
        </xdr:cNvGrpSpPr>
      </xdr:nvGrpSpPr>
      <xdr:grpSpPr bwMode="auto">
        <a:xfrm>
          <a:off x="7685433" y="445190"/>
          <a:ext cx="1111526" cy="692840"/>
          <a:chOff x="738" y="5"/>
          <a:chExt cx="116" cy="73"/>
        </a:xfrm>
      </xdr:grpSpPr>
      <xdr:sp macro="" textlink="">
        <xdr:nvSpPr>
          <xdr:cNvPr id="154626" name="AutoShape 2">
            <a:extLst>
              <a:ext uri="{FF2B5EF4-FFF2-40B4-BE49-F238E27FC236}">
                <a16:creationId xmlns:a16="http://schemas.microsoft.com/office/drawing/2014/main" id="{5198B3A3-CA0E-600D-DB34-7E01C628FF88}"/>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B614E32C-2C65-5F9F-C53B-383718295A09}"/>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049" name="Group 6">
          <a:hlinkClick xmlns:r="http://schemas.openxmlformats.org/officeDocument/2006/relationships" r:id="rId1" tooltip="Click for Sch-1"/>
          <a:extLst>
            <a:ext uri="{FF2B5EF4-FFF2-40B4-BE49-F238E27FC236}">
              <a16:creationId xmlns:a16="http://schemas.microsoft.com/office/drawing/2014/main" id="{A22D5A9B-6490-6110-3C4C-0025881AD6D9}"/>
            </a:ext>
          </a:extLst>
        </xdr:cNvPr>
        <xdr:cNvGrpSpPr>
          <a:grpSpLocks/>
        </xdr:cNvGrpSpPr>
      </xdr:nvGrpSpPr>
      <xdr:grpSpPr bwMode="auto">
        <a:xfrm>
          <a:off x="7487478" y="47625"/>
          <a:ext cx="0" cy="1353378"/>
          <a:chOff x="804" y="5"/>
          <a:chExt cx="116" cy="73"/>
        </a:xfrm>
      </xdr:grpSpPr>
      <xdr:sp macro="" textlink="">
        <xdr:nvSpPr>
          <xdr:cNvPr id="2050" name="AutoShape 2">
            <a:extLst>
              <a:ext uri="{FF2B5EF4-FFF2-40B4-BE49-F238E27FC236}">
                <a16:creationId xmlns:a16="http://schemas.microsoft.com/office/drawing/2014/main" id="{FA1CC24B-2CBA-092E-2627-FD13ED7DCD3A}"/>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EA1C6428-C826-E2C0-A912-6F888D2FE160}"/>
              </a:ext>
            </a:extLst>
          </xdr:cNvPr>
          <xdr:cNvSpPr txBox="1">
            <a:spLocks noChangeArrowheads="1"/>
          </xdr:cNvSpPr>
        </xdr:nvSpPr>
        <xdr:spPr bwMode="auto">
          <a:xfrm>
            <a:off x="7477125" y="7058787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579" name="Group 2">
          <a:hlinkClick xmlns:r="http://schemas.openxmlformats.org/officeDocument/2006/relationships" r:id="rId1" tooltip="Click for Next Attachment"/>
          <a:extLst>
            <a:ext uri="{FF2B5EF4-FFF2-40B4-BE49-F238E27FC236}">
              <a16:creationId xmlns:a16="http://schemas.microsoft.com/office/drawing/2014/main" id="{3BF8BFC3-311A-802C-B6B6-9AB557059A16}"/>
            </a:ext>
          </a:extLst>
        </xdr:cNvPr>
        <xdr:cNvGrpSpPr>
          <a:grpSpLocks/>
        </xdr:cNvGrpSpPr>
      </xdr:nvGrpSpPr>
      <xdr:grpSpPr bwMode="auto">
        <a:xfrm>
          <a:off x="7927975" y="57150"/>
          <a:ext cx="1203325" cy="1230313"/>
          <a:chOff x="738" y="5"/>
          <a:chExt cx="116" cy="73"/>
        </a:xfrm>
      </xdr:grpSpPr>
      <xdr:sp macro="" textlink="">
        <xdr:nvSpPr>
          <xdr:cNvPr id="24580" name="AutoShape 3">
            <a:extLst>
              <a:ext uri="{FF2B5EF4-FFF2-40B4-BE49-F238E27FC236}">
                <a16:creationId xmlns:a16="http://schemas.microsoft.com/office/drawing/2014/main" id="{39E03F81-22E2-B639-DE01-52D9FFD4F8D1}"/>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47342E53-4EFB-C01D-B839-16134D481839}"/>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71</xdr:row>
          <xdr:rowOff>19050</xdr:rowOff>
        </xdr:from>
        <xdr:to>
          <xdr:col>1</xdr:col>
          <xdr:colOff>2124075</xdr:colOff>
          <xdr:row>71</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71</xdr:row>
          <xdr:rowOff>19050</xdr:rowOff>
        </xdr:from>
        <xdr:to>
          <xdr:col>3</xdr:col>
          <xdr:colOff>923925</xdr:colOff>
          <xdr:row>71</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156673" name="Group 1">
          <a:hlinkClick xmlns:r="http://schemas.openxmlformats.org/officeDocument/2006/relationships" r:id="rId1" tooltip="Click for Next Attachment"/>
          <a:extLst>
            <a:ext uri="{FF2B5EF4-FFF2-40B4-BE49-F238E27FC236}">
              <a16:creationId xmlns:a16="http://schemas.microsoft.com/office/drawing/2014/main" id="{9FC1FA98-891B-211F-A1FF-7A0CE19D0C91}"/>
            </a:ext>
          </a:extLst>
        </xdr:cNvPr>
        <xdr:cNvGrpSpPr>
          <a:grpSpLocks/>
        </xdr:cNvGrpSpPr>
      </xdr:nvGrpSpPr>
      <xdr:grpSpPr bwMode="auto">
        <a:xfrm>
          <a:off x="7123834" y="444211"/>
          <a:ext cx="1097973" cy="1304925"/>
          <a:chOff x="738" y="5"/>
          <a:chExt cx="116" cy="73"/>
        </a:xfrm>
      </xdr:grpSpPr>
      <xdr:sp macro="" textlink="">
        <xdr:nvSpPr>
          <xdr:cNvPr id="156674" name="AutoShape 2">
            <a:extLst>
              <a:ext uri="{FF2B5EF4-FFF2-40B4-BE49-F238E27FC236}">
                <a16:creationId xmlns:a16="http://schemas.microsoft.com/office/drawing/2014/main" id="{C717174F-4E0A-BBAA-8CF4-0AB863A05EC7}"/>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7A770297-DAF2-8FBB-EC9F-66495991D2F4}"/>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157697" name="Group 1">
          <a:hlinkClick xmlns:r="http://schemas.openxmlformats.org/officeDocument/2006/relationships" r:id="rId1" tooltip="Click for Next Attachment"/>
          <a:extLst>
            <a:ext uri="{FF2B5EF4-FFF2-40B4-BE49-F238E27FC236}">
              <a16:creationId xmlns:a16="http://schemas.microsoft.com/office/drawing/2014/main" id="{24F91F3E-1FC5-2DC7-AD7E-A1F670CCE5AA}"/>
            </a:ext>
          </a:extLst>
        </xdr:cNvPr>
        <xdr:cNvGrpSpPr>
          <a:grpSpLocks/>
        </xdr:cNvGrpSpPr>
      </xdr:nvGrpSpPr>
      <xdr:grpSpPr bwMode="auto">
        <a:xfrm>
          <a:off x="8324850" y="57150"/>
          <a:ext cx="1104900" cy="800100"/>
          <a:chOff x="738" y="5"/>
          <a:chExt cx="116" cy="73"/>
        </a:xfrm>
      </xdr:grpSpPr>
      <xdr:sp macro="" textlink="">
        <xdr:nvSpPr>
          <xdr:cNvPr id="157698" name="AutoShape 2">
            <a:extLst>
              <a:ext uri="{FF2B5EF4-FFF2-40B4-BE49-F238E27FC236}">
                <a16:creationId xmlns:a16="http://schemas.microsoft.com/office/drawing/2014/main" id="{499FEFE1-B85F-A480-7370-CFFC8A48EE82}"/>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7EBC622B-EC49-E93E-B4D8-726F6035F85C}"/>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158721" name="Group 1">
          <a:hlinkClick xmlns:r="http://schemas.openxmlformats.org/officeDocument/2006/relationships" r:id="rId1" tooltip="Click for Next Attachment"/>
          <a:extLst>
            <a:ext uri="{FF2B5EF4-FFF2-40B4-BE49-F238E27FC236}">
              <a16:creationId xmlns:a16="http://schemas.microsoft.com/office/drawing/2014/main" id="{05099F7B-06E2-DC71-BFBC-E3237450EF8C}"/>
            </a:ext>
          </a:extLst>
        </xdr:cNvPr>
        <xdr:cNvGrpSpPr>
          <a:grpSpLocks/>
        </xdr:cNvGrpSpPr>
      </xdr:nvGrpSpPr>
      <xdr:grpSpPr bwMode="auto">
        <a:xfrm>
          <a:off x="7003073" y="47625"/>
          <a:ext cx="1101969" cy="671879"/>
          <a:chOff x="738" y="5"/>
          <a:chExt cx="116" cy="73"/>
        </a:xfrm>
      </xdr:grpSpPr>
      <xdr:sp macro="" textlink="">
        <xdr:nvSpPr>
          <xdr:cNvPr id="158722" name="AutoShape 2">
            <a:extLst>
              <a:ext uri="{FF2B5EF4-FFF2-40B4-BE49-F238E27FC236}">
                <a16:creationId xmlns:a16="http://schemas.microsoft.com/office/drawing/2014/main" id="{AD380159-C39D-C0BE-1712-25B250C89D84}"/>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68188AD3-B98A-4BDA-4CA4-93F8D8BA6882}"/>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159745" name="Group 1">
          <a:hlinkClick xmlns:r="http://schemas.openxmlformats.org/officeDocument/2006/relationships" r:id="rId1" tooltip="Click for Next Attachment"/>
          <a:extLst>
            <a:ext uri="{FF2B5EF4-FFF2-40B4-BE49-F238E27FC236}">
              <a16:creationId xmlns:a16="http://schemas.microsoft.com/office/drawing/2014/main" id="{3D6BF8A7-7466-2009-4A53-2B64D8BDCDDB}"/>
            </a:ext>
          </a:extLst>
        </xdr:cNvPr>
        <xdr:cNvGrpSpPr>
          <a:grpSpLocks/>
        </xdr:cNvGrpSpPr>
      </xdr:nvGrpSpPr>
      <xdr:grpSpPr bwMode="auto">
        <a:xfrm>
          <a:off x="7219293" y="209550"/>
          <a:ext cx="0" cy="694668"/>
          <a:chOff x="738" y="5"/>
          <a:chExt cx="116" cy="73"/>
        </a:xfrm>
      </xdr:grpSpPr>
      <xdr:sp macro="" textlink="">
        <xdr:nvSpPr>
          <xdr:cNvPr id="159746" name="AutoShape 2">
            <a:extLst>
              <a:ext uri="{FF2B5EF4-FFF2-40B4-BE49-F238E27FC236}">
                <a16:creationId xmlns:a16="http://schemas.microsoft.com/office/drawing/2014/main" id="{7B146B51-D793-99B8-DD5E-CBE27787F6DF}"/>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954032B9-4F9D-BB63-6447-2A2776A0682C}"/>
              </a:ext>
            </a:extLst>
          </xdr:cNvPr>
          <xdr:cNvSpPr txBox="1">
            <a:spLocks noChangeArrowheads="1"/>
          </xdr:cNvSpPr>
        </xdr:nvSpPr>
        <xdr:spPr bwMode="auto">
          <a:xfrm>
            <a:off x="7210425" y="566718"/>
            <a:ext cx="0"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160769" name="Group 1">
          <a:hlinkClick xmlns:r="http://schemas.openxmlformats.org/officeDocument/2006/relationships" r:id="rId1" tooltip="Click for Next Attachment"/>
          <a:extLst>
            <a:ext uri="{FF2B5EF4-FFF2-40B4-BE49-F238E27FC236}">
              <a16:creationId xmlns:a16="http://schemas.microsoft.com/office/drawing/2014/main" id="{69052145-7D11-7809-F8D3-CD24CAD59530}"/>
            </a:ext>
          </a:extLst>
        </xdr:cNvPr>
        <xdr:cNvGrpSpPr>
          <a:grpSpLocks/>
        </xdr:cNvGrpSpPr>
      </xdr:nvGrpSpPr>
      <xdr:grpSpPr bwMode="auto">
        <a:xfrm>
          <a:off x="8639175" y="57150"/>
          <a:ext cx="1104900" cy="685800"/>
          <a:chOff x="738" y="5"/>
          <a:chExt cx="116" cy="73"/>
        </a:xfrm>
      </xdr:grpSpPr>
      <xdr:sp macro="" textlink="">
        <xdr:nvSpPr>
          <xdr:cNvPr id="160770" name="AutoShape 2">
            <a:extLst>
              <a:ext uri="{FF2B5EF4-FFF2-40B4-BE49-F238E27FC236}">
                <a16:creationId xmlns:a16="http://schemas.microsoft.com/office/drawing/2014/main" id="{25C333D2-F522-929A-B935-D7083ADD1FD2}"/>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7DDB76CE-5FE4-CFC9-2D2F-F9345FDD3C15}"/>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161793" name="Group 14">
          <a:hlinkClick xmlns:r="http://schemas.openxmlformats.org/officeDocument/2006/relationships" r:id="rId1" tooltip="Back to Cover"/>
          <a:extLst>
            <a:ext uri="{FF2B5EF4-FFF2-40B4-BE49-F238E27FC236}">
              <a16:creationId xmlns:a16="http://schemas.microsoft.com/office/drawing/2014/main" id="{E6E088D5-0A80-AB6D-A016-BEE65188B39D}"/>
            </a:ext>
          </a:extLst>
        </xdr:cNvPr>
        <xdr:cNvGrpSpPr>
          <a:grpSpLocks/>
        </xdr:cNvGrpSpPr>
      </xdr:nvGrpSpPr>
      <xdr:grpSpPr bwMode="auto">
        <a:xfrm>
          <a:off x="9242714" y="57150"/>
          <a:ext cx="1192356" cy="946439"/>
          <a:chOff x="711" y="6"/>
          <a:chExt cx="125" cy="73"/>
        </a:xfrm>
      </xdr:grpSpPr>
      <xdr:sp macro="" textlink="">
        <xdr:nvSpPr>
          <xdr:cNvPr id="161798" name="AutoShape 8">
            <a:extLst>
              <a:ext uri="{FF2B5EF4-FFF2-40B4-BE49-F238E27FC236}">
                <a16:creationId xmlns:a16="http://schemas.microsoft.com/office/drawing/2014/main" id="{D0FCD1C9-0F9D-B17A-D733-817A9677D379}"/>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799BC0E2-D440-C473-E6F3-07D224F11D4B}"/>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5</xdr:col>
      <xdr:colOff>1632473</xdr:colOff>
      <xdr:row>20</xdr:row>
      <xdr:rowOff>781238</xdr:rowOff>
    </xdr:from>
    <xdr:to>
      <xdr:col>6</xdr:col>
      <xdr:colOff>771679</xdr:colOff>
      <xdr:row>20</xdr:row>
      <xdr:rowOff>981263</xdr:rowOff>
    </xdr:to>
    <xdr:sp macro="" textlink="">
      <xdr:nvSpPr>
        <xdr:cNvPr id="5" name="TextBox 4">
          <a:extLst>
            <a:ext uri="{FF2B5EF4-FFF2-40B4-BE49-F238E27FC236}">
              <a16:creationId xmlns:a16="http://schemas.microsoft.com/office/drawing/2014/main" id="{1CE3388C-80D6-F3D4-6364-CBCD9F8A957E}"/>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642386</xdr:colOff>
      <xdr:row>20</xdr:row>
      <xdr:rowOff>772955</xdr:rowOff>
    </xdr:from>
    <xdr:to>
      <xdr:col>7</xdr:col>
      <xdr:colOff>603618</xdr:colOff>
      <xdr:row>20</xdr:row>
      <xdr:rowOff>1060659</xdr:rowOff>
    </xdr:to>
    <xdr:sp macro="" textlink="">
      <xdr:nvSpPr>
        <xdr:cNvPr id="6" name="TextBox 5">
          <a:extLst>
            <a:ext uri="{FF2B5EF4-FFF2-40B4-BE49-F238E27FC236}">
              <a16:creationId xmlns:a16="http://schemas.microsoft.com/office/drawing/2014/main" id="{C243928C-DF9E-372E-C0C1-9D3996AB28DF}"/>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90733</xdr:colOff>
      <xdr:row>20</xdr:row>
      <xdr:rowOff>755811</xdr:rowOff>
    </xdr:from>
    <xdr:to>
      <xdr:col>5</xdr:col>
      <xdr:colOff>1003739</xdr:colOff>
      <xdr:row>20</xdr:row>
      <xdr:rowOff>973122</xdr:rowOff>
    </xdr:to>
    <xdr:sp macro="" textlink="">
      <xdr:nvSpPr>
        <xdr:cNvPr id="7" name="TextBox 6">
          <a:extLst>
            <a:ext uri="{FF2B5EF4-FFF2-40B4-BE49-F238E27FC236}">
              <a16:creationId xmlns:a16="http://schemas.microsoft.com/office/drawing/2014/main" id="{6422716E-B734-D7A6-77CA-C667BFD18716}"/>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926638</xdr:colOff>
      <xdr:row>20</xdr:row>
      <xdr:rowOff>747527</xdr:rowOff>
    </xdr:from>
    <xdr:to>
      <xdr:col>6</xdr:col>
      <xdr:colOff>3012</xdr:colOff>
      <xdr:row>20</xdr:row>
      <xdr:rowOff>955245</xdr:rowOff>
    </xdr:to>
    <xdr:sp macro="" textlink="">
      <xdr:nvSpPr>
        <xdr:cNvPr id="8" name="TextBox 7">
          <a:extLst>
            <a:ext uri="{FF2B5EF4-FFF2-40B4-BE49-F238E27FC236}">
              <a16:creationId xmlns:a16="http://schemas.microsoft.com/office/drawing/2014/main" id="{50E52D91-679C-D186-88AA-346CEDC8CBDA}"/>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073" name="Group 3">
          <a:hlinkClick xmlns:r="http://schemas.openxmlformats.org/officeDocument/2006/relationships" r:id="rId1" tooltip="Click for Next Attachment"/>
          <a:extLst>
            <a:ext uri="{FF2B5EF4-FFF2-40B4-BE49-F238E27FC236}">
              <a16:creationId xmlns:a16="http://schemas.microsoft.com/office/drawing/2014/main" id="{3C476ED2-3576-4CA4-C79C-023D7A924B27}"/>
            </a:ext>
          </a:extLst>
        </xdr:cNvPr>
        <xdr:cNvGrpSpPr>
          <a:grpSpLocks/>
        </xdr:cNvGrpSpPr>
      </xdr:nvGrpSpPr>
      <xdr:grpSpPr bwMode="auto">
        <a:xfrm>
          <a:off x="7688407" y="47625"/>
          <a:ext cx="676275" cy="762000"/>
          <a:chOff x="738" y="5"/>
          <a:chExt cx="116" cy="73"/>
        </a:xfrm>
      </xdr:grpSpPr>
      <xdr:sp macro="" textlink="">
        <xdr:nvSpPr>
          <xdr:cNvPr id="3074" name="AutoShape 1">
            <a:extLst>
              <a:ext uri="{FF2B5EF4-FFF2-40B4-BE49-F238E27FC236}">
                <a16:creationId xmlns:a16="http://schemas.microsoft.com/office/drawing/2014/main" id="{F67605AA-532E-BE05-0B7F-F211A43172E8}"/>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45A97299-AABA-323C-9EDC-B5346258AF42}"/>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516" name="Group 1">
          <a:hlinkClick xmlns:r="http://schemas.openxmlformats.org/officeDocument/2006/relationships" r:id="rId1" tooltip="Click for Next Attachment"/>
          <a:extLst>
            <a:ext uri="{FF2B5EF4-FFF2-40B4-BE49-F238E27FC236}">
              <a16:creationId xmlns:a16="http://schemas.microsoft.com/office/drawing/2014/main" id="{EE5AE4A7-7D59-BF29-0BFC-438611466CC1}"/>
            </a:ext>
          </a:extLst>
        </xdr:cNvPr>
        <xdr:cNvGrpSpPr>
          <a:grpSpLocks/>
        </xdr:cNvGrpSpPr>
      </xdr:nvGrpSpPr>
      <xdr:grpSpPr bwMode="auto">
        <a:xfrm>
          <a:off x="11092962" y="200025"/>
          <a:ext cx="0" cy="877033"/>
          <a:chOff x="738" y="5"/>
          <a:chExt cx="116" cy="73"/>
        </a:xfrm>
      </xdr:grpSpPr>
      <xdr:sp macro="" textlink="">
        <xdr:nvSpPr>
          <xdr:cNvPr id="95534" name="AutoShape 2">
            <a:extLst>
              <a:ext uri="{FF2B5EF4-FFF2-40B4-BE49-F238E27FC236}">
                <a16:creationId xmlns:a16="http://schemas.microsoft.com/office/drawing/2014/main" id="{3D74AA71-C06F-1C48-C06B-4EA166DA1D22}"/>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5401CC96-1E70-B105-7340-93A3D249B59B}"/>
              </a:ext>
            </a:extLst>
          </xdr:cNvPr>
          <xdr:cNvSpPr txBox="1">
            <a:spLocks noChangeArrowheads="1"/>
          </xdr:cNvSpPr>
        </xdr:nvSpPr>
        <xdr:spPr bwMode="auto">
          <a:xfrm>
            <a:off x="11087100" y="190500"/>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57150</xdr:rowOff>
        </xdr:from>
        <xdr:to>
          <xdr:col>6</xdr:col>
          <xdr:colOff>895350</xdr:colOff>
          <xdr:row>162</xdr:row>
          <xdr:rowOff>304800</xdr:rowOff>
        </xdr:to>
        <xdr:grpSp>
          <xdr:nvGrpSpPr>
            <xdr:cNvPr id="95517" name="Group 225">
              <a:extLst>
                <a:ext uri="{FF2B5EF4-FFF2-40B4-BE49-F238E27FC236}">
                  <a16:creationId xmlns:a16="http://schemas.microsoft.com/office/drawing/2014/main" id="{FC550F6F-3781-682F-9B3B-361B0FE5C3E9}"/>
                </a:ext>
              </a:extLst>
            </xdr:cNvPr>
            <xdr:cNvGrpSpPr>
              <a:grpSpLocks/>
            </xdr:cNvGrpSpPr>
          </xdr:nvGrpSpPr>
          <xdr:grpSpPr bwMode="auto">
            <a:xfrm>
              <a:off x="5506183" y="32764535"/>
              <a:ext cx="2782032" cy="32764534"/>
              <a:chOff x="410" y="0"/>
              <a:chExt cx="8287871"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47"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5"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41"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2"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4"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10"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88</xdr:row>
          <xdr:rowOff>57150</xdr:rowOff>
        </xdr:from>
        <xdr:to>
          <xdr:col>9</xdr:col>
          <xdr:colOff>0</xdr:colOff>
          <xdr:row>162</xdr:row>
          <xdr:rowOff>304800</xdr:rowOff>
        </xdr:to>
        <xdr:grpSp>
          <xdr:nvGrpSpPr>
            <xdr:cNvPr id="95518" name="Group 232">
              <a:extLst>
                <a:ext uri="{FF2B5EF4-FFF2-40B4-BE49-F238E27FC236}">
                  <a16:creationId xmlns:a16="http://schemas.microsoft.com/office/drawing/2014/main" id="{934BCD50-D0CC-2A23-53C2-81B615639929}"/>
                </a:ext>
              </a:extLst>
            </xdr:cNvPr>
            <xdr:cNvGrpSpPr>
              <a:grpSpLocks/>
            </xdr:cNvGrpSpPr>
          </xdr:nvGrpSpPr>
          <xdr:grpSpPr bwMode="auto">
            <a:xfrm>
              <a:off x="8549054" y="32764535"/>
              <a:ext cx="2543908" cy="32764534"/>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04"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895"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899"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89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38" y="32707385"/>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0"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57150</xdr:colOff>
          <xdr:row>94</xdr:row>
          <xdr:rowOff>85725</xdr:rowOff>
        </xdr:from>
        <xdr:to>
          <xdr:col>5</xdr:col>
          <xdr:colOff>1676400</xdr:colOff>
          <xdr:row>96</xdr:row>
          <xdr:rowOff>19050</xdr:rowOff>
        </xdr:to>
        <xdr:grpSp>
          <xdr:nvGrpSpPr>
            <xdr:cNvPr id="95519" name="Group 1">
              <a:extLst>
                <a:ext uri="{FF2B5EF4-FFF2-40B4-BE49-F238E27FC236}">
                  <a16:creationId xmlns:a16="http://schemas.microsoft.com/office/drawing/2014/main" id="{0E7CEF09-D22F-88CA-B85D-F614BC65B527}"/>
                </a:ext>
              </a:extLst>
            </xdr:cNvPr>
            <xdr:cNvGrpSpPr>
              <a:grpSpLocks/>
            </xdr:cNvGrpSpPr>
          </xdr:nvGrpSpPr>
          <xdr:grpSpPr bwMode="auto">
            <a:xfrm>
              <a:off x="5515708" y="35533379"/>
              <a:ext cx="1619250" cy="702652"/>
              <a:chOff x="5519172" y="35863279"/>
              <a:chExt cx="1619250" cy="694417"/>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79"/>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35"/>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94</xdr:row>
          <xdr:rowOff>66675</xdr:rowOff>
        </xdr:from>
        <xdr:to>
          <xdr:col>7</xdr:col>
          <xdr:colOff>552450</xdr:colOff>
          <xdr:row>96</xdr:row>
          <xdr:rowOff>9525</xdr:rowOff>
        </xdr:to>
        <xdr:grpSp>
          <xdr:nvGrpSpPr>
            <xdr:cNvPr id="95520" name="Group 2">
              <a:extLst>
                <a:ext uri="{FF2B5EF4-FFF2-40B4-BE49-F238E27FC236}">
                  <a16:creationId xmlns:a16="http://schemas.microsoft.com/office/drawing/2014/main" id="{20944BAA-D855-CA0B-BDFD-7C5B6A3DE509}"/>
                </a:ext>
              </a:extLst>
            </xdr:cNvPr>
            <xdr:cNvGrpSpPr>
              <a:grpSpLocks/>
            </xdr:cNvGrpSpPr>
          </xdr:nvGrpSpPr>
          <xdr:grpSpPr bwMode="auto">
            <a:xfrm>
              <a:off x="7516690" y="35514329"/>
              <a:ext cx="1527664" cy="712177"/>
              <a:chOff x="7272295" y="35845880"/>
              <a:chExt cx="1523237" cy="707995"/>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880"/>
                <a:ext cx="425619" cy="3405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295"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31" y="36208667"/>
                <a:ext cx="925401" cy="3452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66675</xdr:colOff>
          <xdr:row>94</xdr:row>
          <xdr:rowOff>57150</xdr:rowOff>
        </xdr:from>
        <xdr:to>
          <xdr:col>8</xdr:col>
          <xdr:colOff>1590675</xdr:colOff>
          <xdr:row>96</xdr:row>
          <xdr:rowOff>9525</xdr:rowOff>
        </xdr:to>
        <xdr:grpSp>
          <xdr:nvGrpSpPr>
            <xdr:cNvPr id="95521" name="Group 4">
              <a:extLst>
                <a:ext uri="{FF2B5EF4-FFF2-40B4-BE49-F238E27FC236}">
                  <a16:creationId xmlns:a16="http://schemas.microsoft.com/office/drawing/2014/main" id="{1BCEDC26-3BF6-9201-EF9B-01B524C2984E}"/>
                </a:ext>
              </a:extLst>
            </xdr:cNvPr>
            <xdr:cNvGrpSpPr>
              <a:grpSpLocks/>
            </xdr:cNvGrpSpPr>
          </xdr:nvGrpSpPr>
          <xdr:grpSpPr bwMode="auto">
            <a:xfrm>
              <a:off x="9445137" y="35504804"/>
              <a:ext cx="1524000" cy="721702"/>
              <a:chOff x="9197286" y="35837249"/>
              <a:chExt cx="1524009" cy="708020"/>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49"/>
                <a:ext cx="425805" cy="3405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6" y="36200057"/>
                <a:ext cx="925809" cy="3452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120</xdr:row>
          <xdr:rowOff>190500</xdr:rowOff>
        </xdr:from>
        <xdr:to>
          <xdr:col>5</xdr:col>
          <xdr:colOff>1752600</xdr:colOff>
          <xdr:row>122</xdr:row>
          <xdr:rowOff>76200</xdr:rowOff>
        </xdr:to>
        <xdr:grpSp>
          <xdr:nvGrpSpPr>
            <xdr:cNvPr id="95522" name="Group 57">
              <a:extLst>
                <a:ext uri="{FF2B5EF4-FFF2-40B4-BE49-F238E27FC236}">
                  <a16:creationId xmlns:a16="http://schemas.microsoft.com/office/drawing/2014/main" id="{E99872C5-08BA-7561-4618-432FF8A577A7}"/>
                </a:ext>
              </a:extLst>
            </xdr:cNvPr>
            <xdr:cNvGrpSpPr>
              <a:grpSpLocks/>
            </xdr:cNvGrpSpPr>
          </xdr:nvGrpSpPr>
          <xdr:grpSpPr bwMode="auto">
            <a:xfrm>
              <a:off x="5591908" y="46899635"/>
              <a:ext cx="1619250" cy="567103"/>
              <a:chOff x="5519172" y="35863530"/>
              <a:chExt cx="1619250" cy="693946"/>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530"/>
                <a:ext cx="45241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199"/>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8820"/>
                <a:ext cx="983672"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247650</xdr:rowOff>
        </xdr:from>
        <xdr:to>
          <xdr:col>7</xdr:col>
          <xdr:colOff>714375</xdr:colOff>
          <xdr:row>122</xdr:row>
          <xdr:rowOff>76200</xdr:rowOff>
        </xdr:to>
        <xdr:grpSp>
          <xdr:nvGrpSpPr>
            <xdr:cNvPr id="95523" name="Group 62">
              <a:extLst>
                <a:ext uri="{FF2B5EF4-FFF2-40B4-BE49-F238E27FC236}">
                  <a16:creationId xmlns:a16="http://schemas.microsoft.com/office/drawing/2014/main" id="{1BEEEC44-FA43-2ADF-BBCB-5D3FA03CD136}"/>
                </a:ext>
              </a:extLst>
            </xdr:cNvPr>
            <xdr:cNvGrpSpPr>
              <a:grpSpLocks/>
            </xdr:cNvGrpSpPr>
          </xdr:nvGrpSpPr>
          <xdr:grpSpPr bwMode="auto">
            <a:xfrm>
              <a:off x="7583365" y="46956785"/>
              <a:ext cx="1622914" cy="509953"/>
              <a:chOff x="5519186" y="35863591"/>
              <a:chExt cx="1619243" cy="694360"/>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606"/>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591"/>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86" y="36213197"/>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62" y="36219289"/>
                <a:ext cx="983667"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120</xdr:row>
          <xdr:rowOff>257175</xdr:rowOff>
        </xdr:from>
        <xdr:to>
          <xdr:col>8</xdr:col>
          <xdr:colOff>1714500</xdr:colOff>
          <xdr:row>122</xdr:row>
          <xdr:rowOff>76200</xdr:rowOff>
        </xdr:to>
        <xdr:grpSp>
          <xdr:nvGrpSpPr>
            <xdr:cNvPr id="95524" name="Group 67">
              <a:extLst>
                <a:ext uri="{FF2B5EF4-FFF2-40B4-BE49-F238E27FC236}">
                  <a16:creationId xmlns:a16="http://schemas.microsoft.com/office/drawing/2014/main" id="{F9366105-90A7-D1C2-DC13-FA1655C0D38D}"/>
                </a:ext>
              </a:extLst>
            </xdr:cNvPr>
            <xdr:cNvGrpSpPr>
              <a:grpSpLocks/>
            </xdr:cNvGrpSpPr>
          </xdr:nvGrpSpPr>
          <xdr:grpSpPr bwMode="auto">
            <a:xfrm>
              <a:off x="9473712" y="46966310"/>
              <a:ext cx="1619250" cy="500428"/>
              <a:chOff x="5519173" y="35863155"/>
              <a:chExt cx="1619254" cy="694932"/>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55"/>
                <a:ext cx="452417"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3"/>
                <a:ext cx="56895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5" y="36219422"/>
                <a:ext cx="983672" cy="3386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209550</xdr:colOff>
          <xdr:row>132</xdr:row>
          <xdr:rowOff>152400</xdr:rowOff>
        </xdr:from>
        <xdr:to>
          <xdr:col>5</xdr:col>
          <xdr:colOff>1828800</xdr:colOff>
          <xdr:row>133</xdr:row>
          <xdr:rowOff>409575</xdr:rowOff>
        </xdr:to>
        <xdr:grpSp>
          <xdr:nvGrpSpPr>
            <xdr:cNvPr id="95525" name="Group 81">
              <a:extLst>
                <a:ext uri="{FF2B5EF4-FFF2-40B4-BE49-F238E27FC236}">
                  <a16:creationId xmlns:a16="http://schemas.microsoft.com/office/drawing/2014/main" id="{477A5B9A-4359-CAF3-C241-6DE1A4C1C6FA}"/>
                </a:ext>
              </a:extLst>
            </xdr:cNvPr>
            <xdr:cNvGrpSpPr>
              <a:grpSpLocks/>
            </xdr:cNvGrpSpPr>
          </xdr:nvGrpSpPr>
          <xdr:grpSpPr bwMode="auto">
            <a:xfrm>
              <a:off x="5668108" y="51572746"/>
              <a:ext cx="1619250" cy="638175"/>
              <a:chOff x="5519172" y="35863175"/>
              <a:chExt cx="1619250" cy="694783"/>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75"/>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2"/>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301"/>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209550</xdr:colOff>
          <xdr:row>132</xdr:row>
          <xdr:rowOff>152400</xdr:rowOff>
        </xdr:from>
        <xdr:to>
          <xdr:col>7</xdr:col>
          <xdr:colOff>809625</xdr:colOff>
          <xdr:row>133</xdr:row>
          <xdr:rowOff>409575</xdr:rowOff>
        </xdr:to>
        <xdr:grpSp>
          <xdr:nvGrpSpPr>
            <xdr:cNvPr id="95526" name="Group 86">
              <a:extLst>
                <a:ext uri="{FF2B5EF4-FFF2-40B4-BE49-F238E27FC236}">
                  <a16:creationId xmlns:a16="http://schemas.microsoft.com/office/drawing/2014/main" id="{17E158CA-BB95-7FFA-F72F-5DF2B207F4A5}"/>
                </a:ext>
              </a:extLst>
            </xdr:cNvPr>
            <xdr:cNvGrpSpPr>
              <a:grpSpLocks/>
            </xdr:cNvGrpSpPr>
          </xdr:nvGrpSpPr>
          <xdr:grpSpPr bwMode="auto">
            <a:xfrm>
              <a:off x="7602415" y="51572746"/>
              <a:ext cx="1699114" cy="638175"/>
              <a:chOff x="5519170" y="35863175"/>
              <a:chExt cx="1619258" cy="694783"/>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75"/>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0" y="36213202"/>
                <a:ext cx="568942"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57" y="36219301"/>
                <a:ext cx="983671"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209550</xdr:colOff>
          <xdr:row>132</xdr:row>
          <xdr:rowOff>152400</xdr:rowOff>
        </xdr:from>
        <xdr:to>
          <xdr:col>9</xdr:col>
          <xdr:colOff>0</xdr:colOff>
          <xdr:row>133</xdr:row>
          <xdr:rowOff>409575</xdr:rowOff>
        </xdr:to>
        <xdr:grpSp>
          <xdr:nvGrpSpPr>
            <xdr:cNvPr id="95527" name="Group 91">
              <a:extLst>
                <a:ext uri="{FF2B5EF4-FFF2-40B4-BE49-F238E27FC236}">
                  <a16:creationId xmlns:a16="http://schemas.microsoft.com/office/drawing/2014/main" id="{BDC6CB47-5F13-D327-5D39-A705F778E96C}"/>
                </a:ext>
              </a:extLst>
            </xdr:cNvPr>
            <xdr:cNvGrpSpPr>
              <a:grpSpLocks/>
            </xdr:cNvGrpSpPr>
          </xdr:nvGrpSpPr>
          <xdr:grpSpPr bwMode="auto">
            <a:xfrm>
              <a:off x="9588012" y="51572746"/>
              <a:ext cx="1504950" cy="638175"/>
              <a:chOff x="5519174" y="35863175"/>
              <a:chExt cx="1619258" cy="694783"/>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9"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5" y="35863175"/>
                <a:ext cx="630642"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202"/>
                <a:ext cx="56894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60" y="36219301"/>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209550</xdr:colOff>
          <xdr:row>177</xdr:row>
          <xdr:rowOff>180975</xdr:rowOff>
        </xdr:from>
        <xdr:to>
          <xdr:col>5</xdr:col>
          <xdr:colOff>1828800</xdr:colOff>
          <xdr:row>178</xdr:row>
          <xdr:rowOff>438150</xdr:rowOff>
        </xdr:to>
        <xdr:grpSp>
          <xdr:nvGrpSpPr>
            <xdr:cNvPr id="95528" name="Group 134">
              <a:extLst>
                <a:ext uri="{FF2B5EF4-FFF2-40B4-BE49-F238E27FC236}">
                  <a16:creationId xmlns:a16="http://schemas.microsoft.com/office/drawing/2014/main" id="{8B99EBEF-19B3-E8B8-D8F9-B175F72A01A5}"/>
                </a:ext>
              </a:extLst>
            </xdr:cNvPr>
            <xdr:cNvGrpSpPr>
              <a:grpSpLocks/>
            </xdr:cNvGrpSpPr>
          </xdr:nvGrpSpPr>
          <xdr:grpSpPr bwMode="auto">
            <a:xfrm>
              <a:off x="5668108" y="72014129"/>
              <a:ext cx="1619250" cy="674809"/>
              <a:chOff x="5519172" y="35863607"/>
              <a:chExt cx="1619250" cy="694028"/>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607"/>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607"/>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4" name="Check Box 262" hidden="1">
                <a:extLst>
                  <a:ext uri="{63B3BB69-23CF-44E3-9099-C40C66FF867C}">
                    <a14:compatExt spid="_x0000_s95494"/>
                  </a:ext>
                  <a:ext uri="{FF2B5EF4-FFF2-40B4-BE49-F238E27FC236}">
                    <a16:creationId xmlns:a16="http://schemas.microsoft.com/office/drawing/2014/main" id="{00000000-0008-0000-0400-0000067501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8974"/>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209550</xdr:colOff>
          <xdr:row>177</xdr:row>
          <xdr:rowOff>180975</xdr:rowOff>
        </xdr:from>
        <xdr:to>
          <xdr:col>7</xdr:col>
          <xdr:colOff>790575</xdr:colOff>
          <xdr:row>178</xdr:row>
          <xdr:rowOff>438150</xdr:rowOff>
        </xdr:to>
        <xdr:grpSp>
          <xdr:nvGrpSpPr>
            <xdr:cNvPr id="95529" name="Group 140">
              <a:extLst>
                <a:ext uri="{FF2B5EF4-FFF2-40B4-BE49-F238E27FC236}">
                  <a16:creationId xmlns:a16="http://schemas.microsoft.com/office/drawing/2014/main" id="{20189CC5-F6E7-BB7C-03B7-ED75C0B120B5}"/>
                </a:ext>
              </a:extLst>
            </xdr:cNvPr>
            <xdr:cNvGrpSpPr>
              <a:grpSpLocks/>
            </xdr:cNvGrpSpPr>
          </xdr:nvGrpSpPr>
          <xdr:grpSpPr bwMode="auto">
            <a:xfrm>
              <a:off x="7602415" y="72014129"/>
              <a:ext cx="1680064" cy="674809"/>
              <a:chOff x="5519182" y="35863607"/>
              <a:chExt cx="1619241" cy="694028"/>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607"/>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607"/>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82" y="36213202"/>
                <a:ext cx="568951"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1" y="36218974"/>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209550</xdr:colOff>
          <xdr:row>177</xdr:row>
          <xdr:rowOff>180975</xdr:rowOff>
        </xdr:from>
        <xdr:to>
          <xdr:col>9</xdr:col>
          <xdr:colOff>0</xdr:colOff>
          <xdr:row>178</xdr:row>
          <xdr:rowOff>438150</xdr:rowOff>
        </xdr:to>
        <xdr:grpSp>
          <xdr:nvGrpSpPr>
            <xdr:cNvPr id="95530" name="Group 144">
              <a:extLst>
                <a:ext uri="{FF2B5EF4-FFF2-40B4-BE49-F238E27FC236}">
                  <a16:creationId xmlns:a16="http://schemas.microsoft.com/office/drawing/2014/main" id="{A701E9AD-E9FE-4A54-FB10-203ED75855C5}"/>
                </a:ext>
              </a:extLst>
            </xdr:cNvPr>
            <xdr:cNvGrpSpPr>
              <a:grpSpLocks/>
            </xdr:cNvGrpSpPr>
          </xdr:nvGrpSpPr>
          <xdr:grpSpPr bwMode="auto">
            <a:xfrm>
              <a:off x="9588012" y="72014129"/>
              <a:ext cx="1504950" cy="674809"/>
              <a:chOff x="5519174" y="35863607"/>
              <a:chExt cx="1619258" cy="694028"/>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607"/>
                <a:ext cx="452419"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5" y="35863607"/>
                <a:ext cx="630642"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2"/>
                <a:ext cx="568948"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60" y="36218974"/>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142875</xdr:colOff>
          <xdr:row>166</xdr:row>
          <xdr:rowOff>200025</xdr:rowOff>
        </xdr:from>
        <xdr:to>
          <xdr:col>5</xdr:col>
          <xdr:colOff>1762125</xdr:colOff>
          <xdr:row>167</xdr:row>
          <xdr:rowOff>142875</xdr:rowOff>
        </xdr:to>
        <xdr:grpSp>
          <xdr:nvGrpSpPr>
            <xdr:cNvPr id="95531" name="Group 149">
              <a:extLst>
                <a:ext uri="{FF2B5EF4-FFF2-40B4-BE49-F238E27FC236}">
                  <a16:creationId xmlns:a16="http://schemas.microsoft.com/office/drawing/2014/main" id="{BCD11E22-E52D-2240-66BA-5FBFD34F5911}"/>
                </a:ext>
              </a:extLst>
            </xdr:cNvPr>
            <xdr:cNvGrpSpPr>
              <a:grpSpLocks/>
            </xdr:cNvGrpSpPr>
          </xdr:nvGrpSpPr>
          <xdr:grpSpPr bwMode="auto">
            <a:xfrm>
              <a:off x="5601433" y="67380583"/>
              <a:ext cx="1619250" cy="572965"/>
              <a:chOff x="5519172" y="35863233"/>
              <a:chExt cx="1619250" cy="694588"/>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33"/>
                <a:ext cx="452418"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3"/>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60"/>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200025</xdr:colOff>
          <xdr:row>166</xdr:row>
          <xdr:rowOff>238125</xdr:rowOff>
        </xdr:from>
        <xdr:to>
          <xdr:col>7</xdr:col>
          <xdr:colOff>723900</xdr:colOff>
          <xdr:row>167</xdr:row>
          <xdr:rowOff>180975</xdr:rowOff>
        </xdr:to>
        <xdr:grpSp>
          <xdr:nvGrpSpPr>
            <xdr:cNvPr id="95532" name="Group 154">
              <a:extLst>
                <a:ext uri="{FF2B5EF4-FFF2-40B4-BE49-F238E27FC236}">
                  <a16:creationId xmlns:a16="http://schemas.microsoft.com/office/drawing/2014/main" id="{7F073E01-7AB1-5BEB-E75F-D2F22BAA910D}"/>
                </a:ext>
              </a:extLst>
            </xdr:cNvPr>
            <xdr:cNvGrpSpPr>
              <a:grpSpLocks/>
            </xdr:cNvGrpSpPr>
          </xdr:nvGrpSpPr>
          <xdr:grpSpPr bwMode="auto">
            <a:xfrm>
              <a:off x="7592890" y="67418683"/>
              <a:ext cx="1622914" cy="572965"/>
              <a:chOff x="5519186" y="35863233"/>
              <a:chExt cx="1619243" cy="694588"/>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33"/>
                <a:ext cx="452418"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86" y="36213203"/>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62" y="36219160"/>
                <a:ext cx="983667"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166</xdr:row>
          <xdr:rowOff>247650</xdr:rowOff>
        </xdr:from>
        <xdr:to>
          <xdr:col>8</xdr:col>
          <xdr:colOff>1676400</xdr:colOff>
          <xdr:row>167</xdr:row>
          <xdr:rowOff>190500</xdr:rowOff>
        </xdr:to>
        <xdr:grpSp>
          <xdr:nvGrpSpPr>
            <xdr:cNvPr id="95533" name="Group 159">
              <a:extLst>
                <a:ext uri="{FF2B5EF4-FFF2-40B4-BE49-F238E27FC236}">
                  <a16:creationId xmlns:a16="http://schemas.microsoft.com/office/drawing/2014/main" id="{3EA1FCBE-7700-C9F3-2624-6C626A94C120}"/>
                </a:ext>
              </a:extLst>
            </xdr:cNvPr>
            <xdr:cNvGrpSpPr>
              <a:grpSpLocks/>
            </xdr:cNvGrpSpPr>
          </xdr:nvGrpSpPr>
          <xdr:grpSpPr bwMode="auto">
            <a:xfrm>
              <a:off x="9435612" y="67428208"/>
              <a:ext cx="1619250" cy="572965"/>
              <a:chOff x="5519189" y="35863233"/>
              <a:chExt cx="1619273" cy="694588"/>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33"/>
                <a:ext cx="452418"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89" y="36213203"/>
                <a:ext cx="568956"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78" y="36219160"/>
                <a:ext cx="983684"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96257" name="Group 1">
          <a:hlinkClick xmlns:r="http://schemas.openxmlformats.org/officeDocument/2006/relationships" r:id="rId1" tooltip="Click for Next Attachment"/>
          <a:extLst>
            <a:ext uri="{FF2B5EF4-FFF2-40B4-BE49-F238E27FC236}">
              <a16:creationId xmlns:a16="http://schemas.microsoft.com/office/drawing/2014/main" id="{C999D14F-05F5-FB89-179F-06320D32EEC6}"/>
            </a:ext>
          </a:extLst>
        </xdr:cNvPr>
        <xdr:cNvGrpSpPr>
          <a:grpSpLocks/>
        </xdr:cNvGrpSpPr>
      </xdr:nvGrpSpPr>
      <xdr:grpSpPr bwMode="auto">
        <a:xfrm>
          <a:off x="7042439" y="28575"/>
          <a:ext cx="1097972" cy="743816"/>
          <a:chOff x="738" y="5"/>
          <a:chExt cx="116" cy="73"/>
        </a:xfrm>
      </xdr:grpSpPr>
      <xdr:sp macro="" textlink="">
        <xdr:nvSpPr>
          <xdr:cNvPr id="96258" name="AutoShape 2">
            <a:extLst>
              <a:ext uri="{FF2B5EF4-FFF2-40B4-BE49-F238E27FC236}">
                <a16:creationId xmlns:a16="http://schemas.microsoft.com/office/drawing/2014/main" id="{3B04C9E8-2D25-EAF8-9B27-D82856AAA86C}"/>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AFBDDF44-5981-61A6-6605-CD090BF4C10A}"/>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0</xdr:colOff>
      <xdr:row>0</xdr:row>
      <xdr:rowOff>200025</xdr:rowOff>
    </xdr:from>
    <xdr:to>
      <xdr:col>8</xdr:col>
      <xdr:colOff>0</xdr:colOff>
      <xdr:row>2</xdr:row>
      <xdr:rowOff>571500</xdr:rowOff>
    </xdr:to>
    <xdr:grpSp>
      <xdr:nvGrpSpPr>
        <xdr:cNvPr id="141359" name="Group 1">
          <a:hlinkClick xmlns:r="http://schemas.openxmlformats.org/officeDocument/2006/relationships" r:id="rId1" tooltip="Click for Next Attachment"/>
          <a:extLst>
            <a:ext uri="{FF2B5EF4-FFF2-40B4-BE49-F238E27FC236}">
              <a16:creationId xmlns:a16="http://schemas.microsoft.com/office/drawing/2014/main" id="{EF45066D-6880-863A-E732-B725EDAA1F70}"/>
            </a:ext>
          </a:extLst>
        </xdr:cNvPr>
        <xdr:cNvGrpSpPr>
          <a:grpSpLocks/>
        </xdr:cNvGrpSpPr>
      </xdr:nvGrpSpPr>
      <xdr:grpSpPr bwMode="auto">
        <a:xfrm>
          <a:off x="13568795" y="200025"/>
          <a:ext cx="0" cy="873702"/>
          <a:chOff x="738" y="5"/>
          <a:chExt cx="116" cy="73"/>
        </a:xfrm>
      </xdr:grpSpPr>
      <xdr:sp macro="" textlink="">
        <xdr:nvSpPr>
          <xdr:cNvPr id="141362" name="AutoShape 2">
            <a:extLst>
              <a:ext uri="{FF2B5EF4-FFF2-40B4-BE49-F238E27FC236}">
                <a16:creationId xmlns:a16="http://schemas.microsoft.com/office/drawing/2014/main" id="{E68F49F4-CBBA-B0C1-3CE7-78EA51397BC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21B33FCF-F899-2126-C1BB-C53E5157A854}"/>
              </a:ext>
            </a:extLst>
          </xdr:cNvPr>
          <xdr:cNvSpPr txBox="1">
            <a:spLocks noChangeArrowheads="1"/>
          </xdr:cNvSpPr>
        </xdr:nvSpPr>
        <xdr:spPr bwMode="auto">
          <a:xfrm>
            <a:off x="13573125" y="190500"/>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57150</xdr:colOff>
          <xdr:row>80</xdr:row>
          <xdr:rowOff>285750</xdr:rowOff>
        </xdr:from>
        <xdr:to>
          <xdr:col>6</xdr:col>
          <xdr:colOff>895350</xdr:colOff>
          <xdr:row>142</xdr:row>
          <xdr:rowOff>133350</xdr:rowOff>
        </xdr:to>
        <xdr:grpSp>
          <xdr:nvGrpSpPr>
            <xdr:cNvPr id="141360" name="Group 225">
              <a:extLst>
                <a:ext uri="{FF2B5EF4-FFF2-40B4-BE49-F238E27FC236}">
                  <a16:creationId xmlns:a16="http://schemas.microsoft.com/office/drawing/2014/main" id="{42EB8745-5127-DF1F-6B03-6C11F641ADE3}"/>
                </a:ext>
              </a:extLst>
            </xdr:cNvPr>
            <xdr:cNvGrpSpPr>
              <a:grpSpLocks/>
            </xdr:cNvGrpSpPr>
          </xdr:nvGrpSpPr>
          <xdr:grpSpPr bwMode="auto">
            <a:xfrm>
              <a:off x="5521036" y="28956000"/>
              <a:ext cx="3539837" cy="23027986"/>
              <a:chOff x="430" y="0"/>
              <a:chExt cx="9060506" cy="28981977"/>
            </a:xfrm>
          </xdr:grpSpPr>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600-000007280200}"/>
                  </a:ext>
                </a:extLst>
              </xdr:cNvPr>
              <xdr:cNvSpPr/>
            </xdr:nvSpPr>
            <xdr:spPr bwMode="auto">
              <a:xfrm>
                <a:off x="9060802" y="28981977"/>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600-000008280200}"/>
                  </a:ext>
                </a:extLst>
              </xdr:cNvPr>
              <xdr:cNvSpPr/>
            </xdr:nvSpPr>
            <xdr:spPr bwMode="auto">
              <a:xfrm>
                <a:off x="9060789" y="28981977"/>
                <a:ext cx="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600-000009280200}"/>
                  </a:ext>
                </a:extLst>
              </xdr:cNvPr>
              <xdr:cNvSpPr/>
            </xdr:nvSpPr>
            <xdr:spPr bwMode="auto">
              <a:xfrm>
                <a:off x="9060797" y="28981977"/>
                <a:ext cx="7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600-00000A280200}"/>
                  </a:ext>
                </a:extLst>
              </xdr:cNvPr>
              <xdr:cNvSpPr/>
            </xdr:nvSpPr>
            <xdr:spPr bwMode="auto">
              <a:xfrm>
                <a:off x="9060787" y="28981977"/>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600-00000B280200}"/>
                  </a:ext>
                </a:extLst>
              </xdr:cNvPr>
              <xdr:cNvSpPr/>
            </xdr:nvSpPr>
            <xdr:spPr bwMode="auto">
              <a:xfrm>
                <a:off x="9060741" y="28981977"/>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24" name="Check Box 12" hidden="1">
                <a:extLst>
                  <a:ext uri="{63B3BB69-23CF-44E3-9099-C40C66FF867C}">
                    <a14:compatExt spid="_x0000_s141324"/>
                  </a:ext>
                  <a:ext uri="{FF2B5EF4-FFF2-40B4-BE49-F238E27FC236}">
                    <a16:creationId xmlns:a16="http://schemas.microsoft.com/office/drawing/2014/main" id="{00000000-0008-0000-0600-00000C280200}"/>
                  </a:ext>
                </a:extLst>
              </xdr:cNvPr>
              <xdr:cNvSpPr/>
            </xdr:nvSpPr>
            <xdr:spPr bwMode="auto">
              <a:xfrm>
                <a:off x="430" y="0"/>
                <a:ext cx="16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80</xdr:row>
          <xdr:rowOff>285750</xdr:rowOff>
        </xdr:from>
        <xdr:to>
          <xdr:col>7</xdr:col>
          <xdr:colOff>2705100</xdr:colOff>
          <xdr:row>142</xdr:row>
          <xdr:rowOff>133350</xdr:rowOff>
        </xdr:to>
        <xdr:grpSp>
          <xdr:nvGrpSpPr>
            <xdr:cNvPr id="141361" name="Group 232">
              <a:extLst>
                <a:ext uri="{FF2B5EF4-FFF2-40B4-BE49-F238E27FC236}">
                  <a16:creationId xmlns:a16="http://schemas.microsoft.com/office/drawing/2014/main" id="{4B506625-2650-21E7-DB17-7488524AA629}"/>
                </a:ext>
              </a:extLst>
            </xdr:cNvPr>
            <xdr:cNvGrpSpPr>
              <a:grpSpLocks/>
            </xdr:cNvGrpSpPr>
          </xdr:nvGrpSpPr>
          <xdr:grpSpPr bwMode="auto">
            <a:xfrm>
              <a:off x="10914784" y="28956000"/>
              <a:ext cx="2657475" cy="23027986"/>
              <a:chOff x="423" y="0"/>
              <a:chExt cx="13568448" cy="28981977"/>
            </a:xfrm>
          </xdr:grpSpPr>
          <xdr:sp macro="" textlink="">
            <xdr:nvSpPr>
              <xdr:cNvPr id="141325" name="Check Box 13" hidden="1">
                <a:extLst>
                  <a:ext uri="{63B3BB69-23CF-44E3-9099-C40C66FF867C}">
                    <a14:compatExt spid="_x0000_s141325"/>
                  </a:ext>
                  <a:ext uri="{FF2B5EF4-FFF2-40B4-BE49-F238E27FC236}">
                    <a16:creationId xmlns:a16="http://schemas.microsoft.com/office/drawing/2014/main" id="{00000000-0008-0000-0600-00000D280200}"/>
                  </a:ext>
                </a:extLst>
              </xdr:cNvPr>
              <xdr:cNvSpPr/>
            </xdr:nvSpPr>
            <xdr:spPr bwMode="auto">
              <a:xfrm>
                <a:off x="13568743" y="28981977"/>
                <a:ext cx="7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26" name="Check Box 14" hidden="1">
                <a:extLst>
                  <a:ext uri="{63B3BB69-23CF-44E3-9099-C40C66FF867C}">
                    <a14:compatExt spid="_x0000_s141326"/>
                  </a:ext>
                  <a:ext uri="{FF2B5EF4-FFF2-40B4-BE49-F238E27FC236}">
                    <a16:creationId xmlns:a16="http://schemas.microsoft.com/office/drawing/2014/main" id="{00000000-0008-0000-0600-00000E280200}"/>
                  </a:ext>
                </a:extLst>
              </xdr:cNvPr>
              <xdr:cNvSpPr/>
            </xdr:nvSpPr>
            <xdr:spPr bwMode="auto">
              <a:xfrm>
                <a:off x="13568728" y="28981977"/>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27" name="Check Box 15" hidden="1">
                <a:extLst>
                  <a:ext uri="{63B3BB69-23CF-44E3-9099-C40C66FF867C}">
                    <a14:compatExt spid="_x0000_s141327"/>
                  </a:ext>
                  <a:ext uri="{FF2B5EF4-FFF2-40B4-BE49-F238E27FC236}">
                    <a16:creationId xmlns:a16="http://schemas.microsoft.com/office/drawing/2014/main" id="{00000000-0008-0000-0600-00000F280200}"/>
                  </a:ext>
                </a:extLst>
              </xdr:cNvPr>
              <xdr:cNvSpPr/>
            </xdr:nvSpPr>
            <xdr:spPr bwMode="auto">
              <a:xfrm>
                <a:off x="13568733" y="28981977"/>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28" name="Check Box 16" hidden="1">
                <a:extLst>
                  <a:ext uri="{63B3BB69-23CF-44E3-9099-C40C66FF867C}">
                    <a14:compatExt spid="_x0000_s141328"/>
                  </a:ext>
                  <a:ext uri="{FF2B5EF4-FFF2-40B4-BE49-F238E27FC236}">
                    <a16:creationId xmlns:a16="http://schemas.microsoft.com/office/drawing/2014/main" id="{00000000-0008-0000-0600-000010280200}"/>
                  </a:ext>
                </a:extLst>
              </xdr:cNvPr>
              <xdr:cNvSpPr/>
            </xdr:nvSpPr>
            <xdr:spPr bwMode="auto">
              <a:xfrm>
                <a:off x="13568728" y="28981977"/>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29" name="Check Box 17" hidden="1">
                <a:extLst>
                  <a:ext uri="{63B3BB69-23CF-44E3-9099-C40C66FF867C}">
                    <a14:compatExt spid="_x0000_s141329"/>
                  </a:ext>
                  <a:ext uri="{FF2B5EF4-FFF2-40B4-BE49-F238E27FC236}">
                    <a16:creationId xmlns:a16="http://schemas.microsoft.com/office/drawing/2014/main" id="{00000000-0008-0000-0600-000011280200}"/>
                  </a:ext>
                </a:extLst>
              </xdr:cNvPr>
              <xdr:cNvSpPr/>
            </xdr:nvSpPr>
            <xdr:spPr bwMode="auto">
              <a:xfrm>
                <a:off x="13568682" y="28981977"/>
                <a:ext cx="1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30" name="Check Box 18" hidden="1">
                <a:extLst>
                  <a:ext uri="{63B3BB69-23CF-44E3-9099-C40C66FF867C}">
                    <a14:compatExt spid="_x0000_s141330"/>
                  </a:ext>
                  <a:ext uri="{FF2B5EF4-FFF2-40B4-BE49-F238E27FC236}">
                    <a16:creationId xmlns:a16="http://schemas.microsoft.com/office/drawing/2014/main" id="{00000000-0008-0000-0600-000012280200}"/>
                  </a:ext>
                </a:extLst>
              </xdr:cNvPr>
              <xdr:cNvSpPr/>
            </xdr:nvSpPr>
            <xdr:spPr bwMode="auto">
              <a:xfrm>
                <a:off x="423" y="0"/>
                <a:ext cx="15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81</xdr:row>
          <xdr:rowOff>38100</xdr:rowOff>
        </xdr:from>
        <xdr:to>
          <xdr:col>5</xdr:col>
          <xdr:colOff>1619250</xdr:colOff>
          <xdr:row>81</xdr:row>
          <xdr:rowOff>266700</xdr:rowOff>
        </xdr:to>
        <xdr:sp macro="" textlink="">
          <xdr:nvSpPr>
            <xdr:cNvPr id="141337" name="Check Box 25" hidden="1">
              <a:extLst>
                <a:ext uri="{63B3BB69-23CF-44E3-9099-C40C66FF867C}">
                  <a14:compatExt spid="_x0000_s141337"/>
                </a:ext>
                <a:ext uri="{FF2B5EF4-FFF2-40B4-BE49-F238E27FC236}">
                  <a16:creationId xmlns:a16="http://schemas.microsoft.com/office/drawing/2014/main" id="{00000000-0008-0000-0600-00001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Institutional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81</xdr:row>
          <xdr:rowOff>28575</xdr:rowOff>
        </xdr:from>
        <xdr:to>
          <xdr:col>6</xdr:col>
          <xdr:colOff>1571625</xdr:colOff>
          <xdr:row>81</xdr:row>
          <xdr:rowOff>257175</xdr:rowOff>
        </xdr:to>
        <xdr:sp macro="" textlink="">
          <xdr:nvSpPr>
            <xdr:cNvPr id="141338" name="Check Box 26" hidden="1">
              <a:extLst>
                <a:ext uri="{63B3BB69-23CF-44E3-9099-C40C66FF867C}">
                  <a14:compatExt spid="_x0000_s141338"/>
                </a:ext>
                <a:ext uri="{FF2B5EF4-FFF2-40B4-BE49-F238E27FC236}">
                  <a16:creationId xmlns:a16="http://schemas.microsoft.com/office/drawing/2014/main" id="{00000000-0008-0000-0600-00001A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81</xdr:row>
          <xdr:rowOff>19050</xdr:rowOff>
        </xdr:from>
        <xdr:to>
          <xdr:col>7</xdr:col>
          <xdr:colOff>1628775</xdr:colOff>
          <xdr:row>81</xdr:row>
          <xdr:rowOff>247650</xdr:rowOff>
        </xdr:to>
        <xdr:sp macro="" textlink="">
          <xdr:nvSpPr>
            <xdr:cNvPr id="141339" name="Check Box 27" hidden="1">
              <a:extLst>
                <a:ext uri="{63B3BB69-23CF-44E3-9099-C40C66FF867C}">
                  <a14:compatExt spid="_x0000_s141339"/>
                </a:ext>
                <a:ext uri="{FF2B5EF4-FFF2-40B4-BE49-F238E27FC236}">
                  <a16:creationId xmlns:a16="http://schemas.microsoft.com/office/drawing/2014/main" id="{00000000-0008-0000-0600-00001B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82</xdr:row>
          <xdr:rowOff>38100</xdr:rowOff>
        </xdr:from>
        <xdr:to>
          <xdr:col>5</xdr:col>
          <xdr:colOff>1619250</xdr:colOff>
          <xdr:row>82</xdr:row>
          <xdr:rowOff>266700</xdr:rowOff>
        </xdr:to>
        <xdr:sp macro="" textlink="">
          <xdr:nvSpPr>
            <xdr:cNvPr id="141340" name="Check Box 28" hidden="1">
              <a:extLst>
                <a:ext uri="{63B3BB69-23CF-44E3-9099-C40C66FF867C}">
                  <a14:compatExt spid="_x0000_s141340"/>
                </a:ext>
                <a:ext uri="{FF2B5EF4-FFF2-40B4-BE49-F238E27FC236}">
                  <a16:creationId xmlns:a16="http://schemas.microsoft.com/office/drawing/2014/main" id="{00000000-0008-0000-0600-00001C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82</xdr:row>
          <xdr:rowOff>219075</xdr:rowOff>
        </xdr:from>
        <xdr:to>
          <xdr:col>5</xdr:col>
          <xdr:colOff>1628775</xdr:colOff>
          <xdr:row>82</xdr:row>
          <xdr:rowOff>447675</xdr:rowOff>
        </xdr:to>
        <xdr:sp macro="" textlink="">
          <xdr:nvSpPr>
            <xdr:cNvPr id="141341" name="Check Box 29" hidden="1">
              <a:extLst>
                <a:ext uri="{63B3BB69-23CF-44E3-9099-C40C66FF867C}">
                  <a14:compatExt spid="_x0000_s141341"/>
                </a:ext>
                <a:ext uri="{FF2B5EF4-FFF2-40B4-BE49-F238E27FC236}">
                  <a16:creationId xmlns:a16="http://schemas.microsoft.com/office/drawing/2014/main" id="{00000000-0008-0000-0600-00001D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82</xdr:row>
          <xdr:rowOff>428625</xdr:rowOff>
        </xdr:from>
        <xdr:to>
          <xdr:col>5</xdr:col>
          <xdr:colOff>1628775</xdr:colOff>
          <xdr:row>82</xdr:row>
          <xdr:rowOff>657225</xdr:rowOff>
        </xdr:to>
        <xdr:sp macro="" textlink="">
          <xdr:nvSpPr>
            <xdr:cNvPr id="141342" name="Check Box 30" hidden="1">
              <a:extLst>
                <a:ext uri="{63B3BB69-23CF-44E3-9099-C40C66FF867C}">
                  <a14:compatExt spid="_x0000_s141342"/>
                </a:ext>
                <a:ext uri="{FF2B5EF4-FFF2-40B4-BE49-F238E27FC236}">
                  <a16:creationId xmlns:a16="http://schemas.microsoft.com/office/drawing/2014/main" id="{00000000-0008-0000-0600-00001E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Sub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81</xdr:row>
          <xdr:rowOff>247650</xdr:rowOff>
        </xdr:from>
        <xdr:to>
          <xdr:col>5</xdr:col>
          <xdr:colOff>1619250</xdr:colOff>
          <xdr:row>81</xdr:row>
          <xdr:rowOff>476250</xdr:rowOff>
        </xdr:to>
        <xdr:sp macro="" textlink="">
          <xdr:nvSpPr>
            <xdr:cNvPr id="141344" name="Check Box 32" hidden="1">
              <a:extLst>
                <a:ext uri="{63B3BB69-23CF-44E3-9099-C40C66FF867C}">
                  <a14:compatExt spid="_x0000_s141344"/>
                </a:ext>
                <a:ext uri="{FF2B5EF4-FFF2-40B4-BE49-F238E27FC236}">
                  <a16:creationId xmlns:a16="http://schemas.microsoft.com/office/drawing/2014/main" id="{00000000-0008-0000-0600-00002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81</xdr:row>
          <xdr:rowOff>447675</xdr:rowOff>
        </xdr:from>
        <xdr:to>
          <xdr:col>5</xdr:col>
          <xdr:colOff>1619250</xdr:colOff>
          <xdr:row>81</xdr:row>
          <xdr:rowOff>676275</xdr:rowOff>
        </xdr:to>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81</xdr:row>
          <xdr:rowOff>38100</xdr:rowOff>
        </xdr:from>
        <xdr:to>
          <xdr:col>6</xdr:col>
          <xdr:colOff>1609725</xdr:colOff>
          <xdr:row>81</xdr:row>
          <xdr:rowOff>266700</xdr:rowOff>
        </xdr:to>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Institutional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81</xdr:row>
          <xdr:rowOff>247650</xdr:rowOff>
        </xdr:from>
        <xdr:to>
          <xdr:col>6</xdr:col>
          <xdr:colOff>1619250</xdr:colOff>
          <xdr:row>81</xdr:row>
          <xdr:rowOff>476250</xdr:rowOff>
        </xdr:to>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81</xdr:row>
          <xdr:rowOff>447675</xdr:rowOff>
        </xdr:from>
        <xdr:to>
          <xdr:col>6</xdr:col>
          <xdr:colOff>1619250</xdr:colOff>
          <xdr:row>81</xdr:row>
          <xdr:rowOff>676275</xdr:rowOff>
        </xdr:to>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81</xdr:row>
          <xdr:rowOff>28575</xdr:rowOff>
        </xdr:from>
        <xdr:to>
          <xdr:col>7</xdr:col>
          <xdr:colOff>1571625</xdr:colOff>
          <xdr:row>81</xdr:row>
          <xdr:rowOff>257175</xdr:rowOff>
        </xdr:to>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81</xdr:row>
          <xdr:rowOff>38100</xdr:rowOff>
        </xdr:from>
        <xdr:to>
          <xdr:col>7</xdr:col>
          <xdr:colOff>1609725</xdr:colOff>
          <xdr:row>81</xdr:row>
          <xdr:rowOff>266700</xdr:rowOff>
        </xdr:to>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Institutional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81</xdr:row>
          <xdr:rowOff>247650</xdr:rowOff>
        </xdr:from>
        <xdr:to>
          <xdr:col>7</xdr:col>
          <xdr:colOff>1619250</xdr:colOff>
          <xdr:row>81</xdr:row>
          <xdr:rowOff>476250</xdr:rowOff>
        </xdr:to>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81</xdr:row>
          <xdr:rowOff>447675</xdr:rowOff>
        </xdr:from>
        <xdr:to>
          <xdr:col>7</xdr:col>
          <xdr:colOff>1619250</xdr:colOff>
          <xdr:row>81</xdr:row>
          <xdr:rowOff>676275</xdr:rowOff>
        </xdr:to>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82</xdr:row>
          <xdr:rowOff>38100</xdr:rowOff>
        </xdr:from>
        <xdr:to>
          <xdr:col>6</xdr:col>
          <xdr:colOff>1619250</xdr:colOff>
          <xdr:row>82</xdr:row>
          <xdr:rowOff>266700</xdr:rowOff>
        </xdr:to>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82</xdr:row>
          <xdr:rowOff>219075</xdr:rowOff>
        </xdr:from>
        <xdr:to>
          <xdr:col>6</xdr:col>
          <xdr:colOff>1628775</xdr:colOff>
          <xdr:row>82</xdr:row>
          <xdr:rowOff>447675</xdr:rowOff>
        </xdr:to>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82</xdr:row>
          <xdr:rowOff>428625</xdr:rowOff>
        </xdr:from>
        <xdr:to>
          <xdr:col>6</xdr:col>
          <xdr:colOff>1628775</xdr:colOff>
          <xdr:row>82</xdr:row>
          <xdr:rowOff>657225</xdr:rowOff>
        </xdr:to>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Sub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82</xdr:row>
          <xdr:rowOff>38100</xdr:rowOff>
        </xdr:from>
        <xdr:to>
          <xdr:col>7</xdr:col>
          <xdr:colOff>1619250</xdr:colOff>
          <xdr:row>82</xdr:row>
          <xdr:rowOff>266700</xdr:rowOff>
        </xdr:to>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82</xdr:row>
          <xdr:rowOff>219075</xdr:rowOff>
        </xdr:from>
        <xdr:to>
          <xdr:col>7</xdr:col>
          <xdr:colOff>1628775</xdr:colOff>
          <xdr:row>82</xdr:row>
          <xdr:rowOff>447675</xdr:rowOff>
        </xdr:to>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82</xdr:row>
          <xdr:rowOff>428625</xdr:rowOff>
        </xdr:from>
        <xdr:to>
          <xdr:col>7</xdr:col>
          <xdr:colOff>1628775</xdr:colOff>
          <xdr:row>82</xdr:row>
          <xdr:rowOff>657225</xdr:rowOff>
        </xdr:to>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Sub Contractor</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142337" name="Group 1">
          <a:hlinkClick xmlns:r="http://schemas.openxmlformats.org/officeDocument/2006/relationships" r:id="rId1" tooltip="Click for Next Attachment"/>
          <a:extLst>
            <a:ext uri="{FF2B5EF4-FFF2-40B4-BE49-F238E27FC236}">
              <a16:creationId xmlns:a16="http://schemas.microsoft.com/office/drawing/2014/main" id="{45D1103E-E4F1-691C-AA8E-2546936A482A}"/>
            </a:ext>
          </a:extLst>
        </xdr:cNvPr>
        <xdr:cNvGrpSpPr>
          <a:grpSpLocks/>
        </xdr:cNvGrpSpPr>
      </xdr:nvGrpSpPr>
      <xdr:grpSpPr bwMode="auto">
        <a:xfrm>
          <a:off x="10201275" y="0"/>
          <a:ext cx="1104900" cy="1104900"/>
          <a:chOff x="738" y="5"/>
          <a:chExt cx="116" cy="73"/>
        </a:xfrm>
      </xdr:grpSpPr>
      <xdr:sp macro="" textlink="">
        <xdr:nvSpPr>
          <xdr:cNvPr id="142338" name="AutoShape 2">
            <a:extLst>
              <a:ext uri="{FF2B5EF4-FFF2-40B4-BE49-F238E27FC236}">
                <a16:creationId xmlns:a16="http://schemas.microsoft.com/office/drawing/2014/main" id="{047B484E-29C2-3165-E29B-872049B0A692}"/>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E07A2B7F-30A5-D468-7E35-6CC81C4237F5}"/>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143361" name="Group 1">
          <a:hlinkClick xmlns:r="http://schemas.openxmlformats.org/officeDocument/2006/relationships" r:id="rId1" tooltip="Click for Next Attachment"/>
          <a:extLst>
            <a:ext uri="{FF2B5EF4-FFF2-40B4-BE49-F238E27FC236}">
              <a16:creationId xmlns:a16="http://schemas.microsoft.com/office/drawing/2014/main" id="{1FE2CE20-0757-3AD3-B0F3-DCFCDF010CBE}"/>
            </a:ext>
          </a:extLst>
        </xdr:cNvPr>
        <xdr:cNvGrpSpPr>
          <a:grpSpLocks/>
        </xdr:cNvGrpSpPr>
      </xdr:nvGrpSpPr>
      <xdr:grpSpPr bwMode="auto">
        <a:xfrm>
          <a:off x="6882434" y="57150"/>
          <a:ext cx="1111526" cy="675033"/>
          <a:chOff x="738" y="5"/>
          <a:chExt cx="116" cy="73"/>
        </a:xfrm>
      </xdr:grpSpPr>
      <xdr:sp macro="" textlink="">
        <xdr:nvSpPr>
          <xdr:cNvPr id="143362" name="AutoShape 2">
            <a:extLst>
              <a:ext uri="{FF2B5EF4-FFF2-40B4-BE49-F238E27FC236}">
                <a16:creationId xmlns:a16="http://schemas.microsoft.com/office/drawing/2014/main" id="{7264B993-02AF-0B79-38DE-C2CF03462F34}"/>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57106B41-B061-593F-AD4F-DBB683E039A7}"/>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144385" name="Group 1">
          <a:hlinkClick xmlns:r="http://schemas.openxmlformats.org/officeDocument/2006/relationships" r:id="rId1" tooltip="Click for Next Attachment"/>
          <a:extLst>
            <a:ext uri="{FF2B5EF4-FFF2-40B4-BE49-F238E27FC236}">
              <a16:creationId xmlns:a16="http://schemas.microsoft.com/office/drawing/2014/main" id="{E35B4C20-B26F-6027-E50A-682317EC9445}"/>
            </a:ext>
          </a:extLst>
        </xdr:cNvPr>
        <xdr:cNvGrpSpPr>
          <a:grpSpLocks/>
        </xdr:cNvGrpSpPr>
      </xdr:nvGrpSpPr>
      <xdr:grpSpPr bwMode="auto">
        <a:xfrm>
          <a:off x="7441924" y="47625"/>
          <a:ext cx="1108213" cy="731768"/>
          <a:chOff x="738" y="5"/>
          <a:chExt cx="116" cy="73"/>
        </a:xfrm>
      </xdr:grpSpPr>
      <xdr:sp macro="" textlink="">
        <xdr:nvSpPr>
          <xdr:cNvPr id="144386" name="AutoShape 2">
            <a:extLst>
              <a:ext uri="{FF2B5EF4-FFF2-40B4-BE49-F238E27FC236}">
                <a16:creationId xmlns:a16="http://schemas.microsoft.com/office/drawing/2014/main" id="{23BBDAA9-6DBB-3DD3-9319-E39B19E8983C}"/>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DADC0BF3-7360-18CE-8F2B-F46581A5D4EB}"/>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sheetData sheetId="2" refreshError="1">
        <row r="7">
          <cell r="E7" t="str">
            <v>To:</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87.bin"/><Relationship Id="rId18" Type="http://schemas.openxmlformats.org/officeDocument/2006/relationships/printerSettings" Target="../printerSettings/printerSettings292.bin"/><Relationship Id="rId26" Type="http://schemas.openxmlformats.org/officeDocument/2006/relationships/printerSettings" Target="../printerSettings/printerSettings300.bin"/><Relationship Id="rId39" Type="http://schemas.openxmlformats.org/officeDocument/2006/relationships/drawing" Target="../drawings/drawing9.xml"/><Relationship Id="rId21" Type="http://schemas.openxmlformats.org/officeDocument/2006/relationships/printerSettings" Target="../printerSettings/printerSettings295.bin"/><Relationship Id="rId34" Type="http://schemas.openxmlformats.org/officeDocument/2006/relationships/printerSettings" Target="../printerSettings/printerSettings308.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17" Type="http://schemas.openxmlformats.org/officeDocument/2006/relationships/printerSettings" Target="../printerSettings/printerSettings291.bin"/><Relationship Id="rId25" Type="http://schemas.openxmlformats.org/officeDocument/2006/relationships/printerSettings" Target="../printerSettings/printerSettings299.bin"/><Relationship Id="rId33" Type="http://schemas.openxmlformats.org/officeDocument/2006/relationships/printerSettings" Target="../printerSettings/printerSettings307.bin"/><Relationship Id="rId38" Type="http://schemas.openxmlformats.org/officeDocument/2006/relationships/printerSettings" Target="../printerSettings/printerSettings312.bin"/><Relationship Id="rId2" Type="http://schemas.openxmlformats.org/officeDocument/2006/relationships/printerSettings" Target="../printerSettings/printerSettings276.bin"/><Relationship Id="rId16" Type="http://schemas.openxmlformats.org/officeDocument/2006/relationships/printerSettings" Target="../printerSettings/printerSettings290.bin"/><Relationship Id="rId20" Type="http://schemas.openxmlformats.org/officeDocument/2006/relationships/printerSettings" Target="../printerSettings/printerSettings294.bin"/><Relationship Id="rId29" Type="http://schemas.openxmlformats.org/officeDocument/2006/relationships/printerSettings" Target="../printerSettings/printerSettings303.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24" Type="http://schemas.openxmlformats.org/officeDocument/2006/relationships/printerSettings" Target="../printerSettings/printerSettings298.bin"/><Relationship Id="rId32" Type="http://schemas.openxmlformats.org/officeDocument/2006/relationships/printerSettings" Target="../printerSettings/printerSettings306.bin"/><Relationship Id="rId37" Type="http://schemas.openxmlformats.org/officeDocument/2006/relationships/printerSettings" Target="../printerSettings/printerSettings311.bin"/><Relationship Id="rId5" Type="http://schemas.openxmlformats.org/officeDocument/2006/relationships/printerSettings" Target="../printerSettings/printerSettings279.bin"/><Relationship Id="rId15" Type="http://schemas.openxmlformats.org/officeDocument/2006/relationships/printerSettings" Target="../printerSettings/printerSettings289.bin"/><Relationship Id="rId23" Type="http://schemas.openxmlformats.org/officeDocument/2006/relationships/printerSettings" Target="../printerSettings/printerSettings297.bin"/><Relationship Id="rId28" Type="http://schemas.openxmlformats.org/officeDocument/2006/relationships/printerSettings" Target="../printerSettings/printerSettings302.bin"/><Relationship Id="rId36" Type="http://schemas.openxmlformats.org/officeDocument/2006/relationships/printerSettings" Target="../printerSettings/printerSettings310.bin"/><Relationship Id="rId10" Type="http://schemas.openxmlformats.org/officeDocument/2006/relationships/printerSettings" Target="../printerSettings/printerSettings284.bin"/><Relationship Id="rId19" Type="http://schemas.openxmlformats.org/officeDocument/2006/relationships/printerSettings" Target="../printerSettings/printerSettings293.bin"/><Relationship Id="rId31" Type="http://schemas.openxmlformats.org/officeDocument/2006/relationships/printerSettings" Target="../printerSettings/printerSettings305.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printerSettings" Target="../printerSettings/printerSettings288.bin"/><Relationship Id="rId22" Type="http://schemas.openxmlformats.org/officeDocument/2006/relationships/printerSettings" Target="../printerSettings/printerSettings296.bin"/><Relationship Id="rId27" Type="http://schemas.openxmlformats.org/officeDocument/2006/relationships/printerSettings" Target="../printerSettings/printerSettings301.bin"/><Relationship Id="rId30" Type="http://schemas.openxmlformats.org/officeDocument/2006/relationships/printerSettings" Target="../printerSettings/printerSettings304.bin"/><Relationship Id="rId35" Type="http://schemas.openxmlformats.org/officeDocument/2006/relationships/printerSettings" Target="../printerSettings/printerSettings309.bin"/><Relationship Id="rId8" Type="http://schemas.openxmlformats.org/officeDocument/2006/relationships/printerSettings" Target="../printerSettings/printerSettings282.bin"/><Relationship Id="rId3" Type="http://schemas.openxmlformats.org/officeDocument/2006/relationships/printerSettings" Target="../printerSettings/printerSettings277.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25.bin"/><Relationship Id="rId18" Type="http://schemas.openxmlformats.org/officeDocument/2006/relationships/printerSettings" Target="../printerSettings/printerSettings330.bin"/><Relationship Id="rId26" Type="http://schemas.openxmlformats.org/officeDocument/2006/relationships/printerSettings" Target="../printerSettings/printerSettings338.bin"/><Relationship Id="rId39" Type="http://schemas.openxmlformats.org/officeDocument/2006/relationships/drawing" Target="../drawings/drawing10.xml"/><Relationship Id="rId21" Type="http://schemas.openxmlformats.org/officeDocument/2006/relationships/printerSettings" Target="../printerSettings/printerSettings333.bin"/><Relationship Id="rId34" Type="http://schemas.openxmlformats.org/officeDocument/2006/relationships/printerSettings" Target="../printerSettings/printerSettings346.bin"/><Relationship Id="rId7" Type="http://schemas.openxmlformats.org/officeDocument/2006/relationships/printerSettings" Target="../printerSettings/printerSettings319.bin"/><Relationship Id="rId2" Type="http://schemas.openxmlformats.org/officeDocument/2006/relationships/printerSettings" Target="../printerSettings/printerSettings314.bin"/><Relationship Id="rId16" Type="http://schemas.openxmlformats.org/officeDocument/2006/relationships/printerSettings" Target="../printerSettings/printerSettings328.bin"/><Relationship Id="rId20" Type="http://schemas.openxmlformats.org/officeDocument/2006/relationships/printerSettings" Target="../printerSettings/printerSettings332.bin"/><Relationship Id="rId29" Type="http://schemas.openxmlformats.org/officeDocument/2006/relationships/printerSettings" Target="../printerSettings/printerSettings341.bin"/><Relationship Id="rId41" Type="http://schemas.openxmlformats.org/officeDocument/2006/relationships/ctrlProp" Target="../ctrlProps/ctrlProp106.xml"/><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11" Type="http://schemas.openxmlformats.org/officeDocument/2006/relationships/printerSettings" Target="../printerSettings/printerSettings323.bin"/><Relationship Id="rId24" Type="http://schemas.openxmlformats.org/officeDocument/2006/relationships/printerSettings" Target="../printerSettings/printerSettings336.bin"/><Relationship Id="rId32" Type="http://schemas.openxmlformats.org/officeDocument/2006/relationships/printerSettings" Target="../printerSettings/printerSettings344.bin"/><Relationship Id="rId37" Type="http://schemas.openxmlformats.org/officeDocument/2006/relationships/printerSettings" Target="../printerSettings/printerSettings349.bin"/><Relationship Id="rId40" Type="http://schemas.openxmlformats.org/officeDocument/2006/relationships/vmlDrawing" Target="../drawings/vmlDrawing3.vml"/><Relationship Id="rId5" Type="http://schemas.openxmlformats.org/officeDocument/2006/relationships/printerSettings" Target="../printerSettings/printerSettings317.bin"/><Relationship Id="rId15" Type="http://schemas.openxmlformats.org/officeDocument/2006/relationships/printerSettings" Target="../printerSettings/printerSettings327.bin"/><Relationship Id="rId23" Type="http://schemas.openxmlformats.org/officeDocument/2006/relationships/printerSettings" Target="../printerSettings/printerSettings335.bin"/><Relationship Id="rId28" Type="http://schemas.openxmlformats.org/officeDocument/2006/relationships/printerSettings" Target="../printerSettings/printerSettings340.bin"/><Relationship Id="rId36" Type="http://schemas.openxmlformats.org/officeDocument/2006/relationships/printerSettings" Target="../printerSettings/printerSettings348.bin"/><Relationship Id="rId10" Type="http://schemas.openxmlformats.org/officeDocument/2006/relationships/printerSettings" Target="../printerSettings/printerSettings322.bin"/><Relationship Id="rId19" Type="http://schemas.openxmlformats.org/officeDocument/2006/relationships/printerSettings" Target="../printerSettings/printerSettings331.bin"/><Relationship Id="rId31" Type="http://schemas.openxmlformats.org/officeDocument/2006/relationships/printerSettings" Target="../printerSettings/printerSettings343.bin"/><Relationship Id="rId4" Type="http://schemas.openxmlformats.org/officeDocument/2006/relationships/printerSettings" Target="../printerSettings/printerSettings316.bin"/><Relationship Id="rId9" Type="http://schemas.openxmlformats.org/officeDocument/2006/relationships/printerSettings" Target="../printerSettings/printerSettings321.bin"/><Relationship Id="rId14" Type="http://schemas.openxmlformats.org/officeDocument/2006/relationships/printerSettings" Target="../printerSettings/printerSettings326.bin"/><Relationship Id="rId22" Type="http://schemas.openxmlformats.org/officeDocument/2006/relationships/printerSettings" Target="../printerSettings/printerSettings334.bin"/><Relationship Id="rId27" Type="http://schemas.openxmlformats.org/officeDocument/2006/relationships/printerSettings" Target="../printerSettings/printerSettings339.bin"/><Relationship Id="rId30" Type="http://schemas.openxmlformats.org/officeDocument/2006/relationships/printerSettings" Target="../printerSettings/printerSettings342.bin"/><Relationship Id="rId35" Type="http://schemas.openxmlformats.org/officeDocument/2006/relationships/printerSettings" Target="../printerSettings/printerSettings347.bin"/><Relationship Id="rId8" Type="http://schemas.openxmlformats.org/officeDocument/2006/relationships/printerSettings" Target="../printerSettings/printerSettings320.bin"/><Relationship Id="rId3" Type="http://schemas.openxmlformats.org/officeDocument/2006/relationships/printerSettings" Target="../printerSettings/printerSettings315.bin"/><Relationship Id="rId12" Type="http://schemas.openxmlformats.org/officeDocument/2006/relationships/printerSettings" Target="../printerSettings/printerSettings324.bin"/><Relationship Id="rId17" Type="http://schemas.openxmlformats.org/officeDocument/2006/relationships/printerSettings" Target="../printerSettings/printerSettings329.bin"/><Relationship Id="rId25" Type="http://schemas.openxmlformats.org/officeDocument/2006/relationships/printerSettings" Target="../printerSettings/printerSettings337.bin"/><Relationship Id="rId33" Type="http://schemas.openxmlformats.org/officeDocument/2006/relationships/printerSettings" Target="../printerSettings/printerSettings345.bin"/><Relationship Id="rId38" Type="http://schemas.openxmlformats.org/officeDocument/2006/relationships/printerSettings" Target="../printerSettings/printerSettings35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58.bin"/><Relationship Id="rId13" Type="http://schemas.openxmlformats.org/officeDocument/2006/relationships/printerSettings" Target="../printerSettings/printerSettings363.bin"/><Relationship Id="rId18" Type="http://schemas.openxmlformats.org/officeDocument/2006/relationships/drawing" Target="../drawings/drawing11.xml"/><Relationship Id="rId3" Type="http://schemas.openxmlformats.org/officeDocument/2006/relationships/printerSettings" Target="../printerSettings/printerSettings353.bin"/><Relationship Id="rId7" Type="http://schemas.openxmlformats.org/officeDocument/2006/relationships/printerSettings" Target="../printerSettings/printerSettings357.bin"/><Relationship Id="rId12" Type="http://schemas.openxmlformats.org/officeDocument/2006/relationships/printerSettings" Target="../printerSettings/printerSettings362.bin"/><Relationship Id="rId17" Type="http://schemas.openxmlformats.org/officeDocument/2006/relationships/printerSettings" Target="../printerSettings/printerSettings367.bin"/><Relationship Id="rId2" Type="http://schemas.openxmlformats.org/officeDocument/2006/relationships/printerSettings" Target="../printerSettings/printerSettings352.bin"/><Relationship Id="rId16" Type="http://schemas.openxmlformats.org/officeDocument/2006/relationships/printerSettings" Target="../printerSettings/printerSettings366.bin"/><Relationship Id="rId20" Type="http://schemas.openxmlformats.org/officeDocument/2006/relationships/ctrlProp" Target="../ctrlProps/ctrlProp107.xml"/><Relationship Id="rId1" Type="http://schemas.openxmlformats.org/officeDocument/2006/relationships/printerSettings" Target="../printerSettings/printerSettings351.bin"/><Relationship Id="rId6" Type="http://schemas.openxmlformats.org/officeDocument/2006/relationships/printerSettings" Target="../printerSettings/printerSettings356.bin"/><Relationship Id="rId11" Type="http://schemas.openxmlformats.org/officeDocument/2006/relationships/printerSettings" Target="../printerSettings/printerSettings361.bin"/><Relationship Id="rId5" Type="http://schemas.openxmlformats.org/officeDocument/2006/relationships/printerSettings" Target="../printerSettings/printerSettings355.bin"/><Relationship Id="rId15" Type="http://schemas.openxmlformats.org/officeDocument/2006/relationships/printerSettings" Target="../printerSettings/printerSettings365.bin"/><Relationship Id="rId10" Type="http://schemas.openxmlformats.org/officeDocument/2006/relationships/printerSettings" Target="../printerSettings/printerSettings360.bin"/><Relationship Id="rId19" Type="http://schemas.openxmlformats.org/officeDocument/2006/relationships/vmlDrawing" Target="../drawings/vmlDrawing4.vml"/><Relationship Id="rId4" Type="http://schemas.openxmlformats.org/officeDocument/2006/relationships/printerSettings" Target="../printerSettings/printerSettings354.bin"/><Relationship Id="rId9" Type="http://schemas.openxmlformats.org/officeDocument/2006/relationships/printerSettings" Target="../printerSettings/printerSettings359.bin"/><Relationship Id="rId14" Type="http://schemas.openxmlformats.org/officeDocument/2006/relationships/printerSettings" Target="../printerSettings/printerSettings36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26" Type="http://schemas.openxmlformats.org/officeDocument/2006/relationships/printerSettings" Target="../printerSettings/printerSettings393.bin"/><Relationship Id="rId39" Type="http://schemas.openxmlformats.org/officeDocument/2006/relationships/drawing" Target="../drawings/drawing12.xml"/><Relationship Id="rId21" Type="http://schemas.openxmlformats.org/officeDocument/2006/relationships/printerSettings" Target="../printerSettings/printerSettings388.bin"/><Relationship Id="rId34" Type="http://schemas.openxmlformats.org/officeDocument/2006/relationships/printerSettings" Target="../printerSettings/printerSettings401.bin"/><Relationship Id="rId7" Type="http://schemas.openxmlformats.org/officeDocument/2006/relationships/printerSettings" Target="../printerSettings/printerSettings374.bin"/><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29" Type="http://schemas.openxmlformats.org/officeDocument/2006/relationships/printerSettings" Target="../printerSettings/printerSettings396.bin"/><Relationship Id="rId41" Type="http://schemas.openxmlformats.org/officeDocument/2006/relationships/ctrlProp" Target="../ctrlProps/ctrlProp108.xml"/><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24" Type="http://schemas.openxmlformats.org/officeDocument/2006/relationships/printerSettings" Target="../printerSettings/printerSettings391.bin"/><Relationship Id="rId32" Type="http://schemas.openxmlformats.org/officeDocument/2006/relationships/printerSettings" Target="../printerSettings/printerSettings399.bin"/><Relationship Id="rId37" Type="http://schemas.openxmlformats.org/officeDocument/2006/relationships/printerSettings" Target="../printerSettings/printerSettings404.bin"/><Relationship Id="rId40" Type="http://schemas.openxmlformats.org/officeDocument/2006/relationships/vmlDrawing" Target="../drawings/vmlDrawing5.vml"/><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23" Type="http://schemas.openxmlformats.org/officeDocument/2006/relationships/printerSettings" Target="../printerSettings/printerSettings390.bin"/><Relationship Id="rId28" Type="http://schemas.openxmlformats.org/officeDocument/2006/relationships/printerSettings" Target="../printerSettings/printerSettings395.bin"/><Relationship Id="rId36" Type="http://schemas.openxmlformats.org/officeDocument/2006/relationships/printerSettings" Target="../printerSettings/printerSettings403.bin"/><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31" Type="http://schemas.openxmlformats.org/officeDocument/2006/relationships/printerSettings" Target="../printerSettings/printerSettings398.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 Id="rId22" Type="http://schemas.openxmlformats.org/officeDocument/2006/relationships/printerSettings" Target="../printerSettings/printerSettings389.bin"/><Relationship Id="rId27" Type="http://schemas.openxmlformats.org/officeDocument/2006/relationships/printerSettings" Target="../printerSettings/printerSettings394.bin"/><Relationship Id="rId30" Type="http://schemas.openxmlformats.org/officeDocument/2006/relationships/printerSettings" Target="../printerSettings/printerSettings397.bin"/><Relationship Id="rId35" Type="http://schemas.openxmlformats.org/officeDocument/2006/relationships/printerSettings" Target="../printerSettings/printerSettings402.bin"/><Relationship Id="rId8" Type="http://schemas.openxmlformats.org/officeDocument/2006/relationships/printerSettings" Target="../printerSettings/printerSettings375.bin"/><Relationship Id="rId3" Type="http://schemas.openxmlformats.org/officeDocument/2006/relationships/printerSettings" Target="../printerSettings/printerSettings370.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5" Type="http://schemas.openxmlformats.org/officeDocument/2006/relationships/printerSettings" Target="../printerSettings/printerSettings392.bin"/><Relationship Id="rId33" Type="http://schemas.openxmlformats.org/officeDocument/2006/relationships/printerSettings" Target="../printerSettings/printerSettings400.bin"/><Relationship Id="rId38" Type="http://schemas.openxmlformats.org/officeDocument/2006/relationships/printerSettings" Target="../printerSettings/printerSettings405.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18.bin"/><Relationship Id="rId18" Type="http://schemas.openxmlformats.org/officeDocument/2006/relationships/printerSettings" Target="../printerSettings/printerSettings423.bin"/><Relationship Id="rId26" Type="http://schemas.openxmlformats.org/officeDocument/2006/relationships/printerSettings" Target="../printerSettings/printerSettings431.bin"/><Relationship Id="rId21" Type="http://schemas.openxmlformats.org/officeDocument/2006/relationships/printerSettings" Target="../printerSettings/printerSettings426.bin"/><Relationship Id="rId34" Type="http://schemas.openxmlformats.org/officeDocument/2006/relationships/printerSettings" Target="../printerSettings/printerSettings439.bin"/><Relationship Id="rId7" Type="http://schemas.openxmlformats.org/officeDocument/2006/relationships/printerSettings" Target="../printerSettings/printerSettings412.bin"/><Relationship Id="rId12" Type="http://schemas.openxmlformats.org/officeDocument/2006/relationships/printerSettings" Target="../printerSettings/printerSettings417.bin"/><Relationship Id="rId17" Type="http://schemas.openxmlformats.org/officeDocument/2006/relationships/printerSettings" Target="../printerSettings/printerSettings422.bin"/><Relationship Id="rId25" Type="http://schemas.openxmlformats.org/officeDocument/2006/relationships/printerSettings" Target="../printerSettings/printerSettings430.bin"/><Relationship Id="rId33" Type="http://schemas.openxmlformats.org/officeDocument/2006/relationships/printerSettings" Target="../printerSettings/printerSettings438.bin"/><Relationship Id="rId38" Type="http://schemas.openxmlformats.org/officeDocument/2006/relationships/drawing" Target="../drawings/drawing13.xml"/><Relationship Id="rId2" Type="http://schemas.openxmlformats.org/officeDocument/2006/relationships/printerSettings" Target="../printerSettings/printerSettings407.bin"/><Relationship Id="rId16" Type="http://schemas.openxmlformats.org/officeDocument/2006/relationships/printerSettings" Target="../printerSettings/printerSettings421.bin"/><Relationship Id="rId20" Type="http://schemas.openxmlformats.org/officeDocument/2006/relationships/printerSettings" Target="../printerSettings/printerSettings425.bin"/><Relationship Id="rId29" Type="http://schemas.openxmlformats.org/officeDocument/2006/relationships/printerSettings" Target="../printerSettings/printerSettings434.bin"/><Relationship Id="rId1" Type="http://schemas.openxmlformats.org/officeDocument/2006/relationships/printerSettings" Target="../printerSettings/printerSettings406.bin"/><Relationship Id="rId6" Type="http://schemas.openxmlformats.org/officeDocument/2006/relationships/printerSettings" Target="../printerSettings/printerSettings411.bin"/><Relationship Id="rId11" Type="http://schemas.openxmlformats.org/officeDocument/2006/relationships/printerSettings" Target="../printerSettings/printerSettings416.bin"/><Relationship Id="rId24" Type="http://schemas.openxmlformats.org/officeDocument/2006/relationships/printerSettings" Target="../printerSettings/printerSettings429.bin"/><Relationship Id="rId32" Type="http://schemas.openxmlformats.org/officeDocument/2006/relationships/printerSettings" Target="../printerSettings/printerSettings437.bin"/><Relationship Id="rId37" Type="http://schemas.openxmlformats.org/officeDocument/2006/relationships/printerSettings" Target="../printerSettings/printerSettings442.bin"/><Relationship Id="rId5" Type="http://schemas.openxmlformats.org/officeDocument/2006/relationships/printerSettings" Target="../printerSettings/printerSettings410.bin"/><Relationship Id="rId15" Type="http://schemas.openxmlformats.org/officeDocument/2006/relationships/printerSettings" Target="../printerSettings/printerSettings420.bin"/><Relationship Id="rId23" Type="http://schemas.openxmlformats.org/officeDocument/2006/relationships/printerSettings" Target="../printerSettings/printerSettings428.bin"/><Relationship Id="rId28" Type="http://schemas.openxmlformats.org/officeDocument/2006/relationships/printerSettings" Target="../printerSettings/printerSettings433.bin"/><Relationship Id="rId36" Type="http://schemas.openxmlformats.org/officeDocument/2006/relationships/printerSettings" Target="../printerSettings/printerSettings441.bin"/><Relationship Id="rId10" Type="http://schemas.openxmlformats.org/officeDocument/2006/relationships/printerSettings" Target="../printerSettings/printerSettings415.bin"/><Relationship Id="rId19" Type="http://schemas.openxmlformats.org/officeDocument/2006/relationships/printerSettings" Target="../printerSettings/printerSettings424.bin"/><Relationship Id="rId31" Type="http://schemas.openxmlformats.org/officeDocument/2006/relationships/printerSettings" Target="../printerSettings/printerSettings436.bin"/><Relationship Id="rId4" Type="http://schemas.openxmlformats.org/officeDocument/2006/relationships/printerSettings" Target="../printerSettings/printerSettings409.bin"/><Relationship Id="rId9" Type="http://schemas.openxmlformats.org/officeDocument/2006/relationships/printerSettings" Target="../printerSettings/printerSettings414.bin"/><Relationship Id="rId14" Type="http://schemas.openxmlformats.org/officeDocument/2006/relationships/printerSettings" Target="../printerSettings/printerSettings419.bin"/><Relationship Id="rId22" Type="http://schemas.openxmlformats.org/officeDocument/2006/relationships/printerSettings" Target="../printerSettings/printerSettings427.bin"/><Relationship Id="rId27" Type="http://schemas.openxmlformats.org/officeDocument/2006/relationships/printerSettings" Target="../printerSettings/printerSettings432.bin"/><Relationship Id="rId30" Type="http://schemas.openxmlformats.org/officeDocument/2006/relationships/printerSettings" Target="../printerSettings/printerSettings435.bin"/><Relationship Id="rId35" Type="http://schemas.openxmlformats.org/officeDocument/2006/relationships/printerSettings" Target="../printerSettings/printerSettings440.bin"/><Relationship Id="rId8" Type="http://schemas.openxmlformats.org/officeDocument/2006/relationships/printerSettings" Target="../printerSettings/printerSettings413.bin"/><Relationship Id="rId3" Type="http://schemas.openxmlformats.org/officeDocument/2006/relationships/printerSettings" Target="../printerSettings/printerSettings408.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55.bin"/><Relationship Id="rId18" Type="http://schemas.openxmlformats.org/officeDocument/2006/relationships/printerSettings" Target="../printerSettings/printerSettings460.bin"/><Relationship Id="rId26" Type="http://schemas.openxmlformats.org/officeDocument/2006/relationships/printerSettings" Target="../printerSettings/printerSettings468.bin"/><Relationship Id="rId21" Type="http://schemas.openxmlformats.org/officeDocument/2006/relationships/printerSettings" Target="../printerSettings/printerSettings463.bin"/><Relationship Id="rId34" Type="http://schemas.openxmlformats.org/officeDocument/2006/relationships/printerSettings" Target="../printerSettings/printerSettings476.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17" Type="http://schemas.openxmlformats.org/officeDocument/2006/relationships/printerSettings" Target="../printerSettings/printerSettings459.bin"/><Relationship Id="rId25" Type="http://schemas.openxmlformats.org/officeDocument/2006/relationships/printerSettings" Target="../printerSettings/printerSettings467.bin"/><Relationship Id="rId33" Type="http://schemas.openxmlformats.org/officeDocument/2006/relationships/printerSettings" Target="../printerSettings/printerSettings475.bin"/><Relationship Id="rId38" Type="http://schemas.openxmlformats.org/officeDocument/2006/relationships/printerSettings" Target="../printerSettings/printerSettings480.bin"/><Relationship Id="rId2" Type="http://schemas.openxmlformats.org/officeDocument/2006/relationships/printerSettings" Target="../printerSettings/printerSettings444.bin"/><Relationship Id="rId16" Type="http://schemas.openxmlformats.org/officeDocument/2006/relationships/printerSettings" Target="../printerSettings/printerSettings458.bin"/><Relationship Id="rId20" Type="http://schemas.openxmlformats.org/officeDocument/2006/relationships/printerSettings" Target="../printerSettings/printerSettings462.bin"/><Relationship Id="rId29" Type="http://schemas.openxmlformats.org/officeDocument/2006/relationships/printerSettings" Target="../printerSettings/printerSettings471.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24" Type="http://schemas.openxmlformats.org/officeDocument/2006/relationships/printerSettings" Target="../printerSettings/printerSettings466.bin"/><Relationship Id="rId32" Type="http://schemas.openxmlformats.org/officeDocument/2006/relationships/printerSettings" Target="../printerSettings/printerSettings474.bin"/><Relationship Id="rId37" Type="http://schemas.openxmlformats.org/officeDocument/2006/relationships/printerSettings" Target="../printerSettings/printerSettings479.bin"/><Relationship Id="rId5" Type="http://schemas.openxmlformats.org/officeDocument/2006/relationships/printerSettings" Target="../printerSettings/printerSettings447.bin"/><Relationship Id="rId15" Type="http://schemas.openxmlformats.org/officeDocument/2006/relationships/printerSettings" Target="../printerSettings/printerSettings457.bin"/><Relationship Id="rId23" Type="http://schemas.openxmlformats.org/officeDocument/2006/relationships/printerSettings" Target="../printerSettings/printerSettings465.bin"/><Relationship Id="rId28" Type="http://schemas.openxmlformats.org/officeDocument/2006/relationships/printerSettings" Target="../printerSettings/printerSettings470.bin"/><Relationship Id="rId36" Type="http://schemas.openxmlformats.org/officeDocument/2006/relationships/printerSettings" Target="../printerSettings/printerSettings478.bin"/><Relationship Id="rId10" Type="http://schemas.openxmlformats.org/officeDocument/2006/relationships/printerSettings" Target="../printerSettings/printerSettings452.bin"/><Relationship Id="rId19" Type="http://schemas.openxmlformats.org/officeDocument/2006/relationships/printerSettings" Target="../printerSettings/printerSettings461.bin"/><Relationship Id="rId31" Type="http://schemas.openxmlformats.org/officeDocument/2006/relationships/printerSettings" Target="../printerSettings/printerSettings473.bin"/><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 Id="rId14" Type="http://schemas.openxmlformats.org/officeDocument/2006/relationships/printerSettings" Target="../printerSettings/printerSettings456.bin"/><Relationship Id="rId22" Type="http://schemas.openxmlformats.org/officeDocument/2006/relationships/printerSettings" Target="../printerSettings/printerSettings464.bin"/><Relationship Id="rId27" Type="http://schemas.openxmlformats.org/officeDocument/2006/relationships/printerSettings" Target="../printerSettings/printerSettings469.bin"/><Relationship Id="rId30" Type="http://schemas.openxmlformats.org/officeDocument/2006/relationships/printerSettings" Target="../printerSettings/printerSettings472.bin"/><Relationship Id="rId35" Type="http://schemas.openxmlformats.org/officeDocument/2006/relationships/printerSettings" Target="../printerSettings/printerSettings477.bin"/><Relationship Id="rId8" Type="http://schemas.openxmlformats.org/officeDocument/2006/relationships/printerSettings" Target="../printerSettings/printerSettings450.bin"/><Relationship Id="rId3" Type="http://schemas.openxmlformats.org/officeDocument/2006/relationships/printerSettings" Target="../printerSettings/printerSettings445.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93.bin"/><Relationship Id="rId18" Type="http://schemas.openxmlformats.org/officeDocument/2006/relationships/printerSettings" Target="../printerSettings/printerSettings498.bin"/><Relationship Id="rId26" Type="http://schemas.openxmlformats.org/officeDocument/2006/relationships/printerSettings" Target="../printerSettings/printerSettings506.bin"/><Relationship Id="rId39" Type="http://schemas.openxmlformats.org/officeDocument/2006/relationships/drawing" Target="../drawings/drawing14.xml"/><Relationship Id="rId21" Type="http://schemas.openxmlformats.org/officeDocument/2006/relationships/printerSettings" Target="../printerSettings/printerSettings501.bin"/><Relationship Id="rId34" Type="http://schemas.openxmlformats.org/officeDocument/2006/relationships/printerSettings" Target="../printerSettings/printerSettings514.bin"/><Relationship Id="rId7" Type="http://schemas.openxmlformats.org/officeDocument/2006/relationships/printerSettings" Target="../printerSettings/printerSettings487.bin"/><Relationship Id="rId12" Type="http://schemas.openxmlformats.org/officeDocument/2006/relationships/printerSettings" Target="../printerSettings/printerSettings492.bin"/><Relationship Id="rId17" Type="http://schemas.openxmlformats.org/officeDocument/2006/relationships/printerSettings" Target="../printerSettings/printerSettings497.bin"/><Relationship Id="rId25" Type="http://schemas.openxmlformats.org/officeDocument/2006/relationships/printerSettings" Target="../printerSettings/printerSettings505.bin"/><Relationship Id="rId33" Type="http://schemas.openxmlformats.org/officeDocument/2006/relationships/printerSettings" Target="../printerSettings/printerSettings513.bin"/><Relationship Id="rId38" Type="http://schemas.openxmlformats.org/officeDocument/2006/relationships/printerSettings" Target="../printerSettings/printerSettings518.bin"/><Relationship Id="rId2" Type="http://schemas.openxmlformats.org/officeDocument/2006/relationships/printerSettings" Target="../printerSettings/printerSettings482.bin"/><Relationship Id="rId16" Type="http://schemas.openxmlformats.org/officeDocument/2006/relationships/printerSettings" Target="../printerSettings/printerSettings496.bin"/><Relationship Id="rId20" Type="http://schemas.openxmlformats.org/officeDocument/2006/relationships/printerSettings" Target="../printerSettings/printerSettings500.bin"/><Relationship Id="rId29" Type="http://schemas.openxmlformats.org/officeDocument/2006/relationships/printerSettings" Target="../printerSettings/printerSettings509.bin"/><Relationship Id="rId1" Type="http://schemas.openxmlformats.org/officeDocument/2006/relationships/printerSettings" Target="../printerSettings/printerSettings481.bin"/><Relationship Id="rId6" Type="http://schemas.openxmlformats.org/officeDocument/2006/relationships/printerSettings" Target="../printerSettings/printerSettings486.bin"/><Relationship Id="rId11" Type="http://schemas.openxmlformats.org/officeDocument/2006/relationships/printerSettings" Target="../printerSettings/printerSettings491.bin"/><Relationship Id="rId24" Type="http://schemas.openxmlformats.org/officeDocument/2006/relationships/printerSettings" Target="../printerSettings/printerSettings504.bin"/><Relationship Id="rId32" Type="http://schemas.openxmlformats.org/officeDocument/2006/relationships/printerSettings" Target="../printerSettings/printerSettings512.bin"/><Relationship Id="rId37" Type="http://schemas.openxmlformats.org/officeDocument/2006/relationships/printerSettings" Target="../printerSettings/printerSettings517.bin"/><Relationship Id="rId5" Type="http://schemas.openxmlformats.org/officeDocument/2006/relationships/printerSettings" Target="../printerSettings/printerSettings485.bin"/><Relationship Id="rId15" Type="http://schemas.openxmlformats.org/officeDocument/2006/relationships/printerSettings" Target="../printerSettings/printerSettings495.bin"/><Relationship Id="rId23" Type="http://schemas.openxmlformats.org/officeDocument/2006/relationships/printerSettings" Target="../printerSettings/printerSettings503.bin"/><Relationship Id="rId28" Type="http://schemas.openxmlformats.org/officeDocument/2006/relationships/printerSettings" Target="../printerSettings/printerSettings508.bin"/><Relationship Id="rId36" Type="http://schemas.openxmlformats.org/officeDocument/2006/relationships/printerSettings" Target="../printerSettings/printerSettings516.bin"/><Relationship Id="rId10" Type="http://schemas.openxmlformats.org/officeDocument/2006/relationships/printerSettings" Target="../printerSettings/printerSettings490.bin"/><Relationship Id="rId19" Type="http://schemas.openxmlformats.org/officeDocument/2006/relationships/printerSettings" Target="../printerSettings/printerSettings499.bin"/><Relationship Id="rId31" Type="http://schemas.openxmlformats.org/officeDocument/2006/relationships/printerSettings" Target="../printerSettings/printerSettings511.bin"/><Relationship Id="rId4" Type="http://schemas.openxmlformats.org/officeDocument/2006/relationships/printerSettings" Target="../printerSettings/printerSettings484.bin"/><Relationship Id="rId9" Type="http://schemas.openxmlformats.org/officeDocument/2006/relationships/printerSettings" Target="../printerSettings/printerSettings489.bin"/><Relationship Id="rId14" Type="http://schemas.openxmlformats.org/officeDocument/2006/relationships/printerSettings" Target="../printerSettings/printerSettings494.bin"/><Relationship Id="rId22" Type="http://schemas.openxmlformats.org/officeDocument/2006/relationships/printerSettings" Target="../printerSettings/printerSettings502.bin"/><Relationship Id="rId27" Type="http://schemas.openxmlformats.org/officeDocument/2006/relationships/printerSettings" Target="../printerSettings/printerSettings507.bin"/><Relationship Id="rId30" Type="http://schemas.openxmlformats.org/officeDocument/2006/relationships/printerSettings" Target="../printerSettings/printerSettings510.bin"/><Relationship Id="rId35" Type="http://schemas.openxmlformats.org/officeDocument/2006/relationships/printerSettings" Target="../printerSettings/printerSettings515.bin"/><Relationship Id="rId8" Type="http://schemas.openxmlformats.org/officeDocument/2006/relationships/printerSettings" Target="../printerSettings/printerSettings488.bin"/><Relationship Id="rId3" Type="http://schemas.openxmlformats.org/officeDocument/2006/relationships/printerSettings" Target="../printerSettings/printerSettings483.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31.bin"/><Relationship Id="rId18" Type="http://schemas.openxmlformats.org/officeDocument/2006/relationships/printerSettings" Target="../printerSettings/printerSettings536.bin"/><Relationship Id="rId26" Type="http://schemas.openxmlformats.org/officeDocument/2006/relationships/printerSettings" Target="../printerSettings/printerSettings544.bin"/><Relationship Id="rId39" Type="http://schemas.openxmlformats.org/officeDocument/2006/relationships/drawing" Target="../drawings/drawing15.xml"/><Relationship Id="rId21" Type="http://schemas.openxmlformats.org/officeDocument/2006/relationships/printerSettings" Target="../printerSettings/printerSettings539.bin"/><Relationship Id="rId34" Type="http://schemas.openxmlformats.org/officeDocument/2006/relationships/printerSettings" Target="../printerSettings/printerSettings552.bin"/><Relationship Id="rId7" Type="http://schemas.openxmlformats.org/officeDocument/2006/relationships/printerSettings" Target="../printerSettings/printerSettings525.bin"/><Relationship Id="rId12" Type="http://schemas.openxmlformats.org/officeDocument/2006/relationships/printerSettings" Target="../printerSettings/printerSettings530.bin"/><Relationship Id="rId17" Type="http://schemas.openxmlformats.org/officeDocument/2006/relationships/printerSettings" Target="../printerSettings/printerSettings535.bin"/><Relationship Id="rId25" Type="http://schemas.openxmlformats.org/officeDocument/2006/relationships/printerSettings" Target="../printerSettings/printerSettings543.bin"/><Relationship Id="rId33" Type="http://schemas.openxmlformats.org/officeDocument/2006/relationships/printerSettings" Target="../printerSettings/printerSettings551.bin"/><Relationship Id="rId38" Type="http://schemas.openxmlformats.org/officeDocument/2006/relationships/printerSettings" Target="../printerSettings/printerSettings556.bin"/><Relationship Id="rId2" Type="http://schemas.openxmlformats.org/officeDocument/2006/relationships/printerSettings" Target="../printerSettings/printerSettings520.bin"/><Relationship Id="rId16" Type="http://schemas.openxmlformats.org/officeDocument/2006/relationships/printerSettings" Target="../printerSettings/printerSettings534.bin"/><Relationship Id="rId20" Type="http://schemas.openxmlformats.org/officeDocument/2006/relationships/printerSettings" Target="../printerSettings/printerSettings538.bin"/><Relationship Id="rId29" Type="http://schemas.openxmlformats.org/officeDocument/2006/relationships/printerSettings" Target="../printerSettings/printerSettings547.bin"/><Relationship Id="rId1" Type="http://schemas.openxmlformats.org/officeDocument/2006/relationships/printerSettings" Target="../printerSettings/printerSettings519.bin"/><Relationship Id="rId6" Type="http://schemas.openxmlformats.org/officeDocument/2006/relationships/printerSettings" Target="../printerSettings/printerSettings524.bin"/><Relationship Id="rId11" Type="http://schemas.openxmlformats.org/officeDocument/2006/relationships/printerSettings" Target="../printerSettings/printerSettings529.bin"/><Relationship Id="rId24" Type="http://schemas.openxmlformats.org/officeDocument/2006/relationships/printerSettings" Target="../printerSettings/printerSettings542.bin"/><Relationship Id="rId32" Type="http://schemas.openxmlformats.org/officeDocument/2006/relationships/printerSettings" Target="../printerSettings/printerSettings550.bin"/><Relationship Id="rId37" Type="http://schemas.openxmlformats.org/officeDocument/2006/relationships/printerSettings" Target="../printerSettings/printerSettings555.bin"/><Relationship Id="rId5" Type="http://schemas.openxmlformats.org/officeDocument/2006/relationships/printerSettings" Target="../printerSettings/printerSettings523.bin"/><Relationship Id="rId15" Type="http://schemas.openxmlformats.org/officeDocument/2006/relationships/printerSettings" Target="../printerSettings/printerSettings533.bin"/><Relationship Id="rId23" Type="http://schemas.openxmlformats.org/officeDocument/2006/relationships/printerSettings" Target="../printerSettings/printerSettings541.bin"/><Relationship Id="rId28" Type="http://schemas.openxmlformats.org/officeDocument/2006/relationships/printerSettings" Target="../printerSettings/printerSettings546.bin"/><Relationship Id="rId36" Type="http://schemas.openxmlformats.org/officeDocument/2006/relationships/printerSettings" Target="../printerSettings/printerSettings554.bin"/><Relationship Id="rId10" Type="http://schemas.openxmlformats.org/officeDocument/2006/relationships/printerSettings" Target="../printerSettings/printerSettings528.bin"/><Relationship Id="rId19" Type="http://schemas.openxmlformats.org/officeDocument/2006/relationships/printerSettings" Target="../printerSettings/printerSettings537.bin"/><Relationship Id="rId31" Type="http://schemas.openxmlformats.org/officeDocument/2006/relationships/printerSettings" Target="../printerSettings/printerSettings549.bin"/><Relationship Id="rId4" Type="http://schemas.openxmlformats.org/officeDocument/2006/relationships/printerSettings" Target="../printerSettings/printerSettings522.bin"/><Relationship Id="rId9" Type="http://schemas.openxmlformats.org/officeDocument/2006/relationships/printerSettings" Target="../printerSettings/printerSettings527.bin"/><Relationship Id="rId14" Type="http://schemas.openxmlformats.org/officeDocument/2006/relationships/printerSettings" Target="../printerSettings/printerSettings532.bin"/><Relationship Id="rId22" Type="http://schemas.openxmlformats.org/officeDocument/2006/relationships/printerSettings" Target="../printerSettings/printerSettings540.bin"/><Relationship Id="rId27" Type="http://schemas.openxmlformats.org/officeDocument/2006/relationships/printerSettings" Target="../printerSettings/printerSettings545.bin"/><Relationship Id="rId30" Type="http://schemas.openxmlformats.org/officeDocument/2006/relationships/printerSettings" Target="../printerSettings/printerSettings548.bin"/><Relationship Id="rId35" Type="http://schemas.openxmlformats.org/officeDocument/2006/relationships/printerSettings" Target="../printerSettings/printerSettings553.bin"/><Relationship Id="rId8" Type="http://schemas.openxmlformats.org/officeDocument/2006/relationships/printerSettings" Target="../printerSettings/printerSettings526.bin"/><Relationship Id="rId3" Type="http://schemas.openxmlformats.org/officeDocument/2006/relationships/printerSettings" Target="../printerSettings/printerSettings52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564.bin"/><Relationship Id="rId13" Type="http://schemas.openxmlformats.org/officeDocument/2006/relationships/printerSettings" Target="../printerSettings/printerSettings569.bin"/><Relationship Id="rId18" Type="http://schemas.openxmlformats.org/officeDocument/2006/relationships/drawing" Target="../drawings/drawing16.xml"/><Relationship Id="rId3" Type="http://schemas.openxmlformats.org/officeDocument/2006/relationships/printerSettings" Target="../printerSettings/printerSettings559.bin"/><Relationship Id="rId7" Type="http://schemas.openxmlformats.org/officeDocument/2006/relationships/printerSettings" Target="../printerSettings/printerSettings563.bin"/><Relationship Id="rId12" Type="http://schemas.openxmlformats.org/officeDocument/2006/relationships/printerSettings" Target="../printerSettings/printerSettings568.bin"/><Relationship Id="rId17" Type="http://schemas.openxmlformats.org/officeDocument/2006/relationships/printerSettings" Target="../printerSettings/printerSettings573.bin"/><Relationship Id="rId2" Type="http://schemas.openxmlformats.org/officeDocument/2006/relationships/printerSettings" Target="../printerSettings/printerSettings558.bin"/><Relationship Id="rId16" Type="http://schemas.openxmlformats.org/officeDocument/2006/relationships/printerSettings" Target="../printerSettings/printerSettings572.bin"/><Relationship Id="rId1" Type="http://schemas.openxmlformats.org/officeDocument/2006/relationships/printerSettings" Target="../printerSettings/printerSettings557.bin"/><Relationship Id="rId6" Type="http://schemas.openxmlformats.org/officeDocument/2006/relationships/printerSettings" Target="../printerSettings/printerSettings562.bin"/><Relationship Id="rId11" Type="http://schemas.openxmlformats.org/officeDocument/2006/relationships/printerSettings" Target="../printerSettings/printerSettings567.bin"/><Relationship Id="rId5" Type="http://schemas.openxmlformats.org/officeDocument/2006/relationships/printerSettings" Target="../printerSettings/printerSettings561.bin"/><Relationship Id="rId15" Type="http://schemas.openxmlformats.org/officeDocument/2006/relationships/printerSettings" Target="../printerSettings/printerSettings571.bin"/><Relationship Id="rId10" Type="http://schemas.openxmlformats.org/officeDocument/2006/relationships/printerSettings" Target="../printerSettings/printerSettings566.bin"/><Relationship Id="rId4" Type="http://schemas.openxmlformats.org/officeDocument/2006/relationships/printerSettings" Target="../printerSettings/printerSettings560.bin"/><Relationship Id="rId9" Type="http://schemas.openxmlformats.org/officeDocument/2006/relationships/printerSettings" Target="../printerSettings/printerSettings565.bin"/><Relationship Id="rId14" Type="http://schemas.openxmlformats.org/officeDocument/2006/relationships/printerSettings" Target="../printerSettings/printerSettings570.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586.bin"/><Relationship Id="rId18" Type="http://schemas.openxmlformats.org/officeDocument/2006/relationships/printerSettings" Target="../printerSettings/printerSettings591.bin"/><Relationship Id="rId26" Type="http://schemas.openxmlformats.org/officeDocument/2006/relationships/printerSettings" Target="../printerSettings/printerSettings599.bin"/><Relationship Id="rId39" Type="http://schemas.openxmlformats.org/officeDocument/2006/relationships/drawing" Target="../drawings/drawing17.xml"/><Relationship Id="rId21" Type="http://schemas.openxmlformats.org/officeDocument/2006/relationships/printerSettings" Target="../printerSettings/printerSettings594.bin"/><Relationship Id="rId34" Type="http://schemas.openxmlformats.org/officeDocument/2006/relationships/printerSettings" Target="../printerSettings/printerSettings607.bin"/><Relationship Id="rId7" Type="http://schemas.openxmlformats.org/officeDocument/2006/relationships/printerSettings" Target="../printerSettings/printerSettings580.bin"/><Relationship Id="rId12" Type="http://schemas.openxmlformats.org/officeDocument/2006/relationships/printerSettings" Target="../printerSettings/printerSettings585.bin"/><Relationship Id="rId17" Type="http://schemas.openxmlformats.org/officeDocument/2006/relationships/printerSettings" Target="../printerSettings/printerSettings590.bin"/><Relationship Id="rId25" Type="http://schemas.openxmlformats.org/officeDocument/2006/relationships/printerSettings" Target="../printerSettings/printerSettings598.bin"/><Relationship Id="rId33" Type="http://schemas.openxmlformats.org/officeDocument/2006/relationships/printerSettings" Target="../printerSettings/printerSettings606.bin"/><Relationship Id="rId38" Type="http://schemas.openxmlformats.org/officeDocument/2006/relationships/printerSettings" Target="../printerSettings/printerSettings611.bin"/><Relationship Id="rId2" Type="http://schemas.openxmlformats.org/officeDocument/2006/relationships/printerSettings" Target="../printerSettings/printerSettings575.bin"/><Relationship Id="rId16" Type="http://schemas.openxmlformats.org/officeDocument/2006/relationships/printerSettings" Target="../printerSettings/printerSettings589.bin"/><Relationship Id="rId20" Type="http://schemas.openxmlformats.org/officeDocument/2006/relationships/printerSettings" Target="../printerSettings/printerSettings593.bin"/><Relationship Id="rId29" Type="http://schemas.openxmlformats.org/officeDocument/2006/relationships/printerSettings" Target="../printerSettings/printerSettings602.bin"/><Relationship Id="rId1" Type="http://schemas.openxmlformats.org/officeDocument/2006/relationships/printerSettings" Target="../printerSettings/printerSettings574.bin"/><Relationship Id="rId6" Type="http://schemas.openxmlformats.org/officeDocument/2006/relationships/printerSettings" Target="../printerSettings/printerSettings579.bin"/><Relationship Id="rId11" Type="http://schemas.openxmlformats.org/officeDocument/2006/relationships/printerSettings" Target="../printerSettings/printerSettings584.bin"/><Relationship Id="rId24" Type="http://schemas.openxmlformats.org/officeDocument/2006/relationships/printerSettings" Target="../printerSettings/printerSettings597.bin"/><Relationship Id="rId32" Type="http://schemas.openxmlformats.org/officeDocument/2006/relationships/printerSettings" Target="../printerSettings/printerSettings605.bin"/><Relationship Id="rId37" Type="http://schemas.openxmlformats.org/officeDocument/2006/relationships/printerSettings" Target="../printerSettings/printerSettings610.bin"/><Relationship Id="rId5" Type="http://schemas.openxmlformats.org/officeDocument/2006/relationships/printerSettings" Target="../printerSettings/printerSettings578.bin"/><Relationship Id="rId15" Type="http://schemas.openxmlformats.org/officeDocument/2006/relationships/printerSettings" Target="../printerSettings/printerSettings588.bin"/><Relationship Id="rId23" Type="http://schemas.openxmlformats.org/officeDocument/2006/relationships/printerSettings" Target="../printerSettings/printerSettings596.bin"/><Relationship Id="rId28" Type="http://schemas.openxmlformats.org/officeDocument/2006/relationships/printerSettings" Target="../printerSettings/printerSettings601.bin"/><Relationship Id="rId36" Type="http://schemas.openxmlformats.org/officeDocument/2006/relationships/printerSettings" Target="../printerSettings/printerSettings609.bin"/><Relationship Id="rId10" Type="http://schemas.openxmlformats.org/officeDocument/2006/relationships/printerSettings" Target="../printerSettings/printerSettings583.bin"/><Relationship Id="rId19" Type="http://schemas.openxmlformats.org/officeDocument/2006/relationships/printerSettings" Target="../printerSettings/printerSettings592.bin"/><Relationship Id="rId31" Type="http://schemas.openxmlformats.org/officeDocument/2006/relationships/printerSettings" Target="../printerSettings/printerSettings604.bin"/><Relationship Id="rId4" Type="http://schemas.openxmlformats.org/officeDocument/2006/relationships/printerSettings" Target="../printerSettings/printerSettings577.bin"/><Relationship Id="rId9" Type="http://schemas.openxmlformats.org/officeDocument/2006/relationships/printerSettings" Target="../printerSettings/printerSettings582.bin"/><Relationship Id="rId14" Type="http://schemas.openxmlformats.org/officeDocument/2006/relationships/printerSettings" Target="../printerSettings/printerSettings587.bin"/><Relationship Id="rId22" Type="http://schemas.openxmlformats.org/officeDocument/2006/relationships/printerSettings" Target="../printerSettings/printerSettings595.bin"/><Relationship Id="rId27" Type="http://schemas.openxmlformats.org/officeDocument/2006/relationships/printerSettings" Target="../printerSettings/printerSettings600.bin"/><Relationship Id="rId30" Type="http://schemas.openxmlformats.org/officeDocument/2006/relationships/printerSettings" Target="../printerSettings/printerSettings603.bin"/><Relationship Id="rId35" Type="http://schemas.openxmlformats.org/officeDocument/2006/relationships/printerSettings" Target="../printerSettings/printerSettings608.bin"/><Relationship Id="rId8" Type="http://schemas.openxmlformats.org/officeDocument/2006/relationships/printerSettings" Target="../printerSettings/printerSettings581.bin"/><Relationship Id="rId3" Type="http://schemas.openxmlformats.org/officeDocument/2006/relationships/printerSettings" Target="../printerSettings/printerSettings576.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1.bin"/><Relationship Id="rId18" Type="http://schemas.openxmlformats.org/officeDocument/2006/relationships/printerSettings" Target="../printerSettings/printerSettings56.bin"/><Relationship Id="rId26" Type="http://schemas.openxmlformats.org/officeDocument/2006/relationships/printerSettings" Target="../printerSettings/printerSettings64.bin"/><Relationship Id="rId39" Type="http://schemas.openxmlformats.org/officeDocument/2006/relationships/drawing" Target="../drawings/drawing1.xml"/><Relationship Id="rId21" Type="http://schemas.openxmlformats.org/officeDocument/2006/relationships/printerSettings" Target="../printerSettings/printerSettings59.bin"/><Relationship Id="rId34" Type="http://schemas.openxmlformats.org/officeDocument/2006/relationships/printerSettings" Target="../printerSettings/printerSettings72.bin"/><Relationship Id="rId7" Type="http://schemas.openxmlformats.org/officeDocument/2006/relationships/printerSettings" Target="../printerSettings/printerSettings45.bin"/><Relationship Id="rId12" Type="http://schemas.openxmlformats.org/officeDocument/2006/relationships/printerSettings" Target="../printerSettings/printerSettings50.bin"/><Relationship Id="rId17" Type="http://schemas.openxmlformats.org/officeDocument/2006/relationships/printerSettings" Target="../printerSettings/printerSettings55.bin"/><Relationship Id="rId25" Type="http://schemas.openxmlformats.org/officeDocument/2006/relationships/printerSettings" Target="../printerSettings/printerSettings63.bin"/><Relationship Id="rId33" Type="http://schemas.openxmlformats.org/officeDocument/2006/relationships/printerSettings" Target="../printerSettings/printerSettings71.bin"/><Relationship Id="rId38" Type="http://schemas.openxmlformats.org/officeDocument/2006/relationships/printerSettings" Target="../printerSettings/printerSettings76.bin"/><Relationship Id="rId2" Type="http://schemas.openxmlformats.org/officeDocument/2006/relationships/printerSettings" Target="../printerSettings/printerSettings40.bin"/><Relationship Id="rId16" Type="http://schemas.openxmlformats.org/officeDocument/2006/relationships/printerSettings" Target="../printerSettings/printerSettings54.bin"/><Relationship Id="rId20" Type="http://schemas.openxmlformats.org/officeDocument/2006/relationships/printerSettings" Target="../printerSettings/printerSettings58.bin"/><Relationship Id="rId29" Type="http://schemas.openxmlformats.org/officeDocument/2006/relationships/printerSettings" Target="../printerSettings/printerSettings67.bin"/><Relationship Id="rId1" Type="http://schemas.openxmlformats.org/officeDocument/2006/relationships/printerSettings" Target="../printerSettings/printerSettings39.bin"/><Relationship Id="rId6" Type="http://schemas.openxmlformats.org/officeDocument/2006/relationships/printerSettings" Target="../printerSettings/printerSettings44.bin"/><Relationship Id="rId11" Type="http://schemas.openxmlformats.org/officeDocument/2006/relationships/printerSettings" Target="../printerSettings/printerSettings49.bin"/><Relationship Id="rId24" Type="http://schemas.openxmlformats.org/officeDocument/2006/relationships/printerSettings" Target="../printerSettings/printerSettings62.bin"/><Relationship Id="rId32" Type="http://schemas.openxmlformats.org/officeDocument/2006/relationships/printerSettings" Target="../printerSettings/printerSettings70.bin"/><Relationship Id="rId37" Type="http://schemas.openxmlformats.org/officeDocument/2006/relationships/printerSettings" Target="../printerSettings/printerSettings75.bin"/><Relationship Id="rId5" Type="http://schemas.openxmlformats.org/officeDocument/2006/relationships/printerSettings" Target="../printerSettings/printerSettings43.bin"/><Relationship Id="rId15" Type="http://schemas.openxmlformats.org/officeDocument/2006/relationships/printerSettings" Target="../printerSettings/printerSettings53.bin"/><Relationship Id="rId23" Type="http://schemas.openxmlformats.org/officeDocument/2006/relationships/printerSettings" Target="../printerSettings/printerSettings61.bin"/><Relationship Id="rId28" Type="http://schemas.openxmlformats.org/officeDocument/2006/relationships/printerSettings" Target="../printerSettings/printerSettings66.bin"/><Relationship Id="rId36" Type="http://schemas.openxmlformats.org/officeDocument/2006/relationships/printerSettings" Target="../printerSettings/printerSettings74.bin"/><Relationship Id="rId10" Type="http://schemas.openxmlformats.org/officeDocument/2006/relationships/printerSettings" Target="../printerSettings/printerSettings48.bin"/><Relationship Id="rId19" Type="http://schemas.openxmlformats.org/officeDocument/2006/relationships/printerSettings" Target="../printerSettings/printerSettings57.bin"/><Relationship Id="rId31" Type="http://schemas.openxmlformats.org/officeDocument/2006/relationships/printerSettings" Target="../printerSettings/printerSettings69.bin"/><Relationship Id="rId4" Type="http://schemas.openxmlformats.org/officeDocument/2006/relationships/printerSettings" Target="../printerSettings/printerSettings42.bin"/><Relationship Id="rId9" Type="http://schemas.openxmlformats.org/officeDocument/2006/relationships/printerSettings" Target="../printerSettings/printerSettings47.bin"/><Relationship Id="rId14" Type="http://schemas.openxmlformats.org/officeDocument/2006/relationships/printerSettings" Target="../printerSettings/printerSettings52.bin"/><Relationship Id="rId22" Type="http://schemas.openxmlformats.org/officeDocument/2006/relationships/printerSettings" Target="../printerSettings/printerSettings60.bin"/><Relationship Id="rId27" Type="http://schemas.openxmlformats.org/officeDocument/2006/relationships/printerSettings" Target="../printerSettings/printerSettings65.bin"/><Relationship Id="rId30" Type="http://schemas.openxmlformats.org/officeDocument/2006/relationships/printerSettings" Target="../printerSettings/printerSettings68.bin"/><Relationship Id="rId35" Type="http://schemas.openxmlformats.org/officeDocument/2006/relationships/printerSettings" Target="../printerSettings/printerSettings73.bin"/><Relationship Id="rId8" Type="http://schemas.openxmlformats.org/officeDocument/2006/relationships/printerSettings" Target="../printerSettings/printerSettings46.bin"/><Relationship Id="rId3" Type="http://schemas.openxmlformats.org/officeDocument/2006/relationships/printerSettings" Target="../printerSettings/printerSettings41.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24.bin"/><Relationship Id="rId18" Type="http://schemas.openxmlformats.org/officeDocument/2006/relationships/printerSettings" Target="../printerSettings/printerSettings629.bin"/><Relationship Id="rId26" Type="http://schemas.openxmlformats.org/officeDocument/2006/relationships/printerSettings" Target="../printerSettings/printerSettings637.bin"/><Relationship Id="rId3" Type="http://schemas.openxmlformats.org/officeDocument/2006/relationships/printerSettings" Target="../printerSettings/printerSettings614.bin"/><Relationship Id="rId21" Type="http://schemas.openxmlformats.org/officeDocument/2006/relationships/printerSettings" Target="../printerSettings/printerSettings632.bin"/><Relationship Id="rId34" Type="http://schemas.openxmlformats.org/officeDocument/2006/relationships/drawing" Target="../drawings/drawing18.xml"/><Relationship Id="rId7" Type="http://schemas.openxmlformats.org/officeDocument/2006/relationships/printerSettings" Target="../printerSettings/printerSettings618.bin"/><Relationship Id="rId12" Type="http://schemas.openxmlformats.org/officeDocument/2006/relationships/printerSettings" Target="../printerSettings/printerSettings623.bin"/><Relationship Id="rId17" Type="http://schemas.openxmlformats.org/officeDocument/2006/relationships/printerSettings" Target="../printerSettings/printerSettings628.bin"/><Relationship Id="rId25" Type="http://schemas.openxmlformats.org/officeDocument/2006/relationships/printerSettings" Target="../printerSettings/printerSettings636.bin"/><Relationship Id="rId33" Type="http://schemas.openxmlformats.org/officeDocument/2006/relationships/printerSettings" Target="../printerSettings/printerSettings644.bin"/><Relationship Id="rId2" Type="http://schemas.openxmlformats.org/officeDocument/2006/relationships/printerSettings" Target="../printerSettings/printerSettings613.bin"/><Relationship Id="rId16" Type="http://schemas.openxmlformats.org/officeDocument/2006/relationships/printerSettings" Target="../printerSettings/printerSettings627.bin"/><Relationship Id="rId20" Type="http://schemas.openxmlformats.org/officeDocument/2006/relationships/printerSettings" Target="../printerSettings/printerSettings631.bin"/><Relationship Id="rId29" Type="http://schemas.openxmlformats.org/officeDocument/2006/relationships/printerSettings" Target="../printerSettings/printerSettings640.bin"/><Relationship Id="rId1" Type="http://schemas.openxmlformats.org/officeDocument/2006/relationships/printerSettings" Target="../printerSettings/printerSettings612.bin"/><Relationship Id="rId6" Type="http://schemas.openxmlformats.org/officeDocument/2006/relationships/printerSettings" Target="../printerSettings/printerSettings617.bin"/><Relationship Id="rId11" Type="http://schemas.openxmlformats.org/officeDocument/2006/relationships/printerSettings" Target="../printerSettings/printerSettings622.bin"/><Relationship Id="rId24" Type="http://schemas.openxmlformats.org/officeDocument/2006/relationships/printerSettings" Target="../printerSettings/printerSettings635.bin"/><Relationship Id="rId32" Type="http://schemas.openxmlformats.org/officeDocument/2006/relationships/printerSettings" Target="../printerSettings/printerSettings643.bin"/><Relationship Id="rId5" Type="http://schemas.openxmlformats.org/officeDocument/2006/relationships/printerSettings" Target="../printerSettings/printerSettings616.bin"/><Relationship Id="rId15" Type="http://schemas.openxmlformats.org/officeDocument/2006/relationships/printerSettings" Target="../printerSettings/printerSettings626.bin"/><Relationship Id="rId23" Type="http://schemas.openxmlformats.org/officeDocument/2006/relationships/printerSettings" Target="../printerSettings/printerSettings634.bin"/><Relationship Id="rId28" Type="http://schemas.openxmlformats.org/officeDocument/2006/relationships/printerSettings" Target="../printerSettings/printerSettings639.bin"/><Relationship Id="rId10" Type="http://schemas.openxmlformats.org/officeDocument/2006/relationships/printerSettings" Target="../printerSettings/printerSettings621.bin"/><Relationship Id="rId19" Type="http://schemas.openxmlformats.org/officeDocument/2006/relationships/printerSettings" Target="../printerSettings/printerSettings630.bin"/><Relationship Id="rId31" Type="http://schemas.openxmlformats.org/officeDocument/2006/relationships/printerSettings" Target="../printerSettings/printerSettings642.bin"/><Relationship Id="rId4" Type="http://schemas.openxmlformats.org/officeDocument/2006/relationships/printerSettings" Target="../printerSettings/printerSettings615.bin"/><Relationship Id="rId9" Type="http://schemas.openxmlformats.org/officeDocument/2006/relationships/printerSettings" Target="../printerSettings/printerSettings620.bin"/><Relationship Id="rId14" Type="http://schemas.openxmlformats.org/officeDocument/2006/relationships/printerSettings" Target="../printerSettings/printerSettings625.bin"/><Relationship Id="rId22" Type="http://schemas.openxmlformats.org/officeDocument/2006/relationships/printerSettings" Target="../printerSettings/printerSettings633.bin"/><Relationship Id="rId27" Type="http://schemas.openxmlformats.org/officeDocument/2006/relationships/printerSettings" Target="../printerSettings/printerSettings638.bin"/><Relationship Id="rId30" Type="http://schemas.openxmlformats.org/officeDocument/2006/relationships/printerSettings" Target="../printerSettings/printerSettings641.bin"/><Relationship Id="rId8" Type="http://schemas.openxmlformats.org/officeDocument/2006/relationships/printerSettings" Target="../printerSettings/printerSettings619.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657.bin"/><Relationship Id="rId18" Type="http://schemas.openxmlformats.org/officeDocument/2006/relationships/printerSettings" Target="../printerSettings/printerSettings662.bin"/><Relationship Id="rId26" Type="http://schemas.openxmlformats.org/officeDocument/2006/relationships/printerSettings" Target="../printerSettings/printerSettings670.bin"/><Relationship Id="rId3" Type="http://schemas.openxmlformats.org/officeDocument/2006/relationships/printerSettings" Target="../printerSettings/printerSettings647.bin"/><Relationship Id="rId21" Type="http://schemas.openxmlformats.org/officeDocument/2006/relationships/printerSettings" Target="../printerSettings/printerSettings665.bin"/><Relationship Id="rId34" Type="http://schemas.openxmlformats.org/officeDocument/2006/relationships/drawing" Target="../drawings/drawing19.xml"/><Relationship Id="rId7" Type="http://schemas.openxmlformats.org/officeDocument/2006/relationships/printerSettings" Target="../printerSettings/printerSettings651.bin"/><Relationship Id="rId12" Type="http://schemas.openxmlformats.org/officeDocument/2006/relationships/printerSettings" Target="../printerSettings/printerSettings656.bin"/><Relationship Id="rId17" Type="http://schemas.openxmlformats.org/officeDocument/2006/relationships/printerSettings" Target="../printerSettings/printerSettings661.bin"/><Relationship Id="rId25" Type="http://schemas.openxmlformats.org/officeDocument/2006/relationships/printerSettings" Target="../printerSettings/printerSettings669.bin"/><Relationship Id="rId33" Type="http://schemas.openxmlformats.org/officeDocument/2006/relationships/printerSettings" Target="../printerSettings/printerSettings677.bin"/><Relationship Id="rId2" Type="http://schemas.openxmlformats.org/officeDocument/2006/relationships/printerSettings" Target="../printerSettings/printerSettings646.bin"/><Relationship Id="rId16" Type="http://schemas.openxmlformats.org/officeDocument/2006/relationships/printerSettings" Target="../printerSettings/printerSettings660.bin"/><Relationship Id="rId20" Type="http://schemas.openxmlformats.org/officeDocument/2006/relationships/printerSettings" Target="../printerSettings/printerSettings664.bin"/><Relationship Id="rId29" Type="http://schemas.openxmlformats.org/officeDocument/2006/relationships/printerSettings" Target="../printerSettings/printerSettings673.bin"/><Relationship Id="rId1" Type="http://schemas.openxmlformats.org/officeDocument/2006/relationships/printerSettings" Target="../printerSettings/printerSettings645.bin"/><Relationship Id="rId6" Type="http://schemas.openxmlformats.org/officeDocument/2006/relationships/printerSettings" Target="../printerSettings/printerSettings650.bin"/><Relationship Id="rId11" Type="http://schemas.openxmlformats.org/officeDocument/2006/relationships/printerSettings" Target="../printerSettings/printerSettings655.bin"/><Relationship Id="rId24" Type="http://schemas.openxmlformats.org/officeDocument/2006/relationships/printerSettings" Target="../printerSettings/printerSettings668.bin"/><Relationship Id="rId32" Type="http://schemas.openxmlformats.org/officeDocument/2006/relationships/printerSettings" Target="../printerSettings/printerSettings676.bin"/><Relationship Id="rId5" Type="http://schemas.openxmlformats.org/officeDocument/2006/relationships/printerSettings" Target="../printerSettings/printerSettings649.bin"/><Relationship Id="rId15" Type="http://schemas.openxmlformats.org/officeDocument/2006/relationships/printerSettings" Target="../printerSettings/printerSettings659.bin"/><Relationship Id="rId23" Type="http://schemas.openxmlformats.org/officeDocument/2006/relationships/printerSettings" Target="../printerSettings/printerSettings667.bin"/><Relationship Id="rId28" Type="http://schemas.openxmlformats.org/officeDocument/2006/relationships/printerSettings" Target="../printerSettings/printerSettings672.bin"/><Relationship Id="rId10" Type="http://schemas.openxmlformats.org/officeDocument/2006/relationships/printerSettings" Target="../printerSettings/printerSettings654.bin"/><Relationship Id="rId19" Type="http://schemas.openxmlformats.org/officeDocument/2006/relationships/printerSettings" Target="../printerSettings/printerSettings663.bin"/><Relationship Id="rId31" Type="http://schemas.openxmlformats.org/officeDocument/2006/relationships/printerSettings" Target="../printerSettings/printerSettings675.bin"/><Relationship Id="rId4" Type="http://schemas.openxmlformats.org/officeDocument/2006/relationships/printerSettings" Target="../printerSettings/printerSettings648.bin"/><Relationship Id="rId9" Type="http://schemas.openxmlformats.org/officeDocument/2006/relationships/printerSettings" Target="../printerSettings/printerSettings653.bin"/><Relationship Id="rId14" Type="http://schemas.openxmlformats.org/officeDocument/2006/relationships/printerSettings" Target="../printerSettings/printerSettings658.bin"/><Relationship Id="rId22" Type="http://schemas.openxmlformats.org/officeDocument/2006/relationships/printerSettings" Target="../printerSettings/printerSettings666.bin"/><Relationship Id="rId27" Type="http://schemas.openxmlformats.org/officeDocument/2006/relationships/printerSettings" Target="../printerSettings/printerSettings671.bin"/><Relationship Id="rId30" Type="http://schemas.openxmlformats.org/officeDocument/2006/relationships/printerSettings" Target="../printerSettings/printerSettings674.bin"/><Relationship Id="rId8" Type="http://schemas.openxmlformats.org/officeDocument/2006/relationships/printerSettings" Target="../printerSettings/printerSettings652.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690.bin"/><Relationship Id="rId18" Type="http://schemas.openxmlformats.org/officeDocument/2006/relationships/printerSettings" Target="../printerSettings/printerSettings695.bin"/><Relationship Id="rId26" Type="http://schemas.openxmlformats.org/officeDocument/2006/relationships/printerSettings" Target="../printerSettings/printerSettings703.bin"/><Relationship Id="rId39" Type="http://schemas.openxmlformats.org/officeDocument/2006/relationships/ctrlProp" Target="../ctrlProps/ctrlProp110.xml"/><Relationship Id="rId21" Type="http://schemas.openxmlformats.org/officeDocument/2006/relationships/printerSettings" Target="../printerSettings/printerSettings698.bin"/><Relationship Id="rId34" Type="http://schemas.openxmlformats.org/officeDocument/2006/relationships/printerSettings" Target="../printerSettings/printerSettings711.bin"/><Relationship Id="rId7" Type="http://schemas.openxmlformats.org/officeDocument/2006/relationships/printerSettings" Target="../printerSettings/printerSettings684.bin"/><Relationship Id="rId12" Type="http://schemas.openxmlformats.org/officeDocument/2006/relationships/printerSettings" Target="../printerSettings/printerSettings689.bin"/><Relationship Id="rId17" Type="http://schemas.openxmlformats.org/officeDocument/2006/relationships/printerSettings" Target="../printerSettings/printerSettings694.bin"/><Relationship Id="rId25" Type="http://schemas.openxmlformats.org/officeDocument/2006/relationships/printerSettings" Target="../printerSettings/printerSettings702.bin"/><Relationship Id="rId33" Type="http://schemas.openxmlformats.org/officeDocument/2006/relationships/printerSettings" Target="../printerSettings/printerSettings710.bin"/><Relationship Id="rId38" Type="http://schemas.openxmlformats.org/officeDocument/2006/relationships/ctrlProp" Target="../ctrlProps/ctrlProp109.xml"/><Relationship Id="rId2" Type="http://schemas.openxmlformats.org/officeDocument/2006/relationships/printerSettings" Target="../printerSettings/printerSettings679.bin"/><Relationship Id="rId16" Type="http://schemas.openxmlformats.org/officeDocument/2006/relationships/printerSettings" Target="../printerSettings/printerSettings693.bin"/><Relationship Id="rId20" Type="http://schemas.openxmlformats.org/officeDocument/2006/relationships/printerSettings" Target="../printerSettings/printerSettings697.bin"/><Relationship Id="rId29" Type="http://schemas.openxmlformats.org/officeDocument/2006/relationships/printerSettings" Target="../printerSettings/printerSettings706.bin"/><Relationship Id="rId1" Type="http://schemas.openxmlformats.org/officeDocument/2006/relationships/printerSettings" Target="../printerSettings/printerSettings678.bin"/><Relationship Id="rId6" Type="http://schemas.openxmlformats.org/officeDocument/2006/relationships/printerSettings" Target="../printerSettings/printerSettings683.bin"/><Relationship Id="rId11" Type="http://schemas.openxmlformats.org/officeDocument/2006/relationships/printerSettings" Target="../printerSettings/printerSettings688.bin"/><Relationship Id="rId24" Type="http://schemas.openxmlformats.org/officeDocument/2006/relationships/printerSettings" Target="../printerSettings/printerSettings701.bin"/><Relationship Id="rId32" Type="http://schemas.openxmlformats.org/officeDocument/2006/relationships/printerSettings" Target="../printerSettings/printerSettings709.bin"/><Relationship Id="rId37" Type="http://schemas.openxmlformats.org/officeDocument/2006/relationships/vmlDrawing" Target="../drawings/vmlDrawing6.vml"/><Relationship Id="rId5" Type="http://schemas.openxmlformats.org/officeDocument/2006/relationships/printerSettings" Target="../printerSettings/printerSettings682.bin"/><Relationship Id="rId15" Type="http://schemas.openxmlformats.org/officeDocument/2006/relationships/printerSettings" Target="../printerSettings/printerSettings692.bin"/><Relationship Id="rId23" Type="http://schemas.openxmlformats.org/officeDocument/2006/relationships/printerSettings" Target="../printerSettings/printerSettings700.bin"/><Relationship Id="rId28" Type="http://schemas.openxmlformats.org/officeDocument/2006/relationships/printerSettings" Target="../printerSettings/printerSettings705.bin"/><Relationship Id="rId36" Type="http://schemas.openxmlformats.org/officeDocument/2006/relationships/drawing" Target="../drawings/drawing20.xml"/><Relationship Id="rId10" Type="http://schemas.openxmlformats.org/officeDocument/2006/relationships/printerSettings" Target="../printerSettings/printerSettings687.bin"/><Relationship Id="rId19" Type="http://schemas.openxmlformats.org/officeDocument/2006/relationships/printerSettings" Target="../printerSettings/printerSettings696.bin"/><Relationship Id="rId31" Type="http://schemas.openxmlformats.org/officeDocument/2006/relationships/printerSettings" Target="../printerSettings/printerSettings708.bin"/><Relationship Id="rId4" Type="http://schemas.openxmlformats.org/officeDocument/2006/relationships/printerSettings" Target="../printerSettings/printerSettings681.bin"/><Relationship Id="rId9" Type="http://schemas.openxmlformats.org/officeDocument/2006/relationships/printerSettings" Target="../printerSettings/printerSettings686.bin"/><Relationship Id="rId14" Type="http://schemas.openxmlformats.org/officeDocument/2006/relationships/printerSettings" Target="../printerSettings/printerSettings691.bin"/><Relationship Id="rId22" Type="http://schemas.openxmlformats.org/officeDocument/2006/relationships/printerSettings" Target="../printerSettings/printerSettings699.bin"/><Relationship Id="rId27" Type="http://schemas.openxmlformats.org/officeDocument/2006/relationships/printerSettings" Target="../printerSettings/printerSettings704.bin"/><Relationship Id="rId30" Type="http://schemas.openxmlformats.org/officeDocument/2006/relationships/printerSettings" Target="../printerSettings/printerSettings707.bin"/><Relationship Id="rId35" Type="http://schemas.openxmlformats.org/officeDocument/2006/relationships/printerSettings" Target="../printerSettings/printerSettings712.bin"/><Relationship Id="rId8" Type="http://schemas.openxmlformats.org/officeDocument/2006/relationships/printerSettings" Target="../printerSettings/printerSettings685.bin"/><Relationship Id="rId3" Type="http://schemas.openxmlformats.org/officeDocument/2006/relationships/printerSettings" Target="../printerSettings/printerSettings68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720.bin"/><Relationship Id="rId13" Type="http://schemas.openxmlformats.org/officeDocument/2006/relationships/printerSettings" Target="../printerSettings/printerSettings725.bin"/><Relationship Id="rId3" Type="http://schemas.openxmlformats.org/officeDocument/2006/relationships/printerSettings" Target="../printerSettings/printerSettings715.bin"/><Relationship Id="rId7" Type="http://schemas.openxmlformats.org/officeDocument/2006/relationships/printerSettings" Target="../printerSettings/printerSettings719.bin"/><Relationship Id="rId12" Type="http://schemas.openxmlformats.org/officeDocument/2006/relationships/printerSettings" Target="../printerSettings/printerSettings724.bin"/><Relationship Id="rId2" Type="http://schemas.openxmlformats.org/officeDocument/2006/relationships/printerSettings" Target="../printerSettings/printerSettings714.bin"/><Relationship Id="rId1" Type="http://schemas.openxmlformats.org/officeDocument/2006/relationships/printerSettings" Target="../printerSettings/printerSettings713.bin"/><Relationship Id="rId6" Type="http://schemas.openxmlformats.org/officeDocument/2006/relationships/printerSettings" Target="../printerSettings/printerSettings718.bin"/><Relationship Id="rId11" Type="http://schemas.openxmlformats.org/officeDocument/2006/relationships/printerSettings" Target="../printerSettings/printerSettings723.bin"/><Relationship Id="rId5" Type="http://schemas.openxmlformats.org/officeDocument/2006/relationships/printerSettings" Target="../printerSettings/printerSettings717.bin"/><Relationship Id="rId10" Type="http://schemas.openxmlformats.org/officeDocument/2006/relationships/printerSettings" Target="../printerSettings/printerSettings722.bin"/><Relationship Id="rId4" Type="http://schemas.openxmlformats.org/officeDocument/2006/relationships/printerSettings" Target="../printerSettings/printerSettings716.bin"/><Relationship Id="rId9" Type="http://schemas.openxmlformats.org/officeDocument/2006/relationships/printerSettings" Target="../printerSettings/printerSettings721.bin"/><Relationship Id="rId1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738.bin"/><Relationship Id="rId18" Type="http://schemas.openxmlformats.org/officeDocument/2006/relationships/printerSettings" Target="../printerSettings/printerSettings743.bin"/><Relationship Id="rId26" Type="http://schemas.openxmlformats.org/officeDocument/2006/relationships/printerSettings" Target="../printerSettings/printerSettings751.bin"/><Relationship Id="rId3" Type="http://schemas.openxmlformats.org/officeDocument/2006/relationships/printerSettings" Target="../printerSettings/printerSettings728.bin"/><Relationship Id="rId21" Type="http://schemas.openxmlformats.org/officeDocument/2006/relationships/printerSettings" Target="../printerSettings/printerSettings746.bin"/><Relationship Id="rId7" Type="http://schemas.openxmlformats.org/officeDocument/2006/relationships/printerSettings" Target="../printerSettings/printerSettings732.bin"/><Relationship Id="rId12" Type="http://schemas.openxmlformats.org/officeDocument/2006/relationships/printerSettings" Target="../printerSettings/printerSettings737.bin"/><Relationship Id="rId17" Type="http://schemas.openxmlformats.org/officeDocument/2006/relationships/printerSettings" Target="../printerSettings/printerSettings742.bin"/><Relationship Id="rId25" Type="http://schemas.openxmlformats.org/officeDocument/2006/relationships/printerSettings" Target="../printerSettings/printerSettings750.bin"/><Relationship Id="rId33" Type="http://schemas.openxmlformats.org/officeDocument/2006/relationships/drawing" Target="../drawings/drawing22.xml"/><Relationship Id="rId2" Type="http://schemas.openxmlformats.org/officeDocument/2006/relationships/printerSettings" Target="../printerSettings/printerSettings727.bin"/><Relationship Id="rId16" Type="http://schemas.openxmlformats.org/officeDocument/2006/relationships/printerSettings" Target="../printerSettings/printerSettings741.bin"/><Relationship Id="rId20" Type="http://schemas.openxmlformats.org/officeDocument/2006/relationships/printerSettings" Target="../printerSettings/printerSettings745.bin"/><Relationship Id="rId29" Type="http://schemas.openxmlformats.org/officeDocument/2006/relationships/printerSettings" Target="../printerSettings/printerSettings754.bin"/><Relationship Id="rId1" Type="http://schemas.openxmlformats.org/officeDocument/2006/relationships/printerSettings" Target="../printerSettings/printerSettings726.bin"/><Relationship Id="rId6" Type="http://schemas.openxmlformats.org/officeDocument/2006/relationships/printerSettings" Target="../printerSettings/printerSettings731.bin"/><Relationship Id="rId11" Type="http://schemas.openxmlformats.org/officeDocument/2006/relationships/printerSettings" Target="../printerSettings/printerSettings736.bin"/><Relationship Id="rId24" Type="http://schemas.openxmlformats.org/officeDocument/2006/relationships/printerSettings" Target="../printerSettings/printerSettings749.bin"/><Relationship Id="rId32" Type="http://schemas.openxmlformats.org/officeDocument/2006/relationships/printerSettings" Target="../printerSettings/printerSettings757.bin"/><Relationship Id="rId5" Type="http://schemas.openxmlformats.org/officeDocument/2006/relationships/printerSettings" Target="../printerSettings/printerSettings730.bin"/><Relationship Id="rId15" Type="http://schemas.openxmlformats.org/officeDocument/2006/relationships/printerSettings" Target="../printerSettings/printerSettings740.bin"/><Relationship Id="rId23" Type="http://schemas.openxmlformats.org/officeDocument/2006/relationships/printerSettings" Target="../printerSettings/printerSettings748.bin"/><Relationship Id="rId28" Type="http://schemas.openxmlformats.org/officeDocument/2006/relationships/printerSettings" Target="../printerSettings/printerSettings753.bin"/><Relationship Id="rId10" Type="http://schemas.openxmlformats.org/officeDocument/2006/relationships/printerSettings" Target="../printerSettings/printerSettings735.bin"/><Relationship Id="rId19" Type="http://schemas.openxmlformats.org/officeDocument/2006/relationships/printerSettings" Target="../printerSettings/printerSettings744.bin"/><Relationship Id="rId31" Type="http://schemas.openxmlformats.org/officeDocument/2006/relationships/printerSettings" Target="../printerSettings/printerSettings756.bin"/><Relationship Id="rId4" Type="http://schemas.openxmlformats.org/officeDocument/2006/relationships/printerSettings" Target="../printerSettings/printerSettings729.bin"/><Relationship Id="rId9" Type="http://schemas.openxmlformats.org/officeDocument/2006/relationships/printerSettings" Target="../printerSettings/printerSettings734.bin"/><Relationship Id="rId14" Type="http://schemas.openxmlformats.org/officeDocument/2006/relationships/printerSettings" Target="../printerSettings/printerSettings739.bin"/><Relationship Id="rId22" Type="http://schemas.openxmlformats.org/officeDocument/2006/relationships/printerSettings" Target="../printerSettings/printerSettings747.bin"/><Relationship Id="rId27" Type="http://schemas.openxmlformats.org/officeDocument/2006/relationships/printerSettings" Target="../printerSettings/printerSettings752.bin"/><Relationship Id="rId30" Type="http://schemas.openxmlformats.org/officeDocument/2006/relationships/printerSettings" Target="../printerSettings/printerSettings755.bin"/><Relationship Id="rId8" Type="http://schemas.openxmlformats.org/officeDocument/2006/relationships/printerSettings" Target="../printerSettings/printerSettings733.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65.bin"/><Relationship Id="rId13" Type="http://schemas.openxmlformats.org/officeDocument/2006/relationships/printerSettings" Target="../printerSettings/printerSettings770.bin"/><Relationship Id="rId18" Type="http://schemas.openxmlformats.org/officeDocument/2006/relationships/printerSettings" Target="../printerSettings/printerSettings775.bin"/><Relationship Id="rId3" Type="http://schemas.openxmlformats.org/officeDocument/2006/relationships/printerSettings" Target="../printerSettings/printerSettings760.bin"/><Relationship Id="rId21" Type="http://schemas.openxmlformats.org/officeDocument/2006/relationships/printerSettings" Target="../printerSettings/printerSettings778.bin"/><Relationship Id="rId7" Type="http://schemas.openxmlformats.org/officeDocument/2006/relationships/printerSettings" Target="../printerSettings/printerSettings764.bin"/><Relationship Id="rId12" Type="http://schemas.openxmlformats.org/officeDocument/2006/relationships/printerSettings" Target="../printerSettings/printerSettings769.bin"/><Relationship Id="rId17" Type="http://schemas.openxmlformats.org/officeDocument/2006/relationships/printerSettings" Target="../printerSettings/printerSettings774.bin"/><Relationship Id="rId2" Type="http://schemas.openxmlformats.org/officeDocument/2006/relationships/printerSettings" Target="../printerSettings/printerSettings759.bin"/><Relationship Id="rId16" Type="http://schemas.openxmlformats.org/officeDocument/2006/relationships/printerSettings" Target="../printerSettings/printerSettings773.bin"/><Relationship Id="rId20" Type="http://schemas.openxmlformats.org/officeDocument/2006/relationships/printerSettings" Target="../printerSettings/printerSettings777.bin"/><Relationship Id="rId1" Type="http://schemas.openxmlformats.org/officeDocument/2006/relationships/printerSettings" Target="../printerSettings/printerSettings758.bin"/><Relationship Id="rId6" Type="http://schemas.openxmlformats.org/officeDocument/2006/relationships/printerSettings" Target="../printerSettings/printerSettings763.bin"/><Relationship Id="rId11" Type="http://schemas.openxmlformats.org/officeDocument/2006/relationships/printerSettings" Target="../printerSettings/printerSettings768.bin"/><Relationship Id="rId24" Type="http://schemas.openxmlformats.org/officeDocument/2006/relationships/drawing" Target="../drawings/drawing23.xml"/><Relationship Id="rId5" Type="http://schemas.openxmlformats.org/officeDocument/2006/relationships/printerSettings" Target="../printerSettings/printerSettings762.bin"/><Relationship Id="rId15" Type="http://schemas.openxmlformats.org/officeDocument/2006/relationships/printerSettings" Target="../printerSettings/printerSettings772.bin"/><Relationship Id="rId23" Type="http://schemas.openxmlformats.org/officeDocument/2006/relationships/printerSettings" Target="../printerSettings/printerSettings780.bin"/><Relationship Id="rId10" Type="http://schemas.openxmlformats.org/officeDocument/2006/relationships/printerSettings" Target="../printerSettings/printerSettings767.bin"/><Relationship Id="rId19" Type="http://schemas.openxmlformats.org/officeDocument/2006/relationships/printerSettings" Target="../printerSettings/printerSettings776.bin"/><Relationship Id="rId4" Type="http://schemas.openxmlformats.org/officeDocument/2006/relationships/printerSettings" Target="../printerSettings/printerSettings761.bin"/><Relationship Id="rId9" Type="http://schemas.openxmlformats.org/officeDocument/2006/relationships/printerSettings" Target="../printerSettings/printerSettings766.bin"/><Relationship Id="rId14" Type="http://schemas.openxmlformats.org/officeDocument/2006/relationships/printerSettings" Target="../printerSettings/printerSettings771.bin"/><Relationship Id="rId22" Type="http://schemas.openxmlformats.org/officeDocument/2006/relationships/printerSettings" Target="../printerSettings/printerSettings779.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83.bin"/><Relationship Id="rId2" Type="http://schemas.openxmlformats.org/officeDocument/2006/relationships/printerSettings" Target="../printerSettings/printerSettings782.bin"/><Relationship Id="rId1" Type="http://schemas.openxmlformats.org/officeDocument/2006/relationships/printerSettings" Target="../printerSettings/printerSettings781.bin"/><Relationship Id="rId6" Type="http://schemas.openxmlformats.org/officeDocument/2006/relationships/drawing" Target="../drawings/drawing24.xml"/><Relationship Id="rId5" Type="http://schemas.openxmlformats.org/officeDocument/2006/relationships/printerSettings" Target="../printerSettings/printerSettings785.bin"/><Relationship Id="rId4" Type="http://schemas.openxmlformats.org/officeDocument/2006/relationships/printerSettings" Target="../printerSettings/printerSettings784.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798.bin"/><Relationship Id="rId18" Type="http://schemas.openxmlformats.org/officeDocument/2006/relationships/printerSettings" Target="../printerSettings/printerSettings803.bin"/><Relationship Id="rId26" Type="http://schemas.openxmlformats.org/officeDocument/2006/relationships/printerSettings" Target="../printerSettings/printerSettings811.bin"/><Relationship Id="rId39" Type="http://schemas.openxmlformats.org/officeDocument/2006/relationships/drawing" Target="../drawings/drawing25.xml"/><Relationship Id="rId21" Type="http://schemas.openxmlformats.org/officeDocument/2006/relationships/printerSettings" Target="../printerSettings/printerSettings806.bin"/><Relationship Id="rId34" Type="http://schemas.openxmlformats.org/officeDocument/2006/relationships/printerSettings" Target="../printerSettings/printerSettings819.bin"/><Relationship Id="rId7" Type="http://schemas.openxmlformats.org/officeDocument/2006/relationships/printerSettings" Target="../printerSettings/printerSettings792.bin"/><Relationship Id="rId12" Type="http://schemas.openxmlformats.org/officeDocument/2006/relationships/printerSettings" Target="../printerSettings/printerSettings797.bin"/><Relationship Id="rId17" Type="http://schemas.openxmlformats.org/officeDocument/2006/relationships/printerSettings" Target="../printerSettings/printerSettings802.bin"/><Relationship Id="rId25" Type="http://schemas.openxmlformats.org/officeDocument/2006/relationships/printerSettings" Target="../printerSettings/printerSettings810.bin"/><Relationship Id="rId33" Type="http://schemas.openxmlformats.org/officeDocument/2006/relationships/printerSettings" Target="../printerSettings/printerSettings818.bin"/><Relationship Id="rId38" Type="http://schemas.openxmlformats.org/officeDocument/2006/relationships/printerSettings" Target="../printerSettings/printerSettings823.bin"/><Relationship Id="rId2" Type="http://schemas.openxmlformats.org/officeDocument/2006/relationships/printerSettings" Target="../printerSettings/printerSettings787.bin"/><Relationship Id="rId16" Type="http://schemas.openxmlformats.org/officeDocument/2006/relationships/printerSettings" Target="../printerSettings/printerSettings801.bin"/><Relationship Id="rId20" Type="http://schemas.openxmlformats.org/officeDocument/2006/relationships/printerSettings" Target="../printerSettings/printerSettings805.bin"/><Relationship Id="rId29" Type="http://schemas.openxmlformats.org/officeDocument/2006/relationships/printerSettings" Target="../printerSettings/printerSettings814.bin"/><Relationship Id="rId1" Type="http://schemas.openxmlformats.org/officeDocument/2006/relationships/printerSettings" Target="../printerSettings/printerSettings786.bin"/><Relationship Id="rId6" Type="http://schemas.openxmlformats.org/officeDocument/2006/relationships/printerSettings" Target="../printerSettings/printerSettings791.bin"/><Relationship Id="rId11" Type="http://schemas.openxmlformats.org/officeDocument/2006/relationships/printerSettings" Target="../printerSettings/printerSettings796.bin"/><Relationship Id="rId24" Type="http://schemas.openxmlformats.org/officeDocument/2006/relationships/printerSettings" Target="../printerSettings/printerSettings809.bin"/><Relationship Id="rId32" Type="http://schemas.openxmlformats.org/officeDocument/2006/relationships/printerSettings" Target="../printerSettings/printerSettings817.bin"/><Relationship Id="rId37" Type="http://schemas.openxmlformats.org/officeDocument/2006/relationships/printerSettings" Target="../printerSettings/printerSettings822.bin"/><Relationship Id="rId5" Type="http://schemas.openxmlformats.org/officeDocument/2006/relationships/printerSettings" Target="../printerSettings/printerSettings790.bin"/><Relationship Id="rId15" Type="http://schemas.openxmlformats.org/officeDocument/2006/relationships/printerSettings" Target="../printerSettings/printerSettings800.bin"/><Relationship Id="rId23" Type="http://schemas.openxmlformats.org/officeDocument/2006/relationships/printerSettings" Target="../printerSettings/printerSettings808.bin"/><Relationship Id="rId28" Type="http://schemas.openxmlformats.org/officeDocument/2006/relationships/printerSettings" Target="../printerSettings/printerSettings813.bin"/><Relationship Id="rId36" Type="http://schemas.openxmlformats.org/officeDocument/2006/relationships/printerSettings" Target="../printerSettings/printerSettings821.bin"/><Relationship Id="rId10" Type="http://schemas.openxmlformats.org/officeDocument/2006/relationships/printerSettings" Target="../printerSettings/printerSettings795.bin"/><Relationship Id="rId19" Type="http://schemas.openxmlformats.org/officeDocument/2006/relationships/printerSettings" Target="../printerSettings/printerSettings804.bin"/><Relationship Id="rId31" Type="http://schemas.openxmlformats.org/officeDocument/2006/relationships/printerSettings" Target="../printerSettings/printerSettings816.bin"/><Relationship Id="rId4" Type="http://schemas.openxmlformats.org/officeDocument/2006/relationships/printerSettings" Target="../printerSettings/printerSettings789.bin"/><Relationship Id="rId9" Type="http://schemas.openxmlformats.org/officeDocument/2006/relationships/printerSettings" Target="../printerSettings/printerSettings794.bin"/><Relationship Id="rId14" Type="http://schemas.openxmlformats.org/officeDocument/2006/relationships/printerSettings" Target="../printerSettings/printerSettings799.bin"/><Relationship Id="rId22" Type="http://schemas.openxmlformats.org/officeDocument/2006/relationships/printerSettings" Target="../printerSettings/printerSettings807.bin"/><Relationship Id="rId27" Type="http://schemas.openxmlformats.org/officeDocument/2006/relationships/printerSettings" Target="../printerSettings/printerSettings812.bin"/><Relationship Id="rId30" Type="http://schemas.openxmlformats.org/officeDocument/2006/relationships/printerSettings" Target="../printerSettings/printerSettings815.bin"/><Relationship Id="rId35" Type="http://schemas.openxmlformats.org/officeDocument/2006/relationships/printerSettings" Target="../printerSettings/printerSettings820.bin"/><Relationship Id="rId8" Type="http://schemas.openxmlformats.org/officeDocument/2006/relationships/printerSettings" Target="../printerSettings/printerSettings793.bin"/><Relationship Id="rId3" Type="http://schemas.openxmlformats.org/officeDocument/2006/relationships/printerSettings" Target="../printerSettings/printerSettings788.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836.bin"/><Relationship Id="rId18" Type="http://schemas.openxmlformats.org/officeDocument/2006/relationships/printerSettings" Target="../printerSettings/printerSettings841.bin"/><Relationship Id="rId26" Type="http://schemas.openxmlformats.org/officeDocument/2006/relationships/printerSettings" Target="../printerSettings/printerSettings849.bin"/><Relationship Id="rId3" Type="http://schemas.openxmlformats.org/officeDocument/2006/relationships/printerSettings" Target="../printerSettings/printerSettings826.bin"/><Relationship Id="rId21" Type="http://schemas.openxmlformats.org/officeDocument/2006/relationships/printerSettings" Target="../printerSettings/printerSettings844.bin"/><Relationship Id="rId34" Type="http://schemas.openxmlformats.org/officeDocument/2006/relationships/printerSettings" Target="../printerSettings/printerSettings857.bin"/><Relationship Id="rId7" Type="http://schemas.openxmlformats.org/officeDocument/2006/relationships/printerSettings" Target="../printerSettings/printerSettings830.bin"/><Relationship Id="rId12" Type="http://schemas.openxmlformats.org/officeDocument/2006/relationships/printerSettings" Target="../printerSettings/printerSettings835.bin"/><Relationship Id="rId17" Type="http://schemas.openxmlformats.org/officeDocument/2006/relationships/printerSettings" Target="../printerSettings/printerSettings840.bin"/><Relationship Id="rId25" Type="http://schemas.openxmlformats.org/officeDocument/2006/relationships/printerSettings" Target="../printerSettings/printerSettings848.bin"/><Relationship Id="rId33" Type="http://schemas.openxmlformats.org/officeDocument/2006/relationships/printerSettings" Target="../printerSettings/printerSettings856.bin"/><Relationship Id="rId2" Type="http://schemas.openxmlformats.org/officeDocument/2006/relationships/printerSettings" Target="../printerSettings/printerSettings825.bin"/><Relationship Id="rId16" Type="http://schemas.openxmlformats.org/officeDocument/2006/relationships/printerSettings" Target="../printerSettings/printerSettings839.bin"/><Relationship Id="rId20" Type="http://schemas.openxmlformats.org/officeDocument/2006/relationships/printerSettings" Target="../printerSettings/printerSettings843.bin"/><Relationship Id="rId29" Type="http://schemas.openxmlformats.org/officeDocument/2006/relationships/printerSettings" Target="../printerSettings/printerSettings852.bin"/><Relationship Id="rId1" Type="http://schemas.openxmlformats.org/officeDocument/2006/relationships/printerSettings" Target="../printerSettings/printerSettings824.bin"/><Relationship Id="rId6" Type="http://schemas.openxmlformats.org/officeDocument/2006/relationships/printerSettings" Target="../printerSettings/printerSettings829.bin"/><Relationship Id="rId11" Type="http://schemas.openxmlformats.org/officeDocument/2006/relationships/printerSettings" Target="../printerSettings/printerSettings834.bin"/><Relationship Id="rId24" Type="http://schemas.openxmlformats.org/officeDocument/2006/relationships/printerSettings" Target="../printerSettings/printerSettings847.bin"/><Relationship Id="rId32" Type="http://schemas.openxmlformats.org/officeDocument/2006/relationships/printerSettings" Target="../printerSettings/printerSettings855.bin"/><Relationship Id="rId5" Type="http://schemas.openxmlformats.org/officeDocument/2006/relationships/printerSettings" Target="../printerSettings/printerSettings828.bin"/><Relationship Id="rId15" Type="http://schemas.openxmlformats.org/officeDocument/2006/relationships/printerSettings" Target="../printerSettings/printerSettings838.bin"/><Relationship Id="rId23" Type="http://schemas.openxmlformats.org/officeDocument/2006/relationships/printerSettings" Target="../printerSettings/printerSettings846.bin"/><Relationship Id="rId28" Type="http://schemas.openxmlformats.org/officeDocument/2006/relationships/printerSettings" Target="../printerSettings/printerSettings851.bin"/><Relationship Id="rId10" Type="http://schemas.openxmlformats.org/officeDocument/2006/relationships/printerSettings" Target="../printerSettings/printerSettings833.bin"/><Relationship Id="rId19" Type="http://schemas.openxmlformats.org/officeDocument/2006/relationships/printerSettings" Target="../printerSettings/printerSettings842.bin"/><Relationship Id="rId31" Type="http://schemas.openxmlformats.org/officeDocument/2006/relationships/printerSettings" Target="../printerSettings/printerSettings854.bin"/><Relationship Id="rId4" Type="http://schemas.openxmlformats.org/officeDocument/2006/relationships/printerSettings" Target="../printerSettings/printerSettings827.bin"/><Relationship Id="rId9" Type="http://schemas.openxmlformats.org/officeDocument/2006/relationships/printerSettings" Target="../printerSettings/printerSettings832.bin"/><Relationship Id="rId14" Type="http://schemas.openxmlformats.org/officeDocument/2006/relationships/printerSettings" Target="../printerSettings/printerSettings837.bin"/><Relationship Id="rId22" Type="http://schemas.openxmlformats.org/officeDocument/2006/relationships/printerSettings" Target="../printerSettings/printerSettings845.bin"/><Relationship Id="rId27" Type="http://schemas.openxmlformats.org/officeDocument/2006/relationships/printerSettings" Target="../printerSettings/printerSettings850.bin"/><Relationship Id="rId30" Type="http://schemas.openxmlformats.org/officeDocument/2006/relationships/printerSettings" Target="../printerSettings/printerSettings853.bin"/><Relationship Id="rId35" Type="http://schemas.openxmlformats.org/officeDocument/2006/relationships/drawing" Target="../drawings/drawing26.xml"/><Relationship Id="rId8" Type="http://schemas.openxmlformats.org/officeDocument/2006/relationships/printerSettings" Target="../printerSettings/printerSettings831.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870.bin"/><Relationship Id="rId18" Type="http://schemas.openxmlformats.org/officeDocument/2006/relationships/printerSettings" Target="../printerSettings/printerSettings875.bin"/><Relationship Id="rId26" Type="http://schemas.openxmlformats.org/officeDocument/2006/relationships/printerSettings" Target="../printerSettings/printerSettings883.bin"/><Relationship Id="rId3" Type="http://schemas.openxmlformats.org/officeDocument/2006/relationships/printerSettings" Target="../printerSettings/printerSettings860.bin"/><Relationship Id="rId21" Type="http://schemas.openxmlformats.org/officeDocument/2006/relationships/printerSettings" Target="../printerSettings/printerSettings878.bin"/><Relationship Id="rId34" Type="http://schemas.openxmlformats.org/officeDocument/2006/relationships/printerSettings" Target="../printerSettings/printerSettings891.bin"/><Relationship Id="rId7" Type="http://schemas.openxmlformats.org/officeDocument/2006/relationships/printerSettings" Target="../printerSettings/printerSettings864.bin"/><Relationship Id="rId12" Type="http://schemas.openxmlformats.org/officeDocument/2006/relationships/printerSettings" Target="../printerSettings/printerSettings869.bin"/><Relationship Id="rId17" Type="http://schemas.openxmlformats.org/officeDocument/2006/relationships/printerSettings" Target="../printerSettings/printerSettings874.bin"/><Relationship Id="rId25" Type="http://schemas.openxmlformats.org/officeDocument/2006/relationships/printerSettings" Target="../printerSettings/printerSettings882.bin"/><Relationship Id="rId33" Type="http://schemas.openxmlformats.org/officeDocument/2006/relationships/printerSettings" Target="../printerSettings/printerSettings890.bin"/><Relationship Id="rId2" Type="http://schemas.openxmlformats.org/officeDocument/2006/relationships/printerSettings" Target="../printerSettings/printerSettings859.bin"/><Relationship Id="rId16" Type="http://schemas.openxmlformats.org/officeDocument/2006/relationships/printerSettings" Target="../printerSettings/printerSettings873.bin"/><Relationship Id="rId20" Type="http://schemas.openxmlformats.org/officeDocument/2006/relationships/printerSettings" Target="../printerSettings/printerSettings877.bin"/><Relationship Id="rId29" Type="http://schemas.openxmlformats.org/officeDocument/2006/relationships/printerSettings" Target="../printerSettings/printerSettings886.bin"/><Relationship Id="rId1" Type="http://schemas.openxmlformats.org/officeDocument/2006/relationships/printerSettings" Target="../printerSettings/printerSettings858.bin"/><Relationship Id="rId6" Type="http://schemas.openxmlformats.org/officeDocument/2006/relationships/printerSettings" Target="../printerSettings/printerSettings863.bin"/><Relationship Id="rId11" Type="http://schemas.openxmlformats.org/officeDocument/2006/relationships/printerSettings" Target="../printerSettings/printerSettings868.bin"/><Relationship Id="rId24" Type="http://schemas.openxmlformats.org/officeDocument/2006/relationships/printerSettings" Target="../printerSettings/printerSettings881.bin"/><Relationship Id="rId32" Type="http://schemas.openxmlformats.org/officeDocument/2006/relationships/printerSettings" Target="../printerSettings/printerSettings889.bin"/><Relationship Id="rId5" Type="http://schemas.openxmlformats.org/officeDocument/2006/relationships/printerSettings" Target="../printerSettings/printerSettings862.bin"/><Relationship Id="rId15" Type="http://schemas.openxmlformats.org/officeDocument/2006/relationships/printerSettings" Target="../printerSettings/printerSettings872.bin"/><Relationship Id="rId23" Type="http://schemas.openxmlformats.org/officeDocument/2006/relationships/printerSettings" Target="../printerSettings/printerSettings880.bin"/><Relationship Id="rId28" Type="http://schemas.openxmlformats.org/officeDocument/2006/relationships/printerSettings" Target="../printerSettings/printerSettings885.bin"/><Relationship Id="rId10" Type="http://schemas.openxmlformats.org/officeDocument/2006/relationships/printerSettings" Target="../printerSettings/printerSettings867.bin"/><Relationship Id="rId19" Type="http://schemas.openxmlformats.org/officeDocument/2006/relationships/printerSettings" Target="../printerSettings/printerSettings876.bin"/><Relationship Id="rId31" Type="http://schemas.openxmlformats.org/officeDocument/2006/relationships/printerSettings" Target="../printerSettings/printerSettings888.bin"/><Relationship Id="rId4" Type="http://schemas.openxmlformats.org/officeDocument/2006/relationships/printerSettings" Target="../printerSettings/printerSettings861.bin"/><Relationship Id="rId9" Type="http://schemas.openxmlformats.org/officeDocument/2006/relationships/printerSettings" Target="../printerSettings/printerSettings866.bin"/><Relationship Id="rId14" Type="http://schemas.openxmlformats.org/officeDocument/2006/relationships/printerSettings" Target="../printerSettings/printerSettings871.bin"/><Relationship Id="rId22" Type="http://schemas.openxmlformats.org/officeDocument/2006/relationships/printerSettings" Target="../printerSettings/printerSettings879.bin"/><Relationship Id="rId27" Type="http://schemas.openxmlformats.org/officeDocument/2006/relationships/printerSettings" Target="../printerSettings/printerSettings884.bin"/><Relationship Id="rId30" Type="http://schemas.openxmlformats.org/officeDocument/2006/relationships/printerSettings" Target="../printerSettings/printerSettings887.bin"/><Relationship Id="rId8" Type="http://schemas.openxmlformats.org/officeDocument/2006/relationships/printerSettings" Target="../printerSettings/printerSettings86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84.bin"/><Relationship Id="rId13" Type="http://schemas.openxmlformats.org/officeDocument/2006/relationships/printerSettings" Target="../printerSettings/printerSettings89.bin"/><Relationship Id="rId18" Type="http://schemas.openxmlformats.org/officeDocument/2006/relationships/drawing" Target="../drawings/drawing2.xml"/><Relationship Id="rId3" Type="http://schemas.openxmlformats.org/officeDocument/2006/relationships/printerSettings" Target="../printerSettings/printerSettings79.bin"/><Relationship Id="rId7" Type="http://schemas.openxmlformats.org/officeDocument/2006/relationships/printerSettings" Target="../printerSettings/printerSettings83.bin"/><Relationship Id="rId12" Type="http://schemas.openxmlformats.org/officeDocument/2006/relationships/printerSettings" Target="../printerSettings/printerSettings88.bin"/><Relationship Id="rId17" Type="http://schemas.openxmlformats.org/officeDocument/2006/relationships/printerSettings" Target="../printerSettings/printerSettings93.bin"/><Relationship Id="rId2" Type="http://schemas.openxmlformats.org/officeDocument/2006/relationships/printerSettings" Target="../printerSettings/printerSettings78.bin"/><Relationship Id="rId16" Type="http://schemas.openxmlformats.org/officeDocument/2006/relationships/printerSettings" Target="../printerSettings/printerSettings92.bin"/><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11" Type="http://schemas.openxmlformats.org/officeDocument/2006/relationships/printerSettings" Target="../printerSettings/printerSettings87.bin"/><Relationship Id="rId5" Type="http://schemas.openxmlformats.org/officeDocument/2006/relationships/printerSettings" Target="../printerSettings/printerSettings81.bin"/><Relationship Id="rId15" Type="http://schemas.openxmlformats.org/officeDocument/2006/relationships/printerSettings" Target="../printerSettings/printerSettings91.bin"/><Relationship Id="rId10" Type="http://schemas.openxmlformats.org/officeDocument/2006/relationships/printerSettings" Target="../printerSettings/printerSettings86.bin"/><Relationship Id="rId4" Type="http://schemas.openxmlformats.org/officeDocument/2006/relationships/printerSettings" Target="../printerSettings/printerSettings80.bin"/><Relationship Id="rId9" Type="http://schemas.openxmlformats.org/officeDocument/2006/relationships/printerSettings" Target="../printerSettings/printerSettings85.bin"/><Relationship Id="rId14" Type="http://schemas.openxmlformats.org/officeDocument/2006/relationships/printerSettings" Target="../printerSettings/printerSettings90.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06.bin"/><Relationship Id="rId18" Type="http://schemas.openxmlformats.org/officeDocument/2006/relationships/printerSettings" Target="../printerSettings/printerSettings111.bin"/><Relationship Id="rId26" Type="http://schemas.openxmlformats.org/officeDocument/2006/relationships/printerSettings" Target="../printerSettings/printerSettings119.bin"/><Relationship Id="rId39" Type="http://schemas.openxmlformats.org/officeDocument/2006/relationships/drawing" Target="../drawings/drawing3.xml"/><Relationship Id="rId21" Type="http://schemas.openxmlformats.org/officeDocument/2006/relationships/printerSettings" Target="../printerSettings/printerSettings114.bin"/><Relationship Id="rId34" Type="http://schemas.openxmlformats.org/officeDocument/2006/relationships/printerSettings" Target="../printerSettings/printerSettings127.bin"/><Relationship Id="rId7" Type="http://schemas.openxmlformats.org/officeDocument/2006/relationships/printerSettings" Target="../printerSettings/printerSettings100.bin"/><Relationship Id="rId12" Type="http://schemas.openxmlformats.org/officeDocument/2006/relationships/printerSettings" Target="../printerSettings/printerSettings105.bin"/><Relationship Id="rId17" Type="http://schemas.openxmlformats.org/officeDocument/2006/relationships/printerSettings" Target="../printerSettings/printerSettings110.bin"/><Relationship Id="rId25" Type="http://schemas.openxmlformats.org/officeDocument/2006/relationships/printerSettings" Target="../printerSettings/printerSettings118.bin"/><Relationship Id="rId33" Type="http://schemas.openxmlformats.org/officeDocument/2006/relationships/printerSettings" Target="../printerSettings/printerSettings126.bin"/><Relationship Id="rId38" Type="http://schemas.openxmlformats.org/officeDocument/2006/relationships/printerSettings" Target="../printerSettings/printerSettings131.bin"/><Relationship Id="rId2" Type="http://schemas.openxmlformats.org/officeDocument/2006/relationships/printerSettings" Target="../printerSettings/printerSettings95.bin"/><Relationship Id="rId16" Type="http://schemas.openxmlformats.org/officeDocument/2006/relationships/printerSettings" Target="../printerSettings/printerSettings109.bin"/><Relationship Id="rId20" Type="http://schemas.openxmlformats.org/officeDocument/2006/relationships/printerSettings" Target="../printerSettings/printerSettings113.bin"/><Relationship Id="rId29" Type="http://schemas.openxmlformats.org/officeDocument/2006/relationships/printerSettings" Target="../printerSettings/printerSettings122.bin"/><Relationship Id="rId1" Type="http://schemas.openxmlformats.org/officeDocument/2006/relationships/printerSettings" Target="../printerSettings/printerSettings94.bin"/><Relationship Id="rId6" Type="http://schemas.openxmlformats.org/officeDocument/2006/relationships/printerSettings" Target="../printerSettings/printerSettings99.bin"/><Relationship Id="rId11" Type="http://schemas.openxmlformats.org/officeDocument/2006/relationships/printerSettings" Target="../printerSettings/printerSettings104.bin"/><Relationship Id="rId24" Type="http://schemas.openxmlformats.org/officeDocument/2006/relationships/printerSettings" Target="../printerSettings/printerSettings117.bin"/><Relationship Id="rId32" Type="http://schemas.openxmlformats.org/officeDocument/2006/relationships/printerSettings" Target="../printerSettings/printerSettings125.bin"/><Relationship Id="rId37" Type="http://schemas.openxmlformats.org/officeDocument/2006/relationships/printerSettings" Target="../printerSettings/printerSettings130.bin"/><Relationship Id="rId5" Type="http://schemas.openxmlformats.org/officeDocument/2006/relationships/printerSettings" Target="../printerSettings/printerSettings98.bin"/><Relationship Id="rId15" Type="http://schemas.openxmlformats.org/officeDocument/2006/relationships/printerSettings" Target="../printerSettings/printerSettings108.bin"/><Relationship Id="rId23" Type="http://schemas.openxmlformats.org/officeDocument/2006/relationships/printerSettings" Target="../printerSettings/printerSettings116.bin"/><Relationship Id="rId28" Type="http://schemas.openxmlformats.org/officeDocument/2006/relationships/printerSettings" Target="../printerSettings/printerSettings121.bin"/><Relationship Id="rId36" Type="http://schemas.openxmlformats.org/officeDocument/2006/relationships/printerSettings" Target="../printerSettings/printerSettings129.bin"/><Relationship Id="rId10" Type="http://schemas.openxmlformats.org/officeDocument/2006/relationships/printerSettings" Target="../printerSettings/printerSettings103.bin"/><Relationship Id="rId19" Type="http://schemas.openxmlformats.org/officeDocument/2006/relationships/printerSettings" Target="../printerSettings/printerSettings112.bin"/><Relationship Id="rId31" Type="http://schemas.openxmlformats.org/officeDocument/2006/relationships/printerSettings" Target="../printerSettings/printerSettings124.bin"/><Relationship Id="rId4" Type="http://schemas.openxmlformats.org/officeDocument/2006/relationships/printerSettings" Target="../printerSettings/printerSettings97.bin"/><Relationship Id="rId9" Type="http://schemas.openxmlformats.org/officeDocument/2006/relationships/printerSettings" Target="../printerSettings/printerSettings102.bin"/><Relationship Id="rId14" Type="http://schemas.openxmlformats.org/officeDocument/2006/relationships/printerSettings" Target="../printerSettings/printerSettings107.bin"/><Relationship Id="rId22" Type="http://schemas.openxmlformats.org/officeDocument/2006/relationships/printerSettings" Target="../printerSettings/printerSettings115.bin"/><Relationship Id="rId27" Type="http://schemas.openxmlformats.org/officeDocument/2006/relationships/printerSettings" Target="../printerSettings/printerSettings120.bin"/><Relationship Id="rId30" Type="http://schemas.openxmlformats.org/officeDocument/2006/relationships/printerSettings" Target="../printerSettings/printerSettings123.bin"/><Relationship Id="rId35" Type="http://schemas.openxmlformats.org/officeDocument/2006/relationships/printerSettings" Target="../printerSettings/printerSettings128.bin"/><Relationship Id="rId8" Type="http://schemas.openxmlformats.org/officeDocument/2006/relationships/printerSettings" Target="../printerSettings/printerSettings101.bin"/><Relationship Id="rId3" Type="http://schemas.openxmlformats.org/officeDocument/2006/relationships/printerSettings" Target="../printerSettings/printerSettings96.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8.xml"/><Relationship Id="rId21" Type="http://schemas.openxmlformats.org/officeDocument/2006/relationships/ctrlProp" Target="../ctrlProps/ctrlProp3.xml"/><Relationship Id="rId42" Type="http://schemas.openxmlformats.org/officeDocument/2006/relationships/ctrlProp" Target="../ctrlProps/ctrlProp24.xml"/><Relationship Id="rId47" Type="http://schemas.openxmlformats.org/officeDocument/2006/relationships/ctrlProp" Target="../ctrlProps/ctrlProp29.xml"/><Relationship Id="rId63" Type="http://schemas.openxmlformats.org/officeDocument/2006/relationships/ctrlProp" Target="../ctrlProps/ctrlProp45.xml"/><Relationship Id="rId68" Type="http://schemas.openxmlformats.org/officeDocument/2006/relationships/ctrlProp" Target="../ctrlProps/ctrlProp50.xml"/><Relationship Id="rId84" Type="http://schemas.openxmlformats.org/officeDocument/2006/relationships/ctrlProp" Target="../ctrlProps/ctrlProp66.xml"/><Relationship Id="rId89" Type="http://schemas.openxmlformats.org/officeDocument/2006/relationships/ctrlProp" Target="../ctrlProps/ctrlProp71.xml"/><Relationship Id="rId16" Type="http://schemas.openxmlformats.org/officeDocument/2006/relationships/printerSettings" Target="../printerSettings/printerSettings147.bin"/><Relationship Id="rId11" Type="http://schemas.openxmlformats.org/officeDocument/2006/relationships/printerSettings" Target="../printerSettings/printerSettings142.bin"/><Relationship Id="rId32" Type="http://schemas.openxmlformats.org/officeDocument/2006/relationships/ctrlProp" Target="../ctrlProps/ctrlProp14.xml"/><Relationship Id="rId37" Type="http://schemas.openxmlformats.org/officeDocument/2006/relationships/ctrlProp" Target="../ctrlProps/ctrlProp19.xml"/><Relationship Id="rId53" Type="http://schemas.openxmlformats.org/officeDocument/2006/relationships/ctrlProp" Target="../ctrlProps/ctrlProp35.xml"/><Relationship Id="rId58" Type="http://schemas.openxmlformats.org/officeDocument/2006/relationships/ctrlProp" Target="../ctrlProps/ctrlProp40.xml"/><Relationship Id="rId74" Type="http://schemas.openxmlformats.org/officeDocument/2006/relationships/ctrlProp" Target="../ctrlProps/ctrlProp56.xml"/><Relationship Id="rId79" Type="http://schemas.openxmlformats.org/officeDocument/2006/relationships/ctrlProp" Target="../ctrlProps/ctrlProp61.xml"/><Relationship Id="rId5" Type="http://schemas.openxmlformats.org/officeDocument/2006/relationships/printerSettings" Target="../printerSettings/printerSettings136.bin"/><Relationship Id="rId90" Type="http://schemas.openxmlformats.org/officeDocument/2006/relationships/ctrlProp" Target="../ctrlProps/ctrlProp72.xml"/><Relationship Id="rId14" Type="http://schemas.openxmlformats.org/officeDocument/2006/relationships/printerSettings" Target="../printerSettings/printerSettings145.bin"/><Relationship Id="rId22" Type="http://schemas.openxmlformats.org/officeDocument/2006/relationships/ctrlProp" Target="../ctrlProps/ctrlProp4.xml"/><Relationship Id="rId27" Type="http://schemas.openxmlformats.org/officeDocument/2006/relationships/ctrlProp" Target="../ctrlProps/ctrlProp9.xml"/><Relationship Id="rId30" Type="http://schemas.openxmlformats.org/officeDocument/2006/relationships/ctrlProp" Target="../ctrlProps/ctrlProp12.xml"/><Relationship Id="rId35" Type="http://schemas.openxmlformats.org/officeDocument/2006/relationships/ctrlProp" Target="../ctrlProps/ctrlProp17.xml"/><Relationship Id="rId43" Type="http://schemas.openxmlformats.org/officeDocument/2006/relationships/ctrlProp" Target="../ctrlProps/ctrlProp25.xml"/><Relationship Id="rId48" Type="http://schemas.openxmlformats.org/officeDocument/2006/relationships/ctrlProp" Target="../ctrlProps/ctrlProp30.xml"/><Relationship Id="rId56" Type="http://schemas.openxmlformats.org/officeDocument/2006/relationships/ctrlProp" Target="../ctrlProps/ctrlProp38.xml"/><Relationship Id="rId64" Type="http://schemas.openxmlformats.org/officeDocument/2006/relationships/ctrlProp" Target="../ctrlProps/ctrlProp46.xml"/><Relationship Id="rId69" Type="http://schemas.openxmlformats.org/officeDocument/2006/relationships/ctrlProp" Target="../ctrlProps/ctrlProp51.xml"/><Relationship Id="rId77" Type="http://schemas.openxmlformats.org/officeDocument/2006/relationships/ctrlProp" Target="../ctrlProps/ctrlProp59.xml"/><Relationship Id="rId8" Type="http://schemas.openxmlformats.org/officeDocument/2006/relationships/printerSettings" Target="../printerSettings/printerSettings139.bin"/><Relationship Id="rId51" Type="http://schemas.openxmlformats.org/officeDocument/2006/relationships/ctrlProp" Target="../ctrlProps/ctrlProp33.xml"/><Relationship Id="rId72" Type="http://schemas.openxmlformats.org/officeDocument/2006/relationships/ctrlProp" Target="../ctrlProps/ctrlProp54.xml"/><Relationship Id="rId80" Type="http://schemas.openxmlformats.org/officeDocument/2006/relationships/ctrlProp" Target="../ctrlProps/ctrlProp62.xml"/><Relationship Id="rId85" Type="http://schemas.openxmlformats.org/officeDocument/2006/relationships/ctrlProp" Target="../ctrlProps/ctrlProp67.xml"/><Relationship Id="rId3" Type="http://schemas.openxmlformats.org/officeDocument/2006/relationships/printerSettings" Target="../printerSettings/printerSettings134.bin"/><Relationship Id="rId12" Type="http://schemas.openxmlformats.org/officeDocument/2006/relationships/printerSettings" Target="../printerSettings/printerSettings143.bin"/><Relationship Id="rId17" Type="http://schemas.openxmlformats.org/officeDocument/2006/relationships/drawing" Target="../drawings/drawing4.xml"/><Relationship Id="rId25" Type="http://schemas.openxmlformats.org/officeDocument/2006/relationships/ctrlProp" Target="../ctrlProps/ctrlProp7.xml"/><Relationship Id="rId33" Type="http://schemas.openxmlformats.org/officeDocument/2006/relationships/ctrlProp" Target="../ctrlProps/ctrlProp15.xml"/><Relationship Id="rId38" Type="http://schemas.openxmlformats.org/officeDocument/2006/relationships/ctrlProp" Target="../ctrlProps/ctrlProp20.xml"/><Relationship Id="rId46" Type="http://schemas.openxmlformats.org/officeDocument/2006/relationships/ctrlProp" Target="../ctrlProps/ctrlProp28.xml"/><Relationship Id="rId59" Type="http://schemas.openxmlformats.org/officeDocument/2006/relationships/ctrlProp" Target="../ctrlProps/ctrlProp41.xml"/><Relationship Id="rId67" Type="http://schemas.openxmlformats.org/officeDocument/2006/relationships/ctrlProp" Target="../ctrlProps/ctrlProp49.xml"/><Relationship Id="rId20" Type="http://schemas.openxmlformats.org/officeDocument/2006/relationships/ctrlProp" Target="../ctrlProps/ctrlProp2.xml"/><Relationship Id="rId41" Type="http://schemas.openxmlformats.org/officeDocument/2006/relationships/ctrlProp" Target="../ctrlProps/ctrlProp23.xml"/><Relationship Id="rId54" Type="http://schemas.openxmlformats.org/officeDocument/2006/relationships/ctrlProp" Target="../ctrlProps/ctrlProp36.xml"/><Relationship Id="rId62" Type="http://schemas.openxmlformats.org/officeDocument/2006/relationships/ctrlProp" Target="../ctrlProps/ctrlProp44.xml"/><Relationship Id="rId70" Type="http://schemas.openxmlformats.org/officeDocument/2006/relationships/ctrlProp" Target="../ctrlProps/ctrlProp52.xml"/><Relationship Id="rId75" Type="http://schemas.openxmlformats.org/officeDocument/2006/relationships/ctrlProp" Target="../ctrlProps/ctrlProp57.xml"/><Relationship Id="rId83" Type="http://schemas.openxmlformats.org/officeDocument/2006/relationships/ctrlProp" Target="../ctrlProps/ctrlProp65.xml"/><Relationship Id="rId88" Type="http://schemas.openxmlformats.org/officeDocument/2006/relationships/ctrlProp" Target="../ctrlProps/ctrlProp70.xml"/><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15" Type="http://schemas.openxmlformats.org/officeDocument/2006/relationships/printerSettings" Target="../printerSettings/printerSettings146.bin"/><Relationship Id="rId23" Type="http://schemas.openxmlformats.org/officeDocument/2006/relationships/ctrlProp" Target="../ctrlProps/ctrlProp5.xml"/><Relationship Id="rId28" Type="http://schemas.openxmlformats.org/officeDocument/2006/relationships/ctrlProp" Target="../ctrlProps/ctrlProp10.xml"/><Relationship Id="rId36" Type="http://schemas.openxmlformats.org/officeDocument/2006/relationships/ctrlProp" Target="../ctrlProps/ctrlProp18.xml"/><Relationship Id="rId49" Type="http://schemas.openxmlformats.org/officeDocument/2006/relationships/ctrlProp" Target="../ctrlProps/ctrlProp31.xml"/><Relationship Id="rId57" Type="http://schemas.openxmlformats.org/officeDocument/2006/relationships/ctrlProp" Target="../ctrlProps/ctrlProp39.xml"/><Relationship Id="rId10" Type="http://schemas.openxmlformats.org/officeDocument/2006/relationships/printerSettings" Target="../printerSettings/printerSettings141.bin"/><Relationship Id="rId31" Type="http://schemas.openxmlformats.org/officeDocument/2006/relationships/ctrlProp" Target="../ctrlProps/ctrlProp13.xml"/><Relationship Id="rId44" Type="http://schemas.openxmlformats.org/officeDocument/2006/relationships/ctrlProp" Target="../ctrlProps/ctrlProp26.xml"/><Relationship Id="rId52" Type="http://schemas.openxmlformats.org/officeDocument/2006/relationships/ctrlProp" Target="../ctrlProps/ctrlProp34.xml"/><Relationship Id="rId60" Type="http://schemas.openxmlformats.org/officeDocument/2006/relationships/ctrlProp" Target="../ctrlProps/ctrlProp42.xml"/><Relationship Id="rId65" Type="http://schemas.openxmlformats.org/officeDocument/2006/relationships/ctrlProp" Target="../ctrlProps/ctrlProp47.xml"/><Relationship Id="rId73" Type="http://schemas.openxmlformats.org/officeDocument/2006/relationships/ctrlProp" Target="../ctrlProps/ctrlProp55.xml"/><Relationship Id="rId78" Type="http://schemas.openxmlformats.org/officeDocument/2006/relationships/ctrlProp" Target="../ctrlProps/ctrlProp60.xml"/><Relationship Id="rId81" Type="http://schemas.openxmlformats.org/officeDocument/2006/relationships/ctrlProp" Target="../ctrlProps/ctrlProp63.xml"/><Relationship Id="rId86" Type="http://schemas.openxmlformats.org/officeDocument/2006/relationships/ctrlProp" Target="../ctrlProps/ctrlProp68.xml"/><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 Id="rId13" Type="http://schemas.openxmlformats.org/officeDocument/2006/relationships/printerSettings" Target="../printerSettings/printerSettings144.bin"/><Relationship Id="rId18" Type="http://schemas.openxmlformats.org/officeDocument/2006/relationships/vmlDrawing" Target="../drawings/vmlDrawing1.vml"/><Relationship Id="rId39" Type="http://schemas.openxmlformats.org/officeDocument/2006/relationships/ctrlProp" Target="../ctrlProps/ctrlProp21.xml"/><Relationship Id="rId34" Type="http://schemas.openxmlformats.org/officeDocument/2006/relationships/ctrlProp" Target="../ctrlProps/ctrlProp16.xml"/><Relationship Id="rId50" Type="http://schemas.openxmlformats.org/officeDocument/2006/relationships/ctrlProp" Target="../ctrlProps/ctrlProp32.xml"/><Relationship Id="rId55" Type="http://schemas.openxmlformats.org/officeDocument/2006/relationships/ctrlProp" Target="../ctrlProps/ctrlProp37.xml"/><Relationship Id="rId76" Type="http://schemas.openxmlformats.org/officeDocument/2006/relationships/ctrlProp" Target="../ctrlProps/ctrlProp58.xml"/><Relationship Id="rId7" Type="http://schemas.openxmlformats.org/officeDocument/2006/relationships/printerSettings" Target="../printerSettings/printerSettings138.bin"/><Relationship Id="rId71" Type="http://schemas.openxmlformats.org/officeDocument/2006/relationships/ctrlProp" Target="../ctrlProps/ctrlProp53.xml"/><Relationship Id="rId2" Type="http://schemas.openxmlformats.org/officeDocument/2006/relationships/printerSettings" Target="../printerSettings/printerSettings133.bin"/><Relationship Id="rId29" Type="http://schemas.openxmlformats.org/officeDocument/2006/relationships/ctrlProp" Target="../ctrlProps/ctrlProp11.xml"/><Relationship Id="rId24" Type="http://schemas.openxmlformats.org/officeDocument/2006/relationships/ctrlProp" Target="../ctrlProps/ctrlProp6.xml"/><Relationship Id="rId40" Type="http://schemas.openxmlformats.org/officeDocument/2006/relationships/ctrlProp" Target="../ctrlProps/ctrlProp22.xml"/><Relationship Id="rId45" Type="http://schemas.openxmlformats.org/officeDocument/2006/relationships/ctrlProp" Target="../ctrlProps/ctrlProp27.xml"/><Relationship Id="rId66" Type="http://schemas.openxmlformats.org/officeDocument/2006/relationships/ctrlProp" Target="../ctrlProps/ctrlProp48.xml"/><Relationship Id="rId87" Type="http://schemas.openxmlformats.org/officeDocument/2006/relationships/ctrlProp" Target="../ctrlProps/ctrlProp69.xml"/><Relationship Id="rId61" Type="http://schemas.openxmlformats.org/officeDocument/2006/relationships/ctrlProp" Target="../ctrlProps/ctrlProp43.xml"/><Relationship Id="rId82" Type="http://schemas.openxmlformats.org/officeDocument/2006/relationships/ctrlProp" Target="../ctrlProps/ctrlProp64.xml"/><Relationship Id="rId19"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60.bin"/><Relationship Id="rId18" Type="http://schemas.openxmlformats.org/officeDocument/2006/relationships/printerSettings" Target="../printerSettings/printerSettings165.bin"/><Relationship Id="rId26" Type="http://schemas.openxmlformats.org/officeDocument/2006/relationships/printerSettings" Target="../printerSettings/printerSettings173.bin"/><Relationship Id="rId39" Type="http://schemas.openxmlformats.org/officeDocument/2006/relationships/drawing" Target="../drawings/drawing5.xml"/><Relationship Id="rId21" Type="http://schemas.openxmlformats.org/officeDocument/2006/relationships/printerSettings" Target="../printerSettings/printerSettings168.bin"/><Relationship Id="rId34" Type="http://schemas.openxmlformats.org/officeDocument/2006/relationships/printerSettings" Target="../printerSettings/printerSettings181.bin"/><Relationship Id="rId7" Type="http://schemas.openxmlformats.org/officeDocument/2006/relationships/printerSettings" Target="../printerSettings/printerSettings154.bin"/><Relationship Id="rId12" Type="http://schemas.openxmlformats.org/officeDocument/2006/relationships/printerSettings" Target="../printerSettings/printerSettings159.bin"/><Relationship Id="rId17" Type="http://schemas.openxmlformats.org/officeDocument/2006/relationships/printerSettings" Target="../printerSettings/printerSettings164.bin"/><Relationship Id="rId25" Type="http://schemas.openxmlformats.org/officeDocument/2006/relationships/printerSettings" Target="../printerSettings/printerSettings172.bin"/><Relationship Id="rId33" Type="http://schemas.openxmlformats.org/officeDocument/2006/relationships/printerSettings" Target="../printerSettings/printerSettings180.bin"/><Relationship Id="rId38" Type="http://schemas.openxmlformats.org/officeDocument/2006/relationships/printerSettings" Target="../printerSettings/printerSettings185.bin"/><Relationship Id="rId2" Type="http://schemas.openxmlformats.org/officeDocument/2006/relationships/printerSettings" Target="../printerSettings/printerSettings149.bin"/><Relationship Id="rId16" Type="http://schemas.openxmlformats.org/officeDocument/2006/relationships/printerSettings" Target="../printerSettings/printerSettings163.bin"/><Relationship Id="rId20" Type="http://schemas.openxmlformats.org/officeDocument/2006/relationships/printerSettings" Target="../printerSettings/printerSettings167.bin"/><Relationship Id="rId29" Type="http://schemas.openxmlformats.org/officeDocument/2006/relationships/printerSettings" Target="../printerSettings/printerSettings176.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11" Type="http://schemas.openxmlformats.org/officeDocument/2006/relationships/printerSettings" Target="../printerSettings/printerSettings158.bin"/><Relationship Id="rId24" Type="http://schemas.openxmlformats.org/officeDocument/2006/relationships/printerSettings" Target="../printerSettings/printerSettings171.bin"/><Relationship Id="rId32" Type="http://schemas.openxmlformats.org/officeDocument/2006/relationships/printerSettings" Target="../printerSettings/printerSettings179.bin"/><Relationship Id="rId37" Type="http://schemas.openxmlformats.org/officeDocument/2006/relationships/printerSettings" Target="../printerSettings/printerSettings184.bin"/><Relationship Id="rId5" Type="http://schemas.openxmlformats.org/officeDocument/2006/relationships/printerSettings" Target="../printerSettings/printerSettings152.bin"/><Relationship Id="rId15" Type="http://schemas.openxmlformats.org/officeDocument/2006/relationships/printerSettings" Target="../printerSettings/printerSettings162.bin"/><Relationship Id="rId23" Type="http://schemas.openxmlformats.org/officeDocument/2006/relationships/printerSettings" Target="../printerSettings/printerSettings170.bin"/><Relationship Id="rId28" Type="http://schemas.openxmlformats.org/officeDocument/2006/relationships/printerSettings" Target="../printerSettings/printerSettings175.bin"/><Relationship Id="rId36" Type="http://schemas.openxmlformats.org/officeDocument/2006/relationships/printerSettings" Target="../printerSettings/printerSettings183.bin"/><Relationship Id="rId10" Type="http://schemas.openxmlformats.org/officeDocument/2006/relationships/printerSettings" Target="../printerSettings/printerSettings157.bin"/><Relationship Id="rId19" Type="http://schemas.openxmlformats.org/officeDocument/2006/relationships/printerSettings" Target="../printerSettings/printerSettings166.bin"/><Relationship Id="rId31" Type="http://schemas.openxmlformats.org/officeDocument/2006/relationships/printerSettings" Target="../printerSettings/printerSettings178.bin"/><Relationship Id="rId4" Type="http://schemas.openxmlformats.org/officeDocument/2006/relationships/printerSettings" Target="../printerSettings/printerSettings151.bin"/><Relationship Id="rId9" Type="http://schemas.openxmlformats.org/officeDocument/2006/relationships/printerSettings" Target="../printerSettings/printerSettings156.bin"/><Relationship Id="rId14" Type="http://schemas.openxmlformats.org/officeDocument/2006/relationships/printerSettings" Target="../printerSettings/printerSettings161.bin"/><Relationship Id="rId22" Type="http://schemas.openxmlformats.org/officeDocument/2006/relationships/printerSettings" Target="../printerSettings/printerSettings169.bin"/><Relationship Id="rId27" Type="http://schemas.openxmlformats.org/officeDocument/2006/relationships/printerSettings" Target="../printerSettings/printerSettings174.bin"/><Relationship Id="rId30" Type="http://schemas.openxmlformats.org/officeDocument/2006/relationships/printerSettings" Target="../printerSettings/printerSettings177.bin"/><Relationship Id="rId35" Type="http://schemas.openxmlformats.org/officeDocument/2006/relationships/printerSettings" Target="../printerSettings/printerSettings182.bin"/><Relationship Id="rId8" Type="http://schemas.openxmlformats.org/officeDocument/2006/relationships/printerSettings" Target="../printerSettings/printerSettings155.bin"/><Relationship Id="rId3" Type="http://schemas.openxmlformats.org/officeDocument/2006/relationships/printerSettings" Target="../printerSettings/printerSettings150.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198.bin"/><Relationship Id="rId18" Type="http://schemas.openxmlformats.org/officeDocument/2006/relationships/ctrlProp" Target="../ctrlProps/ctrlProp75.xml"/><Relationship Id="rId26" Type="http://schemas.openxmlformats.org/officeDocument/2006/relationships/ctrlProp" Target="../ctrlProps/ctrlProp83.xml"/><Relationship Id="rId39" Type="http://schemas.openxmlformats.org/officeDocument/2006/relationships/ctrlProp" Target="../ctrlProps/ctrlProp96.xml"/><Relationship Id="rId21" Type="http://schemas.openxmlformats.org/officeDocument/2006/relationships/ctrlProp" Target="../ctrlProps/ctrlProp78.xml"/><Relationship Id="rId34" Type="http://schemas.openxmlformats.org/officeDocument/2006/relationships/ctrlProp" Target="../ctrlProps/ctrlProp91.xml"/><Relationship Id="rId42" Type="http://schemas.openxmlformats.org/officeDocument/2006/relationships/ctrlProp" Target="../ctrlProps/ctrlProp99.xml"/><Relationship Id="rId47" Type="http://schemas.openxmlformats.org/officeDocument/2006/relationships/ctrlProp" Target="../ctrlProps/ctrlProp104.xml"/><Relationship Id="rId7" Type="http://schemas.openxmlformats.org/officeDocument/2006/relationships/printerSettings" Target="../printerSettings/printerSettings192.bin"/><Relationship Id="rId2" Type="http://schemas.openxmlformats.org/officeDocument/2006/relationships/printerSettings" Target="../printerSettings/printerSettings187.bin"/><Relationship Id="rId16" Type="http://schemas.openxmlformats.org/officeDocument/2006/relationships/ctrlProp" Target="../ctrlProps/ctrlProp73.xml"/><Relationship Id="rId29" Type="http://schemas.openxmlformats.org/officeDocument/2006/relationships/ctrlProp" Target="../ctrlProps/ctrlProp86.xml"/><Relationship Id="rId1" Type="http://schemas.openxmlformats.org/officeDocument/2006/relationships/printerSettings" Target="../printerSettings/printerSettings186.bin"/><Relationship Id="rId6" Type="http://schemas.openxmlformats.org/officeDocument/2006/relationships/printerSettings" Target="../printerSettings/printerSettings191.bin"/><Relationship Id="rId11" Type="http://schemas.openxmlformats.org/officeDocument/2006/relationships/printerSettings" Target="../printerSettings/printerSettings196.bin"/><Relationship Id="rId24" Type="http://schemas.openxmlformats.org/officeDocument/2006/relationships/ctrlProp" Target="../ctrlProps/ctrlProp81.xml"/><Relationship Id="rId32" Type="http://schemas.openxmlformats.org/officeDocument/2006/relationships/ctrlProp" Target="../ctrlProps/ctrlProp89.xml"/><Relationship Id="rId37" Type="http://schemas.openxmlformats.org/officeDocument/2006/relationships/ctrlProp" Target="../ctrlProps/ctrlProp94.xml"/><Relationship Id="rId40" Type="http://schemas.openxmlformats.org/officeDocument/2006/relationships/ctrlProp" Target="../ctrlProps/ctrlProp97.xml"/><Relationship Id="rId45" Type="http://schemas.openxmlformats.org/officeDocument/2006/relationships/ctrlProp" Target="../ctrlProps/ctrlProp102.xml"/><Relationship Id="rId5" Type="http://schemas.openxmlformats.org/officeDocument/2006/relationships/printerSettings" Target="../printerSettings/printerSettings190.bin"/><Relationship Id="rId15" Type="http://schemas.openxmlformats.org/officeDocument/2006/relationships/vmlDrawing" Target="../drawings/vmlDrawing2.vml"/><Relationship Id="rId23" Type="http://schemas.openxmlformats.org/officeDocument/2006/relationships/ctrlProp" Target="../ctrlProps/ctrlProp80.xml"/><Relationship Id="rId28" Type="http://schemas.openxmlformats.org/officeDocument/2006/relationships/ctrlProp" Target="../ctrlProps/ctrlProp85.xml"/><Relationship Id="rId36" Type="http://schemas.openxmlformats.org/officeDocument/2006/relationships/ctrlProp" Target="../ctrlProps/ctrlProp93.xml"/><Relationship Id="rId10" Type="http://schemas.openxmlformats.org/officeDocument/2006/relationships/printerSettings" Target="../printerSettings/printerSettings195.bin"/><Relationship Id="rId19" Type="http://schemas.openxmlformats.org/officeDocument/2006/relationships/ctrlProp" Target="../ctrlProps/ctrlProp76.xml"/><Relationship Id="rId31" Type="http://schemas.openxmlformats.org/officeDocument/2006/relationships/ctrlProp" Target="../ctrlProps/ctrlProp88.xml"/><Relationship Id="rId44" Type="http://schemas.openxmlformats.org/officeDocument/2006/relationships/ctrlProp" Target="../ctrlProps/ctrlProp101.xml"/><Relationship Id="rId4" Type="http://schemas.openxmlformats.org/officeDocument/2006/relationships/printerSettings" Target="../printerSettings/printerSettings189.bin"/><Relationship Id="rId9" Type="http://schemas.openxmlformats.org/officeDocument/2006/relationships/printerSettings" Target="../printerSettings/printerSettings194.bin"/><Relationship Id="rId14" Type="http://schemas.openxmlformats.org/officeDocument/2006/relationships/drawing" Target="../drawings/drawing6.xml"/><Relationship Id="rId22" Type="http://schemas.openxmlformats.org/officeDocument/2006/relationships/ctrlProp" Target="../ctrlProps/ctrlProp79.xml"/><Relationship Id="rId27" Type="http://schemas.openxmlformats.org/officeDocument/2006/relationships/ctrlProp" Target="../ctrlProps/ctrlProp84.xml"/><Relationship Id="rId30" Type="http://schemas.openxmlformats.org/officeDocument/2006/relationships/ctrlProp" Target="../ctrlProps/ctrlProp87.xml"/><Relationship Id="rId35" Type="http://schemas.openxmlformats.org/officeDocument/2006/relationships/ctrlProp" Target="../ctrlProps/ctrlProp92.xml"/><Relationship Id="rId43" Type="http://schemas.openxmlformats.org/officeDocument/2006/relationships/ctrlProp" Target="../ctrlProps/ctrlProp100.xml"/><Relationship Id="rId48" Type="http://schemas.openxmlformats.org/officeDocument/2006/relationships/ctrlProp" Target="../ctrlProps/ctrlProp105.xml"/><Relationship Id="rId8" Type="http://schemas.openxmlformats.org/officeDocument/2006/relationships/printerSettings" Target="../printerSettings/printerSettings193.bin"/><Relationship Id="rId3" Type="http://schemas.openxmlformats.org/officeDocument/2006/relationships/printerSettings" Target="../printerSettings/printerSettings188.bin"/><Relationship Id="rId12" Type="http://schemas.openxmlformats.org/officeDocument/2006/relationships/printerSettings" Target="../printerSettings/printerSettings197.bin"/><Relationship Id="rId17" Type="http://schemas.openxmlformats.org/officeDocument/2006/relationships/ctrlProp" Target="../ctrlProps/ctrlProp74.xml"/><Relationship Id="rId25" Type="http://schemas.openxmlformats.org/officeDocument/2006/relationships/ctrlProp" Target="../ctrlProps/ctrlProp82.xml"/><Relationship Id="rId33" Type="http://schemas.openxmlformats.org/officeDocument/2006/relationships/ctrlProp" Target="../ctrlProps/ctrlProp90.xml"/><Relationship Id="rId38" Type="http://schemas.openxmlformats.org/officeDocument/2006/relationships/ctrlProp" Target="../ctrlProps/ctrlProp95.xml"/><Relationship Id="rId46" Type="http://schemas.openxmlformats.org/officeDocument/2006/relationships/ctrlProp" Target="../ctrlProps/ctrlProp103.xml"/><Relationship Id="rId20" Type="http://schemas.openxmlformats.org/officeDocument/2006/relationships/ctrlProp" Target="../ctrlProps/ctrlProp77.xml"/><Relationship Id="rId41" Type="http://schemas.openxmlformats.org/officeDocument/2006/relationships/ctrlProp" Target="../ctrlProps/ctrlProp98.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11.bin"/><Relationship Id="rId18" Type="http://schemas.openxmlformats.org/officeDocument/2006/relationships/printerSettings" Target="../printerSettings/printerSettings216.bin"/><Relationship Id="rId26" Type="http://schemas.openxmlformats.org/officeDocument/2006/relationships/printerSettings" Target="../printerSettings/printerSettings224.bin"/><Relationship Id="rId39" Type="http://schemas.openxmlformats.org/officeDocument/2006/relationships/drawing" Target="../drawings/drawing7.xml"/><Relationship Id="rId21" Type="http://schemas.openxmlformats.org/officeDocument/2006/relationships/printerSettings" Target="../printerSettings/printerSettings219.bin"/><Relationship Id="rId34" Type="http://schemas.openxmlformats.org/officeDocument/2006/relationships/printerSettings" Target="../printerSettings/printerSettings232.bin"/><Relationship Id="rId7" Type="http://schemas.openxmlformats.org/officeDocument/2006/relationships/printerSettings" Target="../printerSettings/printerSettings205.bin"/><Relationship Id="rId12" Type="http://schemas.openxmlformats.org/officeDocument/2006/relationships/printerSettings" Target="../printerSettings/printerSettings210.bin"/><Relationship Id="rId17" Type="http://schemas.openxmlformats.org/officeDocument/2006/relationships/printerSettings" Target="../printerSettings/printerSettings215.bin"/><Relationship Id="rId25" Type="http://schemas.openxmlformats.org/officeDocument/2006/relationships/printerSettings" Target="../printerSettings/printerSettings223.bin"/><Relationship Id="rId33" Type="http://schemas.openxmlformats.org/officeDocument/2006/relationships/printerSettings" Target="../printerSettings/printerSettings231.bin"/><Relationship Id="rId38" Type="http://schemas.openxmlformats.org/officeDocument/2006/relationships/printerSettings" Target="../printerSettings/printerSettings236.bin"/><Relationship Id="rId2" Type="http://schemas.openxmlformats.org/officeDocument/2006/relationships/printerSettings" Target="../printerSettings/printerSettings200.bin"/><Relationship Id="rId16" Type="http://schemas.openxmlformats.org/officeDocument/2006/relationships/printerSettings" Target="../printerSettings/printerSettings214.bin"/><Relationship Id="rId20" Type="http://schemas.openxmlformats.org/officeDocument/2006/relationships/printerSettings" Target="../printerSettings/printerSettings218.bin"/><Relationship Id="rId29" Type="http://schemas.openxmlformats.org/officeDocument/2006/relationships/printerSettings" Target="../printerSettings/printerSettings227.bin"/><Relationship Id="rId1" Type="http://schemas.openxmlformats.org/officeDocument/2006/relationships/printerSettings" Target="../printerSettings/printerSettings199.bin"/><Relationship Id="rId6" Type="http://schemas.openxmlformats.org/officeDocument/2006/relationships/printerSettings" Target="../printerSettings/printerSettings204.bin"/><Relationship Id="rId11" Type="http://schemas.openxmlformats.org/officeDocument/2006/relationships/printerSettings" Target="../printerSettings/printerSettings209.bin"/><Relationship Id="rId24" Type="http://schemas.openxmlformats.org/officeDocument/2006/relationships/printerSettings" Target="../printerSettings/printerSettings222.bin"/><Relationship Id="rId32" Type="http://schemas.openxmlformats.org/officeDocument/2006/relationships/printerSettings" Target="../printerSettings/printerSettings230.bin"/><Relationship Id="rId37" Type="http://schemas.openxmlformats.org/officeDocument/2006/relationships/printerSettings" Target="../printerSettings/printerSettings235.bin"/><Relationship Id="rId5" Type="http://schemas.openxmlformats.org/officeDocument/2006/relationships/printerSettings" Target="../printerSettings/printerSettings203.bin"/><Relationship Id="rId15" Type="http://schemas.openxmlformats.org/officeDocument/2006/relationships/printerSettings" Target="../printerSettings/printerSettings213.bin"/><Relationship Id="rId23" Type="http://schemas.openxmlformats.org/officeDocument/2006/relationships/printerSettings" Target="../printerSettings/printerSettings221.bin"/><Relationship Id="rId28" Type="http://schemas.openxmlformats.org/officeDocument/2006/relationships/printerSettings" Target="../printerSettings/printerSettings226.bin"/><Relationship Id="rId36" Type="http://schemas.openxmlformats.org/officeDocument/2006/relationships/printerSettings" Target="../printerSettings/printerSettings234.bin"/><Relationship Id="rId10" Type="http://schemas.openxmlformats.org/officeDocument/2006/relationships/printerSettings" Target="../printerSettings/printerSettings208.bin"/><Relationship Id="rId19" Type="http://schemas.openxmlformats.org/officeDocument/2006/relationships/printerSettings" Target="../printerSettings/printerSettings217.bin"/><Relationship Id="rId31" Type="http://schemas.openxmlformats.org/officeDocument/2006/relationships/printerSettings" Target="../printerSettings/printerSettings229.bin"/><Relationship Id="rId4" Type="http://schemas.openxmlformats.org/officeDocument/2006/relationships/printerSettings" Target="../printerSettings/printerSettings202.bin"/><Relationship Id="rId9" Type="http://schemas.openxmlformats.org/officeDocument/2006/relationships/printerSettings" Target="../printerSettings/printerSettings207.bin"/><Relationship Id="rId14" Type="http://schemas.openxmlformats.org/officeDocument/2006/relationships/printerSettings" Target="../printerSettings/printerSettings212.bin"/><Relationship Id="rId22" Type="http://schemas.openxmlformats.org/officeDocument/2006/relationships/printerSettings" Target="../printerSettings/printerSettings220.bin"/><Relationship Id="rId27" Type="http://schemas.openxmlformats.org/officeDocument/2006/relationships/printerSettings" Target="../printerSettings/printerSettings225.bin"/><Relationship Id="rId30" Type="http://schemas.openxmlformats.org/officeDocument/2006/relationships/printerSettings" Target="../printerSettings/printerSettings228.bin"/><Relationship Id="rId35" Type="http://schemas.openxmlformats.org/officeDocument/2006/relationships/printerSettings" Target="../printerSettings/printerSettings233.bin"/><Relationship Id="rId8" Type="http://schemas.openxmlformats.org/officeDocument/2006/relationships/printerSettings" Target="../printerSettings/printerSettings206.bin"/><Relationship Id="rId3" Type="http://schemas.openxmlformats.org/officeDocument/2006/relationships/printerSettings" Target="../printerSettings/printerSettings201.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49.bin"/><Relationship Id="rId18" Type="http://schemas.openxmlformats.org/officeDocument/2006/relationships/printerSettings" Target="../printerSettings/printerSettings254.bin"/><Relationship Id="rId26" Type="http://schemas.openxmlformats.org/officeDocument/2006/relationships/printerSettings" Target="../printerSettings/printerSettings262.bin"/><Relationship Id="rId39" Type="http://schemas.openxmlformats.org/officeDocument/2006/relationships/drawing" Target="../drawings/drawing8.xml"/><Relationship Id="rId21" Type="http://schemas.openxmlformats.org/officeDocument/2006/relationships/printerSettings" Target="../printerSettings/printerSettings257.bin"/><Relationship Id="rId34" Type="http://schemas.openxmlformats.org/officeDocument/2006/relationships/printerSettings" Target="../printerSettings/printerSettings270.bin"/><Relationship Id="rId7" Type="http://schemas.openxmlformats.org/officeDocument/2006/relationships/printerSettings" Target="../printerSettings/printerSettings243.bin"/><Relationship Id="rId12" Type="http://schemas.openxmlformats.org/officeDocument/2006/relationships/printerSettings" Target="../printerSettings/printerSettings248.bin"/><Relationship Id="rId17" Type="http://schemas.openxmlformats.org/officeDocument/2006/relationships/printerSettings" Target="../printerSettings/printerSettings253.bin"/><Relationship Id="rId25" Type="http://schemas.openxmlformats.org/officeDocument/2006/relationships/printerSettings" Target="../printerSettings/printerSettings261.bin"/><Relationship Id="rId33" Type="http://schemas.openxmlformats.org/officeDocument/2006/relationships/printerSettings" Target="../printerSettings/printerSettings269.bin"/><Relationship Id="rId38" Type="http://schemas.openxmlformats.org/officeDocument/2006/relationships/printerSettings" Target="../printerSettings/printerSettings274.bin"/><Relationship Id="rId2" Type="http://schemas.openxmlformats.org/officeDocument/2006/relationships/printerSettings" Target="../printerSettings/printerSettings238.bin"/><Relationship Id="rId16" Type="http://schemas.openxmlformats.org/officeDocument/2006/relationships/printerSettings" Target="../printerSettings/printerSettings252.bin"/><Relationship Id="rId20" Type="http://schemas.openxmlformats.org/officeDocument/2006/relationships/printerSettings" Target="../printerSettings/printerSettings256.bin"/><Relationship Id="rId29" Type="http://schemas.openxmlformats.org/officeDocument/2006/relationships/printerSettings" Target="../printerSettings/printerSettings265.bin"/><Relationship Id="rId1" Type="http://schemas.openxmlformats.org/officeDocument/2006/relationships/printerSettings" Target="../printerSettings/printerSettings237.bin"/><Relationship Id="rId6" Type="http://schemas.openxmlformats.org/officeDocument/2006/relationships/printerSettings" Target="../printerSettings/printerSettings242.bin"/><Relationship Id="rId11" Type="http://schemas.openxmlformats.org/officeDocument/2006/relationships/printerSettings" Target="../printerSettings/printerSettings247.bin"/><Relationship Id="rId24" Type="http://schemas.openxmlformats.org/officeDocument/2006/relationships/printerSettings" Target="../printerSettings/printerSettings260.bin"/><Relationship Id="rId32" Type="http://schemas.openxmlformats.org/officeDocument/2006/relationships/printerSettings" Target="../printerSettings/printerSettings268.bin"/><Relationship Id="rId37" Type="http://schemas.openxmlformats.org/officeDocument/2006/relationships/printerSettings" Target="../printerSettings/printerSettings273.bin"/><Relationship Id="rId5" Type="http://schemas.openxmlformats.org/officeDocument/2006/relationships/printerSettings" Target="../printerSettings/printerSettings241.bin"/><Relationship Id="rId15" Type="http://schemas.openxmlformats.org/officeDocument/2006/relationships/printerSettings" Target="../printerSettings/printerSettings251.bin"/><Relationship Id="rId23" Type="http://schemas.openxmlformats.org/officeDocument/2006/relationships/printerSettings" Target="../printerSettings/printerSettings259.bin"/><Relationship Id="rId28" Type="http://schemas.openxmlformats.org/officeDocument/2006/relationships/printerSettings" Target="../printerSettings/printerSettings264.bin"/><Relationship Id="rId36" Type="http://schemas.openxmlformats.org/officeDocument/2006/relationships/printerSettings" Target="../printerSettings/printerSettings272.bin"/><Relationship Id="rId10" Type="http://schemas.openxmlformats.org/officeDocument/2006/relationships/printerSettings" Target="../printerSettings/printerSettings246.bin"/><Relationship Id="rId19" Type="http://schemas.openxmlformats.org/officeDocument/2006/relationships/printerSettings" Target="../printerSettings/printerSettings255.bin"/><Relationship Id="rId31" Type="http://schemas.openxmlformats.org/officeDocument/2006/relationships/printerSettings" Target="../printerSettings/printerSettings267.bin"/><Relationship Id="rId4" Type="http://schemas.openxmlformats.org/officeDocument/2006/relationships/printerSettings" Target="../printerSettings/printerSettings240.bin"/><Relationship Id="rId9" Type="http://schemas.openxmlformats.org/officeDocument/2006/relationships/printerSettings" Target="../printerSettings/printerSettings245.bin"/><Relationship Id="rId14" Type="http://schemas.openxmlformats.org/officeDocument/2006/relationships/printerSettings" Target="../printerSettings/printerSettings250.bin"/><Relationship Id="rId22" Type="http://schemas.openxmlformats.org/officeDocument/2006/relationships/printerSettings" Target="../printerSettings/printerSettings258.bin"/><Relationship Id="rId27" Type="http://schemas.openxmlformats.org/officeDocument/2006/relationships/printerSettings" Target="../printerSettings/printerSettings263.bin"/><Relationship Id="rId30" Type="http://schemas.openxmlformats.org/officeDocument/2006/relationships/printerSettings" Target="../printerSettings/printerSettings266.bin"/><Relationship Id="rId35" Type="http://schemas.openxmlformats.org/officeDocument/2006/relationships/printerSettings" Target="../printerSettings/printerSettings271.bin"/><Relationship Id="rId8" Type="http://schemas.openxmlformats.org/officeDocument/2006/relationships/printerSettings" Target="../printerSettings/printerSettings244.bin"/><Relationship Id="rId3" Type="http://schemas.openxmlformats.org/officeDocument/2006/relationships/printerSettings" Target="../printerSettings/printerSettings2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D66C1-92C1-44E5-AF87-553BA00A5871}">
  <sheetPr codeName="Sheet2"/>
  <dimension ref="A1:H10"/>
  <sheetViews>
    <sheetView showRuler="0" zoomScale="115" zoomScaleNormal="115" workbookViewId="0">
      <selection activeCell="A4" sqref="A4:XFD4"/>
    </sheetView>
  </sheetViews>
  <sheetFormatPr defaultRowHeight="15.75"/>
  <cols>
    <col min="1" max="1" width="27.5703125" style="61" customWidth="1"/>
    <col min="2" max="2" width="14.85546875" style="61" customWidth="1"/>
    <col min="3" max="6" width="9.140625" style="61"/>
    <col min="7" max="7" width="11.5703125" style="61" customWidth="1"/>
    <col min="8" max="8" width="43.140625" style="61" customWidth="1"/>
    <col min="9" max="16384" width="9.140625" style="25"/>
  </cols>
  <sheetData>
    <row r="1" spans="1:8" ht="80.25" customHeight="1">
      <c r="A1" s="108" t="s">
        <v>0</v>
      </c>
      <c r="B1" s="712" t="s">
        <v>953</v>
      </c>
      <c r="C1" s="713"/>
      <c r="D1" s="713"/>
      <c r="E1" s="713"/>
      <c r="F1" s="713"/>
      <c r="G1" s="713"/>
      <c r="H1" s="713"/>
    </row>
    <row r="2" spans="1:8" ht="30.75" customHeight="1">
      <c r="A2" s="108" t="s">
        <v>1</v>
      </c>
      <c r="B2" s="34" t="s">
        <v>954</v>
      </c>
      <c r="C2" s="34"/>
      <c r="D2" s="34"/>
      <c r="E2" s="34"/>
      <c r="F2" s="34"/>
      <c r="G2" s="34"/>
      <c r="H2" s="34"/>
    </row>
    <row r="3" spans="1:8" ht="41.25" customHeight="1">
      <c r="A3" s="108" t="s">
        <v>956</v>
      </c>
      <c r="B3" s="715" t="s">
        <v>955</v>
      </c>
      <c r="C3" s="712"/>
      <c r="D3" s="712"/>
      <c r="E3" s="712"/>
      <c r="F3" s="712"/>
      <c r="G3" s="712"/>
      <c r="H3" s="34"/>
    </row>
    <row r="4" spans="1:8" ht="41.25" customHeight="1">
      <c r="A4" s="108" t="s">
        <v>952</v>
      </c>
      <c r="B4" s="716"/>
      <c r="C4" s="716"/>
      <c r="D4" s="716"/>
      <c r="E4" s="716"/>
      <c r="F4" s="716"/>
      <c r="G4" s="711"/>
      <c r="H4" s="34"/>
    </row>
    <row r="5" spans="1:8">
      <c r="A5" s="34"/>
      <c r="B5" s="714"/>
      <c r="C5" s="714"/>
      <c r="D5" s="34"/>
      <c r="E5" s="34"/>
      <c r="F5" s="34"/>
      <c r="G5" s="34"/>
      <c r="H5" s="34"/>
    </row>
    <row r="6" spans="1:8" ht="16.5">
      <c r="A6" s="108" t="s">
        <v>2</v>
      </c>
      <c r="B6" s="698">
        <v>60</v>
      </c>
      <c r="C6" s="495" t="s">
        <v>951</v>
      </c>
      <c r="D6" s="34"/>
      <c r="E6" s="34"/>
      <c r="F6" s="34"/>
      <c r="G6" s="34"/>
      <c r="H6" s="34"/>
    </row>
    <row r="7" spans="1:8">
      <c r="A7" s="34"/>
      <c r="B7" s="698"/>
      <c r="C7" s="495"/>
      <c r="D7" s="34"/>
      <c r="E7" s="34"/>
      <c r="F7" s="34"/>
      <c r="G7" s="34"/>
      <c r="H7" s="34"/>
    </row>
    <row r="8" spans="1:8" ht="16.5">
      <c r="A8" s="135"/>
      <c r="B8" s="34"/>
      <c r="C8" s="34"/>
      <c r="D8" s="34"/>
      <c r="E8" s="34"/>
      <c r="F8" s="34"/>
      <c r="G8" s="34"/>
      <c r="H8" s="34"/>
    </row>
    <row r="10" spans="1:8" ht="16.5">
      <c r="A10" s="34"/>
      <c r="B10" s="328"/>
      <c r="C10" s="34"/>
      <c r="D10" s="34"/>
      <c r="E10" s="34"/>
      <c r="F10" s="34"/>
      <c r="G10" s="34"/>
      <c r="H10" s="34"/>
    </row>
  </sheetData>
  <sheetProtection formatColumns="0" formatRows="0" selectLockedCells="1"/>
  <customSheetViews>
    <customSheetView guid="{45D87BB2-ECBF-4FD9-AB44-4B5F10036733}" scale="115" state="hidden" showRuler="0">
      <selection activeCell="B8" sqref="B8"/>
      <pageMargins left="0" right="0" top="0" bottom="0" header="0" footer="0"/>
      <pageSetup orientation="portrait" r:id="rId1"/>
      <headerFooter alignWithMargins="0"/>
      <extLst>
        <ext xmlns:xlsdti="http://schemas.microsoft.com/office/spreadsheetml/2023/showDataTypeIcons" uri="{a3c15fd4-4149-4032-8f15-062bd4999b60}">
          <xlsdti:showDataTypeIconsCustomSheetView visible="0"/>
        </ext>
      </extLst>
    </customSheetView>
    <customSheetView guid="{B9DDBA10-9BB0-4D91-9619-C113F75B2489}" state="hidden" showRuler="0">
      <selection activeCell="E13" sqref="E13"/>
      <pageMargins left="0" right="0" top="0" bottom="0" header="0" footer="0"/>
      <pageSetup orientation="portrait" r:id="rId2"/>
      <headerFooter alignWithMargins="0"/>
      <extLst>
        <ext xmlns:xlsdti="http://schemas.microsoft.com/office/spreadsheetml/2023/showDataTypeIcons" uri="{a3c15fd4-4149-4032-8f15-062bd4999b60}">
          <xlsdti:showDataTypeIconsCustomSheetView visible="0"/>
        </ext>
      </extLst>
    </customSheetView>
    <customSheetView guid="{5D67CA2D-8BB3-4F00-894F-4872C1BBE88F}" scale="115" state="hidden" showRuler="0">
      <selection activeCell="F11" sqref="F11"/>
      <pageMargins left="0" right="0" top="0" bottom="0" header="0" footer="0"/>
      <pageSetup orientation="portrait" r:id="rId3"/>
      <headerFooter alignWithMargins="0"/>
      <extLst>
        <ext xmlns:xlsdti="http://schemas.microsoft.com/office/spreadsheetml/2023/showDataTypeIcons" uri="{a3c15fd4-4149-4032-8f15-062bd4999b60}">
          <xlsdti:showDataTypeIconsCustomSheetView visible="0"/>
        </ext>
      </extLst>
    </customSheetView>
    <customSheetView guid="{F0C5A243-1ADF-42BF-85A0-B6506A13618B}" scale="115" state="hidden" showRuler="0">
      <selection activeCell="D8" sqref="D8"/>
      <pageMargins left="0" right="0" top="0" bottom="0" header="0" footer="0"/>
      <pageSetup orientation="portrait" r:id="rId4"/>
      <headerFooter alignWithMargins="0"/>
      <extLst>
        <ext xmlns:xlsdti="http://schemas.microsoft.com/office/spreadsheetml/2023/showDataTypeIcons" uri="{a3c15fd4-4149-4032-8f15-062bd4999b60}">
          <xlsdti:showDataTypeIconsCustomSheetView visible="0"/>
        </ext>
      </extLst>
    </customSheetView>
    <customSheetView guid="{067EF7EF-2552-42C0-8B2F-9338A16B73EB}" scale="115" state="hidden" showRuler="0">
      <selection activeCell="E9" sqref="E9"/>
      <pageMargins left="0" right="0" top="0" bottom="0" header="0" footer="0"/>
      <pageSetup orientation="portrait" r:id="rId5"/>
      <headerFooter alignWithMargins="0"/>
      <extLst>
        <ext xmlns:xlsdti="http://schemas.microsoft.com/office/spreadsheetml/2023/showDataTypeIcons" uri="{a3c15fd4-4149-4032-8f15-062bd4999b60}">
          <xlsdti:showDataTypeIconsCustomSheetView visible="0"/>
        </ext>
      </extLst>
    </customSheetView>
    <customSheetView guid="{F8DC905B-04E9-41D7-B695-0DB8D092215B}" scale="115" state="hidden" showRuler="0">
      <selection activeCell="E9" sqref="E9"/>
      <pageMargins left="0" right="0" top="0" bottom="0" header="0" footer="0"/>
      <pageSetup orientation="portrait" r:id="rId6"/>
      <headerFooter alignWithMargins="0"/>
      <extLst>
        <ext xmlns:xlsdti="http://schemas.microsoft.com/office/spreadsheetml/2023/showDataTypeIcons" uri="{a3c15fd4-4149-4032-8f15-062bd4999b60}">
          <xlsdti:showDataTypeIconsCustomSheetView visible="0"/>
        </ext>
      </extLst>
    </customSheetView>
    <customSheetView guid="{3836A67F-51F8-4B52-B51D-937DC398CD1F}" scale="115" showRuler="0">
      <selection activeCell="A22" sqref="A22:E22"/>
      <pageMargins left="0" right="0" top="0" bottom="0" header="0" footer="0"/>
      <pageSetup orientation="portrait" r:id="rId7"/>
      <headerFooter alignWithMargins="0"/>
      <extLst>
        <ext xmlns:xlsdti="http://schemas.microsoft.com/office/spreadsheetml/2023/showDataTypeIcons" uri="{a3c15fd4-4149-4032-8f15-062bd4999b60}">
          <xlsdti:showDataTypeIconsCustomSheetView visible="0"/>
        </ext>
      </extLst>
    </customSheetView>
    <customSheetView guid="{A8583C01-5E6A-4469-ADCA-440E12AA8084}" state="hidden" showRuler="0">
      <selection activeCell="A32" sqref="A32"/>
      <pageMargins left="0" right="0" top="0" bottom="0" header="0" footer="0"/>
      <pageSetup orientation="portrait" r:id="rId8"/>
      <headerFooter alignWithMargins="0"/>
      <extLst>
        <ext xmlns:xlsdti="http://schemas.microsoft.com/office/spreadsheetml/2023/showDataTypeIcons" uri="{a3c15fd4-4149-4032-8f15-062bd4999b60}">
          <xlsdti:showDataTypeIconsCustomSheetView visible="0"/>
        </ext>
      </extLst>
    </customSheetView>
    <customSheetView guid="{05855B4F-D61E-4C97-B759-B2F96767F6F8}" state="hidden" showRuler="0">
      <selection activeCell="B1" sqref="B1:H1"/>
      <pageMargins left="0" right="0" top="0" bottom="0" header="0" footer="0"/>
      <pageSetup orientation="portrait" r:id="rId9"/>
      <headerFooter alignWithMargins="0"/>
      <extLst>
        <ext xmlns:xlsdti="http://schemas.microsoft.com/office/spreadsheetml/2023/showDataTypeIcons" uri="{a3c15fd4-4149-4032-8f15-062bd4999b60}">
          <xlsdti:showDataTypeIconsCustomSheetView visible="0"/>
        </ext>
      </extLst>
    </customSheetView>
    <customSheetView guid="{82E8A0F5-0020-4355-95CF-28601763A783}" state="hidden" showRuler="0">
      <selection activeCell="B3" sqref="B3:H3"/>
      <pageMargins left="0" right="0" top="0" bottom="0" header="0" footer="0"/>
      <pageSetup orientation="portrait" r:id="rId10"/>
      <headerFooter alignWithMargins="0"/>
      <extLst>
        <ext xmlns:xlsdti="http://schemas.microsoft.com/office/spreadsheetml/2023/showDataTypeIcons" uri="{a3c15fd4-4149-4032-8f15-062bd4999b60}">
          <xlsdti:showDataTypeIconsCustomSheetView visible="0"/>
        </ext>
      </extLst>
    </customSheetView>
    <customSheetView guid="{340562B9-6CEE-4962-8D7D-CA1C6778F52C}" showRuler="0">
      <selection activeCell="E9" sqref="E9"/>
      <pageMargins left="0" right="0" top="0" bottom="0" header="0" footer="0"/>
      <pageSetup orientation="portrait" r:id="rId11"/>
      <headerFooter alignWithMargins="0"/>
      <extLst>
        <ext xmlns:xlsdti="http://schemas.microsoft.com/office/spreadsheetml/2023/showDataTypeIcons" uri="{a3c15fd4-4149-4032-8f15-062bd4999b60}">
          <xlsdti:showDataTypeIconsCustomSheetView visible="0"/>
        </ext>
      </extLst>
    </customSheetView>
    <customSheetView guid="{38BECF6E-1A53-4F98-87B9-44F2C5F77E08}" state="hidden" showRuler="0">
      <selection activeCell="K10" sqref="K10"/>
      <pageMargins left="0" right="0" top="0" bottom="0" header="0" footer="0"/>
      <pageSetup orientation="portrait" r:id="rId12"/>
      <headerFooter alignWithMargins="0"/>
      <extLst>
        <ext xmlns:xlsdti="http://schemas.microsoft.com/office/spreadsheetml/2023/showDataTypeIcons" uri="{a3c15fd4-4149-4032-8f15-062bd4999b60}">
          <xlsdti:showDataTypeIconsCustomSheetView visible="0"/>
        </ext>
      </extLst>
    </customSheetView>
    <customSheetView guid="{8E3ED18F-7B8F-4A1C-969D-A70DC3B696C3}" state="hidden" showRuler="0">
      <selection activeCell="E8" sqref="E8"/>
      <pageMargins left="0" right="0" top="0" bottom="0" header="0" footer="0"/>
      <pageSetup orientation="portrait" r:id="rId13"/>
      <headerFooter alignWithMargins="0"/>
      <extLst>
        <ext xmlns:xlsdti="http://schemas.microsoft.com/office/spreadsheetml/2023/showDataTypeIcons" uri="{a3c15fd4-4149-4032-8f15-062bd4999b60}">
          <xlsdti:showDataTypeIconsCustomSheetView visible="0"/>
        </ext>
      </extLst>
    </customSheetView>
    <customSheetView guid="{477F7E43-D393-45BA-B99B-D838E4629B5D}" state="hidden" showRuler="0">
      <selection activeCell="E8" sqref="E8"/>
      <pageMargins left="0" right="0" top="0" bottom="0" header="0" footer="0"/>
      <pageSetup orientation="portrait" r:id="rId14"/>
      <headerFooter alignWithMargins="0"/>
      <extLst>
        <ext xmlns:xlsdti="http://schemas.microsoft.com/office/spreadsheetml/2023/showDataTypeIcons" uri="{a3c15fd4-4149-4032-8f15-062bd4999b60}">
          <xlsdti:showDataTypeIconsCustomSheetView visible="0"/>
        </ext>
      </extLst>
    </customSheetView>
    <customSheetView guid="{240327DD-375F-45D4-BA52-89AFD79FE6A1}" state="hidden" showRuler="0">
      <selection activeCell="B6" sqref="B6"/>
      <pageMargins left="0" right="0" top="0" bottom="0" header="0" footer="0"/>
      <pageSetup orientation="portrait" r:id="rId15"/>
      <headerFooter alignWithMargins="0"/>
      <extLst>
        <ext xmlns:xlsdti="http://schemas.microsoft.com/office/spreadsheetml/2023/showDataTypeIcons" uri="{a3c15fd4-4149-4032-8f15-062bd4999b60}">
          <xlsdti:showDataTypeIconsCustomSheetView visible="0"/>
        </ext>
      </extLst>
    </customSheetView>
    <customSheetView guid="{DC28ED1E-3E35-4094-9C2B-5C0A1C1D459C}" state="hidden" showRuler="0">
      <selection activeCell="B1" sqref="B1:H1"/>
      <pageMargins left="0" right="0" top="0" bottom="0" header="0" footer="0"/>
      <pageSetup orientation="portrait" r:id="rId16"/>
      <headerFooter alignWithMargins="0"/>
      <extLst>
        <ext xmlns:xlsdti="http://schemas.microsoft.com/office/spreadsheetml/2023/showDataTypeIcons" uri="{a3c15fd4-4149-4032-8f15-062bd4999b60}">
          <xlsdti:showDataTypeIconsCustomSheetView visible="0"/>
        </ext>
      </extLst>
    </customSheetView>
    <customSheetView guid="{7A9EA6D6-4DDF-43D9-92E6-C6AFAD14E266}" state="hidden" showRuler="0">
      <selection activeCell="D6" sqref="D6"/>
      <pageMargins left="0" right="0" top="0" bottom="0" header="0" footer="0"/>
      <pageSetup orientation="portrait" r:id="rId17"/>
      <headerFooter alignWithMargins="0"/>
      <extLst>
        <ext xmlns:xlsdti="http://schemas.microsoft.com/office/spreadsheetml/2023/showDataTypeIcons" uri="{a3c15fd4-4149-4032-8f15-062bd4999b60}">
          <xlsdti:showDataTypeIconsCustomSheetView visible="0"/>
        </ext>
      </extLst>
    </customSheetView>
    <customSheetView guid="{43BCBF1E-CDCF-4541-8D79-87EDCECBC1FD}" state="hidden" showRuler="0">
      <selection activeCell="D10" sqref="D10"/>
      <pageMargins left="0" right="0" top="0" bottom="0" header="0" footer="0"/>
      <pageSetup orientation="portrait" r:id="rId18"/>
      <headerFooter alignWithMargins="0"/>
      <extLst>
        <ext xmlns:xlsdti="http://schemas.microsoft.com/office/spreadsheetml/2023/showDataTypeIcons" uri="{a3c15fd4-4149-4032-8f15-062bd4999b60}">
          <xlsdti:showDataTypeIconsCustomSheetView visible="0"/>
        </ext>
      </extLst>
    </customSheetView>
    <customSheetView guid="{ECEBABD0-566A-41C4-AA9A-38EA30EFEDA8}" state="hidden" showRuler="0">
      <pageMargins left="0" right="0" top="0" bottom="0" header="0" footer="0"/>
      <pageSetup orientation="portrait" r:id="rId19"/>
      <headerFooter alignWithMargins="0"/>
      <extLst>
        <ext xmlns:xlsdti="http://schemas.microsoft.com/office/spreadsheetml/2023/showDataTypeIcons" uri="{a3c15fd4-4149-4032-8f15-062bd4999b60}">
          <xlsdti:showDataTypeIconsCustomSheetView visible="0"/>
        </ext>
      </extLst>
    </customSheetView>
    <customSheetView guid="{A3F641DF-CF1D-48E3-AFDC-E52726A449CB}" state="hidden" showRuler="0">
      <pageMargins left="0" right="0" top="0" bottom="0" header="0" footer="0"/>
      <pageSetup orientation="portrait" r:id="rId20"/>
      <headerFooter alignWithMargins="0"/>
      <extLst>
        <ext xmlns:xlsdti="http://schemas.microsoft.com/office/spreadsheetml/2023/showDataTypeIcons" uri="{a3c15fd4-4149-4032-8f15-062bd4999b60}">
          <xlsdti:showDataTypeIconsCustomSheetView visible="0"/>
        </ext>
      </extLst>
    </customSheetView>
    <customSheetView guid="{8E7B022F-1113-4BA2-B2BA-8EDBE02A2557}" state="hidden" showRuler="0">
      <pageMargins left="0" right="0" top="0" bottom="0" header="0" footer="0"/>
      <pageSetup orientation="portrait" r:id="rId21"/>
      <headerFooter alignWithMargins="0"/>
      <extLst>
        <ext xmlns:xlsdti="http://schemas.microsoft.com/office/spreadsheetml/2023/showDataTypeIcons" uri="{a3c15fd4-4149-4032-8f15-062bd4999b60}">
          <xlsdti:showDataTypeIconsCustomSheetView visible="0"/>
        </ext>
      </extLst>
    </customSheetView>
    <customSheetView guid="{CD4CA1A8-824A-452F-BDBA-32A47C1B3013}" state="hidden" showRuler="0">
      <selection activeCell="B10" sqref="B10"/>
      <pageMargins left="0" right="0" top="0" bottom="0" header="0" footer="0"/>
      <pageSetup orientation="portrait" r:id="rId22"/>
      <headerFooter alignWithMargins="0"/>
      <extLst>
        <ext xmlns:xlsdti="http://schemas.microsoft.com/office/spreadsheetml/2023/showDataTypeIcons" uri="{a3c15fd4-4149-4032-8f15-062bd4999b60}">
          <xlsdti:showDataTypeIconsCustomSheetView visible="0"/>
        </ext>
      </extLst>
    </customSheetView>
    <customSheetView guid="{494F6778-23FE-4AAC-B37D-6C7543FC13B9}" state="hidden" showRuler="0">
      <selection activeCell="F6" sqref="F6"/>
      <pageMargins left="0" right="0" top="0" bottom="0" header="0" footer="0"/>
      <pageSetup orientation="portrait" r:id="rId23"/>
      <headerFooter alignWithMargins="0"/>
      <extLst>
        <ext xmlns:xlsdti="http://schemas.microsoft.com/office/spreadsheetml/2023/showDataTypeIcons" uri="{a3c15fd4-4149-4032-8f15-062bd4999b60}">
          <xlsdti:showDataTypeIconsCustomSheetView visible="0"/>
        </ext>
      </extLst>
    </customSheetView>
    <customSheetView guid="{F9FE2C60-2849-4C32-B532-2B1A89FFA9CD}" state="hidden" showRuler="0">
      <selection activeCell="F8" sqref="F8"/>
      <pageMargins left="0" right="0" top="0" bottom="0" header="0" footer="0"/>
      <pageSetup orientation="portrait" r:id="rId24"/>
      <headerFooter alignWithMargins="0"/>
      <extLst>
        <ext xmlns:xlsdti="http://schemas.microsoft.com/office/spreadsheetml/2023/showDataTypeIcons" uri="{a3c15fd4-4149-4032-8f15-062bd4999b60}">
          <xlsdti:showDataTypeIconsCustomSheetView visible="0"/>
        </ext>
      </extLst>
    </customSheetView>
    <customSheetView guid="{FE4EC9C4-31B9-4D40-8323-5B16C3BC840F}" state="hidden" showRuler="0">
      <selection activeCell="H11" sqref="H11"/>
      <pageMargins left="0" right="0" top="0" bottom="0" header="0" footer="0"/>
      <pageSetup orientation="portrait" r:id="rId25"/>
      <headerFooter alignWithMargins="0"/>
      <extLst>
        <ext xmlns:xlsdti="http://schemas.microsoft.com/office/spreadsheetml/2023/showDataTypeIcons" uri="{a3c15fd4-4149-4032-8f15-062bd4999b60}">
          <xlsdti:showDataTypeIconsCustomSheetView visible="0"/>
        </ext>
      </extLst>
    </customSheetView>
    <customSheetView guid="{C5EDD9E3-0801-4479-8600-A80B0FCFDF0B}" state="hidden" showRuler="0">
      <selection activeCell="C9" sqref="C9"/>
      <pageMargins left="0" right="0" top="0" bottom="0" header="0" footer="0"/>
      <pageSetup orientation="portrait" r:id="rId26"/>
      <headerFooter alignWithMargins="0"/>
      <extLst>
        <ext xmlns:xlsdti="http://schemas.microsoft.com/office/spreadsheetml/2023/showDataTypeIcons" uri="{a3c15fd4-4149-4032-8f15-062bd4999b60}">
          <xlsdti:showDataTypeIconsCustomSheetView visible="0"/>
        </ext>
      </extLst>
    </customSheetView>
    <customSheetView guid="{15A19D23-A9FD-4FC1-B7B0-F2D16BDFC729}" state="hidden" showRuler="0">
      <selection activeCell="E8" sqref="E8"/>
      <pageMargins left="0" right="0" top="0" bottom="0" header="0" footer="0"/>
      <pageSetup orientation="portrait" r:id="rId27"/>
      <headerFooter alignWithMargins="0"/>
      <extLst>
        <ext xmlns:xlsdti="http://schemas.microsoft.com/office/spreadsheetml/2023/showDataTypeIcons" uri="{a3c15fd4-4149-4032-8f15-062bd4999b60}">
          <xlsdti:showDataTypeIconsCustomSheetView visible="0"/>
        </ext>
      </extLst>
    </customSheetView>
    <customSheetView guid="{97C0FC0E-800C-45C9-895E-E91A3F1ADBA4}" state="hidden" showRuler="0">
      <selection activeCell="D8" sqref="D8"/>
      <pageMargins left="0" right="0" top="0" bottom="0" header="0" footer="0"/>
      <pageSetup orientation="portrait" r:id="rId28"/>
      <headerFooter alignWithMargins="0"/>
      <extLst>
        <ext xmlns:xlsdti="http://schemas.microsoft.com/office/spreadsheetml/2023/showDataTypeIcons" uri="{a3c15fd4-4149-4032-8f15-062bd4999b60}">
          <xlsdti:showDataTypeIconsCustomSheetView visible="0"/>
        </ext>
      </extLst>
    </customSheetView>
    <customSheetView guid="{CB7992C9-ABA5-4C7D-8C49-1E1D8E8875C7}" state="hidden" showRuler="0">
      <selection activeCell="D9" sqref="D9"/>
      <pageMargins left="0" right="0" top="0" bottom="0" header="0" footer="0"/>
      <pageSetup orientation="portrait" r:id="rId29"/>
      <headerFooter alignWithMargins="0"/>
      <extLst>
        <ext xmlns:xlsdti="http://schemas.microsoft.com/office/spreadsheetml/2023/showDataTypeIcons" uri="{a3c15fd4-4149-4032-8f15-062bd4999b60}">
          <xlsdti:showDataTypeIconsCustomSheetView visible="0"/>
        </ext>
      </extLst>
    </customSheetView>
    <customSheetView guid="{E51D3662-FFCE-4FD6-A590-7DDC9E38C41F}" state="hidden" showRuler="0">
      <selection activeCell="E14" sqref="E14"/>
      <pageMargins left="0" right="0" top="0" bottom="0" header="0" footer="0"/>
      <pageSetup orientation="portrait" r:id="rId30"/>
      <headerFooter alignWithMargins="0"/>
      <extLst>
        <ext xmlns:xlsdti="http://schemas.microsoft.com/office/spreadsheetml/2023/showDataTypeIcons" uri="{a3c15fd4-4149-4032-8f15-062bd4999b60}">
          <xlsdti:showDataTypeIconsCustomSheetView visible="0"/>
        </ext>
      </extLst>
    </customSheetView>
    <customSheetView guid="{2CF6F19D-227C-4840-A9E1-6C944B0145DB}" state="hidden" showRuler="0">
      <selection activeCell="H16" sqref="H16"/>
      <pageMargins left="0" right="0" top="0" bottom="0" header="0" footer="0"/>
      <pageSetup orientation="portrait" r:id="rId31"/>
      <headerFooter alignWithMargins="0"/>
      <extLst>
        <ext xmlns:xlsdti="http://schemas.microsoft.com/office/spreadsheetml/2023/showDataTypeIcons" uri="{a3c15fd4-4149-4032-8f15-062bd4999b60}">
          <xlsdti:showDataTypeIconsCustomSheetView visible="0"/>
        </ext>
      </extLst>
    </customSheetView>
    <customSheetView guid="{CDF7C778-C53B-45C7-952D-968F867FB204}" scale="115" state="hidden" showRuler="0">
      <selection activeCell="B9" sqref="B9"/>
      <pageMargins left="0" right="0" top="0" bottom="0" header="0" footer="0"/>
      <pageSetup orientation="portrait" r:id="rId32"/>
      <headerFooter alignWithMargins="0"/>
      <extLst>
        <ext xmlns:xlsdti="http://schemas.microsoft.com/office/spreadsheetml/2023/showDataTypeIcons" uri="{a3c15fd4-4149-4032-8f15-062bd4999b60}">
          <xlsdti:showDataTypeIconsCustomSheetView visible="0"/>
        </ext>
      </extLst>
    </customSheetView>
    <customSheetView guid="{27CB7082-4FAB-46F1-8968-11E3E4A629B2}" scale="115" state="hidden" showRuler="0">
      <selection activeCell="F11" sqref="F11"/>
      <pageMargins left="0" right="0" top="0" bottom="0" header="0" footer="0"/>
      <pageSetup orientation="portrait" r:id="rId33"/>
      <headerFooter alignWithMargins="0"/>
      <extLst>
        <ext xmlns:xlsdti="http://schemas.microsoft.com/office/spreadsheetml/2023/showDataTypeIcons" uri="{a3c15fd4-4149-4032-8f15-062bd4999b60}">
          <xlsdti:showDataTypeIconsCustomSheetView visible="0"/>
        </ext>
      </extLst>
    </customSheetView>
    <customSheetView guid="{273BBCBD-8F12-4445-A7CA-FDA7C67AE3D5}" state="hidden" showRuler="0">
      <selection activeCell="D9" sqref="D9"/>
      <pageMargins left="0" right="0" top="0" bottom="0" header="0" footer="0"/>
      <pageSetup orientation="portrait" r:id="rId34"/>
      <headerFooter alignWithMargins="0"/>
      <extLst>
        <ext xmlns:xlsdti="http://schemas.microsoft.com/office/spreadsheetml/2023/showDataTypeIcons" uri="{a3c15fd4-4149-4032-8f15-062bd4999b60}">
          <xlsdti:showDataTypeIconsCustomSheetView visible="0"/>
        </ext>
      </extLst>
    </customSheetView>
    <customSheetView guid="{5476C51C-4037-4B28-A818-10D7CDF0C66A}" state="hidden" showRuler="0">
      <selection activeCell="G11" sqref="G11"/>
      <pageMargins left="0" right="0" top="0" bottom="0" header="0" footer="0"/>
      <pageSetup orientation="portrait" r:id="rId35"/>
      <headerFooter alignWithMargins="0"/>
      <extLst>
        <ext xmlns:xlsdti="http://schemas.microsoft.com/office/spreadsheetml/2023/showDataTypeIcons" uri="{a3c15fd4-4149-4032-8f15-062bd4999b60}">
          <xlsdti:showDataTypeIconsCustomSheetView visible="0"/>
        </ext>
      </extLst>
    </customSheetView>
    <customSheetView guid="{696D4A13-5E44-4B16-B107-EB70ABB06CBE}" state="hidden" showRuler="0">
      <selection activeCell="H15" sqref="H15"/>
      <pageMargins left="0" right="0" top="0" bottom="0" header="0" footer="0"/>
      <pageSetup orientation="portrait" r:id="rId36"/>
      <headerFooter alignWithMargins="0"/>
      <extLst>
        <ext xmlns:xlsdti="http://schemas.microsoft.com/office/spreadsheetml/2023/showDataTypeIcons" uri="{a3c15fd4-4149-4032-8f15-062bd4999b60}">
          <xlsdti:showDataTypeIconsCustomSheetView visible="0"/>
        </ext>
      </extLst>
    </customSheetView>
    <customSheetView guid="{869B0F9C-77A4-468D-A350-EA35CAE357D9}" scale="115" state="hidden" showRuler="0">
      <selection activeCell="B8" sqref="B8"/>
      <pageMargins left="0" right="0" top="0" bottom="0" header="0" footer="0"/>
      <pageSetup orientation="portrait" r:id="rId37"/>
      <headerFooter alignWithMargins="0"/>
      <extLst>
        <ext xmlns:xlsdti="http://schemas.microsoft.com/office/spreadsheetml/2023/showDataTypeIcons" uri="{a3c15fd4-4149-4032-8f15-062bd4999b60}">
          <xlsdti:showDataTypeIconsCustomSheetView visible="0"/>
        </ext>
      </extLst>
    </customSheetView>
  </customSheetViews>
  <mergeCells count="4">
    <mergeCell ref="B1:H1"/>
    <mergeCell ref="B5:C5"/>
    <mergeCell ref="B3:G3"/>
    <mergeCell ref="B4:F4"/>
  </mergeCells>
  <phoneticPr fontId="7" type="noConversion"/>
  <pageMargins left="0.75" right="0.75" top="1" bottom="1" header="0.5" footer="0.5"/>
  <pageSetup orientation="portrait" r:id="rId3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FBC30-9D54-4C39-A0AF-FC298E274BA0}">
  <sheetPr codeName="Sheet8">
    <tabColor indexed="15"/>
    <pageSetUpPr fitToPage="1"/>
  </sheetPr>
  <dimension ref="A1:I35"/>
  <sheetViews>
    <sheetView showGridLines="0" view="pageBreakPreview" topLeftCell="A3" zoomScale="115" zoomScaleSheetLayoutView="115" workbookViewId="0">
      <selection activeCell="B16" sqref="B16:E16"/>
    </sheetView>
  </sheetViews>
  <sheetFormatPr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s="517" customFormat="1" ht="19.5" customHeight="1">
      <c r="A1" s="1010" t="str">
        <f>'Attach 3(JV)'!A1</f>
        <v>Specification No.&amp;  RFX  No  :CC/NT/W-MISC/DOM/A15/25/11820   &amp;  5002004750</v>
      </c>
      <c r="B1" s="1010"/>
      <c r="C1" s="1010"/>
      <c r="D1" s="1010"/>
      <c r="E1" s="531" t="str">
        <f>"Attachment-4(B) "&amp; 'Attach 3(JV)'!AT1</f>
        <v xml:space="preserve">Attachment-4(B) </v>
      </c>
      <c r="F1" s="516"/>
      <c r="G1" s="516"/>
      <c r="H1" s="516"/>
    </row>
    <row r="3" spans="1:9" ht="83.25" customHeight="1">
      <c r="A3" s="721" t="str">
        <f>'Attach 3(JV)'!A3</f>
        <v>Supply and installation of 15 passenger Machine Room Less Lift including required civil works at MP Hall of POWERGRID Gurgaon</v>
      </c>
      <c r="B3" s="722"/>
      <c r="C3" s="722"/>
      <c r="D3" s="722"/>
      <c r="E3" s="722"/>
      <c r="F3" s="26"/>
      <c r="G3" s="27"/>
      <c r="H3" s="26"/>
    </row>
    <row r="4" spans="1:9" ht="20.100000000000001" customHeight="1">
      <c r="A4" s="28"/>
      <c r="H4" s="30"/>
      <c r="I4" s="11"/>
    </row>
    <row r="5" spans="1:9" ht="20.100000000000001" customHeight="1">
      <c r="A5" s="755" t="s">
        <v>309</v>
      </c>
      <c r="B5" s="755"/>
      <c r="C5" s="755"/>
      <c r="D5" s="755"/>
      <c r="E5" s="755"/>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61" t="str">
        <f>'Attach 3(JV)'!A8</f>
        <v/>
      </c>
      <c r="B8" s="761"/>
      <c r="C8" s="761"/>
      <c r="D8" s="761"/>
      <c r="E8" s="12" t="str">
        <f>'Attach 3(JV)'!E8</f>
        <v>MM dept</v>
      </c>
      <c r="H8" s="30"/>
      <c r="I8" s="11"/>
    </row>
    <row r="9" spans="1:9" ht="20.100000000000001" customHeight="1">
      <c r="A9" s="13" t="s">
        <v>51</v>
      </c>
      <c r="B9" s="758">
        <f>'Attach 3(JV)'!B9</f>
        <v>0</v>
      </c>
      <c r="C9" s="758"/>
      <c r="D9" s="758"/>
      <c r="E9" s="12" t="str">
        <f>'Attach 3(JV)'!E9</f>
        <v>Power Grid Corporation of India Ltd.,</v>
      </c>
      <c r="H9" s="30"/>
      <c r="I9" s="11"/>
    </row>
    <row r="10" spans="1:9" ht="20.100000000000001" customHeight="1">
      <c r="A10" s="13" t="s">
        <v>53</v>
      </c>
      <c r="B10" s="758">
        <f>'Attach 3(JV)'!B10</f>
        <v>0</v>
      </c>
      <c r="C10" s="758"/>
      <c r="D10" s="758"/>
      <c r="E10" s="12" t="str">
        <f>'Attach 3(JV)'!E10</f>
        <v>"Saudamini", Plot No. 2, Sector 29</v>
      </c>
      <c r="H10" s="30"/>
      <c r="I10" s="11"/>
    </row>
    <row r="11" spans="1:9" ht="20.100000000000001" customHeight="1">
      <c r="B11" s="758">
        <f>'Attach 3(JV)'!B11</f>
        <v>0</v>
      </c>
      <c r="C11" s="758"/>
      <c r="D11" s="758"/>
      <c r="E11" s="12" t="str">
        <f>'Attach 3(JV)'!E11</f>
        <v>Gurgaon (Haryana) - 122001</v>
      </c>
    </row>
    <row r="12" spans="1:9" ht="20.100000000000001" customHeight="1">
      <c r="A12" s="32"/>
      <c r="B12" s="758">
        <f>'Attach 3(JV)'!B12</f>
        <v>0</v>
      </c>
      <c r="C12" s="758"/>
      <c r="D12" s="758"/>
      <c r="E12" s="12"/>
    </row>
    <row r="13" spans="1:9" ht="20.100000000000001" customHeight="1">
      <c r="A13" s="29" t="s">
        <v>57</v>
      </c>
    </row>
    <row r="14" spans="1:9" ht="20.100000000000001" customHeight="1">
      <c r="A14" s="32"/>
    </row>
    <row r="15" spans="1:9" ht="87.75" customHeight="1">
      <c r="A15" s="1009" t="s">
        <v>317</v>
      </c>
      <c r="B15" s="1009"/>
      <c r="C15" s="1009"/>
      <c r="D15" s="1009"/>
      <c r="E15" s="1009"/>
    </row>
    <row r="16" spans="1:9" ht="30" customHeight="1">
      <c r="A16" s="79" t="s">
        <v>251</v>
      </c>
      <c r="B16" s="1011"/>
      <c r="C16" s="1011"/>
      <c r="D16" s="1011"/>
      <c r="E16" s="1011"/>
    </row>
    <row r="17" spans="1:5" ht="30" customHeight="1">
      <c r="A17" s="79" t="s">
        <v>253</v>
      </c>
      <c r="B17" s="1011"/>
      <c r="C17" s="1011"/>
      <c r="D17" s="1011"/>
      <c r="E17" s="1011"/>
    </row>
    <row r="18" spans="1:5" ht="30" customHeight="1">
      <c r="A18" s="79" t="s">
        <v>255</v>
      </c>
      <c r="B18" s="1011"/>
      <c r="C18" s="1011"/>
      <c r="D18" s="1011"/>
      <c r="E18" s="1011"/>
    </row>
    <row r="19" spans="1:5" ht="30" customHeight="1">
      <c r="A19" s="42" t="s">
        <v>257</v>
      </c>
      <c r="B19" s="1011"/>
      <c r="C19" s="1011"/>
      <c r="D19" s="1011"/>
      <c r="E19" s="1011"/>
    </row>
    <row r="20" spans="1:5" ht="30" customHeight="1">
      <c r="A20" s="42" t="s">
        <v>318</v>
      </c>
      <c r="B20" s="1011"/>
      <c r="C20" s="1011"/>
      <c r="D20" s="1011"/>
      <c r="E20" s="1011"/>
    </row>
    <row r="21" spans="1:5" ht="30" customHeight="1">
      <c r="A21" s="42" t="s">
        <v>319</v>
      </c>
      <c r="B21" s="1011"/>
      <c r="C21" s="1011"/>
      <c r="D21" s="1011"/>
      <c r="E21" s="1011"/>
    </row>
    <row r="22" spans="1:5" ht="16.5" customHeight="1">
      <c r="A22" s="103"/>
    </row>
    <row r="23" spans="1:5" ht="27.95" customHeight="1">
      <c r="D23" s="37"/>
    </row>
    <row r="24" spans="1:5" ht="27.95" customHeight="1">
      <c r="A24" s="36" t="s">
        <v>58</v>
      </c>
      <c r="B24" s="62" t="str">
        <f>'Attach 3(JV)'!B24</f>
        <v>--</v>
      </c>
      <c r="D24" s="37" t="s">
        <v>59</v>
      </c>
      <c r="E24" s="198" t="str">
        <f>'Attach 3(JV)'!E24</f>
        <v/>
      </c>
    </row>
    <row r="25" spans="1:5" ht="27.95" customHeight="1">
      <c r="A25" s="36" t="s">
        <v>60</v>
      </c>
      <c r="B25" s="198" t="str">
        <f>'Attach 3(JV)'!B25</f>
        <v/>
      </c>
      <c r="D25" s="37" t="s">
        <v>61</v>
      </c>
      <c r="E25" s="198" t="str">
        <f>'Attach 3(JV)'!E25</f>
        <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MMZSN85O8emxa3CaaVer83QiSZSDaF3lnhPzR8zP4ChD5LcqFjQ3Gqj5TZWPmIFSeN+fmQWDGZ4S20uDsAKcKg==" saltValue="Rgc4v6akdYeHcFVF60vQgw==" spinCount="100000" sheet="1" formatColumns="0" formatRows="0" selectLockedCells="1"/>
  <customSheetViews>
    <customSheetView guid="{45D87BB2-ECBF-4FD9-AB44-4B5F10036733}" scale="115" showPageBreaks="1" showGridLines="0" fitToPage="1" printArea="1" view="pageBreakPreview">
      <selection activeCell="B16" sqref="B16:E16"/>
      <pageMargins left="0" right="0" top="0" bottom="0" header="0" footer="0"/>
      <pageSetup scale="92" orientation="portrait" r:id="rId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B9DDBA10-9BB0-4D91-9619-C113F75B2489}" scale="115" showPageBreaks="1" showGridLines="0" fitToPage="1" printArea="1" view="pageBreakPreview">
      <selection activeCell="B16" sqref="B16:E16"/>
      <pageMargins left="0" right="0" top="0" bottom="0" header="0" footer="0"/>
      <pageSetup scale="92" orientation="portrait" r:id="rId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D67CA2D-8BB3-4F00-894F-4872C1BBE88F}" scale="115" showPageBreaks="1" showGridLines="0" fitToPage="1" printArea="1" view="pageBreakPreview">
      <selection activeCell="B20" sqref="B20:E20"/>
      <pageMargins left="0" right="0" top="0" bottom="0" header="0" footer="0"/>
      <pageSetup scale="91" orientation="portrait" r:id="rId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0C5A243-1ADF-42BF-85A0-B6506A13618B}" scale="115" showPageBreaks="1" showGridLines="0" fitToPage="1" printArea="1" view="pageBreakPreview">
      <selection activeCell="B20" sqref="B20:E20"/>
      <pageMargins left="0" right="0" top="0" bottom="0" header="0" footer="0"/>
      <pageSetup scale="92" orientation="portrait" r:id="rId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67EF7EF-2552-42C0-8B2F-9338A16B73EB}" scale="115" showPageBreaks="1" showGridLines="0" fitToPage="1" printArea="1" view="pageBreakPreview">
      <selection activeCell="B16" sqref="B16:E16"/>
      <pageMargins left="0" right="0" top="0" bottom="0" header="0" footer="0"/>
      <pageSetup scale="92" orientation="portrait" r:id="rId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8DC905B-04E9-41D7-B695-0DB8D092215B}" scale="115" showPageBreaks="1" showGridLines="0" fitToPage="1" printArea="1" view="pageBreakPreview">
      <selection activeCell="B16" sqref="B16:E16"/>
      <pageMargins left="0" right="0" top="0" bottom="0" header="0" footer="0"/>
      <pageSetup scale="91" orientation="portrait" r:id="rId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36A67F-51F8-4B52-B51D-937DC398CD1F}" scale="115" showPageBreaks="1" showGridLines="0" fitToPage="1" printArea="1" view="pageBreakPreview">
      <selection activeCell="B16" sqref="B16:E16"/>
      <pageMargins left="0" right="0" top="0" bottom="0" header="0" footer="0"/>
      <pageSetup scale="92" orientation="portrait" r:id="rId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A8583C01-5E6A-4469-ADCA-440E12AA8084}" scale="115" showPageBreaks="1" showGridLines="0" fitToPage="1" printArea="1" view="pageBreakPreview">
      <selection activeCell="B16" sqref="B16:E16"/>
      <pageMargins left="0" right="0" top="0" bottom="0" header="0" footer="0"/>
      <pageSetup scale="92" orientation="portrait" r:id="rId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5855B4F-D61E-4C97-B759-B2F96767F6F8}" scale="145" showPageBreaks="1" showGridLines="0" fitToPage="1" printArea="1" view="pageBreakPreview">
      <selection activeCell="B16" sqref="B16:E16"/>
      <pageMargins left="0" right="0" top="0" bottom="0" header="0" footer="0"/>
      <pageSetup scale="85" orientation="portrait" r:id="rId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2E8A0F5-0020-4355-95CF-28601763A783}" showPageBreaks="1" showGridLines="0" fitToPage="1" printArea="1" view="pageBreakPreview" topLeftCell="A16">
      <selection activeCell="B17" sqref="B17:E17"/>
      <pageMargins left="0" right="0" top="0" bottom="0" header="0" footer="0"/>
      <pageSetup scale="93" orientation="portrait" r:id="rId1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40562B9-6CEE-4962-8D7D-CA1C6778F52C}" showPageBreaks="1" showGridLines="0" printArea="1" view="pageBreakPreview" topLeftCell="A19">
      <selection activeCell="B16" sqref="B16:E16"/>
      <pageMargins left="0" right="0" top="0" bottom="0" header="0" footer="0"/>
      <pageSetup scale="95" orientation="portrait" r:id="rId1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BECF6E-1A53-4F98-87B9-44F2C5F77E08}" showPageBreaks="1" showGridLines="0" printArea="1" view="pageBreakPreview" topLeftCell="A16">
      <selection activeCell="B16" sqref="B16:E16"/>
      <pageMargins left="0" right="0" top="0" bottom="0" header="0" footer="0"/>
      <pageSetup scale="95" orientation="portrait" r:id="rId1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E3ED18F-7B8F-4A1C-969D-A70DC3B696C3}" showPageBreaks="1" showGridLines="0" printArea="1" view="pageBreakPreview">
      <selection activeCell="B17" sqref="B17:E17"/>
      <pageMargins left="0" right="0" top="0" bottom="0" header="0" footer="0"/>
      <pageSetup scale="95" orientation="portrait" r:id="rId1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77F7E43-D393-45BA-B99B-D838E4629B5D}" showPageBreaks="1" showGridLines="0" printArea="1" view="pageBreakPreview">
      <selection activeCell="B17" sqref="B17:E17"/>
      <pageMargins left="0" right="0" top="0" bottom="0" header="0" footer="0"/>
      <pageSetup scale="95" orientation="portrait" r:id="rId1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40327DD-375F-45D4-BA52-89AFD79FE6A1}" scale="60" showPageBreaks="1" showGridLines="0" printArea="1" view="pageBreakPreview" topLeftCell="A13">
      <selection activeCell="B16" sqref="B16:E16"/>
      <pageMargins left="0" right="0" top="0" bottom="0" header="0" footer="0"/>
      <pageSetup scale="95" orientation="portrait" r:id="rId1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DC28ED1E-3E35-4094-9C2B-5C0A1C1D459C}" showGridLines="0">
      <selection activeCell="B20" sqref="B20:E20"/>
      <pageMargins left="0" right="0" top="0" bottom="0" header="0" footer="0"/>
      <pageSetup orientation="portrait" r:id="rId1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7A9EA6D6-4DDF-43D9-92E6-C6AFAD14E266}" showGridLines="0">
      <selection activeCell="B21" sqref="B21:E21"/>
      <pageMargins left="0" right="0" top="0" bottom="0" header="0" footer="0"/>
      <pageSetup orientation="portrait" r:id="rId1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3BCBF1E-CDCF-4541-8D79-87EDCECBC1FD}" showGridLines="0">
      <selection activeCell="B16" sqref="B16"/>
      <pageMargins left="0" right="0" top="0" bottom="0" header="0" footer="0"/>
      <pageSetup orientation="portrait" r:id="rId1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CEBABD0-566A-41C4-AA9A-38EA30EFEDA8}" showPageBreaks="1" showGridLines="0" zeroValues="0" printArea="1" showRuler="0" topLeftCell="A19">
      <pageMargins left="0" right="0" top="0" bottom="0" header="0" footer="0"/>
      <pageSetup orientation="portrait" r:id="rId19"/>
      <headerFooter alignWithMargins="0">
        <oddFooter>&amp;L&amp;8Tower Package-TW03, TL associated with Phase-I Generation Project in Orissa (Part-C)&amp;R&amp;"Book Antiqua,Bold"&amp;8Attachment-3(JV) TW03  / Page &amp;P of &amp;N</oddFooter>
      </headerFooter>
      <extLst>
        <ext xmlns:xlsdti="http://schemas.microsoft.com/office/spreadsheetml/2023/showDataTypeIcons" uri="{a3c15fd4-4149-4032-8f15-062bd4999b60}">
          <xlsdti:showDataTypeIconsCustomSheetView visible="0"/>
        </ext>
      </extLst>
    </customSheetView>
    <customSheetView guid="{A3F641DF-CF1D-48E3-AFDC-E52726A449CB}" zeroValues="0" showRuler="0">
      <selection activeCell="B16" sqref="B16"/>
      <pageMargins left="0" right="0" top="0" bottom="0" header="0" footer="0"/>
      <pageSetup orientation="portrait" r:id="rId20"/>
      <headerFooter alignWithMargins="0">
        <oddFooter>&amp;L&amp;8Tower Package-P238-TW04, TL associated with Phase-I Generation Project in Orissa (Part-C)&amp;R&amp;"Book Antiqua,Bold"&amp;8Attachment-4(B) TW04  / Page &amp;P of &amp;N</oddFooter>
      </headerFooter>
      <extLst>
        <ext xmlns:xlsdti="http://schemas.microsoft.com/office/spreadsheetml/2023/showDataTypeIcons" uri="{a3c15fd4-4149-4032-8f15-062bd4999b60}">
          <xlsdti:showDataTypeIconsCustomSheetView visible="0"/>
        </ext>
      </extLst>
    </customSheetView>
    <customSheetView guid="{8E7B022F-1113-4BA2-B2BA-8EDBE02A2557}" showPageBreaks="1" showGridLines="0" printArea="1" showRuler="0">
      <selection activeCell="B16" sqref="B16"/>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4CA1A8-824A-452F-BDBA-32A47C1B3013}" showGridLines="0" topLeftCell="A5">
      <selection activeCell="B16" sqref="B16"/>
      <pageMargins left="0" right="0" top="0" bottom="0" header="0" footer="0"/>
      <pageSetup orientation="portrait" r:id="rId2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94F6778-23FE-4AAC-B37D-6C7543FC13B9}" showGridLines="0">
      <selection activeCell="B21" sqref="B21:E21"/>
      <pageMargins left="0" right="0" top="0" bottom="0" header="0" footer="0"/>
      <pageSetup orientation="portrait" r:id="rId2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9FE2C60-2849-4C32-B532-2B1A89FFA9CD}" showGridLines="0">
      <selection activeCell="B16" sqref="B16:E16"/>
      <pageMargins left="0" right="0" top="0" bottom="0" header="0" footer="0"/>
      <pageSetup orientation="portrait" r:id="rId2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E4EC9C4-31B9-4D40-8323-5B16C3BC840F}" scale="60" showPageBreaks="1" showGridLines="0" printArea="1" view="pageBreakPreview">
      <selection activeCell="B16" sqref="B16:E16"/>
      <pageMargins left="0" right="0" top="0" bottom="0" header="0" footer="0"/>
      <pageSetup scale="95" orientation="portrait" r:id="rId2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5EDD9E3-0801-4479-8600-A80B0FCFDF0B}" showPageBreaks="1" showGridLines="0" printArea="1" view="pageBreakPreview" topLeftCell="A10">
      <selection activeCell="B17" sqref="B17:E17"/>
      <pageMargins left="0" right="0" top="0" bottom="0" header="0" footer="0"/>
      <pageSetup scale="95" orientation="portrait" r:id="rId2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15A19D23-A9FD-4FC1-B7B0-F2D16BDFC729}" showPageBreaks="1" showGridLines="0" printArea="1" view="pageBreakPreview">
      <selection activeCell="B17" sqref="B17:E17"/>
      <pageMargins left="0" right="0" top="0" bottom="0" header="0" footer="0"/>
      <pageSetup scale="95" orientation="portrait" r:id="rId2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97C0FC0E-800C-45C9-895E-E91A3F1ADBA4}" showPageBreaks="1" showGridLines="0" printArea="1" view="pageBreakPreview" topLeftCell="A19">
      <selection activeCell="B16" sqref="B16:E16"/>
      <pageMargins left="0" right="0" top="0" bottom="0" header="0" footer="0"/>
      <pageSetup scale="95" orientation="portrait" r:id="rId2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B7992C9-ABA5-4C7D-8C49-1E1D8E8875C7}" showPageBreaks="1" showGridLines="0" printArea="1" view="pageBreakPreview">
      <selection activeCell="B16" sqref="B16:E16"/>
      <pageMargins left="0" right="0" top="0" bottom="0" header="0" footer="0"/>
      <pageSetup scale="95" orientation="portrait" r:id="rId2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51D3662-FFCE-4FD6-A590-7DDC9E38C41F}" showPageBreaks="1" showGridLines="0" fitToPage="1" printArea="1" view="pageBreakPreview">
      <selection activeCell="B17" sqref="B17:E17"/>
      <pageMargins left="0" right="0" top="0" bottom="0" header="0" footer="0"/>
      <pageSetup scale="93" orientation="portrait" r:id="rId3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CF6F19D-227C-4840-A9E1-6C944B0145DB}" scale="115" showPageBreaks="1" showGridLines="0" fitToPage="1" printArea="1" view="pageBreakPreview">
      <selection activeCell="B16" sqref="B16:E16"/>
      <pageMargins left="0" right="0" top="0" bottom="0" header="0" footer="0"/>
      <pageSetup scale="92" orientation="portrait" r:id="rId3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F7C778-C53B-45C7-952D-968F867FB204}" scale="115" showPageBreaks="1" showGridLines="0" fitToPage="1" printArea="1" view="pageBreakPreview">
      <selection activeCell="B20" sqref="B20:E20"/>
      <pageMargins left="0" right="0" top="0" bottom="0" header="0" footer="0"/>
      <pageSetup scale="92" orientation="portrait" r:id="rId3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CB7082-4FAB-46F1-8968-11E3E4A629B2}" scale="115" showPageBreaks="1" showGridLines="0" fitToPage="1" printArea="1" view="pageBreakPreview">
      <selection activeCell="B20" sqref="B20:E20"/>
      <pageMargins left="0" right="0" top="0" bottom="0" header="0" footer="0"/>
      <pageSetup scale="92" orientation="portrait" r:id="rId3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3BBCBD-8F12-4445-A7CA-FDA7C67AE3D5}" scale="115" showPageBreaks="1" showGridLines="0" fitToPage="1" printArea="1" view="pageBreakPreview">
      <selection activeCell="B20" sqref="B20:E20"/>
      <pageMargins left="0" right="0" top="0" bottom="0" header="0" footer="0"/>
      <pageSetup scale="92" orientation="portrait" r:id="rId3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476C51C-4037-4B28-A818-10D7CDF0C66A}" scale="115" showPageBreaks="1" showGridLines="0" fitToPage="1" printArea="1" view="pageBreakPreview" topLeftCell="A13">
      <selection activeCell="B16" sqref="B16:E16"/>
      <pageMargins left="0" right="0" top="0" bottom="0" header="0" footer="0"/>
      <pageSetup scale="92" orientation="portrait" r:id="rId3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696D4A13-5E44-4B16-B107-EB70ABB06CBE}" scale="115" showPageBreaks="1" showGridLines="0" fitToPage="1" printArea="1" view="pageBreakPreview">
      <selection activeCell="B16" sqref="B16:E16"/>
      <pageMargins left="0" right="0" top="0" bottom="0" header="0" footer="0"/>
      <pageSetup scale="92" orientation="portrait" r:id="rId3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69B0F9C-77A4-468D-A350-EA35CAE357D9}" scale="115" showPageBreaks="1" showGridLines="0" fitToPage="1" printArea="1" view="pageBreakPreview">
      <selection activeCell="B16" sqref="B16:E16"/>
      <pageMargins left="0" right="0" top="0" bottom="0" header="0" footer="0"/>
      <pageSetup scale="92" orientation="portrait" r:id="rId3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38"/>
  <headerFooter alignWithMargins="0">
    <oddFooter>&amp;R&amp;"Book Antiqua,Bold"&amp;8 Page &amp;P of &amp;N</oddFooter>
  </headerFooter>
  <drawing r:id="rId39"/>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9EB84-74E2-495D-BFD9-887C36330E43}">
  <sheetPr codeName="Sheet9">
    <tabColor indexed="11"/>
    <pageSetUpPr fitToPage="1"/>
  </sheetPr>
  <dimension ref="A1:I104"/>
  <sheetViews>
    <sheetView showGridLines="0" view="pageBreakPreview" zoomScale="110" zoomScaleSheetLayoutView="110" workbookViewId="0">
      <selection activeCell="B17" sqref="B17"/>
    </sheetView>
  </sheetViews>
  <sheetFormatPr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s="517" customFormat="1" ht="14.25">
      <c r="A1" s="1010" t="str">
        <f>'Attach 3(JV)'!A1</f>
        <v>Specification No.&amp;  RFX  No  :CC/NT/W-MISC/DOM/A15/25/11820   &amp;  5002004750</v>
      </c>
      <c r="B1" s="1010"/>
      <c r="C1" s="1010"/>
      <c r="D1" s="1012" t="str">
        <f>"Attachment-5 " &amp; 'Attach 3(JV)'!AT1</f>
        <v xml:space="preserve">Attachment-5 </v>
      </c>
      <c r="E1" s="1012"/>
      <c r="F1" s="516"/>
      <c r="G1" s="516"/>
      <c r="H1" s="516"/>
    </row>
    <row r="2" spans="1:9" ht="8.1" customHeight="1"/>
    <row r="3" spans="1:9" ht="79.5" customHeight="1">
      <c r="A3" s="721" t="str">
        <f>'Attach 3(JV)'!A3</f>
        <v>Supply and installation of 15 passenger Machine Room Less Lift including required civil works at MP Hall of POWERGRID Gurgaon</v>
      </c>
      <c r="B3" s="722"/>
      <c r="C3" s="722"/>
      <c r="D3" s="722"/>
      <c r="E3" s="722"/>
      <c r="F3" s="26"/>
      <c r="G3" s="27"/>
      <c r="H3" s="26"/>
    </row>
    <row r="4" spans="1:9" ht="42" hidden="1" customHeight="1">
      <c r="A4" s="28"/>
      <c r="H4" s="30"/>
      <c r="I4" s="11"/>
    </row>
    <row r="5" spans="1:9" ht="20.100000000000001" customHeight="1">
      <c r="A5" s="755" t="s">
        <v>320</v>
      </c>
      <c r="B5" s="755"/>
      <c r="C5" s="755"/>
      <c r="D5" s="755"/>
      <c r="E5" s="755"/>
      <c r="F5" s="31"/>
      <c r="H5" s="30"/>
      <c r="I5" s="11"/>
    </row>
    <row r="6" spans="1:9" ht="8.1" customHeight="1">
      <c r="A6" s="32"/>
      <c r="H6" s="30"/>
      <c r="I6" s="11"/>
    </row>
    <row r="7" spans="1:9" ht="20.100000000000001" customHeight="1">
      <c r="A7" s="33" t="str">
        <f>'Attach 3(JV)'!A7</f>
        <v>Bidder’s Name and Address  :</v>
      </c>
      <c r="B7" s="32"/>
      <c r="C7" s="32"/>
      <c r="D7" s="15" t="str">
        <f>'Attach 3(JV)'!E7</f>
        <v>To:</v>
      </c>
      <c r="H7" s="30"/>
      <c r="I7" s="11"/>
    </row>
    <row r="8" spans="1:9" ht="36" customHeight="1">
      <c r="A8" s="761" t="str">
        <f>'Attach 3(JV)'!A8</f>
        <v/>
      </c>
      <c r="B8" s="761"/>
      <c r="C8" s="761"/>
      <c r="D8" s="12" t="str">
        <f>'Attach 3(JV)'!E8</f>
        <v>MM dept</v>
      </c>
      <c r="H8" s="30"/>
      <c r="I8" s="11"/>
    </row>
    <row r="9" spans="1:9" ht="20.100000000000001" customHeight="1">
      <c r="A9" s="13" t="s">
        <v>51</v>
      </c>
      <c r="B9" s="758">
        <f>'Attach 3(JV)'!B9</f>
        <v>0</v>
      </c>
      <c r="C9" s="758"/>
      <c r="D9" s="12" t="str">
        <f>'Attach 3(JV)'!E9</f>
        <v>Power Grid Corporation of India Ltd.,</v>
      </c>
      <c r="H9" s="30"/>
      <c r="I9" s="11"/>
    </row>
    <row r="10" spans="1:9" ht="20.100000000000001" customHeight="1">
      <c r="A10" s="13" t="s">
        <v>53</v>
      </c>
      <c r="B10" s="758">
        <f>'Attach 3(JV)'!B10</f>
        <v>0</v>
      </c>
      <c r="C10" s="758"/>
      <c r="D10" s="12" t="str">
        <f>'Attach 3(JV)'!E10</f>
        <v>"Saudamini", Plot No. 2, Sector 29</v>
      </c>
      <c r="H10" s="30"/>
      <c r="I10" s="11"/>
    </row>
    <row r="11" spans="1:9" ht="20.100000000000001" customHeight="1">
      <c r="B11" s="758">
        <f>'Attach 3(JV)'!B11</f>
        <v>0</v>
      </c>
      <c r="C11" s="758"/>
      <c r="D11" s="12" t="str">
        <f>'Attach 3(JV)'!E11</f>
        <v>Gurgaon (Haryana) - 122001</v>
      </c>
    </row>
    <row r="12" spans="1:9" ht="17.25" customHeight="1">
      <c r="A12" s="32"/>
      <c r="B12" s="758">
        <f>'Attach 3(JV)'!B12</f>
        <v>0</v>
      </c>
      <c r="C12" s="758"/>
      <c r="D12" s="12"/>
    </row>
    <row r="13" spans="1:9" ht="20.100000000000001" customHeight="1">
      <c r="A13" s="29" t="s">
        <v>57</v>
      </c>
    </row>
    <row r="14" spans="1:9" ht="45.75" customHeight="1">
      <c r="A14" s="974" t="s">
        <v>321</v>
      </c>
      <c r="B14" s="974"/>
      <c r="C14" s="974"/>
      <c r="D14" s="974"/>
      <c r="E14" s="974"/>
      <c r="F14" s="34"/>
      <c r="G14" s="34"/>
      <c r="H14" s="34"/>
    </row>
    <row r="15" spans="1:9" ht="32.1" customHeight="1">
      <c r="A15" s="1025" t="s">
        <v>322</v>
      </c>
      <c r="B15" s="1025" t="s">
        <v>313</v>
      </c>
      <c r="C15" s="1025" t="s">
        <v>323</v>
      </c>
      <c r="D15" s="1023" t="s">
        <v>324</v>
      </c>
      <c r="E15" s="1024"/>
      <c r="F15" s="34"/>
      <c r="G15" s="34"/>
      <c r="H15" s="34"/>
    </row>
    <row r="16" spans="1:9" ht="19.5" customHeight="1">
      <c r="A16" s="1026"/>
      <c r="B16" s="1026"/>
      <c r="C16" s="1026"/>
      <c r="D16" s="46" t="s">
        <v>325</v>
      </c>
      <c r="E16" s="46" t="s">
        <v>326</v>
      </c>
      <c r="F16" s="34"/>
      <c r="G16" s="34"/>
      <c r="H16" s="34"/>
    </row>
    <row r="17" spans="1:8" ht="21.95" customHeight="1">
      <c r="A17" s="99">
        <v>1</v>
      </c>
      <c r="B17" s="210"/>
      <c r="C17" s="210"/>
      <c r="D17" s="210"/>
      <c r="E17" s="210"/>
      <c r="F17" s="34"/>
      <c r="G17" s="34"/>
      <c r="H17" s="34"/>
    </row>
    <row r="18" spans="1:8" ht="21.95" customHeight="1">
      <c r="A18" s="100">
        <v>2</v>
      </c>
      <c r="B18" s="210"/>
      <c r="C18" s="210"/>
      <c r="D18" s="210"/>
      <c r="E18" s="210"/>
      <c r="F18" s="34"/>
      <c r="G18" s="34"/>
      <c r="H18" s="34"/>
    </row>
    <row r="19" spans="1:8" ht="21.95" customHeight="1">
      <c r="A19" s="100">
        <v>3</v>
      </c>
      <c r="B19" s="210"/>
      <c r="C19" s="210"/>
      <c r="D19" s="210"/>
      <c r="E19" s="210"/>
      <c r="F19" s="34"/>
      <c r="G19" s="34"/>
      <c r="H19" s="34"/>
    </row>
    <row r="20" spans="1:8" ht="21.95" customHeight="1">
      <c r="A20" s="100">
        <v>4</v>
      </c>
      <c r="B20" s="210"/>
      <c r="C20" s="210"/>
      <c r="D20" s="210"/>
      <c r="E20" s="210"/>
      <c r="F20" s="152"/>
      <c r="G20" s="152"/>
      <c r="H20" s="700" t="b">
        <v>0</v>
      </c>
    </row>
    <row r="21" spans="1:8" ht="21.95" customHeight="1">
      <c r="A21" s="101">
        <v>5</v>
      </c>
      <c r="B21" s="210"/>
      <c r="C21" s="210"/>
      <c r="D21" s="210"/>
      <c r="E21" s="210"/>
      <c r="F21" s="152"/>
      <c r="G21" s="152"/>
      <c r="H21" s="153"/>
    </row>
    <row r="22" spans="1:8" ht="18" customHeight="1">
      <c r="A22" s="150"/>
      <c r="B22" s="151"/>
      <c r="C22" s="151"/>
      <c r="D22" s="151"/>
      <c r="E22" s="151"/>
      <c r="F22" s="145"/>
      <c r="G22" s="145"/>
      <c r="H22" s="146"/>
    </row>
    <row r="23" spans="1:8" ht="9" customHeight="1">
      <c r="A23" s="82"/>
      <c r="B23" s="265"/>
      <c r="C23" s="265"/>
      <c r="D23" s="265"/>
      <c r="E23" s="265"/>
      <c r="F23" s="145"/>
      <c r="G23" s="145"/>
      <c r="H23" s="146"/>
    </row>
    <row r="24" spans="1:8" ht="38.25" customHeight="1">
      <c r="A24" s="1013" t="s">
        <v>327</v>
      </c>
      <c r="B24" s="1014"/>
      <c r="C24" s="1014"/>
      <c r="D24" s="1014"/>
      <c r="E24" s="1014"/>
      <c r="F24" s="145"/>
      <c r="G24" s="145"/>
      <c r="H24" s="146"/>
    </row>
    <row r="25" spans="1:8" ht="20.25" customHeight="1">
      <c r="A25" s="128"/>
      <c r="B25" s="128"/>
      <c r="C25" s="128"/>
      <c r="D25" s="128"/>
      <c r="E25" s="128"/>
      <c r="F25" s="34"/>
      <c r="G25" s="34"/>
      <c r="H25" s="34"/>
    </row>
    <row r="26" spans="1:8" ht="11.25" customHeight="1">
      <c r="C26" s="37"/>
      <c r="F26" s="34"/>
      <c r="G26" s="34"/>
      <c r="H26" s="34"/>
    </row>
    <row r="27" spans="1:8" ht="15.95" customHeight="1">
      <c r="A27" s="36" t="s">
        <v>58</v>
      </c>
      <c r="B27" s="62" t="str">
        <f>'Attach 3(JV)'!B24</f>
        <v>--</v>
      </c>
      <c r="D27" s="37" t="s">
        <v>59</v>
      </c>
      <c r="E27" s="198" t="str">
        <f>'Attach 3(JV)'!E24</f>
        <v/>
      </c>
    </row>
    <row r="28" spans="1:8" ht="15.95" customHeight="1">
      <c r="A28" s="36" t="s">
        <v>60</v>
      </c>
      <c r="B28" s="198" t="str">
        <f>'Attach 3(JV)'!B25</f>
        <v/>
      </c>
      <c r="D28" s="37" t="s">
        <v>61</v>
      </c>
      <c r="E28" s="198" t="str">
        <f>'Attach 3(JV)'!E25</f>
        <v/>
      </c>
    </row>
    <row r="29" spans="1:8" ht="15.95" customHeight="1">
      <c r="A29" s="25"/>
      <c r="B29" s="25"/>
      <c r="C29" s="37"/>
      <c r="D29" s="25"/>
      <c r="E29" s="25"/>
    </row>
    <row r="30" spans="1:8" ht="20.100000000000001" customHeight="1">
      <c r="A30" s="21" t="str">
        <f>A1</f>
        <v>Specification No.&amp;  RFX  No  :CC/NT/W-MISC/DOM/A15/25/11820   &amp;  5002004750</v>
      </c>
      <c r="B30" s="22"/>
      <c r="C30" s="22"/>
      <c r="D30" s="22"/>
      <c r="E30" s="41" t="str">
        <f>"Annexure I to " &amp;D1</f>
        <v xml:space="preserve">Annexure I to Attachment-5 </v>
      </c>
    </row>
    <row r="31" spans="1:8" ht="18" customHeight="1">
      <c r="A31" s="38"/>
    </row>
    <row r="32" spans="1:8" ht="18" customHeight="1">
      <c r="A32" s="1017" t="s">
        <v>320</v>
      </c>
      <c r="B32" s="1017"/>
      <c r="C32" s="1017"/>
      <c r="D32" s="1017"/>
      <c r="E32" s="1017"/>
    </row>
    <row r="33" spans="1:5" ht="18" customHeight="1"/>
    <row r="34" spans="1:5" ht="42" customHeight="1">
      <c r="A34" s="1018" t="s">
        <v>322</v>
      </c>
      <c r="B34" s="1020" t="s">
        <v>313</v>
      </c>
      <c r="C34" s="1020" t="s">
        <v>323</v>
      </c>
      <c r="D34" s="1023" t="s">
        <v>324</v>
      </c>
      <c r="E34" s="1024"/>
    </row>
    <row r="35" spans="1:5" ht="23.25" customHeight="1">
      <c r="A35" s="1019"/>
      <c r="B35" s="1021"/>
      <c r="C35" s="1021"/>
      <c r="D35" s="46" t="s">
        <v>325</v>
      </c>
      <c r="E35" s="46" t="s">
        <v>326</v>
      </c>
    </row>
    <row r="36" spans="1:5" ht="18" customHeight="1">
      <c r="A36" s="129"/>
      <c r="B36" s="129"/>
      <c r="C36" s="129"/>
      <c r="D36" s="129"/>
      <c r="E36" s="129"/>
    </row>
    <row r="37" spans="1:5" ht="18" customHeight="1">
      <c r="A37" s="129"/>
      <c r="B37" s="129"/>
      <c r="C37" s="129"/>
      <c r="D37" s="129"/>
      <c r="E37" s="129"/>
    </row>
    <row r="38" spans="1:5" ht="18" customHeight="1">
      <c r="A38" s="129"/>
      <c r="B38" s="129"/>
      <c r="C38" s="129"/>
      <c r="D38" s="129"/>
      <c r="E38" s="129"/>
    </row>
    <row r="39" spans="1:5" ht="18" customHeight="1">
      <c r="A39" s="129"/>
      <c r="B39" s="129"/>
      <c r="C39" s="129"/>
      <c r="D39" s="129"/>
      <c r="E39" s="129"/>
    </row>
    <row r="40" spans="1:5" ht="18" customHeight="1">
      <c r="A40" s="129"/>
      <c r="B40" s="129"/>
      <c r="C40" s="129"/>
      <c r="D40" s="129"/>
      <c r="E40" s="129"/>
    </row>
    <row r="41" spans="1:5" ht="18" customHeight="1">
      <c r="A41" s="129"/>
      <c r="B41" s="129"/>
      <c r="C41" s="129"/>
      <c r="D41" s="129"/>
      <c r="E41" s="129"/>
    </row>
    <row r="42" spans="1:5" ht="18" customHeight="1">
      <c r="A42" s="129"/>
      <c r="B42" s="129"/>
      <c r="C42" s="129"/>
      <c r="D42" s="129"/>
      <c r="E42" s="129"/>
    </row>
    <row r="43" spans="1:5" ht="18" customHeight="1">
      <c r="A43" s="129"/>
      <c r="B43" s="129"/>
      <c r="C43" s="129"/>
      <c r="D43" s="129"/>
      <c r="E43" s="129"/>
    </row>
    <row r="44" spans="1:5" ht="18" customHeight="1">
      <c r="A44" s="129"/>
      <c r="B44" s="129"/>
      <c r="C44" s="129"/>
      <c r="D44" s="129"/>
      <c r="E44" s="129"/>
    </row>
    <row r="45" spans="1:5" ht="18" customHeight="1">
      <c r="A45" s="129"/>
      <c r="B45" s="129"/>
      <c r="C45" s="129"/>
      <c r="D45" s="129"/>
      <c r="E45" s="129"/>
    </row>
    <row r="46" spans="1:5" ht="18" customHeight="1">
      <c r="A46" s="129"/>
      <c r="B46" s="129"/>
      <c r="C46" s="129"/>
      <c r="D46" s="129"/>
      <c r="E46" s="129"/>
    </row>
    <row r="47" spans="1:5" ht="18" customHeight="1">
      <c r="A47" s="129"/>
      <c r="B47" s="129"/>
      <c r="C47" s="129"/>
      <c r="D47" s="129"/>
      <c r="E47" s="129"/>
    </row>
    <row r="48" spans="1:5" ht="18" customHeight="1">
      <c r="A48" s="129"/>
      <c r="B48" s="129"/>
      <c r="C48" s="129"/>
      <c r="D48" s="129"/>
      <c r="E48" s="129"/>
    </row>
    <row r="49" spans="1:5" ht="18" customHeight="1">
      <c r="A49" s="129"/>
      <c r="B49" s="129"/>
      <c r="C49" s="129"/>
      <c r="D49" s="129"/>
      <c r="E49" s="129"/>
    </row>
    <row r="50" spans="1:5" ht="18" customHeight="1">
      <c r="A50" s="129"/>
      <c r="B50" s="129"/>
      <c r="C50" s="129"/>
      <c r="D50" s="129"/>
      <c r="E50" s="129"/>
    </row>
    <row r="51" spans="1:5" ht="18" customHeight="1">
      <c r="A51" s="129"/>
      <c r="B51" s="129"/>
      <c r="C51" s="129"/>
      <c r="D51" s="129"/>
      <c r="E51" s="129"/>
    </row>
    <row r="52" spans="1:5" ht="18" customHeight="1">
      <c r="A52" s="129"/>
      <c r="B52" s="129"/>
      <c r="C52" s="129"/>
      <c r="D52" s="129"/>
      <c r="E52" s="129"/>
    </row>
    <row r="53" spans="1:5" ht="18" customHeight="1">
      <c r="A53" s="129"/>
      <c r="B53" s="129"/>
      <c r="C53" s="129"/>
      <c r="D53" s="129"/>
      <c r="E53" s="129"/>
    </row>
    <row r="54" spans="1:5" ht="18" customHeight="1">
      <c r="A54" s="129"/>
      <c r="B54" s="129"/>
      <c r="C54" s="129"/>
      <c r="D54" s="129"/>
      <c r="E54" s="129"/>
    </row>
    <row r="55" spans="1:5" ht="18" customHeight="1">
      <c r="A55" s="129"/>
      <c r="B55" s="129"/>
      <c r="C55" s="129"/>
      <c r="D55" s="129"/>
      <c r="E55" s="129"/>
    </row>
    <row r="56" spans="1:5" ht="18" customHeight="1">
      <c r="A56" s="129"/>
      <c r="B56" s="129"/>
      <c r="C56" s="129"/>
      <c r="D56" s="129"/>
      <c r="E56" s="129"/>
    </row>
    <row r="57" spans="1:5" ht="18" customHeight="1">
      <c r="A57" s="129"/>
      <c r="B57" s="129"/>
      <c r="C57" s="129"/>
      <c r="D57" s="129"/>
      <c r="E57" s="129"/>
    </row>
    <row r="58" spans="1:5" ht="18" customHeight="1">
      <c r="A58" s="129"/>
      <c r="B58" s="129"/>
      <c r="C58" s="129"/>
      <c r="D58" s="129"/>
      <c r="E58" s="129"/>
    </row>
    <row r="59" spans="1:5" ht="18" customHeight="1">
      <c r="A59" s="129"/>
      <c r="B59" s="129"/>
      <c r="C59" s="129"/>
      <c r="D59" s="129"/>
      <c r="E59" s="129"/>
    </row>
    <row r="60" spans="1:5" ht="18" customHeight="1">
      <c r="A60" s="129"/>
      <c r="B60" s="129"/>
      <c r="C60" s="129"/>
      <c r="D60" s="129"/>
      <c r="E60" s="129"/>
    </row>
    <row r="61" spans="1:5" ht="18" customHeight="1">
      <c r="A61" s="130"/>
      <c r="B61" s="130"/>
      <c r="C61" s="130"/>
      <c r="D61" s="130"/>
      <c r="E61" s="130"/>
    </row>
    <row r="62" spans="1:5" ht="18" customHeight="1"/>
    <row r="63" spans="1:5" ht="24" customHeight="1">
      <c r="C63" s="37"/>
    </row>
    <row r="64" spans="1:5" ht="24" customHeight="1">
      <c r="A64" s="36" t="s">
        <v>58</v>
      </c>
      <c r="B64" s="62" t="str">
        <f>B27</f>
        <v>--</v>
      </c>
      <c r="C64" s="37" t="s">
        <v>59</v>
      </c>
      <c r="D64" s="198" t="str">
        <f>E27</f>
        <v/>
      </c>
    </row>
    <row r="65" spans="1:5" ht="24" customHeight="1">
      <c r="A65" s="36" t="s">
        <v>60</v>
      </c>
      <c r="B65" s="203" t="str">
        <f>B28</f>
        <v/>
      </c>
      <c r="C65" s="37" t="s">
        <v>61</v>
      </c>
      <c r="D65" s="198" t="str">
        <f>E28</f>
        <v/>
      </c>
    </row>
    <row r="66" spans="1:5" ht="24" customHeight="1">
      <c r="A66" s="36"/>
      <c r="B66" s="62"/>
      <c r="C66" s="37"/>
      <c r="D66" s="39"/>
    </row>
    <row r="67" spans="1:5" ht="20.100000000000001" customHeight="1">
      <c r="A67" s="21" t="str">
        <f>A1</f>
        <v>Specification No.&amp;  RFX  No  :CC/NT/W-MISC/DOM/A15/25/11820   &amp;  5002004750</v>
      </c>
      <c r="B67" s="22"/>
      <c r="C67" s="22"/>
      <c r="D67" s="22"/>
      <c r="E67" s="41" t="str">
        <f>E30</f>
        <v xml:space="preserve">Annexure I to Attachment-5 </v>
      </c>
    </row>
    <row r="68" spans="1:5" ht="18" customHeight="1">
      <c r="A68" s="38"/>
    </row>
    <row r="69" spans="1:5" ht="18" customHeight="1">
      <c r="A69" s="1017" t="s">
        <v>320</v>
      </c>
      <c r="B69" s="1017"/>
      <c r="C69" s="1017"/>
      <c r="D69" s="1017"/>
      <c r="E69" s="1017"/>
    </row>
    <row r="70" spans="1:5" ht="18" customHeight="1"/>
    <row r="71" spans="1:5" ht="37.5" customHeight="1">
      <c r="A71" s="1018" t="s">
        <v>322</v>
      </c>
      <c r="B71" s="1020" t="s">
        <v>313</v>
      </c>
      <c r="C71" s="1020" t="s">
        <v>331</v>
      </c>
      <c r="D71" s="1015" t="s">
        <v>324</v>
      </c>
      <c r="E71" s="1016"/>
    </row>
    <row r="72" spans="1:5" ht="24" customHeight="1">
      <c r="A72" s="1019"/>
      <c r="B72" s="1022"/>
      <c r="C72" s="1022"/>
      <c r="D72" s="47" t="s">
        <v>325</v>
      </c>
      <c r="E72" s="47" t="s">
        <v>326</v>
      </c>
    </row>
    <row r="73" spans="1:5" ht="18" customHeight="1">
      <c r="A73" s="129"/>
      <c r="B73" s="129"/>
      <c r="C73" s="129"/>
      <c r="D73" s="129"/>
      <c r="E73" s="129"/>
    </row>
    <row r="74" spans="1:5" ht="18" customHeight="1">
      <c r="A74" s="129"/>
      <c r="B74" s="129"/>
      <c r="C74" s="129"/>
      <c r="D74" s="129"/>
      <c r="E74" s="129"/>
    </row>
    <row r="75" spans="1:5" ht="18" customHeight="1">
      <c r="A75" s="129"/>
      <c r="B75" s="129"/>
      <c r="C75" s="129"/>
      <c r="D75" s="129"/>
      <c r="E75" s="129"/>
    </row>
    <row r="76" spans="1:5" ht="18" customHeight="1">
      <c r="A76" s="129"/>
      <c r="B76" s="129"/>
      <c r="C76" s="129"/>
      <c r="D76" s="129"/>
      <c r="E76" s="129"/>
    </row>
    <row r="77" spans="1:5" ht="18" customHeight="1">
      <c r="A77" s="129"/>
      <c r="B77" s="129"/>
      <c r="C77" s="129"/>
      <c r="D77" s="129"/>
      <c r="E77" s="129"/>
    </row>
    <row r="78" spans="1:5" ht="18" customHeight="1">
      <c r="A78" s="129"/>
      <c r="B78" s="129"/>
      <c r="C78" s="129"/>
      <c r="D78" s="129"/>
      <c r="E78" s="129"/>
    </row>
    <row r="79" spans="1:5" ht="18" customHeight="1">
      <c r="A79" s="129"/>
      <c r="B79" s="129"/>
      <c r="C79" s="129"/>
      <c r="D79" s="129"/>
      <c r="E79" s="129"/>
    </row>
    <row r="80" spans="1:5" ht="18" customHeight="1">
      <c r="A80" s="129"/>
      <c r="B80" s="129"/>
      <c r="C80" s="129"/>
      <c r="D80" s="129"/>
      <c r="E80" s="129"/>
    </row>
    <row r="81" spans="1:5" ht="18" customHeight="1">
      <c r="A81" s="129"/>
      <c r="B81" s="129"/>
      <c r="C81" s="129"/>
      <c r="D81" s="129"/>
      <c r="E81" s="129"/>
    </row>
    <row r="82" spans="1:5" ht="18" customHeight="1">
      <c r="A82" s="129"/>
      <c r="B82" s="129"/>
      <c r="C82" s="129"/>
      <c r="D82" s="129"/>
      <c r="E82" s="129"/>
    </row>
    <row r="83" spans="1:5" ht="18" customHeight="1">
      <c r="A83" s="129"/>
      <c r="B83" s="129"/>
      <c r="C83" s="129"/>
      <c r="D83" s="129"/>
      <c r="E83" s="129"/>
    </row>
    <row r="84" spans="1:5" ht="18" customHeight="1">
      <c r="A84" s="129"/>
      <c r="B84" s="129"/>
      <c r="C84" s="129"/>
      <c r="D84" s="129"/>
      <c r="E84" s="129"/>
    </row>
    <row r="85" spans="1:5" ht="18" customHeight="1">
      <c r="A85" s="129"/>
      <c r="B85" s="129"/>
      <c r="C85" s="129"/>
      <c r="D85" s="129"/>
      <c r="E85" s="129"/>
    </row>
    <row r="86" spans="1:5" ht="18" customHeight="1">
      <c r="A86" s="129"/>
      <c r="B86" s="129"/>
      <c r="C86" s="129"/>
      <c r="D86" s="129"/>
      <c r="E86" s="129"/>
    </row>
    <row r="87" spans="1:5" ht="18" customHeight="1">
      <c r="A87" s="129"/>
      <c r="B87" s="129"/>
      <c r="C87" s="129"/>
      <c r="D87" s="129"/>
      <c r="E87" s="129"/>
    </row>
    <row r="88" spans="1:5" ht="18" customHeight="1">
      <c r="A88" s="129"/>
      <c r="B88" s="129"/>
      <c r="C88" s="129"/>
      <c r="D88" s="129"/>
      <c r="E88" s="129"/>
    </row>
    <row r="89" spans="1:5" ht="18" customHeight="1">
      <c r="A89" s="129"/>
      <c r="B89" s="129"/>
      <c r="C89" s="129"/>
      <c r="D89" s="129"/>
      <c r="E89" s="129"/>
    </row>
    <row r="90" spans="1:5" ht="18" customHeight="1">
      <c r="A90" s="129"/>
      <c r="B90" s="129"/>
      <c r="C90" s="129"/>
      <c r="D90" s="129"/>
      <c r="E90" s="129"/>
    </row>
    <row r="91" spans="1:5" ht="18" customHeight="1">
      <c r="A91" s="129"/>
      <c r="B91" s="129"/>
      <c r="C91" s="129"/>
      <c r="D91" s="129"/>
      <c r="E91" s="129"/>
    </row>
    <row r="92" spans="1:5" ht="18" customHeight="1">
      <c r="A92" s="129"/>
      <c r="B92" s="129"/>
      <c r="C92" s="129"/>
      <c r="D92" s="129"/>
      <c r="E92" s="129"/>
    </row>
    <row r="93" spans="1:5" ht="18" customHeight="1">
      <c r="A93" s="129"/>
      <c r="B93" s="129"/>
      <c r="C93" s="129"/>
      <c r="D93" s="129"/>
      <c r="E93" s="129"/>
    </row>
    <row r="94" spans="1:5" ht="18" customHeight="1">
      <c r="A94" s="129"/>
      <c r="B94" s="129"/>
      <c r="C94" s="129"/>
      <c r="D94" s="129"/>
      <c r="E94" s="129"/>
    </row>
    <row r="95" spans="1:5" ht="18" customHeight="1">
      <c r="A95" s="129"/>
      <c r="B95" s="129"/>
      <c r="C95" s="129"/>
      <c r="D95" s="129"/>
      <c r="E95" s="129"/>
    </row>
    <row r="96" spans="1:5" ht="18" customHeight="1">
      <c r="A96" s="129"/>
      <c r="B96" s="129"/>
      <c r="C96" s="129"/>
      <c r="D96" s="129"/>
      <c r="E96" s="129"/>
    </row>
    <row r="97" spans="1:5" ht="18" customHeight="1">
      <c r="A97" s="129"/>
      <c r="B97" s="129"/>
      <c r="C97" s="129"/>
      <c r="D97" s="129"/>
      <c r="E97" s="129"/>
    </row>
    <row r="98" spans="1:5" ht="18" customHeight="1">
      <c r="A98" s="130"/>
      <c r="B98" s="130"/>
      <c r="C98" s="130"/>
      <c r="D98" s="130"/>
      <c r="E98" s="130"/>
    </row>
    <row r="99" spans="1:5" ht="18" customHeight="1"/>
    <row r="100" spans="1:5" ht="24" customHeight="1">
      <c r="C100" s="37"/>
    </row>
    <row r="101" spans="1:5" ht="24" customHeight="1">
      <c r="A101" s="36" t="s">
        <v>58</v>
      </c>
      <c r="B101" s="62" t="str">
        <f>B64</f>
        <v>--</v>
      </c>
      <c r="C101" s="37" t="s">
        <v>59</v>
      </c>
      <c r="D101" s="198" t="str">
        <f>D64</f>
        <v/>
      </c>
    </row>
    <row r="102" spans="1:5" ht="24" customHeight="1">
      <c r="A102" s="36" t="s">
        <v>60</v>
      </c>
      <c r="B102" s="203" t="str">
        <f>B65</f>
        <v/>
      </c>
      <c r="C102" s="37" t="s">
        <v>61</v>
      </c>
      <c r="D102" s="198" t="str">
        <f>D65</f>
        <v/>
      </c>
    </row>
    <row r="103" spans="1:5" ht="24" customHeight="1">
      <c r="A103" s="25"/>
      <c r="B103" s="25"/>
      <c r="C103" s="37"/>
      <c r="D103" s="25"/>
      <c r="E103" s="25"/>
    </row>
    <row r="104" spans="1:5" ht="33" customHeight="1">
      <c r="D104" s="37"/>
    </row>
  </sheetData>
  <sheetProtection algorithmName="SHA-512" hashValue="WJXOQlvRsaWZuSiSElNKmnz56cgfP5Ff6Jn2ngiDerH9ZAAPOgN2bB91uNHvZkBwrBeGWGq/gPRX7opaAq2bdA==" saltValue="xqagRaqoD66YfjYG9Aj41Q==" spinCount="100000" sheet="1" formatColumns="0" formatRows="0" selectLockedCells="1"/>
  <customSheetViews>
    <customSheetView guid="{45D87BB2-ECBF-4FD9-AB44-4B5F10036733}" scale="110" showPageBreaks="1" showGridLines="0" fitToPage="1" printArea="1" hiddenRows="1" hiddenColumns="1" view="pageBreakPreview" topLeftCell="A9">
      <selection activeCell="C20" sqref="C20"/>
      <rowBreaks count="1" manualBreakCount="1">
        <brk id="72" max="4" man="1"/>
      </rowBreaks>
      <pageMargins left="0" right="0" top="0" bottom="0" header="0" footer="0"/>
      <pageSetup scale="32" orientation="portrait" r:id="rId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B9DDBA10-9BB0-4D91-9619-C113F75B2489}" scale="110" showPageBreaks="1" showGridLines="0" fitToPage="1" printArea="1" hiddenRows="1" hiddenColumns="1" view="pageBreakPreview" topLeftCell="A9">
      <selection activeCell="A79" sqref="A79"/>
      <rowBreaks count="1" manualBreakCount="1">
        <brk id="72" max="4" man="1"/>
      </rowBreaks>
      <pageMargins left="0" right="0" top="0" bottom="0" header="0" footer="0"/>
      <pageSetup scale="32" orientation="portrait" r:id="rId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0C5A243-1ADF-42BF-85A0-B6506A13618B}" scale="110" showPageBreaks="1" showGridLines="0" fitToPage="1" printArea="1" hiddenRows="1" hiddenColumns="1" view="pageBreakPreview" topLeftCell="A14">
      <selection activeCell="B17" sqref="B17"/>
      <rowBreaks count="1" manualBreakCount="1">
        <brk id="72" max="4" man="1"/>
      </rowBreaks>
      <pageMargins left="0" right="0" top="0" bottom="0" header="0" footer="0"/>
      <pageSetup scale="84" orientation="portrait" r:id="rId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 right="0" top="0" bottom="0" header="0" footer="0"/>
      <pageSetup scale="84" orientation="portrait" r:id="rId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 right="0" top="0" bottom="0" header="0" footer="0"/>
      <pageSetup scale="92" orientation="portrait" r:id="rId1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1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 right="0" top="0" bottom="0" header="0" footer="0"/>
      <pageSetup scale="95" orientation="portrait" r:id="rId1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 right="0" top="0" bottom="0" header="0" footer="0"/>
      <pageSetup scale="95" orientation="portrait" r:id="rId1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DC28ED1E-3E35-4094-9C2B-5C0A1C1D459C}" showGridLines="0" hiddenRows="1" hiddenColumns="1">
      <selection activeCell="E36" sqref="E36"/>
      <rowBreaks count="1" manualBreakCount="1">
        <brk id="72" max="4" man="1"/>
      </rowBreaks>
      <pageMargins left="0" right="0" top="0" bottom="0" header="0" footer="0"/>
      <pageSetup orientation="portrait" r:id="rId1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7A9EA6D6-4DDF-43D9-92E6-C6AFAD14E266}" showGridLines="0" hiddenRows="1" hiddenColumns="1" topLeftCell="A23">
      <selection activeCell="C29" sqref="C29"/>
      <rowBreaks count="1" manualBreakCount="1">
        <brk id="72" max="4" man="1"/>
      </rowBreaks>
      <pageMargins left="0" right="0" top="0" bottom="0" header="0" footer="0"/>
      <pageSetup orientation="portrait" r:id="rId1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3BCBF1E-CDCF-4541-8D79-87EDCECBC1FD}" showGridLines="0" hiddenColumns="1">
      <selection activeCell="B17" sqref="B17"/>
      <rowBreaks count="1" manualBreakCount="1">
        <brk id="70" max="4" man="1"/>
      </rowBreaks>
      <pageMargins left="0" right="0" top="0" bottom="0" header="0" footer="0"/>
      <pageSetup orientation="portrait" r:id="rId1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CEBABD0-566A-41C4-AA9A-38EA30EFEDA8}" showPageBreaks="1" showGridLines="0" printArea="1" showRuler="0" topLeftCell="A13">
      <selection activeCell="H26" sqref="H26:H27"/>
      <pageMargins left="0" right="0" top="0" bottom="0" header="0" footer="0"/>
      <pageSetup scale="95" orientation="portrait" r:id="rId19"/>
      <headerFooter alignWithMargins="0">
        <oddFooter>&amp;L&amp;8Tower Package-TW03, TL associated with Phase-I Generation Project in Orissa (Part-C)&amp;R&amp;"Book Antiqua,Bold"&amp;8Attachment-3(JV) TW03  / Page &amp;P of &amp;N</oddFooter>
      </headerFooter>
      <extLst>
        <ext xmlns:xlsdti="http://schemas.microsoft.com/office/spreadsheetml/2023/showDataTypeIcons" uri="{a3c15fd4-4149-4032-8f15-062bd4999b60}">
          <xlsdti:showDataTypeIconsCustomSheetView visible="0"/>
        </ext>
      </extLst>
    </customSheetView>
    <customSheetView guid="{A3F641DF-CF1D-48E3-AFDC-E52726A449CB}" showRuler="0">
      <selection activeCell="B18" sqref="B18"/>
      <pageMargins left="0" right="0" top="0" bottom="0" header="0" footer="0"/>
      <pageSetup orientation="portrait" r:id="rId20"/>
      <headerFooter alignWithMargins="0">
        <oddFooter>&amp;L&amp;8Tower Package-P238-TW04, TL associated with Phase-I Generation Project in Orissa (Part-C)&amp;R&amp;"Book Antiqua,Bold"&amp;8Attachment-5 TW04  / Page &amp;P of &amp;N</oddFooter>
      </headerFooter>
      <extLst>
        <ext xmlns:xlsdti="http://schemas.microsoft.com/office/spreadsheetml/2023/showDataTypeIcons" uri="{a3c15fd4-4149-4032-8f15-062bd4999b60}">
          <xlsdti:showDataTypeIconsCustomSheetView visible="0"/>
        </ext>
      </extLst>
    </customSheetView>
    <customSheetView guid="{8E7B022F-1113-4BA2-B2BA-8EDBE02A2557}" showPageBreaks="1" showGridLines="0" printArea="1" showRuler="0">
      <selection activeCell="B17" sqref="B17"/>
      <rowBreaks count="2" manualBreakCount="2">
        <brk id="32" max="4" man="1"/>
        <brk id="69" max="4" man="1"/>
      </rowBreaks>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4CA1A8-824A-452F-BDBA-32A47C1B3013}" showGridLines="0" hiddenColumns="1">
      <selection activeCell="B17" sqref="B17"/>
      <rowBreaks count="1" manualBreakCount="1">
        <brk id="70" max="4" man="1"/>
      </rowBreaks>
      <pageMargins left="0" right="0" top="0" bottom="0" header="0" footer="0"/>
      <pageSetup orientation="portrait" r:id="rId2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94F6778-23FE-4AAC-B37D-6C7543FC13B9}" showGridLines="0" hiddenColumns="1" topLeftCell="A13">
      <selection activeCell="B28" sqref="B28"/>
      <rowBreaks count="1" manualBreakCount="1">
        <brk id="70" max="4" man="1"/>
      </rowBreaks>
      <pageMargins left="0" right="0" top="0" bottom="0" header="0" footer="0"/>
      <pageSetup orientation="portrait" r:id="rId2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9FE2C60-2849-4C32-B532-2B1A89FFA9CD}" showGridLines="0" hiddenRows="1" hiddenColumns="1" topLeftCell="A11">
      <selection activeCell="B17" sqref="B17"/>
      <rowBreaks count="1" manualBreakCount="1">
        <brk id="72" max="4" man="1"/>
      </rowBreaks>
      <pageMargins left="0" right="0" top="0" bottom="0" header="0" footer="0"/>
      <pageSetup orientation="portrait" r:id="rId2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E4EC9C4-31B9-4D40-8323-5B16C3BC840F}"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2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2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2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2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B7992C9-ABA5-4C7D-8C49-1E1D8E8875C7}"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2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 right="0" top="0" bottom="0" header="0" footer="0"/>
      <pageSetup scale="93" orientation="portrait" r:id="rId3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3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3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3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69B0F9C-77A4-468D-A350-EA35CAE357D9}" scale="110" showPageBreaks="1" showGridLines="0" fitToPage="1" printArea="1" hiddenRows="1" hiddenColumns="1" view="pageBreakPreview" topLeftCell="A9">
      <selection activeCell="A79" sqref="A79"/>
      <rowBreaks count="1" manualBreakCount="1">
        <brk id="72" max="4" man="1"/>
      </rowBreaks>
      <pageMargins left="0" right="0" top="0" bottom="0" header="0" footer="0"/>
      <pageSetup scale="32" orientation="portrait" r:id="rId3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s>
  <mergeCells count="25">
    <mergeCell ref="A15:A16"/>
    <mergeCell ref="B11:C11"/>
    <mergeCell ref="B12:C12"/>
    <mergeCell ref="A14:E14"/>
    <mergeCell ref="A3:E3"/>
    <mergeCell ref="A5:E5"/>
    <mergeCell ref="B9:C9"/>
    <mergeCell ref="B10:C10"/>
    <mergeCell ref="A8:C8"/>
    <mergeCell ref="A1:C1"/>
    <mergeCell ref="D1:E1"/>
    <mergeCell ref="A24:E24"/>
    <mergeCell ref="D71:E71"/>
    <mergeCell ref="A69:E69"/>
    <mergeCell ref="A34:A35"/>
    <mergeCell ref="B34:B35"/>
    <mergeCell ref="C34:C35"/>
    <mergeCell ref="A71:A72"/>
    <mergeCell ref="B71:B72"/>
    <mergeCell ref="C71:C72"/>
    <mergeCell ref="D34:E34"/>
    <mergeCell ref="C15:C16"/>
    <mergeCell ref="A32:E32"/>
    <mergeCell ref="B15:B16"/>
    <mergeCell ref="D15:E15"/>
  </mergeCells>
  <phoneticPr fontId="7" type="noConversion"/>
  <conditionalFormatting sqref="A104:E104">
    <cfRule type="expression" dxfId="25" priority="2" stopIfTrue="1">
      <formula>$H$20="No"</formula>
    </cfRule>
  </conditionalFormatting>
  <conditionalFormatting sqref="D30:E33 A30:C34 A36:C71 D36:E103 C61:E61 C73:E98 A73:C103">
    <cfRule type="expression" dxfId="24" priority="3" stopIfTrue="1">
      <formula>$H$20=FALSE</formula>
    </cfRule>
  </conditionalFormatting>
  <conditionalFormatting sqref="D34:E35">
    <cfRule type="expression" dxfId="23" priority="1" stopIfTrue="1">
      <formula>$H$20=FALSE</formula>
    </cfRule>
  </conditionalFormatting>
  <pageMargins left="0.75" right="0.46" top="0.4" bottom="0.47" header="0.26" footer="0.28999999999999998"/>
  <pageSetup scale="36" orientation="portrait" r:id="rId38"/>
  <headerFooter alignWithMargins="0">
    <oddFooter>&amp;R&amp;"Book Antiqua,Bold"&amp;8 Page &amp;P of &amp;N</oddFooter>
  </headerFooter>
  <rowBreaks count="1" manualBreakCount="1">
    <brk id="66" max="4" man="1"/>
  </rowBreaks>
  <drawing r:id="rId39"/>
  <legacyDrawing r:id="rId40"/>
  <mc:AlternateContent xmlns:mc="http://schemas.openxmlformats.org/markup-compatibility/2006">
    <mc:Choice Requires="x14">
      <controls>
        <mc:AlternateContent xmlns:mc="http://schemas.openxmlformats.org/markup-compatibility/2006">
          <mc:Choice Requires="x14">
            <control shapeId="9235" r:id="rId41"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1300D-7C6D-42B6-8807-FF2D3BF2E00D}">
  <sheetPr codeName="Sheet28">
    <tabColor indexed="11"/>
    <pageSetUpPr fitToPage="1"/>
  </sheetPr>
  <dimension ref="A1:I74"/>
  <sheetViews>
    <sheetView view="pageBreakPreview" topLeftCell="A3" zoomScale="115" zoomScaleNormal="100" zoomScaleSheetLayoutView="115" workbookViewId="0">
      <selection activeCell="B18" sqref="B18"/>
    </sheetView>
  </sheetViews>
  <sheetFormatPr defaultRowHeight="15.75"/>
  <cols>
    <col min="1" max="1" width="12.140625" style="277" customWidth="1"/>
    <col min="2" max="2" width="28.5703125" style="277" customWidth="1"/>
    <col min="3" max="3" width="36.7109375" style="277" customWidth="1"/>
    <col min="4" max="4" width="15" style="277" customWidth="1"/>
    <col min="5" max="5" width="26" style="277" customWidth="1"/>
    <col min="6" max="7" width="9.140625" style="277"/>
    <col min="8" max="8" width="10.42578125" style="277" hidden="1" customWidth="1"/>
    <col min="9" max="16384" width="9.140625" style="278"/>
  </cols>
  <sheetData>
    <row r="1" spans="1:9" s="322" customFormat="1" ht="24.75" customHeight="1">
      <c r="A1" s="534" t="str">
        <f>'Attach 3(JV)'!A1</f>
        <v>Specification No.&amp;  RFX  No  :CC/NT/W-MISC/DOM/A15/25/11820   &amp;  5002004750</v>
      </c>
      <c r="B1" s="535"/>
      <c r="C1" s="535"/>
      <c r="D1" s="535"/>
      <c r="E1" s="536" t="s">
        <v>332</v>
      </c>
      <c r="F1" s="537"/>
      <c r="G1" s="537"/>
      <c r="H1" s="537"/>
    </row>
    <row r="2" spans="1:9" ht="8.1" customHeight="1"/>
    <row r="3" spans="1:9" ht="79.5" customHeight="1">
      <c r="A3" s="721" t="str">
        <f>'Attach 3(JV)'!A3</f>
        <v>Supply and installation of 15 passenger Machine Room Less Lift including required civil works at MP Hall of POWERGRID Gurgaon</v>
      </c>
      <c r="B3" s="722"/>
      <c r="C3" s="722"/>
      <c r="D3" s="722"/>
      <c r="E3" s="722"/>
      <c r="F3" s="279"/>
      <c r="G3" s="279"/>
      <c r="H3" s="279"/>
    </row>
    <row r="4" spans="1:9" ht="8.1" customHeight="1">
      <c r="A4" s="280"/>
      <c r="H4" s="281"/>
      <c r="I4" s="282"/>
    </row>
    <row r="5" spans="1:9" ht="27.75" customHeight="1">
      <c r="A5" s="1041" t="s">
        <v>333</v>
      </c>
      <c r="B5" s="1041"/>
      <c r="C5" s="1041"/>
      <c r="D5" s="1041"/>
      <c r="E5" s="1041"/>
      <c r="F5" s="283"/>
      <c r="H5" s="281"/>
      <c r="I5" s="282"/>
    </row>
    <row r="6" spans="1:9" ht="8.1" customHeight="1">
      <c r="A6" s="284"/>
      <c r="H6" s="281"/>
      <c r="I6" s="282"/>
    </row>
    <row r="7" spans="1:9" ht="20.100000000000001" customHeight="1">
      <c r="A7" s="283"/>
      <c r="B7" s="284"/>
      <c r="C7" s="284"/>
      <c r="H7" s="281"/>
      <c r="I7" s="282"/>
    </row>
    <row r="8" spans="1:9" ht="26.25" customHeight="1">
      <c r="A8" s="1042" t="str">
        <f>'[16]Attach 3(QR)'!A8:D8</f>
        <v>Bidder's Name and Address:</v>
      </c>
      <c r="B8" s="1042"/>
      <c r="C8" s="1042"/>
      <c r="D8" s="285" t="str">
        <f>'[16]Attach 3(JV)'!E7</f>
        <v>To:</v>
      </c>
      <c r="H8" s="281"/>
      <c r="I8" s="282"/>
    </row>
    <row r="9" spans="1:9" ht="23.25" customHeight="1">
      <c r="A9" s="971" t="str">
        <f>'Attach 3(JV)'!A8</f>
        <v/>
      </c>
      <c r="B9" s="971"/>
      <c r="C9" s="378"/>
      <c r="D9" s="286" t="s">
        <v>950</v>
      </c>
      <c r="H9" s="281"/>
      <c r="I9" s="282"/>
    </row>
    <row r="10" spans="1:9" ht="26.25" customHeight="1">
      <c r="A10" s="287" t="s">
        <v>51</v>
      </c>
      <c r="B10" s="1043">
        <f>'Attach 3(JV)'!B9</f>
        <v>0</v>
      </c>
      <c r="C10" s="1043"/>
      <c r="D10" s="286" t="str">
        <f>'[16]Attach 3(JV)'!E9</f>
        <v>Power Grid Corporation of India Ltd.,</v>
      </c>
      <c r="F10" s="288"/>
      <c r="H10" s="281"/>
      <c r="I10" s="282"/>
    </row>
    <row r="11" spans="1:9" ht="16.5">
      <c r="A11" s="287" t="s">
        <v>53</v>
      </c>
      <c r="B11" s="1036">
        <f>'Attach 3(JV)'!B10</f>
        <v>0</v>
      </c>
      <c r="C11" s="1036"/>
      <c r="D11" s="286" t="str">
        <f>'[16]Attach 3(JV)'!E10</f>
        <v>"Saudamini", Plot No. 2, Sector 29</v>
      </c>
      <c r="H11" s="281"/>
      <c r="I11" s="282"/>
    </row>
    <row r="12" spans="1:9">
      <c r="B12" s="1036">
        <f>'Attach 3(JV)'!B11</f>
        <v>0</v>
      </c>
      <c r="C12" s="1036"/>
      <c r="D12" s="286" t="str">
        <f>'[16]Attach 3(JV)'!E11</f>
        <v>Gurgaon (Haryana) - 122001</v>
      </c>
    </row>
    <row r="13" spans="1:9" ht="21" customHeight="1">
      <c r="A13" s="284"/>
      <c r="B13" s="1036">
        <f>'Attach 3(JV)'!B12</f>
        <v>0</v>
      </c>
      <c r="C13" s="1036"/>
      <c r="D13" s="286"/>
    </row>
    <row r="14" spans="1:9" ht="20.100000000000001" customHeight="1">
      <c r="A14" s="277" t="s">
        <v>57</v>
      </c>
    </row>
    <row r="15" spans="1:9" ht="63" customHeight="1">
      <c r="A15" s="289">
        <v>1</v>
      </c>
      <c r="B15" s="1003" t="s">
        <v>334</v>
      </c>
      <c r="C15" s="1003"/>
      <c r="D15" s="1003"/>
      <c r="E15" s="1003"/>
    </row>
    <row r="16" spans="1:9" ht="32.1" customHeight="1">
      <c r="A16" s="1037" t="s">
        <v>322</v>
      </c>
      <c r="B16" s="1037" t="s">
        <v>313</v>
      </c>
      <c r="C16" s="1037" t="s">
        <v>323</v>
      </c>
      <c r="D16" s="1039" t="s">
        <v>335</v>
      </c>
      <c r="E16" s="1040"/>
    </row>
    <row r="17" spans="1:8" ht="41.25" customHeight="1">
      <c r="A17" s="1038"/>
      <c r="B17" s="1038"/>
      <c r="C17" s="1038"/>
      <c r="D17" s="290" t="s">
        <v>325</v>
      </c>
      <c r="E17" s="290" t="s">
        <v>336</v>
      </c>
    </row>
    <row r="18" spans="1:8" ht="21.75" customHeight="1">
      <c r="A18" s="291">
        <v>1</v>
      </c>
      <c r="B18" s="292"/>
      <c r="C18" s="292"/>
      <c r="D18" s="292"/>
      <c r="E18" s="292"/>
    </row>
    <row r="19" spans="1:8" ht="21.95" customHeight="1">
      <c r="A19" s="293">
        <v>2</v>
      </c>
      <c r="B19" s="294"/>
      <c r="C19" s="294"/>
      <c r="D19" s="294"/>
      <c r="E19" s="294"/>
    </row>
    <row r="20" spans="1:8" ht="21.95" customHeight="1">
      <c r="A20" s="293">
        <v>3</v>
      </c>
      <c r="B20" s="294"/>
      <c r="C20" s="294"/>
      <c r="D20" s="294"/>
      <c r="E20" s="294"/>
    </row>
    <row r="21" spans="1:8" ht="21.95" customHeight="1">
      <c r="A21" s="293">
        <v>4</v>
      </c>
      <c r="B21" s="294"/>
      <c r="C21" s="294"/>
      <c r="D21" s="294"/>
      <c r="E21" s="294"/>
      <c r="F21" s="295"/>
      <c r="G21" s="295"/>
      <c r="H21" s="277" t="b">
        <v>0</v>
      </c>
    </row>
    <row r="22" spans="1:8" ht="24.75" customHeight="1">
      <c r="A22" s="296">
        <v>5</v>
      </c>
      <c r="B22" s="297"/>
      <c r="C22" s="297"/>
      <c r="D22" s="297"/>
      <c r="E22" s="297"/>
      <c r="F22" s="295"/>
      <c r="G22" s="295"/>
      <c r="H22" s="295"/>
    </row>
    <row r="23" spans="1:8" ht="107.25" customHeight="1">
      <c r="A23" s="298">
        <v>2</v>
      </c>
      <c r="B23" s="1034" t="s">
        <v>337</v>
      </c>
      <c r="C23" s="1034"/>
      <c r="D23" s="1034"/>
      <c r="E23" s="1034"/>
      <c r="F23" s="295"/>
      <c r="G23" s="295"/>
      <c r="H23" s="295"/>
    </row>
    <row r="24" spans="1:8" ht="18" customHeight="1">
      <c r="A24" s="299"/>
      <c r="B24" s="300"/>
      <c r="C24" s="300"/>
      <c r="D24" s="300"/>
      <c r="E24" s="300"/>
      <c r="F24" s="301"/>
      <c r="G24" s="301"/>
      <c r="H24" s="302"/>
    </row>
    <row r="25" spans="1:8" ht="54.75" hidden="1" customHeight="1">
      <c r="A25" s="1035" t="s">
        <v>338</v>
      </c>
      <c r="B25" s="1035"/>
      <c r="C25" s="1035"/>
      <c r="D25" s="1035"/>
      <c r="E25" s="1035"/>
      <c r="F25" s="301"/>
      <c r="G25" s="301"/>
      <c r="H25" s="302"/>
    </row>
    <row r="26" spans="1:8" ht="32.1" hidden="1" customHeight="1">
      <c r="A26" s="1031" t="s">
        <v>322</v>
      </c>
      <c r="B26" s="1031" t="s">
        <v>313</v>
      </c>
      <c r="C26" s="1031" t="s">
        <v>328</v>
      </c>
      <c r="D26" s="804" t="s">
        <v>339</v>
      </c>
      <c r="E26" s="806"/>
    </row>
    <row r="27" spans="1:8" ht="22.5" hidden="1" customHeight="1">
      <c r="A27" s="1030"/>
      <c r="B27" s="1030"/>
      <c r="C27" s="1030"/>
      <c r="D27" s="303" t="s">
        <v>329</v>
      </c>
      <c r="E27" s="303" t="s">
        <v>330</v>
      </c>
    </row>
    <row r="28" spans="1:8" ht="21.95" hidden="1" customHeight="1">
      <c r="A28" s="304">
        <v>1</v>
      </c>
      <c r="B28" s="305"/>
      <c r="C28" s="305"/>
      <c r="D28" s="305"/>
      <c r="E28" s="305"/>
    </row>
    <row r="29" spans="1:8" ht="21.95" hidden="1" customHeight="1">
      <c r="A29" s="304">
        <v>2</v>
      </c>
      <c r="B29" s="305"/>
      <c r="C29" s="305"/>
      <c r="D29" s="305"/>
      <c r="E29" s="305"/>
    </row>
    <row r="30" spans="1:8" ht="37.5" hidden="1" customHeight="1">
      <c r="A30" s="304">
        <v>3</v>
      </c>
      <c r="B30" s="305"/>
      <c r="C30" s="305"/>
      <c r="D30" s="305"/>
      <c r="E30" s="305"/>
    </row>
    <row r="31" spans="1:8" ht="15.95" customHeight="1"/>
    <row r="32" spans="1:8" ht="15.95" customHeight="1">
      <c r="C32" s="306"/>
    </row>
    <row r="33" spans="1:9" ht="15.95" customHeight="1">
      <c r="A33" s="307" t="s">
        <v>58</v>
      </c>
      <c r="B33" s="320" t="str">
        <f>'Attach 3(JV)'!B24</f>
        <v>--</v>
      </c>
      <c r="C33" s="306" t="s">
        <v>59</v>
      </c>
      <c r="D33" s="1027" t="str">
        <f>'Attach 3(JV)'!E24</f>
        <v/>
      </c>
      <c r="E33" s="1027"/>
    </row>
    <row r="34" spans="1:9" ht="15.95" customHeight="1">
      <c r="A34" s="307" t="s">
        <v>60</v>
      </c>
      <c r="B34" s="321" t="str">
        <f>'Attach 3(JV)'!B25</f>
        <v/>
      </c>
      <c r="C34" s="306" t="s">
        <v>61</v>
      </c>
      <c r="D34" s="1027" t="str">
        <f>'Attach 3(JV)'!E25</f>
        <v/>
      </c>
      <c r="E34" s="1027"/>
    </row>
    <row r="35" spans="1:9" s="277" customFormat="1" ht="15.75" customHeight="1">
      <c r="A35" s="278"/>
      <c r="B35" s="278"/>
      <c r="C35" s="306"/>
      <c r="D35" s="278"/>
      <c r="E35" s="278"/>
      <c r="I35" s="278"/>
    </row>
    <row r="36" spans="1:9" s="277" customFormat="1" ht="19.5" customHeight="1">
      <c r="A36" s="311" t="str">
        <f>A1</f>
        <v>Specification No.&amp;  RFX  No  :CC/NT/W-MISC/DOM/A15/25/11820   &amp;  5002004750</v>
      </c>
      <c r="B36" s="312"/>
      <c r="C36" s="312"/>
      <c r="D36" s="312"/>
      <c r="E36" s="313" t="str">
        <f>E1</f>
        <v>Attachment-5A</v>
      </c>
      <c r="I36" s="278"/>
    </row>
    <row r="37" spans="1:9" s="277" customFormat="1" ht="18" customHeight="1">
      <c r="A37" s="309"/>
      <c r="I37" s="278"/>
    </row>
    <row r="38" spans="1:9" s="277" customFormat="1" ht="30" customHeight="1">
      <c r="A38" s="1028" t="s">
        <v>320</v>
      </c>
      <c r="B38" s="1028"/>
      <c r="C38" s="1028"/>
      <c r="D38" s="1028"/>
      <c r="E38" s="1028"/>
      <c r="I38" s="278"/>
    </row>
    <row r="39" spans="1:9" s="277" customFormat="1" ht="18" customHeight="1">
      <c r="I39" s="278"/>
    </row>
    <row r="40" spans="1:9" s="277" customFormat="1" ht="36" customHeight="1">
      <c r="A40" s="1029" t="s">
        <v>322</v>
      </c>
      <c r="B40" s="933" t="s">
        <v>313</v>
      </c>
      <c r="C40" s="1031" t="s">
        <v>323</v>
      </c>
      <c r="D40" s="1032" t="s">
        <v>335</v>
      </c>
      <c r="E40" s="1033"/>
      <c r="I40" s="278"/>
    </row>
    <row r="41" spans="1:9" s="277" customFormat="1" ht="36" customHeight="1">
      <c r="A41" s="962"/>
      <c r="B41" s="1030"/>
      <c r="C41" s="1030"/>
      <c r="D41" s="303" t="s">
        <v>325</v>
      </c>
      <c r="E41" s="303" t="s">
        <v>340</v>
      </c>
      <c r="I41" s="278"/>
    </row>
    <row r="42" spans="1:9" s="277" customFormat="1" ht="18" customHeight="1">
      <c r="A42" s="314"/>
      <c r="B42" s="315"/>
      <c r="C42" s="314"/>
      <c r="D42" s="314"/>
      <c r="E42" s="314"/>
      <c r="I42" s="278"/>
    </row>
    <row r="43" spans="1:9" s="277" customFormat="1" ht="18" customHeight="1">
      <c r="A43" s="316"/>
      <c r="B43" s="317"/>
      <c r="C43" s="316"/>
      <c r="D43" s="316"/>
      <c r="E43" s="316"/>
      <c r="I43" s="278"/>
    </row>
    <row r="44" spans="1:9" s="277" customFormat="1" ht="18" customHeight="1">
      <c r="A44" s="316"/>
      <c r="B44" s="317"/>
      <c r="C44" s="316">
        <v>3210</v>
      </c>
      <c r="D44" s="316"/>
      <c r="E44" s="316"/>
      <c r="I44" s="278"/>
    </row>
    <row r="45" spans="1:9" s="277" customFormat="1" ht="18" customHeight="1">
      <c r="A45" s="316"/>
      <c r="B45" s="317"/>
      <c r="C45" s="316"/>
      <c r="D45" s="316"/>
      <c r="E45" s="316"/>
      <c r="I45" s="278"/>
    </row>
    <row r="46" spans="1:9" s="277" customFormat="1" ht="18" customHeight="1">
      <c r="A46" s="316"/>
      <c r="B46" s="317"/>
      <c r="C46" s="316"/>
      <c r="D46" s="316"/>
      <c r="E46" s="316"/>
      <c r="I46" s="278"/>
    </row>
    <row r="47" spans="1:9" s="277" customFormat="1" ht="18" customHeight="1">
      <c r="A47" s="316"/>
      <c r="B47" s="317"/>
      <c r="C47" s="316"/>
      <c r="D47" s="316"/>
      <c r="E47" s="316"/>
      <c r="I47" s="278"/>
    </row>
    <row r="48" spans="1:9" s="277" customFormat="1" ht="18" customHeight="1">
      <c r="A48" s="316"/>
      <c r="B48" s="317"/>
      <c r="C48" s="316"/>
      <c r="D48" s="316"/>
      <c r="E48" s="316"/>
      <c r="I48" s="278"/>
    </row>
    <row r="49" spans="1:9" s="277" customFormat="1" ht="18" customHeight="1">
      <c r="A49" s="316"/>
      <c r="B49" s="317"/>
      <c r="C49" s="316"/>
      <c r="D49" s="316"/>
      <c r="E49" s="316"/>
      <c r="I49" s="278"/>
    </row>
    <row r="50" spans="1:9" s="277" customFormat="1" ht="18" customHeight="1">
      <c r="A50" s="316"/>
      <c r="B50" s="317"/>
      <c r="C50" s="316"/>
      <c r="D50" s="316"/>
      <c r="E50" s="316"/>
      <c r="I50" s="278"/>
    </row>
    <row r="51" spans="1:9" s="277" customFormat="1" ht="18" customHeight="1">
      <c r="A51" s="316"/>
      <c r="B51" s="317"/>
      <c r="C51" s="316"/>
      <c r="D51" s="316"/>
      <c r="E51" s="316"/>
      <c r="I51" s="278"/>
    </row>
    <row r="52" spans="1:9" s="277" customFormat="1" ht="18" customHeight="1">
      <c r="A52" s="316"/>
      <c r="B52" s="317"/>
      <c r="C52" s="316"/>
      <c r="D52" s="316"/>
      <c r="E52" s="316"/>
      <c r="I52" s="278"/>
    </row>
    <row r="53" spans="1:9" s="277" customFormat="1" ht="18" customHeight="1">
      <c r="A53" s="316"/>
      <c r="B53" s="317"/>
      <c r="C53" s="316"/>
      <c r="D53" s="316"/>
      <c r="E53" s="316"/>
      <c r="I53" s="278"/>
    </row>
    <row r="54" spans="1:9" s="277" customFormat="1" ht="18" customHeight="1">
      <c r="A54" s="316"/>
      <c r="B54" s="317"/>
      <c r="C54" s="316"/>
      <c r="D54" s="316"/>
      <c r="E54" s="316"/>
      <c r="I54" s="278"/>
    </row>
    <row r="55" spans="1:9" s="277" customFormat="1" ht="18" customHeight="1">
      <c r="A55" s="316"/>
      <c r="B55" s="317"/>
      <c r="C55" s="316"/>
      <c r="D55" s="316"/>
      <c r="E55" s="316"/>
      <c r="I55" s="278"/>
    </row>
    <row r="56" spans="1:9" s="277" customFormat="1" ht="18" customHeight="1">
      <c r="A56" s="316"/>
      <c r="B56" s="317"/>
      <c r="C56" s="316"/>
      <c r="D56" s="316"/>
      <c r="E56" s="316"/>
      <c r="I56" s="278"/>
    </row>
    <row r="57" spans="1:9" s="277" customFormat="1" ht="18" customHeight="1">
      <c r="A57" s="316"/>
      <c r="B57" s="317"/>
      <c r="C57" s="316"/>
      <c r="D57" s="316"/>
      <c r="E57" s="316"/>
      <c r="I57" s="278"/>
    </row>
    <row r="58" spans="1:9" s="277" customFormat="1" ht="18" customHeight="1">
      <c r="A58" s="316"/>
      <c r="B58" s="317"/>
      <c r="C58" s="316"/>
      <c r="D58" s="316"/>
      <c r="E58" s="316"/>
      <c r="I58" s="278"/>
    </row>
    <row r="59" spans="1:9" s="277" customFormat="1" ht="18" customHeight="1">
      <c r="A59" s="316"/>
      <c r="B59" s="317"/>
      <c r="C59" s="316"/>
      <c r="D59" s="316"/>
      <c r="E59" s="316"/>
      <c r="I59" s="278"/>
    </row>
    <row r="60" spans="1:9" s="277" customFormat="1" ht="18" customHeight="1">
      <c r="A60" s="316"/>
      <c r="B60" s="317"/>
      <c r="C60" s="316"/>
      <c r="D60" s="316"/>
      <c r="E60" s="316"/>
      <c r="I60" s="278"/>
    </row>
    <row r="61" spans="1:9" s="277" customFormat="1" ht="18" customHeight="1">
      <c r="A61" s="316"/>
      <c r="B61" s="317"/>
      <c r="C61" s="316"/>
      <c r="D61" s="316"/>
      <c r="E61" s="316"/>
      <c r="I61" s="278"/>
    </row>
    <row r="62" spans="1:9" s="277" customFormat="1" ht="18" customHeight="1">
      <c r="A62" s="316"/>
      <c r="B62" s="317"/>
      <c r="C62" s="316"/>
      <c r="D62" s="316"/>
      <c r="E62" s="316"/>
      <c r="I62" s="278"/>
    </row>
    <row r="63" spans="1:9" s="277" customFormat="1" ht="18" customHeight="1">
      <c r="A63" s="316"/>
      <c r="B63" s="317"/>
      <c r="C63" s="316"/>
      <c r="D63" s="316"/>
      <c r="E63" s="316"/>
      <c r="I63" s="278"/>
    </row>
    <row r="64" spans="1:9" s="277" customFormat="1" ht="18" customHeight="1">
      <c r="A64" s="316"/>
      <c r="B64" s="317"/>
      <c r="C64" s="316"/>
      <c r="D64" s="316"/>
      <c r="E64" s="316"/>
      <c r="I64" s="278"/>
    </row>
    <row r="65" spans="1:9" s="277" customFormat="1" ht="18" customHeight="1">
      <c r="A65" s="316"/>
      <c r="B65" s="317"/>
      <c r="C65" s="316"/>
      <c r="D65" s="316"/>
      <c r="E65" s="316"/>
      <c r="I65" s="278"/>
    </row>
    <row r="66" spans="1:9" s="277" customFormat="1" ht="18" customHeight="1">
      <c r="A66" s="316"/>
      <c r="B66" s="317"/>
      <c r="C66" s="316"/>
      <c r="D66" s="316"/>
      <c r="E66" s="316"/>
      <c r="I66" s="278"/>
    </row>
    <row r="67" spans="1:9" s="277" customFormat="1" ht="18" customHeight="1">
      <c r="A67" s="316"/>
      <c r="B67" s="317"/>
      <c r="C67" s="316"/>
      <c r="D67" s="316"/>
      <c r="E67" s="316"/>
      <c r="I67" s="278"/>
    </row>
    <row r="68" spans="1:9" s="277" customFormat="1" ht="18" customHeight="1">
      <c r="A68" s="318"/>
      <c r="B68" s="319"/>
      <c r="C68" s="318"/>
      <c r="D68" s="318"/>
      <c r="E68" s="318"/>
      <c r="I68" s="278"/>
    </row>
    <row r="69" spans="1:9" s="277" customFormat="1" ht="18" customHeight="1">
      <c r="I69" s="278"/>
    </row>
    <row r="70" spans="1:9" s="277" customFormat="1" ht="24" customHeight="1">
      <c r="C70" s="306"/>
      <c r="I70" s="278"/>
    </row>
    <row r="71" spans="1:9" s="277" customFormat="1" ht="24" customHeight="1">
      <c r="A71" s="307" t="s">
        <v>58</v>
      </c>
      <c r="B71" s="308" t="str">
        <f>B33</f>
        <v>--</v>
      </c>
      <c r="C71" s="306" t="s">
        <v>59</v>
      </c>
      <c r="D71" s="310" t="str">
        <f>D33</f>
        <v/>
      </c>
      <c r="I71" s="278"/>
    </row>
    <row r="72" spans="1:9" s="277" customFormat="1" ht="24" customHeight="1">
      <c r="A72" s="307" t="s">
        <v>60</v>
      </c>
      <c r="B72" s="308" t="str">
        <f>B34</f>
        <v/>
      </c>
      <c r="C72" s="306" t="s">
        <v>61</v>
      </c>
      <c r="D72" s="310" t="str">
        <f>D34</f>
        <v/>
      </c>
      <c r="I72" s="278"/>
    </row>
    <row r="73" spans="1:9" s="277" customFormat="1" ht="24" customHeight="1">
      <c r="A73" s="307"/>
      <c r="B73" s="320"/>
      <c r="C73" s="306"/>
      <c r="D73" s="321"/>
      <c r="I73" s="278"/>
    </row>
    <row r="74" spans="1:9" s="277" customFormat="1" ht="33" customHeight="1">
      <c r="D74" s="306"/>
      <c r="I74" s="278"/>
    </row>
  </sheetData>
  <sheetProtection algorithmName="SHA-512" hashValue="VyURM1Vzh1MFuPr17sIbuCHKbu+fW08NZnsxWVllrQxGfVdy+VeC7P+y2fkAH6OQnaNV3XcbQZegOtEswTLY5Q==" saltValue="dzQXbwY+NZbru8uumTm/Ag==" spinCount="100000" sheet="1" formatColumns="0" formatRows="0" selectLockedCells="1"/>
  <customSheetViews>
    <customSheetView guid="{45D87BB2-ECBF-4FD9-AB44-4B5F10036733}"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
      <headerFooter alignWithMargins="0">
        <oddFooter xml:space="preserve">&amp;R&amp;"Book Antiqua,Bold"&amp;8 Page &amp;P </oddFooter>
      </headerFooter>
      <extLst>
        <ext xmlns:xlsdti="http://schemas.microsoft.com/office/spreadsheetml/2023/showDataTypeIcons" uri="{a3c15fd4-4149-4032-8f15-062bd4999b60}">
          <xlsdti:showDataTypeIconsCustomSheetView visible="0"/>
        </ext>
      </extLst>
    </customSheetView>
    <customSheetView guid="{B9DDBA10-9BB0-4D91-9619-C113F75B2489}"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2"/>
      <headerFooter alignWithMargins="0">
        <oddFooter xml:space="preserve">&amp;R&amp;"Book Antiqua,Bold"&amp;8 Page &amp;P </oddFooter>
      </headerFooter>
      <extLst>
        <ext xmlns:xlsdti="http://schemas.microsoft.com/office/spreadsheetml/2023/showDataTypeIcons" uri="{a3c15fd4-4149-4032-8f15-062bd4999b60}">
          <xlsdti:showDataTypeIconsCustomSheetView visible="0"/>
        </ext>
      </extLst>
    </customSheetView>
    <customSheetView guid="{5D67CA2D-8BB3-4F00-894F-4872C1BBE88F}" scale="115" showPageBreaks="1" fitToPage="1" printArea="1" hiddenRows="1" hiddenColumns="1" view="pageBreakPreview">
      <selection activeCell="B46" sqref="B46"/>
      <rowBreaks count="1" manualBreakCount="1">
        <brk id="35" max="4" man="1"/>
      </rowBreaks>
      <pageMargins left="0" right="0" top="0" bottom="0" header="0" footer="0"/>
      <pageSetup scale="86" fitToHeight="0" orientation="portrait" r:id="rId3"/>
      <headerFooter alignWithMargins="0">
        <oddFooter xml:space="preserve">&amp;R&amp;"Book Antiqua,Bold"&amp;8 Page &amp;P </oddFooter>
      </headerFooter>
      <extLst>
        <ext xmlns:xlsdti="http://schemas.microsoft.com/office/spreadsheetml/2023/showDataTypeIcons" uri="{a3c15fd4-4149-4032-8f15-062bd4999b60}">
          <xlsdti:showDataTypeIconsCustomSheetView visible="0"/>
        </ext>
      </extLst>
    </customSheetView>
    <customSheetView guid="{F0C5A243-1ADF-42BF-85A0-B6506A13618B}"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4"/>
      <headerFooter alignWithMargins="0">
        <oddFooter xml:space="preserve">&amp;R&amp;"Book Antiqua,Bold"&amp;8 Page &amp;P </oddFooter>
      </headerFooter>
      <extLst>
        <ext xmlns:xlsdti="http://schemas.microsoft.com/office/spreadsheetml/2023/showDataTypeIcons" uri="{a3c15fd4-4149-4032-8f15-062bd4999b60}">
          <xlsdti:showDataTypeIconsCustomSheetView visible="0"/>
        </ext>
      </extLst>
    </customSheetView>
    <customSheetView guid="{067EF7EF-2552-42C0-8B2F-9338A16B73EB}" scale="115"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5"/>
      <headerFooter alignWithMargins="0">
        <oddFooter xml:space="preserve">&amp;R&amp;"Book Antiqua,Bold"&amp;8 Page &amp;P </oddFooter>
      </headerFooter>
      <extLst>
        <ext xmlns:xlsdti="http://schemas.microsoft.com/office/spreadsheetml/2023/showDataTypeIcons" uri="{a3c15fd4-4149-4032-8f15-062bd4999b60}">
          <xlsdti:showDataTypeIconsCustomSheetView visible="0"/>
        </ext>
      </extLst>
    </customSheetView>
    <customSheetView guid="{F8DC905B-04E9-41D7-B695-0DB8D092215B}" scale="115" showPageBreaks="1" fitToPage="1" printArea="1" hiddenRows="1" hiddenColumns="1" view="pageBreakPreview">
      <selection activeCell="B18" sqref="B18"/>
      <rowBreaks count="1" manualBreakCount="1">
        <brk id="35" max="4" man="1"/>
      </rowBreaks>
      <pageMargins left="0" right="0" top="0" bottom="0" header="0" footer="0"/>
      <pageSetup scale="86" fitToHeight="0" orientation="portrait" r:id="rId6"/>
      <headerFooter alignWithMargins="0">
        <oddFooter xml:space="preserve">&amp;R&amp;"Book Antiqua,Bold"&amp;8 Page &amp;P </oddFooter>
      </headerFooter>
      <extLst>
        <ext xmlns:xlsdti="http://schemas.microsoft.com/office/spreadsheetml/2023/showDataTypeIcons" uri="{a3c15fd4-4149-4032-8f15-062bd4999b60}">
          <xlsdti:showDataTypeIconsCustomSheetView visible="0"/>
        </ext>
      </extLst>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 right="0" top="0" bottom="0" header="0" footer="0"/>
      <pageSetup scale="87" fitToHeight="0" orientation="portrait" r:id="rId7"/>
      <headerFooter alignWithMargins="0">
        <oddFooter xml:space="preserve">&amp;R&amp;"Book Antiqua,Bold"&amp;8 Page &amp;P </oddFooter>
      </headerFooter>
      <extLst>
        <ext xmlns:xlsdti="http://schemas.microsoft.com/office/spreadsheetml/2023/showDataTypeIcons" uri="{a3c15fd4-4149-4032-8f15-062bd4999b60}">
          <xlsdti:showDataTypeIconsCustomSheetView visible="0"/>
        </ext>
      </extLst>
    </customSheetView>
    <customSheetView guid="{A8583C01-5E6A-4469-ADCA-440E12AA8084}"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8"/>
      <headerFooter alignWithMargins="0">
        <oddFooter xml:space="preserve">&amp;R&amp;"Book Antiqua,Bold"&amp;8 Page &amp;P </oddFooter>
      </headerFooter>
      <extLst>
        <ext xmlns:xlsdti="http://schemas.microsoft.com/office/spreadsheetml/2023/showDataTypeIcons" uri="{a3c15fd4-4149-4032-8f15-062bd4999b60}">
          <xlsdti:showDataTypeIconsCustomSheetView visible="0"/>
        </ext>
      </extLst>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 right="0" top="0" bottom="0" header="0" footer="0"/>
      <pageSetup scale="87" fitToHeight="0" orientation="portrait" r:id="rId9"/>
      <headerFooter alignWithMargins="0">
        <oddFooter xml:space="preserve">&amp;R&amp;"Book Antiqua,Bold"&amp;8 Page &amp;P </oddFooter>
      </headerFooter>
      <extLst>
        <ext xmlns:xlsdti="http://schemas.microsoft.com/office/spreadsheetml/2023/showDataTypeIcons" uri="{a3c15fd4-4149-4032-8f15-062bd4999b60}">
          <xlsdti:showDataTypeIconsCustomSheetView visible="0"/>
        </ext>
      </extLst>
    </customSheetView>
    <customSheetView guid="{2CF6F19D-227C-4840-A9E1-6C944B0145DB}"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0"/>
      <headerFooter alignWithMargins="0">
        <oddFooter xml:space="preserve">&amp;R&amp;"Book Antiqua,Bold"&amp;8 Page &amp;P </oddFooter>
      </headerFooter>
      <extLst>
        <ext xmlns:xlsdti="http://schemas.microsoft.com/office/spreadsheetml/2023/showDataTypeIcons" uri="{a3c15fd4-4149-4032-8f15-062bd4999b60}">
          <xlsdti:showDataTypeIconsCustomSheetView visible="0"/>
        </ext>
      </extLst>
    </customSheetView>
    <customSheetView guid="{CDF7C778-C53B-45C7-952D-968F867FB204}"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1"/>
      <headerFooter alignWithMargins="0">
        <oddFooter xml:space="preserve">&amp;R&amp;"Book Antiqua,Bold"&amp;8 Page &amp;P </oddFooter>
      </headerFooter>
      <extLst>
        <ext xmlns:xlsdti="http://schemas.microsoft.com/office/spreadsheetml/2023/showDataTypeIcons" uri="{a3c15fd4-4149-4032-8f15-062bd4999b60}">
          <xlsdti:showDataTypeIconsCustomSheetView visible="0"/>
        </ext>
      </extLst>
    </customSheetView>
    <customSheetView guid="{27CB7082-4FAB-46F1-8968-11E3E4A629B2}"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2"/>
      <headerFooter alignWithMargins="0">
        <oddFooter xml:space="preserve">&amp;R&amp;"Book Antiqua,Bold"&amp;8 Page &amp;P </oddFooter>
      </headerFooter>
      <extLst>
        <ext xmlns:xlsdti="http://schemas.microsoft.com/office/spreadsheetml/2023/showDataTypeIcons" uri="{a3c15fd4-4149-4032-8f15-062bd4999b60}">
          <xlsdti:showDataTypeIconsCustomSheetView visible="0"/>
        </ext>
      </extLst>
    </customSheetView>
    <customSheetView guid="{273BBCBD-8F12-4445-A7CA-FDA7C67AE3D5}"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3"/>
      <headerFooter alignWithMargins="0">
        <oddFooter xml:space="preserve">&amp;R&amp;"Book Antiqua,Bold"&amp;8 Page &amp;P </oddFooter>
      </headerFooter>
      <extLst>
        <ext xmlns:xlsdti="http://schemas.microsoft.com/office/spreadsheetml/2023/showDataTypeIcons" uri="{a3c15fd4-4149-4032-8f15-062bd4999b60}">
          <xlsdti:showDataTypeIconsCustomSheetView visible="0"/>
        </ext>
      </extLst>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 right="0" top="0" bottom="0" header="0" footer="0"/>
      <pageSetup scale="87" fitToHeight="0" orientation="portrait" r:id="rId14"/>
      <headerFooter alignWithMargins="0">
        <oddFooter xml:space="preserve">&amp;R&amp;"Book Antiqua,Bold"&amp;8 Page &amp;P </oddFooter>
      </headerFooter>
      <extLst>
        <ext xmlns:xlsdti="http://schemas.microsoft.com/office/spreadsheetml/2023/showDataTypeIcons" uri="{a3c15fd4-4149-4032-8f15-062bd4999b60}">
          <xlsdti:showDataTypeIconsCustomSheetView visible="0"/>
        </ext>
      </extLst>
    </customSheetView>
    <customSheetView guid="{696D4A13-5E44-4B16-B107-EB70ABB06CBE}"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5"/>
      <headerFooter alignWithMargins="0">
        <oddFooter xml:space="preserve">&amp;R&amp;"Book Antiqua,Bold"&amp;8 Page &amp;P </oddFooter>
      </headerFooter>
      <extLst>
        <ext xmlns:xlsdti="http://schemas.microsoft.com/office/spreadsheetml/2023/showDataTypeIcons" uri="{a3c15fd4-4149-4032-8f15-062bd4999b60}">
          <xlsdti:showDataTypeIconsCustomSheetView visible="0"/>
        </ext>
      </extLst>
    </customSheetView>
    <customSheetView guid="{869B0F9C-77A4-468D-A350-EA35CAE357D9}"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6"/>
      <headerFooter alignWithMargins="0">
        <oddFooter xml:space="preserve">&amp;R&amp;"Book Antiqua,Bold"&amp;8 Page &amp;P </oddFooter>
      </headerFooter>
      <extLst>
        <ext xmlns:xlsdti="http://schemas.microsoft.com/office/spreadsheetml/2023/showDataTypeIcons" uri="{a3c15fd4-4149-4032-8f15-062bd4999b60}">
          <xlsdti:showDataTypeIconsCustomSheetView visible="0"/>
        </ext>
      </extLst>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17"/>
  <headerFooter alignWithMargins="0">
    <oddFooter xml:space="preserve">&amp;R&amp;"Book Antiqua,Bold"&amp;8 Page &amp;P </oddFooter>
  </headerFooter>
  <rowBreaks count="1" manualBreakCount="1">
    <brk id="35" max="4" man="1"/>
  </rowBreaks>
  <drawing r:id="rId18"/>
  <legacyDrawing r:id="rId19"/>
  <mc:AlternateContent xmlns:mc="http://schemas.openxmlformats.org/markup-compatibility/2006">
    <mc:Choice Requires="x14">
      <controls>
        <mc:AlternateContent xmlns:mc="http://schemas.openxmlformats.org/markup-compatibility/2006">
          <mc:Choice Requires="x14">
            <control shapeId="74753" r:id="rId20"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DA287-F4DC-4365-922A-C94B68447F5B}">
  <sheetPr codeName="Sheet10">
    <tabColor indexed="45"/>
    <pageSetUpPr fitToPage="1"/>
  </sheetPr>
  <dimension ref="A1:Z51"/>
  <sheetViews>
    <sheetView showGridLines="0" view="pageBreakPreview" zoomScale="110" zoomScaleSheetLayoutView="110" workbookViewId="0">
      <selection activeCell="E21" sqref="E21"/>
    </sheetView>
  </sheetViews>
  <sheetFormatPr defaultRowHeight="16.5"/>
  <cols>
    <col min="1" max="1" width="12.140625" style="29" customWidth="1"/>
    <col min="2" max="2" width="20.5703125" style="29" customWidth="1"/>
    <col min="3" max="3" width="11.42578125" style="29" customWidth="1"/>
    <col min="4" max="4" width="19.42578125" style="29" customWidth="1"/>
    <col min="5" max="5" width="49.42578125" style="29" customWidth="1"/>
    <col min="6" max="7" width="9.140625" style="24"/>
    <col min="8" max="8" width="0" style="24" hidden="1" customWidth="1"/>
    <col min="9" max="16384" width="9.140625" style="25"/>
  </cols>
  <sheetData>
    <row r="1" spans="1:26" s="517" customFormat="1" ht="16.5" customHeight="1">
      <c r="A1" s="1010" t="str">
        <f>'Attach 3(JV)'!A1</f>
        <v>Specification No.&amp;  RFX  No  :CC/NT/W-MISC/DOM/A15/25/11820   &amp;  5002004750</v>
      </c>
      <c r="B1" s="1010"/>
      <c r="C1" s="1010"/>
      <c r="D1" s="1010"/>
      <c r="E1" s="531" t="str">
        <f>"Attachment-6 " &amp; 'Attach 3(JV)'!AT1</f>
        <v xml:space="preserve">Attachment-6 </v>
      </c>
      <c r="F1" s="516"/>
      <c r="G1" s="516"/>
      <c r="H1" s="516"/>
      <c r="Z1" s="538"/>
    </row>
    <row r="2" spans="1:26" ht="3.75" customHeight="1">
      <c r="Z2" s="114"/>
    </row>
    <row r="3" spans="1:26" ht="77.25" customHeight="1">
      <c r="A3" s="721" t="str">
        <f>'Attach 3(JV)'!A3</f>
        <v>Supply and installation of 15 passenger Machine Room Less Lift including required civil works at MP Hall of POWERGRID Gurgaon</v>
      </c>
      <c r="B3" s="722"/>
      <c r="C3" s="722"/>
      <c r="D3" s="722"/>
      <c r="E3" s="722"/>
      <c r="F3" s="26"/>
      <c r="G3" s="27"/>
      <c r="H3" s="26"/>
    </row>
    <row r="4" spans="1:26" ht="6.75" customHeight="1">
      <c r="A4" s="28"/>
      <c r="H4" s="30"/>
      <c r="I4" s="11"/>
    </row>
    <row r="5" spans="1:26" ht="20.100000000000001" customHeight="1">
      <c r="A5" s="755" t="s">
        <v>341</v>
      </c>
      <c r="B5" s="755"/>
      <c r="C5" s="755"/>
      <c r="D5" s="755"/>
      <c r="E5" s="755"/>
      <c r="F5" s="31"/>
      <c r="H5" s="30"/>
      <c r="I5" s="11"/>
    </row>
    <row r="6" spans="1:26" ht="10.5" customHeight="1">
      <c r="A6" s="32"/>
      <c r="H6" s="30"/>
      <c r="I6" s="11"/>
    </row>
    <row r="7" spans="1:26" ht="20.100000000000001" customHeight="1">
      <c r="A7" s="33" t="str">
        <f>'Attach 3(JV)'!A7</f>
        <v>Bidder’s Name and Address  :</v>
      </c>
      <c r="E7" s="15" t="str">
        <f>'Attach 3(JV)'!E7</f>
        <v>To:</v>
      </c>
      <c r="H7" s="30"/>
      <c r="I7" s="11"/>
    </row>
    <row r="8" spans="1:26" ht="36" customHeight="1">
      <c r="A8" s="761" t="str">
        <f>'Attach 3(JV)'!A8</f>
        <v/>
      </c>
      <c r="B8" s="761"/>
      <c r="C8" s="761"/>
      <c r="D8" s="761"/>
      <c r="E8" s="12" t="str">
        <f>'Attach 3(JV)'!E8</f>
        <v>MM dept</v>
      </c>
      <c r="H8" s="30"/>
      <c r="I8" s="11"/>
    </row>
    <row r="9" spans="1:26" ht="20.100000000000001" customHeight="1">
      <c r="A9" s="13" t="s">
        <v>51</v>
      </c>
      <c r="B9" s="758">
        <f>'Attach 3(JV)'!B9</f>
        <v>0</v>
      </c>
      <c r="C9" s="758"/>
      <c r="D9" s="758"/>
      <c r="E9" s="12" t="str">
        <f>'Attach 3(JV)'!E9</f>
        <v>Power Grid Corporation of India Ltd.,</v>
      </c>
      <c r="H9" s="30"/>
      <c r="I9" s="11"/>
    </row>
    <row r="10" spans="1:26" ht="20.100000000000001" customHeight="1">
      <c r="A10" s="13" t="s">
        <v>53</v>
      </c>
      <c r="B10" s="758">
        <f>'Attach 3(JV)'!B10</f>
        <v>0</v>
      </c>
      <c r="C10" s="758"/>
      <c r="D10" s="758"/>
      <c r="E10" s="12" t="str">
        <f>'Attach 3(JV)'!E10</f>
        <v>"Saudamini", Plot No. 2, Sector 29</v>
      </c>
      <c r="H10" s="30"/>
      <c r="I10" s="11"/>
    </row>
    <row r="11" spans="1:26" ht="20.100000000000001" customHeight="1">
      <c r="B11" s="758">
        <f>'Attach 3(JV)'!B11</f>
        <v>0</v>
      </c>
      <c r="C11" s="758"/>
      <c r="D11" s="758"/>
      <c r="E11" s="12" t="str">
        <f>'Attach 3(JV)'!E11</f>
        <v>Gurgaon (Haryana) - 122001</v>
      </c>
    </row>
    <row r="12" spans="1:26" ht="17.25" customHeight="1">
      <c r="A12" s="32"/>
      <c r="B12" s="758">
        <f>'Attach 3(JV)'!B12</f>
        <v>0</v>
      </c>
      <c r="C12" s="758"/>
      <c r="D12" s="758"/>
      <c r="E12" s="12"/>
    </row>
    <row r="13" spans="1:26" ht="21" customHeight="1">
      <c r="A13" s="29" t="s">
        <v>57</v>
      </c>
      <c r="B13" s="83"/>
      <c r="C13" s="83"/>
      <c r="D13" s="83"/>
    </row>
    <row r="14" spans="1:26" ht="45" customHeight="1">
      <c r="A14" s="974" t="s">
        <v>342</v>
      </c>
      <c r="B14" s="974"/>
      <c r="C14" s="974"/>
      <c r="D14" s="974"/>
      <c r="E14" s="974"/>
      <c r="F14" s="34"/>
      <c r="G14" s="34"/>
      <c r="H14" s="34"/>
    </row>
    <row r="15" spans="1:26" ht="12" customHeight="1">
      <c r="A15" s="32"/>
      <c r="B15" s="32"/>
      <c r="C15" s="32"/>
      <c r="D15" s="32"/>
      <c r="E15" s="32"/>
      <c r="F15" s="34"/>
      <c r="G15" s="34"/>
      <c r="H15" s="34"/>
    </row>
    <row r="16" spans="1:26" ht="42" customHeight="1">
      <c r="A16" s="46" t="s">
        <v>322</v>
      </c>
      <c r="B16" s="46" t="s">
        <v>343</v>
      </c>
      <c r="C16" s="1049" t="s">
        <v>344</v>
      </c>
      <c r="D16" s="1049"/>
      <c r="E16" s="46" t="s">
        <v>345</v>
      </c>
      <c r="F16" s="34"/>
      <c r="G16" s="34"/>
      <c r="H16" s="34"/>
    </row>
    <row r="17" spans="1:8" ht="21" customHeight="1">
      <c r="A17" s="209"/>
      <c r="B17" s="209"/>
      <c r="C17" s="1045"/>
      <c r="D17" s="1046"/>
      <c r="E17" s="209"/>
      <c r="F17" s="34"/>
      <c r="G17" s="34"/>
      <c r="H17" s="34"/>
    </row>
    <row r="18" spans="1:8" ht="21" customHeight="1">
      <c r="A18" s="209"/>
      <c r="B18" s="209"/>
      <c r="C18" s="1045"/>
      <c r="D18" s="1046"/>
      <c r="E18" s="209"/>
      <c r="F18" s="34"/>
      <c r="G18" s="34"/>
      <c r="H18" s="34"/>
    </row>
    <row r="19" spans="1:8" ht="21" customHeight="1">
      <c r="A19" s="209"/>
      <c r="B19" s="209"/>
      <c r="C19" s="1044"/>
      <c r="D19" s="1044"/>
      <c r="E19" s="209"/>
      <c r="F19" s="34"/>
      <c r="G19" s="34"/>
      <c r="H19" s="34"/>
    </row>
    <row r="20" spans="1:8" ht="21" customHeight="1">
      <c r="A20" s="209"/>
      <c r="B20" s="209"/>
      <c r="C20" s="1044"/>
      <c r="D20" s="1044"/>
      <c r="E20" s="209"/>
      <c r="F20" s="154"/>
      <c r="G20" s="154"/>
      <c r="H20" s="153" t="b">
        <v>0</v>
      </c>
    </row>
    <row r="21" spans="1:8" ht="21" customHeight="1">
      <c r="A21" s="209"/>
      <c r="B21" s="209"/>
      <c r="C21" s="1044"/>
      <c r="D21" s="1044"/>
      <c r="E21" s="209"/>
      <c r="F21" s="154"/>
      <c r="G21" s="154"/>
      <c r="H21" s="152"/>
    </row>
    <row r="22" spans="1:8" ht="16.5" customHeight="1">
      <c r="D22" s="32"/>
      <c r="E22" s="32"/>
      <c r="F22" s="34"/>
      <c r="G22" s="34"/>
      <c r="H22" s="34"/>
    </row>
    <row r="23" spans="1:8" s="24" customFormat="1" ht="51.75" customHeight="1">
      <c r="A23" s="1009" t="s">
        <v>346</v>
      </c>
      <c r="B23" s="1009"/>
      <c r="C23" s="1009"/>
      <c r="D23" s="1009"/>
      <c r="E23" s="1009"/>
      <c r="F23" s="34"/>
      <c r="G23" s="34"/>
      <c r="H23" s="34"/>
    </row>
    <row r="24" spans="1:8" s="24" customFormat="1" ht="96.75" customHeight="1">
      <c r="A24" s="1009" t="s">
        <v>347</v>
      </c>
      <c r="B24" s="1009"/>
      <c r="C24" s="1009"/>
      <c r="D24" s="1009"/>
      <c r="E24" s="1009"/>
      <c r="F24" s="34"/>
      <c r="G24" s="34"/>
      <c r="H24" s="34"/>
    </row>
    <row r="25" spans="1:8" s="24" customFormat="1" ht="24" customHeight="1">
      <c r="A25" s="147"/>
      <c r="B25" s="147"/>
      <c r="C25" s="147"/>
      <c r="D25" s="37"/>
      <c r="E25" s="147"/>
      <c r="F25" s="34"/>
      <c r="G25" s="34"/>
      <c r="H25" s="34"/>
    </row>
    <row r="26" spans="1:8" ht="24" customHeight="1">
      <c r="A26" s="36" t="s">
        <v>58</v>
      </c>
      <c r="B26" s="62" t="str">
        <f>'Attach 3(JV)'!B24</f>
        <v>--</v>
      </c>
      <c r="C26" s="40"/>
      <c r="D26" s="37" t="s">
        <v>59</v>
      </c>
      <c r="E26" s="198" t="str">
        <f>'Attach 3(JV)'!E24</f>
        <v/>
      </c>
    </row>
    <row r="27" spans="1:8" ht="24" customHeight="1">
      <c r="A27" s="36" t="s">
        <v>60</v>
      </c>
      <c r="B27" s="198" t="str">
        <f>'Attach 3(JV)'!B25</f>
        <v/>
      </c>
      <c r="C27" s="40"/>
      <c r="D27" s="37" t="s">
        <v>61</v>
      </c>
      <c r="E27" s="198" t="str">
        <f>'Attach 3(JV)'!E25</f>
        <v/>
      </c>
    </row>
    <row r="28" spans="1:8" ht="24" customHeight="1">
      <c r="D28" s="37"/>
    </row>
    <row r="29" spans="1:8" ht="24" customHeight="1">
      <c r="D29" s="37"/>
    </row>
    <row r="30" spans="1:8" s="50" customFormat="1" ht="32.25" customHeight="1">
      <c r="A30" s="33" t="str">
        <f>A1</f>
        <v>Specification No.&amp;  RFX  No  :CC/NT/W-MISC/DOM/A15/25/11820   &amp;  5002004750</v>
      </c>
      <c r="B30" s="33"/>
      <c r="C30" s="33"/>
      <c r="D30" s="33"/>
      <c r="E30" s="52" t="str">
        <f>"Annexure I to" &amp; E1</f>
        <v xml:space="preserve">Annexure I toAttachment-6 </v>
      </c>
      <c r="F30" s="49"/>
      <c r="G30" s="49"/>
      <c r="H30" s="49"/>
    </row>
    <row r="31" spans="1:8" ht="15.75" customHeight="1">
      <c r="A31" s="1048"/>
      <c r="B31" s="1048"/>
      <c r="C31" s="1048"/>
      <c r="D31" s="1048"/>
      <c r="E31" s="1048"/>
    </row>
    <row r="32" spans="1:8" ht="20.100000000000001" customHeight="1">
      <c r="A32" s="1047" t="str">
        <f>A5</f>
        <v>(Alternative, Deviations and Exceptions to the Provisions)</v>
      </c>
      <c r="B32" s="1047"/>
      <c r="C32" s="1047"/>
      <c r="D32" s="1047"/>
      <c r="E32" s="1047"/>
    </row>
    <row r="33" spans="1:5" ht="20.100000000000001" customHeight="1">
      <c r="A33" s="1047" t="s">
        <v>348</v>
      </c>
      <c r="B33" s="1047"/>
      <c r="C33" s="1047"/>
      <c r="D33" s="1047"/>
      <c r="E33" s="1047"/>
    </row>
    <row r="34" spans="1:5" ht="20.100000000000001" customHeight="1"/>
    <row r="35" spans="1:5" ht="42" customHeight="1">
      <c r="A35" s="46" t="s">
        <v>322</v>
      </c>
      <c r="B35" s="46" t="s">
        <v>343</v>
      </c>
      <c r="C35" s="1049" t="s">
        <v>344</v>
      </c>
      <c r="D35" s="1049"/>
      <c r="E35" s="46" t="s">
        <v>345</v>
      </c>
    </row>
    <row r="36" spans="1:5" ht="39.950000000000003" customHeight="1">
      <c r="A36" s="209"/>
      <c r="B36" s="209"/>
      <c r="C36" s="1045"/>
      <c r="D36" s="1046"/>
      <c r="E36" s="209"/>
    </row>
    <row r="37" spans="1:5" ht="39.950000000000003" customHeight="1">
      <c r="A37" s="209"/>
      <c r="B37" s="209"/>
      <c r="C37" s="1045"/>
      <c r="D37" s="1046"/>
      <c r="E37" s="209"/>
    </row>
    <row r="38" spans="1:5" ht="39.950000000000003" customHeight="1">
      <c r="A38" s="209"/>
      <c r="B38" s="209"/>
      <c r="C38" s="1045"/>
      <c r="D38" s="1046"/>
      <c r="E38" s="209"/>
    </row>
    <row r="39" spans="1:5" ht="39.950000000000003" customHeight="1">
      <c r="A39" s="209"/>
      <c r="B39" s="209"/>
      <c r="C39" s="1045"/>
      <c r="D39" s="1046"/>
      <c r="E39" s="209"/>
    </row>
    <row r="40" spans="1:5" ht="39.950000000000003" customHeight="1">
      <c r="A40" s="209"/>
      <c r="B40" s="209"/>
      <c r="C40" s="1045"/>
      <c r="D40" s="1046"/>
      <c r="E40" s="209"/>
    </row>
    <row r="41" spans="1:5" ht="39.950000000000003" customHeight="1">
      <c r="A41" s="209"/>
      <c r="B41" s="209"/>
      <c r="C41" s="1045"/>
      <c r="D41" s="1046"/>
      <c r="E41" s="209"/>
    </row>
    <row r="42" spans="1:5" ht="39.950000000000003" customHeight="1">
      <c r="A42" s="209"/>
      <c r="B42" s="209"/>
      <c r="C42" s="1045"/>
      <c r="D42" s="1046"/>
      <c r="E42" s="209"/>
    </row>
    <row r="43" spans="1:5" ht="39.950000000000003" customHeight="1">
      <c r="A43" s="209"/>
      <c r="B43" s="209"/>
      <c r="C43" s="1045"/>
      <c r="D43" s="1046"/>
      <c r="E43" s="209"/>
    </row>
    <row r="44" spans="1:5" ht="39.950000000000003" customHeight="1">
      <c r="A44" s="209"/>
      <c r="B44" s="209"/>
      <c r="C44" s="1045"/>
      <c r="D44" s="1046"/>
      <c r="E44" s="209"/>
    </row>
    <row r="45" spans="1:5" ht="39.950000000000003" customHeight="1">
      <c r="A45" s="209"/>
      <c r="B45" s="209"/>
      <c r="C45" s="1045"/>
      <c r="D45" s="1046"/>
      <c r="E45" s="209"/>
    </row>
    <row r="46" spans="1:5" ht="20.100000000000001" customHeight="1"/>
    <row r="47" spans="1:5" ht="25.5" customHeight="1"/>
    <row r="48" spans="1:5" ht="25.5" customHeight="1">
      <c r="A48" s="25"/>
      <c r="B48" s="25"/>
      <c r="C48" s="25"/>
      <c r="D48" s="37"/>
      <c r="E48" s="25"/>
    </row>
    <row r="49" spans="1:5" ht="25.5" customHeight="1">
      <c r="A49" s="36" t="s">
        <v>58</v>
      </c>
      <c r="B49" s="62" t="str">
        <f>B26</f>
        <v>--</v>
      </c>
      <c r="C49" s="40"/>
      <c r="D49" s="37" t="s">
        <v>59</v>
      </c>
      <c r="E49" s="198" t="str">
        <f>E26</f>
        <v/>
      </c>
    </row>
    <row r="50" spans="1:5" ht="25.5" customHeight="1">
      <c r="A50" s="36" t="s">
        <v>60</v>
      </c>
      <c r="B50" s="203" t="str">
        <f>B27</f>
        <v/>
      </c>
      <c r="C50" s="40"/>
      <c r="D50" s="37" t="s">
        <v>61</v>
      </c>
      <c r="E50" s="198" t="str">
        <f>E27</f>
        <v/>
      </c>
    </row>
    <row r="51" spans="1:5" ht="25.5" customHeight="1">
      <c r="D51" s="37"/>
    </row>
  </sheetData>
  <sheetProtection algorithmName="SHA-512" hashValue="qD+1QsOvZTif886aTrmXpH7sUOexB+G6c9n8upRVNXxfo9V9fmFKk/8/nP1PiAsTgavSMGTn7wJ8uYXSGx8EOA==" saltValue="Kwh5HCMFN68inlal4+KrwA==" spinCount="100000" sheet="1" formatColumns="0" formatRows="0" selectLockedCells="1"/>
  <customSheetViews>
    <customSheetView guid="{45D87BB2-ECBF-4FD9-AB44-4B5F10036733}" scale="110" showPageBreaks="1" showGridLines="0" fitToPage="1" printArea="1" hiddenColumns="1" view="pageBreakPreview">
      <selection activeCell="C37" sqref="C37:D37"/>
      <pageMargins left="0" right="0" top="0" bottom="0" header="0" footer="0"/>
      <pageSetup scale="89" fitToHeight="0" orientation="portrait" r:id="rId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B9DDBA10-9BB0-4D91-9619-C113F75B2489}" scale="110" showPageBreaks="1" showGridLines="0" fitToPage="1" printArea="1" hiddenColumns="1" view="pageBreakPreview">
      <selection activeCell="C37" sqref="C37:D37"/>
      <pageMargins left="0" right="0" top="0" bottom="0" header="0" footer="0"/>
      <pageSetup scale="89" fitToHeight="0" orientation="portrait" r:id="rId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D67CA2D-8BB3-4F00-894F-4872C1BBE88F}" scale="110" showPageBreaks="1" showGridLines="0" fitToPage="1" printArea="1" hiddenColumns="1" view="pageBreakPreview" topLeftCell="A16">
      <selection activeCell="A17" sqref="A17"/>
      <pageMargins left="0" right="0" top="0" bottom="0" header="0" footer="0"/>
      <pageSetup scale="89" fitToHeight="0" orientation="portrait" r:id="rId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0C5A243-1ADF-42BF-85A0-B6506A13618B}" scale="110" showPageBreaks="1" showGridLines="0" fitToPage="1" printArea="1" hiddenColumns="1" view="pageBreakPreview" topLeftCell="A4">
      <selection activeCell="A36" sqref="A36"/>
      <pageMargins left="0" right="0" top="0" bottom="0" header="0" footer="0"/>
      <pageSetup scale="89" fitToHeight="0" orientation="portrait" r:id="rId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67EF7EF-2552-42C0-8B2F-9338A16B73EB}" scale="110" showPageBreaks="1" showGridLines="0" fitToPage="1" printArea="1" hiddenColumns="1" view="pageBreakPreview">
      <selection activeCell="A36" sqref="A36"/>
      <pageMargins left="0" right="0" top="0" bottom="0" header="0" footer="0"/>
      <pageSetup scale="89" fitToHeight="0" orientation="portrait" r:id="rId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8DC905B-04E9-41D7-B695-0DB8D092215B}" scale="110" showPageBreaks="1" showGridLines="0" fitToPage="1" printArea="1" hiddenColumns="1" view="pageBreakPreview">
      <selection activeCell="A36" sqref="A36"/>
      <pageMargins left="0" right="0" top="0" bottom="0" header="0" footer="0"/>
      <pageSetup scale="89" fitToHeight="0" orientation="portrait" r:id="rId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36A67F-51F8-4B52-B51D-937DC398CD1F}" scale="145" showPageBreaks="1" showGridLines="0" fitToPage="1" printArea="1" hiddenColumns="1" view="pageBreakPreview" topLeftCell="A25">
      <selection activeCell="A36" sqref="A36"/>
      <pageMargins left="0" right="0" top="0" bottom="0" header="0" footer="0"/>
      <pageSetup scale="89" fitToHeight="0" orientation="portrait" r:id="rId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A8583C01-5E6A-4469-ADCA-440E12AA8084}" scale="145" showPageBreaks="1" showGridLines="0" fitToPage="1" printArea="1" hiddenColumns="1" view="pageBreakPreview" topLeftCell="A25">
      <selection activeCell="A36" sqref="A36"/>
      <pageMargins left="0" right="0" top="0" bottom="0" header="0" footer="0"/>
      <pageSetup scale="89" fitToHeight="0" orientation="portrait" r:id="rId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5855B4F-D61E-4C97-B759-B2F96767F6F8}" scale="145" showPageBreaks="1" showGridLines="0" fitToPage="1" printArea="1" hiddenColumns="1" view="pageBreakPreview">
      <selection activeCell="A17" sqref="A17"/>
      <pageMargins left="0" right="0" top="0" bottom="0" header="0" footer="0"/>
      <pageSetup scale="89" fitToHeight="0" orientation="portrait" r:id="rId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2E8A0F5-0020-4355-95CF-28601763A783}" showPageBreaks="1" showGridLines="0" printArea="1" hiddenColumns="1" view="pageBreakPreview" topLeftCell="A4">
      <selection activeCell="A17" sqref="A17"/>
      <pageMargins left="0" right="0" top="0" bottom="0" header="0" footer="0"/>
      <pageSetup scale="96" orientation="portrait" r:id="rId1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40562B9-6CEE-4962-8D7D-CA1C6778F52C}" showPageBreaks="1" showGridLines="0" printArea="1" hiddenColumns="1" view="pageBreakPreview">
      <selection activeCell="A36" sqref="A36"/>
      <pageMargins left="0" right="0" top="0" bottom="0" header="0" footer="0"/>
      <pageSetup scale="96" orientation="portrait" r:id="rId1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BECF6E-1A53-4F98-87B9-44F2C5F77E08}" showPageBreaks="1" showGridLines="0" printArea="1" hiddenColumns="1" view="pageBreakPreview" topLeftCell="A25">
      <selection activeCell="A36" sqref="A36"/>
      <pageMargins left="0" right="0" top="0" bottom="0" header="0" footer="0"/>
      <pageSetup scale="96" orientation="portrait" r:id="rId1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E3ED18F-7B8F-4A1C-969D-A70DC3B696C3}" showPageBreaks="1" showGridLines="0" printArea="1" hiddenColumns="1" view="pageBreakPreview" topLeftCell="A13">
      <selection activeCell="B17" sqref="B17"/>
      <pageMargins left="0" right="0" top="0" bottom="0" header="0" footer="0"/>
      <pageSetup scale="96" orientation="portrait" r:id="rId1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77F7E43-D393-45BA-B99B-D838E4629B5D}" showPageBreaks="1" showGridLines="0" printArea="1" hiddenColumns="1" view="pageBreakPreview" topLeftCell="A13">
      <selection activeCell="B17" sqref="B17"/>
      <pageMargins left="0" right="0" top="0" bottom="0" header="0" footer="0"/>
      <pageSetup scale="96" orientation="portrait" r:id="rId1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40327DD-375F-45D4-BA52-89AFD79FE6A1}" showPageBreaks="1" showGridLines="0" printArea="1" hiddenColumns="1" view="pageBreakPreview" topLeftCell="A13">
      <selection activeCell="A17" sqref="A17"/>
      <pageMargins left="0" right="0" top="0" bottom="0" header="0" footer="0"/>
      <pageSetup scale="96" orientation="portrait" r:id="rId1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DC28ED1E-3E35-4094-9C2B-5C0A1C1D459C}" showGridLines="0" hiddenColumns="1">
      <selection activeCell="E36" sqref="E36"/>
      <pageMargins left="0" right="0" top="0" bottom="0" header="0" footer="0"/>
      <pageSetup orientation="portrait" r:id="rId1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7A9EA6D6-4DDF-43D9-92E6-C6AFAD14E266}" showGridLines="0" hiddenColumns="1">
      <selection activeCell="E21" sqref="E21"/>
      <pageMargins left="0" right="0" top="0" bottom="0" header="0" footer="0"/>
      <pageSetup orientation="portrait" r:id="rId1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3BCBF1E-CDCF-4541-8D79-87EDCECBC1FD}" showGridLines="0" hiddenColumns="1">
      <selection activeCell="A17" sqref="A17"/>
      <pageMargins left="0" right="0" top="0" bottom="0" header="0" footer="0"/>
      <pageSetup orientation="portrait" r:id="rId1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CEBABD0-566A-41C4-AA9A-38EA30EFEDA8}" showPageBreaks="1" showGridLines="0" zeroValues="0" printArea="1" showRuler="0">
      <selection activeCell="H20" sqref="H20:H21"/>
      <pageMargins left="0" right="0" top="0" bottom="0" header="0" footer="0"/>
      <pageSetup orientation="portrait" r:id="rId19"/>
      <headerFooter alignWithMargins="0">
        <oddFooter>&amp;L&amp;8Tower Package-TW03, TL associated with Phase-I Generation Project in Orissa (Part-C)&amp;R&amp;"Book Antiqua,Bold"&amp;8Attachment-3(JV) TW03  / Page &amp;P of &amp;N</oddFooter>
      </headerFooter>
      <extLst>
        <ext xmlns:xlsdti="http://schemas.microsoft.com/office/spreadsheetml/2023/showDataTypeIcons" uri="{a3c15fd4-4149-4032-8f15-062bd4999b60}">
          <xlsdti:showDataTypeIconsCustomSheetView visible="0"/>
        </ext>
      </extLst>
    </customSheetView>
    <customSheetView guid="{A3F641DF-CF1D-48E3-AFDC-E52726A449CB}" zeroValues="0" showRuler="0">
      <selection activeCell="A17" sqref="A17"/>
      <pageMargins left="0" right="0" top="0" bottom="0" header="0" footer="0"/>
      <pageSetup orientation="portrait" r:id="rId20"/>
      <headerFooter alignWithMargins="0">
        <oddFooter>&amp;L&amp;8Tower Package-P238-TW04, TL associated with Phase-I Generation Project in Orissa (Part-C)&amp;R&amp;"Book Antiqua,Bold"&amp;8Attachment-6 TW04  / Page &amp;P</oddFooter>
      </headerFooter>
      <extLst>
        <ext xmlns:xlsdti="http://schemas.microsoft.com/office/spreadsheetml/2023/showDataTypeIcons" uri="{a3c15fd4-4149-4032-8f15-062bd4999b60}">
          <xlsdti:showDataTypeIconsCustomSheetView visible="0"/>
        </ext>
      </extLst>
    </customSheetView>
    <customSheetView guid="{8E7B022F-1113-4BA2-B2BA-8EDBE02A2557}" showPageBreaks="1" showGridLines="0" printArea="1" showRuler="0">
      <selection activeCell="B17" sqref="B17"/>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4CA1A8-824A-452F-BDBA-32A47C1B3013}" showGridLines="0" hiddenColumns="1">
      <selection activeCell="E17" sqref="E17"/>
      <pageMargins left="0" right="0" top="0" bottom="0" header="0" footer="0"/>
      <pageSetup orientation="portrait" r:id="rId2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94F6778-23FE-4AAC-B37D-6C7543FC13B9}" showGridLines="0" hiddenColumns="1" topLeftCell="A22">
      <selection activeCell="E21" sqref="E21"/>
      <pageMargins left="0" right="0" top="0" bottom="0" header="0" footer="0"/>
      <pageSetup orientation="portrait" r:id="rId2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9FE2C60-2849-4C32-B532-2B1A89FFA9CD}" showGridLines="0" hiddenColumns="1" topLeftCell="A11">
      <selection activeCell="A17" sqref="A17"/>
      <pageMargins left="0" right="0" top="0" bottom="0" header="0" footer="0"/>
      <pageSetup orientation="portrait" r:id="rId2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E4EC9C4-31B9-4D40-8323-5B16C3BC840F}" showPageBreaks="1" showGridLines="0" printArea="1" hiddenColumns="1" view="pageBreakPreview">
      <selection activeCell="A17" sqref="A17"/>
      <pageMargins left="0" right="0" top="0" bottom="0" header="0" footer="0"/>
      <pageSetup scale="96" orientation="portrait" r:id="rId2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5EDD9E3-0801-4479-8600-A80B0FCFDF0B}" showPageBreaks="1" showGridLines="0" printArea="1" hiddenColumns="1" view="pageBreakPreview" topLeftCell="A13">
      <selection activeCell="B17" sqref="B17"/>
      <pageMargins left="0" right="0" top="0" bottom="0" header="0" footer="0"/>
      <pageSetup scale="96" orientation="portrait" r:id="rId2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15A19D23-A9FD-4FC1-B7B0-F2D16BDFC729}" showPageBreaks="1" showGridLines="0" printArea="1" hiddenColumns="1" view="pageBreakPreview" topLeftCell="A13">
      <selection activeCell="B17" sqref="B17"/>
      <pageMargins left="0" right="0" top="0" bottom="0" header="0" footer="0"/>
      <pageSetup scale="96" orientation="portrait" r:id="rId2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97C0FC0E-800C-45C9-895E-E91A3F1ADBA4}" showPageBreaks="1" showGridLines="0" printArea="1" hiddenColumns="1" view="pageBreakPreview">
      <selection activeCell="A36" sqref="A36"/>
      <pageMargins left="0" right="0" top="0" bottom="0" header="0" footer="0"/>
      <pageSetup scale="96" orientation="portrait" r:id="rId2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B7992C9-ABA5-4C7D-8C49-1E1D8E8875C7}" showPageBreaks="1" showGridLines="0" printArea="1" hiddenColumns="1" view="pageBreakPreview">
      <selection activeCell="A36" sqref="A36"/>
      <pageMargins left="0" right="0" top="0" bottom="0" header="0" footer="0"/>
      <pageSetup scale="96" orientation="portrait" r:id="rId2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51D3662-FFCE-4FD6-A590-7DDC9E38C41F}" showPageBreaks="1" showGridLines="0" printArea="1" hiddenColumns="1" view="pageBreakPreview">
      <selection activeCell="A17" sqref="A17"/>
      <pageMargins left="0" right="0" top="0" bottom="0" header="0" footer="0"/>
      <pageSetup scale="96" orientation="portrait" r:id="rId3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CF6F19D-227C-4840-A9E1-6C944B0145DB}" scale="145" showPageBreaks="1" showGridLines="0" fitToPage="1" printArea="1" hiddenColumns="1" view="pageBreakPreview" topLeftCell="A7">
      <selection activeCell="A36" sqref="A36"/>
      <pageMargins left="0" right="0" top="0" bottom="0" header="0" footer="0"/>
      <pageSetup scale="89" fitToHeight="0" orientation="portrait" r:id="rId3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F7C778-C53B-45C7-952D-968F867FB204}" scale="110" showPageBreaks="1" showGridLines="0" fitToPage="1" printArea="1" hiddenColumns="1" view="pageBreakPreview" topLeftCell="A4">
      <selection activeCell="A17" sqref="A17"/>
      <pageMargins left="0" right="0" top="0" bottom="0" header="0" footer="0"/>
      <pageSetup scale="89" fitToHeight="0" orientation="portrait" r:id="rId3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CB7082-4FAB-46F1-8968-11E3E4A629B2}" scale="110" showPageBreaks="1" showGridLines="0" fitToPage="1" printArea="1" hiddenColumns="1" view="pageBreakPreview" topLeftCell="A16">
      <selection activeCell="A17" sqref="A17"/>
      <pageMargins left="0" right="0" top="0" bottom="0" header="0" footer="0"/>
      <pageSetup scale="89" fitToHeight="0" orientation="portrait" r:id="rId3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3BBCBD-8F12-4445-A7CA-FDA7C67AE3D5}" scale="110" showPageBreaks="1" showGridLines="0" fitToPage="1" printArea="1" hiddenColumns="1" view="pageBreakPreview" topLeftCell="A21">
      <selection activeCell="C37" sqref="C37:D37"/>
      <pageMargins left="0" right="0" top="0" bottom="0" header="0" footer="0"/>
      <pageSetup scale="89" fitToHeight="0" orientation="portrait" r:id="rId3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476C51C-4037-4B28-A818-10D7CDF0C66A}" scale="110" showPageBreaks="1" showGridLines="0" fitToPage="1" printArea="1" hiddenColumns="1" view="pageBreakPreview" topLeftCell="A10">
      <selection activeCell="C37" sqref="C37:D37"/>
      <pageMargins left="0" right="0" top="0" bottom="0" header="0" footer="0"/>
      <pageSetup scale="89" fitToHeight="0" orientation="portrait" r:id="rId3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696D4A13-5E44-4B16-B107-EB70ABB06CBE}" scale="110" showPageBreaks="1" showGridLines="0" fitToPage="1" printArea="1" hiddenColumns="1" view="pageBreakPreview">
      <selection activeCell="C37" sqref="C37:D37"/>
      <pageMargins left="0" right="0" top="0" bottom="0" header="0" footer="0"/>
      <pageSetup scale="89" fitToHeight="0" orientation="portrait" r:id="rId3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69B0F9C-77A4-468D-A350-EA35CAE357D9}" scale="110" showPageBreaks="1" showGridLines="0" fitToPage="1" printArea="1" hiddenColumns="1" view="pageBreakPreview">
      <selection activeCell="C37" sqref="C37:D37"/>
      <pageMargins left="0" right="0" top="0" bottom="0" header="0" footer="0"/>
      <pageSetup scale="89" fitToHeight="0" orientation="portrait" r:id="rId3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89" fitToHeight="0" orientation="portrait" r:id="rId38"/>
  <headerFooter alignWithMargins="0">
    <oddFooter>&amp;R&amp;"Book Antiqua,Bold"&amp;8 Page &amp;P of &amp;N</oddFooter>
  </headerFooter>
  <drawing r:id="rId39"/>
  <legacyDrawing r:id="rId40"/>
  <mc:AlternateContent xmlns:mc="http://schemas.openxmlformats.org/markup-compatibility/2006">
    <mc:Choice Requires="x14">
      <controls>
        <mc:AlternateContent xmlns:mc="http://schemas.openxmlformats.org/markup-compatibility/2006">
          <mc:Choice Requires="x14">
            <control shapeId="10254" r:id="rId41"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EF819-2A37-4483-AE83-60182C558DA6}">
  <sheetPr codeName="Sheet11">
    <tabColor indexed="12"/>
    <pageSetUpPr fitToPage="1"/>
  </sheetPr>
  <dimension ref="A1:I38"/>
  <sheetViews>
    <sheetView showGridLines="0" view="pageBreakPreview" zoomScale="130" zoomScaleSheetLayoutView="130" workbookViewId="0">
      <selection activeCell="E17" sqref="E17"/>
    </sheetView>
  </sheetViews>
  <sheetFormatPr defaultRowHeight="16.5"/>
  <cols>
    <col min="1" max="1" width="12.140625" style="29" customWidth="1"/>
    <col min="2" max="2" width="20.5703125" style="29" customWidth="1"/>
    <col min="3" max="3" width="11.42578125" style="29" customWidth="1"/>
    <col min="4" max="4" width="17.7109375" style="29" customWidth="1"/>
    <col min="5" max="5" width="49.42578125" style="29" customWidth="1"/>
    <col min="6" max="8" width="9.140625" style="24"/>
    <col min="9" max="16384" width="9.140625" style="25"/>
  </cols>
  <sheetData>
    <row r="1" spans="1:9" s="517" customFormat="1" ht="15.75" customHeight="1">
      <c r="A1" s="1010" t="str">
        <f>'Attach 3(JV)'!A1</f>
        <v>Specification No.&amp;  RFX  No  :CC/NT/W-MISC/DOM/A15/25/11820   &amp;  5002004750</v>
      </c>
      <c r="B1" s="1010"/>
      <c r="C1" s="1010"/>
      <c r="D1" s="1010"/>
      <c r="E1" s="515" t="str">
        <f>"Attachment-7 " &amp; 'Attach 3(JV)'!AT1</f>
        <v xml:space="preserve">Attachment-7 </v>
      </c>
      <c r="F1" s="516"/>
      <c r="G1" s="516"/>
      <c r="H1" s="516"/>
    </row>
    <row r="2" spans="1:9">
      <c r="E2" s="183"/>
    </row>
    <row r="3" spans="1:9" ht="80.25" customHeight="1">
      <c r="A3" s="721" t="str">
        <f>'Attach 3(JV)'!A3</f>
        <v>Supply and installation of 15 passenger Machine Room Less Lift including required civil works at MP Hall of POWERGRID Gurgaon</v>
      </c>
      <c r="B3" s="722"/>
      <c r="C3" s="722"/>
      <c r="D3" s="722"/>
      <c r="E3" s="722"/>
      <c r="F3" s="26"/>
      <c r="G3" s="27"/>
      <c r="H3" s="26"/>
    </row>
    <row r="4" spans="1:9" ht="20.100000000000001" customHeight="1">
      <c r="A4" s="28"/>
      <c r="H4" s="30"/>
      <c r="I4" s="11"/>
    </row>
    <row r="5" spans="1:9" ht="20.100000000000001" customHeight="1">
      <c r="A5" s="755" t="s">
        <v>349</v>
      </c>
      <c r="B5" s="755"/>
      <c r="C5" s="755"/>
      <c r="D5" s="755"/>
      <c r="E5" s="755"/>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61" t="str">
        <f>'Attach 3(JV)'!A8</f>
        <v/>
      </c>
      <c r="B8" s="761"/>
      <c r="C8" s="761"/>
      <c r="D8" s="761"/>
      <c r="E8" s="107" t="str">
        <f>'Attach 3(JV)'!E8</f>
        <v>MM dept</v>
      </c>
      <c r="H8" s="30"/>
      <c r="I8" s="11"/>
    </row>
    <row r="9" spans="1:9" ht="20.100000000000001" customHeight="1">
      <c r="A9" s="13" t="s">
        <v>51</v>
      </c>
      <c r="B9" s="758">
        <f>'Attach 3(JV)'!B9</f>
        <v>0</v>
      </c>
      <c r="C9" s="758"/>
      <c r="D9" s="758"/>
      <c r="E9" s="107" t="str">
        <f>'Attach 3(JV)'!E9</f>
        <v>Power Grid Corporation of India Ltd.,</v>
      </c>
      <c r="H9" s="30"/>
      <c r="I9" s="11"/>
    </row>
    <row r="10" spans="1:9" ht="20.100000000000001" customHeight="1">
      <c r="A10" s="13" t="s">
        <v>53</v>
      </c>
      <c r="B10" s="758">
        <f>'Attach 3(JV)'!B10</f>
        <v>0</v>
      </c>
      <c r="C10" s="758"/>
      <c r="D10" s="758"/>
      <c r="E10" s="107" t="str">
        <f>'Attach 3(JV)'!E10</f>
        <v>"Saudamini", Plot No. 2, Sector 29</v>
      </c>
      <c r="H10" s="30"/>
      <c r="I10" s="11"/>
    </row>
    <row r="11" spans="1:9" ht="20.100000000000001" customHeight="1">
      <c r="B11" s="758">
        <f>'Attach 3(JV)'!B11</f>
        <v>0</v>
      </c>
      <c r="C11" s="758"/>
      <c r="D11" s="758"/>
      <c r="E11" s="107" t="str">
        <f>'Attach 3(JV)'!E11</f>
        <v>Gurgaon (Haryana) - 122001</v>
      </c>
    </row>
    <row r="12" spans="1:9" ht="20.100000000000001" customHeight="1">
      <c r="A12" s="32"/>
      <c r="B12" s="758">
        <f>'Attach 3(JV)'!B12</f>
        <v>0</v>
      </c>
      <c r="C12" s="758"/>
      <c r="D12" s="758"/>
      <c r="E12" s="15"/>
    </row>
    <row r="13" spans="1:9" ht="20.100000000000001" customHeight="1"/>
    <row r="14" spans="1:9" ht="20.100000000000001" customHeight="1">
      <c r="A14" s="32"/>
    </row>
    <row r="15" spans="1:9" ht="27.75" customHeight="1">
      <c r="A15" s="1047" t="s">
        <v>350</v>
      </c>
      <c r="B15" s="1047"/>
      <c r="C15" s="1047"/>
      <c r="D15" s="1047"/>
      <c r="E15" s="1047"/>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20.100000000000001" customHeight="1">
      <c r="D21" s="37"/>
    </row>
    <row r="22" spans="1:5" ht="33" customHeight="1">
      <c r="A22" s="36" t="s">
        <v>58</v>
      </c>
      <c r="B22" s="62" t="str">
        <f>'Attach 3(JV)'!B24</f>
        <v>--</v>
      </c>
      <c r="C22" s="33"/>
      <c r="D22" s="37" t="s">
        <v>59</v>
      </c>
      <c r="E22" s="198" t="str">
        <f>'Attach 3(JV)'!E24</f>
        <v/>
      </c>
    </row>
    <row r="23" spans="1:5" ht="33" customHeight="1">
      <c r="A23" s="36" t="s">
        <v>60</v>
      </c>
      <c r="B23" s="198" t="str">
        <f>'Attach 3(JV)'!B25</f>
        <v/>
      </c>
      <c r="C23" s="33"/>
      <c r="D23" s="37" t="s">
        <v>61</v>
      </c>
      <c r="E23" s="198" t="str">
        <f>'Attach 3(JV)'!E25</f>
        <v/>
      </c>
    </row>
    <row r="24" spans="1:5" ht="33" customHeight="1">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mOwh5PuavjXFFtZLdaHSsfzpPiLxBTtey18xLoH+hbiJLHSCOBX1voElB7ghqgwLj9uolMJcpXKZub3RDf2b6Q==" saltValue="wTS2UR337Ji2Y3ioUfu0WQ==" spinCount="100000" sheet="1" formatColumns="0" formatRows="0" selectLockedCells="1"/>
  <customSheetViews>
    <customSheetView guid="{45D87BB2-ECBF-4FD9-AB44-4B5F10036733}" scale="130" showPageBreaks="1" showGridLines="0" fitToPage="1" printArea="1" view="pageBreakPreview">
      <selection activeCell="E17" sqref="E17"/>
      <pageMargins left="0" right="0" top="0" bottom="0" header="0" footer="0"/>
      <pageSetup scale="91" orientation="portrait" r:id="rId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B9DDBA10-9BB0-4D91-9619-C113F75B2489}" scale="130" showPageBreaks="1" showGridLines="0" fitToPage="1" printArea="1" view="pageBreakPreview">
      <selection activeCell="E17" sqref="E17"/>
      <pageMargins left="0" right="0" top="0" bottom="0" header="0" footer="0"/>
      <pageSetup scale="91" orientation="portrait" r:id="rId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D67CA2D-8BB3-4F00-894F-4872C1BBE88F}" scale="130" showPageBreaks="1" showGridLines="0" fitToPage="1" printArea="1" view="pageBreakPreview" topLeftCell="A7">
      <selection activeCell="A3" sqref="A3:E3"/>
      <pageMargins left="0" right="0" top="0" bottom="0" header="0" footer="0"/>
      <pageSetup scale="91" orientation="portrait" r:id="rId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0C5A243-1ADF-42BF-85A0-B6506A13618B}" scale="130" showPageBreaks="1" showGridLines="0" fitToPage="1" printArea="1" view="pageBreakPreview">
      <selection activeCell="A3" sqref="A3:E3"/>
      <pageMargins left="0" right="0" top="0" bottom="0" header="0" footer="0"/>
      <pageSetup scale="91" orientation="portrait" r:id="rId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67EF7EF-2552-42C0-8B2F-9338A16B73EB}" scale="130" showPageBreaks="1" showGridLines="0" fitToPage="1" printArea="1" view="pageBreakPreview">
      <selection activeCell="A3" sqref="A3:E3"/>
      <pageMargins left="0" right="0" top="0" bottom="0" header="0" footer="0"/>
      <pageSetup scale="91" orientation="portrait" r:id="rId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8DC905B-04E9-41D7-B695-0DB8D092215B}" scale="130" showPageBreaks="1" showGridLines="0" fitToPage="1" printArea="1" view="pageBreakPreview">
      <selection activeCell="A3" sqref="A3:E3"/>
      <pageMargins left="0" right="0" top="0" bottom="0" header="0" footer="0"/>
      <pageSetup scale="91" orientation="portrait" r:id="rId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36A67F-51F8-4B52-B51D-937DC398CD1F}" scale="130" showPageBreaks="1" showGridLines="0" fitToPage="1" printArea="1" view="pageBreakPreview" topLeftCell="A13">
      <selection activeCell="A22" sqref="A22:E22"/>
      <pageMargins left="0" right="0" top="0" bottom="0" header="0" footer="0"/>
      <pageSetup scale="91" orientation="portrait" r:id="rId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A8583C01-5E6A-4469-ADCA-440E12AA8084}" scale="130" showPageBreaks="1" showGridLines="0" fitToPage="1" printArea="1" view="pageBreakPreview">
      <selection activeCell="H6" sqref="H6"/>
      <pageMargins left="0" right="0" top="0" bottom="0" header="0" footer="0"/>
      <pageSetup scale="91" orientation="portrait" r:id="rId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5855B4F-D61E-4C97-B759-B2F96767F6F8}" scale="130" showPageBreaks="1" showGridLines="0" fitToPage="1" printArea="1" view="pageBreakPreview">
      <selection activeCell="A3" sqref="A3:E3"/>
      <pageMargins left="0" right="0" top="0" bottom="0" header="0" footer="0"/>
      <pageSetup scale="91" orientation="portrait" r:id="rId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2E8A0F5-0020-4355-95CF-28601763A783}" showPageBreaks="1" showGridLines="0" fitToPage="1" printArea="1" view="pageBreakPreview" topLeftCell="A7">
      <selection activeCell="E7" sqref="E7"/>
      <pageMargins left="0" right="0" top="0" bottom="0" header="0" footer="0"/>
      <pageSetup orientation="portrait" r:id="rId1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40562B9-6CEE-4962-8D7D-CA1C6778F52C}" showPageBreaks="1" showGridLines="0" printArea="1" view="pageBreakPreview">
      <selection activeCell="H32" sqref="H32"/>
      <pageMargins left="0" right="0" top="0" bottom="0" header="0" footer="0"/>
      <pageSetup orientation="portrait" r:id="rId1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BECF6E-1A53-4F98-87B9-44F2C5F77E08}" showPageBreaks="1" showGridLines="0" printArea="1" view="pageBreakPreview" topLeftCell="A19">
      <selection activeCell="H32" sqref="H32"/>
      <pageMargins left="0" right="0" top="0" bottom="0" header="0" footer="0"/>
      <pageSetup orientation="portrait" r:id="rId1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E3ED18F-7B8F-4A1C-969D-A70DC3B696C3}" showPageBreaks="1" showGridLines="0" printArea="1" view="pageBreakPreview">
      <selection activeCell="B17" sqref="B17"/>
      <pageMargins left="0" right="0" top="0" bottom="0" header="0" footer="0"/>
      <pageSetup orientation="portrait" r:id="rId1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77F7E43-D393-45BA-B99B-D838E4629B5D}" showPageBreaks="1" showGridLines="0" printArea="1" view="pageBreakPreview">
      <selection activeCell="B17" sqref="B17"/>
      <pageMargins left="0" right="0" top="0" bottom="0" header="0" footer="0"/>
      <pageSetup orientation="portrait" r:id="rId1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40327DD-375F-45D4-BA52-89AFD79FE6A1}" scale="60" showPageBreaks="1" showGridLines="0" printArea="1" view="pageBreakPreview">
      <pageMargins left="0" right="0" top="0" bottom="0" header="0" footer="0"/>
      <pageSetup orientation="portrait" r:id="rId1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DC28ED1E-3E35-4094-9C2B-5C0A1C1D459C}" showGridLines="0">
      <selection activeCell="E36" sqref="E36"/>
      <pageMargins left="0" right="0" top="0" bottom="0" header="0" footer="0"/>
      <pageSetup orientation="portrait" r:id="rId1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7A9EA6D6-4DDF-43D9-92E6-C6AFAD14E266}" showGridLines="0">
      <selection activeCell="A3" sqref="A3:E3"/>
      <pageMargins left="0" right="0" top="0" bottom="0" header="0" footer="0"/>
      <pageSetup orientation="portrait" r:id="rId1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3BCBF1E-CDCF-4541-8D79-87EDCECBC1FD}" scale="110" showGridLines="0">
      <selection activeCell="A3" sqref="A3:E3"/>
      <pageMargins left="0" right="0" top="0" bottom="0" header="0" footer="0"/>
      <pageSetup orientation="portrait" r:id="rId1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CEBABD0-566A-41C4-AA9A-38EA30EFEDA8}" showGridLines="0" zeroValues="0" showRuler="0">
      <pageMargins left="0" right="0" top="0" bottom="0" header="0" footer="0"/>
      <pageSetup orientation="portrait" r:id="rId19"/>
      <headerFooter alignWithMargins="0">
        <oddFooter>&amp;L&amp;8Tower Package-TW03, TL associated with Phase-I Generation Project in Orissa (Part-C)&amp;R&amp;"Book Antiqua,Bold"&amp;8Attachment-3(JV) TW03  / Page &amp;P of &amp;N</oddFooter>
      </headerFooter>
      <extLst>
        <ext xmlns:xlsdti="http://schemas.microsoft.com/office/spreadsheetml/2023/showDataTypeIcons" uri="{a3c15fd4-4149-4032-8f15-062bd4999b60}">
          <xlsdti:showDataTypeIconsCustomSheetView visible="0"/>
        </ext>
      </extLst>
    </customSheetView>
    <customSheetView guid="{8E7B022F-1113-4BA2-B2BA-8EDBE02A2557}" showPageBreaks="1" showGridLines="0" printArea="1" showRuler="0">
      <selection activeCell="A5" sqref="A5:F5"/>
      <pageMargins left="0" right="0" top="0" bottom="0" header="0" footer="0"/>
      <pageSetup orientation="portrait" r:id="rId20"/>
      <headerFooter alignWithMargins="0">
        <oddFooter>&amp;L&amp;8Tower Package-TW05, TL associated with Phase-I Generation Project in Orissa (Part-C)&amp;R&amp;"Book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4CA1A8-824A-452F-BDBA-32A47C1B3013}" showGridLines="0">
      <selection activeCell="E1" sqref="E1"/>
      <pageMargins left="0" right="0" top="0" bottom="0" header="0" footer="0"/>
      <pageSetup orientation="portrait" r:id="rId2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94F6778-23FE-4AAC-B37D-6C7543FC13B9}" scale="110" showGridLines="0" topLeftCell="A16">
      <selection activeCell="A3" sqref="A3:E3"/>
      <pageMargins left="0" right="0" top="0" bottom="0" header="0" footer="0"/>
      <pageSetup orientation="portrait" r:id="rId2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9FE2C60-2849-4C32-B532-2B1A89FFA9CD}" showGridLines="0" topLeftCell="A25">
      <pageMargins left="0" right="0" top="0" bottom="0" header="0" footer="0"/>
      <pageSetup orientation="portrait" r:id="rId2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E4EC9C4-31B9-4D40-8323-5B16C3BC840F}" scale="60" showPageBreaks="1" showGridLines="0" printArea="1" view="pageBreakPreview" topLeftCell="A13">
      <pageMargins left="0" right="0" top="0" bottom="0" header="0" footer="0"/>
      <pageSetup orientation="portrait" r:id="rId2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5EDD9E3-0801-4479-8600-A80B0FCFDF0B}" showPageBreaks="1" showGridLines="0" printArea="1" view="pageBreakPreview">
      <selection activeCell="B17" sqref="B17"/>
      <pageMargins left="0" right="0" top="0" bottom="0" header="0" footer="0"/>
      <pageSetup orientation="portrait" r:id="rId2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15A19D23-A9FD-4FC1-B7B0-F2D16BDFC729}" showPageBreaks="1" showGridLines="0" printArea="1" view="pageBreakPreview">
      <selection activeCell="B17" sqref="B17"/>
      <pageMargins left="0" right="0" top="0" bottom="0" header="0" footer="0"/>
      <pageSetup orientation="portrait" r:id="rId2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97C0FC0E-800C-45C9-895E-E91A3F1ADBA4}" showPageBreaks="1" showGridLines="0" printArea="1" view="pageBreakPreview">
      <selection activeCell="H32" sqref="H32"/>
      <pageMargins left="0" right="0" top="0" bottom="0" header="0" footer="0"/>
      <pageSetup orientation="portrait" r:id="rId2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B7992C9-ABA5-4C7D-8C49-1E1D8E8875C7}" showPageBreaks="1" showGridLines="0" printArea="1" view="pageBreakPreview">
      <selection activeCell="H32" sqref="H32"/>
      <pageMargins left="0" right="0" top="0" bottom="0" header="0" footer="0"/>
      <pageSetup orientation="portrait" r:id="rId2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51D3662-FFCE-4FD6-A590-7DDC9E38C41F}" showPageBreaks="1" showGridLines="0" fitToPage="1" printArea="1" view="pageBreakPreview">
      <selection activeCell="I16" sqref="I16"/>
      <pageMargins left="0" right="0" top="0" bottom="0" header="0" footer="0"/>
      <pageSetup orientation="portrait" r:id="rId2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CF6F19D-227C-4840-A9E1-6C944B0145DB}" scale="130" showPageBreaks="1" showGridLines="0" fitToPage="1" printArea="1" view="pageBreakPreview">
      <selection activeCell="H6" sqref="H6"/>
      <pageMargins left="0" right="0" top="0" bottom="0" header="0" footer="0"/>
      <pageSetup scale="91" orientation="portrait" r:id="rId3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F7C778-C53B-45C7-952D-968F867FB204}" scale="130" showPageBreaks="1" showGridLines="0" fitToPage="1" printArea="1" view="pageBreakPreview">
      <selection activeCell="A3" sqref="A3:E3"/>
      <pageMargins left="0" right="0" top="0" bottom="0" header="0" footer="0"/>
      <pageSetup scale="91" orientation="portrait" r:id="rId3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CB7082-4FAB-46F1-8968-11E3E4A629B2}" scale="130" showPageBreaks="1" showGridLines="0" fitToPage="1" printArea="1" view="pageBreakPreview" topLeftCell="A7">
      <selection activeCell="A3" sqref="A3:E3"/>
      <pageMargins left="0" right="0" top="0" bottom="0" header="0" footer="0"/>
      <pageSetup scale="91" orientation="portrait" r:id="rId3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3BBCBD-8F12-4445-A7CA-FDA7C67AE3D5}" scale="130" showPageBreaks="1" showGridLines="0" fitToPage="1" printArea="1" view="pageBreakPreview">
      <selection activeCell="A3" sqref="A3:E3"/>
      <pageMargins left="0" right="0" top="0" bottom="0" header="0" footer="0"/>
      <pageSetup scale="91" orientation="portrait" r:id="rId3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476C51C-4037-4B28-A818-10D7CDF0C66A}" scale="130" showPageBreaks="1" showGridLines="0" fitToPage="1" printArea="1" view="pageBreakPreview" topLeftCell="A16">
      <selection activeCell="E17" sqref="E17"/>
      <pageMargins left="0" right="0" top="0" bottom="0" header="0" footer="0"/>
      <pageSetup scale="91" orientation="portrait" r:id="rId3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696D4A13-5E44-4B16-B107-EB70ABB06CBE}" scale="130" showPageBreaks="1" showGridLines="0" fitToPage="1" printArea="1" view="pageBreakPreview">
      <selection activeCell="E17" sqref="E17"/>
      <pageMargins left="0" right="0" top="0" bottom="0" header="0" footer="0"/>
      <pageSetup scale="91" orientation="portrait" r:id="rId3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69B0F9C-77A4-468D-A350-EA35CAE357D9}" scale="130" showPageBreaks="1" showGridLines="0" fitToPage="1" printArea="1" view="pageBreakPreview">
      <selection activeCell="E17" sqref="E17"/>
      <pageMargins left="0" right="0" top="0" bottom="0" header="0" footer="0"/>
      <pageSetup scale="91" orientation="portrait" r:id="rId3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37"/>
  <headerFooter alignWithMargins="0">
    <oddFooter>&amp;R&amp;"Book Antiqua,Bold"&amp;8 Page &amp;P of &amp;N</oddFooter>
  </headerFooter>
  <drawing r:id="rId3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95A1D-6E30-4F0A-848E-C0740697EAC2}">
  <sheetPr codeName="Sheet12">
    <tabColor indexed="44"/>
    <pageSetUpPr fitToPage="1"/>
  </sheetPr>
  <dimension ref="A1:H52"/>
  <sheetViews>
    <sheetView showGridLines="0" view="pageBreakPreview" topLeftCell="A3" zoomScaleSheetLayoutView="100" workbookViewId="0">
      <selection activeCell="E21" sqref="E21:F21"/>
    </sheetView>
  </sheetViews>
  <sheetFormatPr defaultRowHeight="16.5"/>
  <cols>
    <col min="1" max="1" width="12.140625" style="29" customWidth="1"/>
    <col min="2" max="2" width="20.5703125" style="29" customWidth="1"/>
    <col min="3" max="3" width="11.42578125" style="29" customWidth="1"/>
    <col min="4" max="4" width="40.85546875" style="29" customWidth="1"/>
    <col min="5" max="5" width="33.42578125" style="24" customWidth="1"/>
    <col min="6" max="6" width="24.42578125" style="24" customWidth="1"/>
    <col min="7" max="16384" width="9.140625" style="25"/>
  </cols>
  <sheetData>
    <row r="1" spans="1:6" s="77" customFormat="1" ht="21.75" customHeight="1">
      <c r="A1" s="1005" t="str">
        <f>'Attach 3(JV)'!A1</f>
        <v>Specification No.&amp;  RFX  No  :CC/NT/W-MISC/DOM/A15/25/11820   &amp;  5002004750</v>
      </c>
      <c r="B1" s="1005"/>
      <c r="C1" s="1005"/>
      <c r="D1" s="1005"/>
      <c r="E1" s="510"/>
      <c r="F1" s="510"/>
    </row>
    <row r="2" spans="1:6" ht="15" customHeight="1"/>
    <row r="3" spans="1:6" ht="87.75" customHeight="1">
      <c r="A3" s="1058" t="str">
        <f>'Attach 3(JV)'!A3</f>
        <v>Supply and installation of 15 passenger Machine Room Less Lift including required civil works at MP Hall of POWERGRID Gurgaon</v>
      </c>
      <c r="B3" s="1059"/>
      <c r="C3" s="1059"/>
      <c r="D3" s="1059"/>
      <c r="E3" s="1059"/>
      <c r="F3" s="1059"/>
    </row>
    <row r="4" spans="1:6" ht="15" customHeight="1">
      <c r="A4" s="28"/>
      <c r="F4" s="30"/>
    </row>
    <row r="5" spans="1:6" ht="20.100000000000001" customHeight="1">
      <c r="A5" s="755" t="s">
        <v>351</v>
      </c>
      <c r="B5" s="755"/>
      <c r="C5" s="755"/>
      <c r="D5" s="755"/>
      <c r="E5" s="755"/>
      <c r="F5" s="755"/>
    </row>
    <row r="6" spans="1:6" ht="12.75" customHeight="1">
      <c r="A6" s="32"/>
      <c r="F6" s="30"/>
    </row>
    <row r="7" spans="1:6" ht="20.100000000000001" customHeight="1">
      <c r="A7" s="33" t="str">
        <f>'Attach 3(JV)'!A7</f>
        <v>Bidder’s Name and Address  :</v>
      </c>
      <c r="E7" s="29" t="s">
        <v>50</v>
      </c>
      <c r="F7" s="30"/>
    </row>
    <row r="8" spans="1:6" ht="36" customHeight="1">
      <c r="A8" s="761" t="str">
        <f>'Attach 3(JV)'!A8</f>
        <v/>
      </c>
      <c r="B8" s="761"/>
      <c r="C8" s="761"/>
      <c r="D8" s="761"/>
      <c r="E8" s="29" t="s">
        <v>950</v>
      </c>
      <c r="F8" s="30"/>
    </row>
    <row r="9" spans="1:6" ht="20.100000000000001" customHeight="1">
      <c r="A9" s="13" t="s">
        <v>51</v>
      </c>
      <c r="B9" s="758">
        <f>'Attach 3(JV)'!B9</f>
        <v>0</v>
      </c>
      <c r="C9" s="758"/>
      <c r="D9" s="758"/>
      <c r="E9" s="29" t="s">
        <v>52</v>
      </c>
      <c r="F9" s="30"/>
    </row>
    <row r="10" spans="1:6" ht="20.100000000000001" customHeight="1">
      <c r="A10" s="13" t="s">
        <v>53</v>
      </c>
      <c r="B10" s="758">
        <f>'Attach 3(JV)'!B10</f>
        <v>0</v>
      </c>
      <c r="C10" s="758"/>
      <c r="D10" s="758"/>
      <c r="E10" s="29" t="s">
        <v>54</v>
      </c>
      <c r="F10" s="30"/>
    </row>
    <row r="11" spans="1:6" ht="20.100000000000001" customHeight="1">
      <c r="B11" s="758">
        <f>'Attach 3(JV)'!B11</f>
        <v>0</v>
      </c>
      <c r="C11" s="758"/>
      <c r="D11" s="758"/>
      <c r="E11" s="29" t="s">
        <v>55</v>
      </c>
    </row>
    <row r="12" spans="1:6" ht="20.100000000000001" customHeight="1">
      <c r="A12" s="32"/>
      <c r="B12" s="758">
        <f>'Attach 3(JV)'!B12</f>
        <v>0</v>
      </c>
      <c r="C12" s="758"/>
      <c r="D12" s="758"/>
    </row>
    <row r="13" spans="1:6" ht="13.5" customHeight="1">
      <c r="A13" s="32"/>
      <c r="B13" s="102"/>
      <c r="C13" s="102"/>
      <c r="D13" s="102"/>
    </row>
    <row r="14" spans="1:6" ht="20.100000000000001" customHeight="1">
      <c r="A14" s="29" t="s">
        <v>57</v>
      </c>
    </row>
    <row r="15" spans="1:6" ht="15" customHeight="1">
      <c r="A15" s="32"/>
    </row>
    <row r="16" spans="1:6" ht="99.75" customHeight="1">
      <c r="A16" s="843"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Supply and installation of 15 passenger Machine Room Less Lift including required civil works at MP Hall of POWERGRID Gurgaon for the period commencing from the effective date of Contract to us :</v>
      </c>
      <c r="B16" s="843"/>
      <c r="C16" s="843"/>
      <c r="D16" s="843"/>
      <c r="E16" s="843"/>
      <c r="F16" s="843"/>
    </row>
    <row r="17" spans="1:6" ht="14.25" customHeight="1">
      <c r="A17" s="32"/>
      <c r="B17" s="32"/>
      <c r="C17" s="32"/>
      <c r="D17" s="32"/>
      <c r="E17" s="34"/>
      <c r="F17" s="34"/>
    </row>
    <row r="18" spans="1:6" ht="24.75" customHeight="1">
      <c r="A18" s="1066" t="s">
        <v>322</v>
      </c>
      <c r="B18" s="1072" t="s">
        <v>352</v>
      </c>
      <c r="C18" s="1073"/>
      <c r="D18" s="1074"/>
      <c r="E18" s="1054" t="str">
        <f>A3</f>
        <v>Supply and installation of 15 passenger Machine Room Less Lift including required civil works at MP Hall of POWERGRID Gurgaon</v>
      </c>
      <c r="F18" s="1055"/>
    </row>
    <row r="19" spans="1:6" ht="104.25" customHeight="1">
      <c r="A19" s="1067"/>
      <c r="B19" s="1075"/>
      <c r="C19" s="1076"/>
      <c r="D19" s="1076"/>
      <c r="E19" s="1056"/>
      <c r="F19" s="1057"/>
    </row>
    <row r="20" spans="1:6" ht="20.100000000000001" customHeight="1">
      <c r="A20" s="1060">
        <v>1</v>
      </c>
      <c r="B20" s="1061" t="s">
        <v>353</v>
      </c>
      <c r="C20" s="1061"/>
      <c r="D20" s="1062"/>
      <c r="E20" s="1052"/>
      <c r="F20" s="1053"/>
    </row>
    <row r="21" spans="1:6" ht="20.100000000000001" customHeight="1">
      <c r="A21" s="1060"/>
      <c r="B21" s="1070" t="s">
        <v>354</v>
      </c>
      <c r="C21" s="1070"/>
      <c r="D21" s="1071"/>
      <c r="E21" s="1050"/>
      <c r="F21" s="1051"/>
    </row>
    <row r="22" spans="1:6" ht="20.100000000000001" customHeight="1">
      <c r="A22" s="1060"/>
      <c r="B22" s="1063" t="s">
        <v>355</v>
      </c>
      <c r="C22" s="1063"/>
      <c r="D22" s="1064"/>
      <c r="E22" s="1050"/>
      <c r="F22" s="1051"/>
    </row>
    <row r="23" spans="1:6" ht="20.100000000000001" customHeight="1">
      <c r="A23" s="1060">
        <v>2</v>
      </c>
      <c r="B23" s="1061" t="s">
        <v>356</v>
      </c>
      <c r="C23" s="1061"/>
      <c r="D23" s="1062"/>
      <c r="E23" s="1052"/>
      <c r="F23" s="1053"/>
    </row>
    <row r="24" spans="1:6" ht="20.100000000000001" customHeight="1">
      <c r="A24" s="1060"/>
      <c r="B24" s="1070" t="s">
        <v>354</v>
      </c>
      <c r="C24" s="1070"/>
      <c r="D24" s="1071"/>
      <c r="E24" s="1050"/>
      <c r="F24" s="1051"/>
    </row>
    <row r="25" spans="1:6" ht="20.100000000000001" customHeight="1">
      <c r="A25" s="1060"/>
      <c r="B25" s="1063" t="s">
        <v>355</v>
      </c>
      <c r="C25" s="1063"/>
      <c r="D25" s="1064"/>
      <c r="E25" s="1050"/>
      <c r="F25" s="1051"/>
    </row>
    <row r="26" spans="1:6" ht="20.100000000000001" hidden="1" customHeight="1">
      <c r="A26" s="1060">
        <v>3</v>
      </c>
      <c r="B26" s="1061" t="s">
        <v>357</v>
      </c>
      <c r="C26" s="1061"/>
      <c r="D26" s="1062"/>
      <c r="E26" s="657"/>
      <c r="F26" s="657"/>
    </row>
    <row r="27" spans="1:6" ht="20.100000000000001" hidden="1" customHeight="1">
      <c r="A27" s="1060"/>
      <c r="B27" s="1070" t="s">
        <v>354</v>
      </c>
      <c r="C27" s="1070"/>
      <c r="D27" s="1071"/>
      <c r="E27" s="658"/>
      <c r="F27" s="658"/>
    </row>
    <row r="28" spans="1:6" ht="20.100000000000001" hidden="1" customHeight="1">
      <c r="A28" s="1060"/>
      <c r="B28" s="1063" t="s">
        <v>355</v>
      </c>
      <c r="C28" s="1063"/>
      <c r="D28" s="1064"/>
      <c r="E28" s="658"/>
      <c r="F28" s="658"/>
    </row>
    <row r="29" spans="1:6" ht="20.100000000000001" customHeight="1">
      <c r="A29" s="1060">
        <v>3</v>
      </c>
      <c r="B29" s="1061" t="s">
        <v>358</v>
      </c>
      <c r="C29" s="1061"/>
      <c r="D29" s="1062"/>
      <c r="E29" s="1052"/>
      <c r="F29" s="1053"/>
    </row>
    <row r="30" spans="1:6" ht="20.100000000000001" customHeight="1">
      <c r="A30" s="1060"/>
      <c r="B30" s="1070" t="s">
        <v>354</v>
      </c>
      <c r="C30" s="1070"/>
      <c r="D30" s="1071"/>
      <c r="E30" s="1050"/>
      <c r="F30" s="1051"/>
    </row>
    <row r="31" spans="1:6" ht="20.100000000000001" customHeight="1">
      <c r="A31" s="1060"/>
      <c r="B31" s="1063" t="s">
        <v>355</v>
      </c>
      <c r="C31" s="1063"/>
      <c r="D31" s="1064"/>
      <c r="E31" s="1050"/>
      <c r="F31" s="1051"/>
    </row>
    <row r="32" spans="1:6" ht="20.100000000000001" customHeight="1">
      <c r="A32" s="1060">
        <v>4</v>
      </c>
      <c r="B32" s="1061" t="s">
        <v>359</v>
      </c>
      <c r="C32" s="1061"/>
      <c r="D32" s="1062"/>
      <c r="E32" s="1052"/>
      <c r="F32" s="1053"/>
    </row>
    <row r="33" spans="1:8" ht="20.100000000000001" customHeight="1">
      <c r="A33" s="1060"/>
      <c r="B33" s="1070" t="s">
        <v>354</v>
      </c>
      <c r="C33" s="1070"/>
      <c r="D33" s="1071"/>
      <c r="E33" s="1050"/>
      <c r="F33" s="1051"/>
    </row>
    <row r="34" spans="1:8" ht="20.100000000000001" customHeight="1">
      <c r="A34" s="1060"/>
      <c r="B34" s="1063" t="s">
        <v>355</v>
      </c>
      <c r="C34" s="1063"/>
      <c r="D34" s="1064"/>
      <c r="E34" s="1050"/>
      <c r="F34" s="1051"/>
    </row>
    <row r="35" spans="1:8" ht="20.100000000000001" customHeight="1">
      <c r="A35" s="43">
        <v>5</v>
      </c>
      <c r="B35" s="1068" t="s">
        <v>360</v>
      </c>
      <c r="C35" s="1068"/>
      <c r="D35" s="1069"/>
      <c r="E35" s="1050"/>
      <c r="F35" s="1051"/>
    </row>
    <row r="36" spans="1:8" ht="20.100000000000001" customHeight="1">
      <c r="A36" s="1060">
        <v>6</v>
      </c>
      <c r="B36" s="1061" t="s">
        <v>361</v>
      </c>
      <c r="C36" s="1061"/>
      <c r="D36" s="1062"/>
      <c r="E36" s="1052"/>
      <c r="F36" s="1053"/>
    </row>
    <row r="37" spans="1:8" ht="20.100000000000001" customHeight="1">
      <c r="A37" s="1060"/>
      <c r="B37" s="1070" t="s">
        <v>354</v>
      </c>
      <c r="C37" s="1070"/>
      <c r="D37" s="1071"/>
      <c r="E37" s="1050"/>
      <c r="F37" s="1051"/>
    </row>
    <row r="38" spans="1:8" ht="20.100000000000001" customHeight="1">
      <c r="A38" s="1060"/>
      <c r="B38" s="1063" t="s">
        <v>355</v>
      </c>
      <c r="C38" s="1063"/>
      <c r="D38" s="1064"/>
      <c r="E38" s="1050"/>
      <c r="F38" s="1051"/>
    </row>
    <row r="39" spans="1:8" ht="20.100000000000001" customHeight="1">
      <c r="A39" s="1060">
        <v>7</v>
      </c>
      <c r="B39" s="1061" t="s">
        <v>362</v>
      </c>
      <c r="C39" s="1061"/>
      <c r="D39" s="1062"/>
      <c r="E39" s="1052"/>
      <c r="F39" s="1053"/>
    </row>
    <row r="40" spans="1:8" ht="20.100000000000001" customHeight="1">
      <c r="A40" s="1060"/>
      <c r="B40" s="1070" t="s">
        <v>354</v>
      </c>
      <c r="C40" s="1070"/>
      <c r="D40" s="1071"/>
      <c r="E40" s="1050"/>
      <c r="F40" s="1051"/>
    </row>
    <row r="41" spans="1:8" ht="20.100000000000001" customHeight="1">
      <c r="A41" s="1060"/>
      <c r="B41" s="1063" t="s">
        <v>355</v>
      </c>
      <c r="C41" s="1063"/>
      <c r="D41" s="1064"/>
      <c r="E41" s="1050"/>
      <c r="F41" s="1051"/>
    </row>
    <row r="42" spans="1:8" ht="20.100000000000001" customHeight="1">
      <c r="A42" s="1060">
        <v>8</v>
      </c>
      <c r="B42" s="1078" t="s">
        <v>363</v>
      </c>
      <c r="C42" s="1061"/>
      <c r="D42" s="1062"/>
      <c r="E42" s="1052"/>
      <c r="F42" s="1053"/>
    </row>
    <row r="43" spans="1:8" ht="20.100000000000001" customHeight="1">
      <c r="A43" s="1060"/>
      <c r="B43" s="1077" t="s">
        <v>354</v>
      </c>
      <c r="C43" s="1070"/>
      <c r="D43" s="1071"/>
      <c r="E43" s="1050"/>
      <c r="F43" s="1051"/>
    </row>
    <row r="44" spans="1:8" ht="20.100000000000001" customHeight="1">
      <c r="A44" s="1060"/>
      <c r="B44" s="1077" t="s">
        <v>355</v>
      </c>
      <c r="C44" s="1070"/>
      <c r="D44" s="1071"/>
      <c r="E44" s="1050"/>
      <c r="F44" s="1051"/>
    </row>
    <row r="45" spans="1:8" s="683" customFormat="1" ht="18" customHeight="1">
      <c r="A45" s="680" t="str">
        <f>IF(OR(E44&gt;12),"You are exceeding the completion schedule specified in the bidding documents.","")</f>
        <v/>
      </c>
      <c r="B45" s="681"/>
      <c r="C45" s="681"/>
      <c r="D45" s="681"/>
      <c r="E45" s="681"/>
      <c r="F45" s="681"/>
      <c r="G45" s="682"/>
      <c r="H45" s="682"/>
    </row>
    <row r="46" spans="1:8" ht="18" customHeight="1">
      <c r="A46" s="380"/>
      <c r="B46" s="380"/>
      <c r="C46" s="380"/>
      <c r="D46" s="380"/>
    </row>
    <row r="47" spans="1:8" ht="29.25" customHeight="1">
      <c r="A47" s="36" t="s">
        <v>58</v>
      </c>
      <c r="B47" s="62" t="str">
        <f>'Attach 3(JV)'!B24</f>
        <v>--</v>
      </c>
      <c r="D47" s="37"/>
      <c r="E47" s="37" t="s">
        <v>59</v>
      </c>
      <c r="F47" s="39" t="str">
        <f>'Attach 3(JV)'!E24</f>
        <v/>
      </c>
    </row>
    <row r="48" spans="1:8" ht="22.5" customHeight="1">
      <c r="A48" s="36" t="s">
        <v>60</v>
      </c>
      <c r="B48" s="198" t="str">
        <f>'Attach 3(JV)'!B25</f>
        <v/>
      </c>
      <c r="D48" s="37"/>
      <c r="E48" s="37" t="s">
        <v>61</v>
      </c>
      <c r="F48" s="39" t="str">
        <f>'Attach 3(JV)'!E25</f>
        <v/>
      </c>
    </row>
    <row r="49" spans="1:4" ht="8.25" customHeight="1">
      <c r="D49" s="37"/>
    </row>
    <row r="50" spans="1:4" ht="12" customHeight="1">
      <c r="A50" s="38"/>
    </row>
    <row r="51" spans="1:4" ht="61.5" customHeight="1">
      <c r="A51" s="45" t="s">
        <v>22</v>
      </c>
      <c r="B51" s="1065" t="s">
        <v>364</v>
      </c>
      <c r="C51" s="1065"/>
      <c r="D51" s="1065"/>
    </row>
    <row r="52" spans="1:4" ht="20.100000000000001" customHeight="1"/>
  </sheetData>
  <sheetProtection algorithmName="SHA-512" hashValue="P+TyRBPuHZK4B27CY4DY11t/9oF394uUZXVyq55ZpZlYw9YjyI58TAAQgDTaJ5E6DZCAH5Ax4C03qT3xcUgr2w==" saltValue="vi/sT/MUG90heW+av6QNng==" spinCount="100000" sheet="1" formatColumns="0" formatRows="0" selectLockedCells="1"/>
  <customSheetViews>
    <customSheetView guid="{45D87BB2-ECBF-4FD9-AB44-4B5F10036733}" showPageBreaks="1" showGridLines="0" fitToPage="1" printArea="1" hiddenRows="1" view="pageBreakPreview" topLeftCell="A3">
      <selection activeCell="E44" sqref="E44:F44"/>
      <pageMargins left="0" right="0" top="0" bottom="0" header="0" footer="0"/>
      <pageSetup scale="76" fitToHeight="0" orientation="portrait" r:id="rId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B9DDBA10-9BB0-4D91-9619-C113F75B2489}" showPageBreaks="1" showGridLines="0" fitToPage="1" printArea="1" hiddenRows="1" view="pageBreakPreview" topLeftCell="A4">
      <selection activeCell="E21" sqref="E21:F21"/>
      <pageMargins left="0" right="0" top="0" bottom="0" header="0" footer="0"/>
      <pageSetup scale="76" fitToHeight="0" orientation="portrait" r:id="rId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D67CA2D-8BB3-4F00-894F-4872C1BBE88F}" showPageBreaks="1" showGridLines="0" fitToPage="1" printArea="1" hiddenRows="1" view="pageBreakPreview" topLeftCell="A9">
      <selection activeCell="E21" sqref="E21"/>
      <pageMargins left="0" right="0" top="0" bottom="0" header="0" footer="0"/>
      <pageSetup scale="72" fitToHeight="0" orientation="portrait" r:id="rId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0C5A243-1ADF-42BF-85A0-B6506A13618B}" showPageBreaks="1" showGridLines="0" fitToPage="1" printArea="1" hiddenRows="1" view="pageBreakPreview" topLeftCell="A29">
      <selection activeCell="E21" sqref="E21:H21"/>
      <pageMargins left="0" right="0" top="0" bottom="0" header="0" footer="0"/>
      <pageSetup scale="80" fitToHeight="0" orientation="portrait" r:id="rId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67EF7EF-2552-42C0-8B2F-9338A16B73EB}" showPageBreaks="1" showGridLines="0" fitToPage="1" printArea="1" view="pageBreakPreview" topLeftCell="A29">
      <selection activeCell="E44" sqref="E44:H44"/>
      <pageMargins left="0" right="0" top="0" bottom="0" header="0" footer="0"/>
      <pageSetup scale="80" fitToHeight="0" orientation="portrait" r:id="rId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8DC905B-04E9-41D7-B695-0DB8D092215B}" showPageBreaks="1" showGridLines="0" fitToPage="1" printArea="1" view="pageBreakPreview" topLeftCell="A2">
      <selection activeCell="E21" sqref="E21:H21"/>
      <pageMargins left="0" right="0" top="0" bottom="0" header="0" footer="0"/>
      <pageSetup scale="79" fitToHeight="0" orientation="portrait" r:id="rId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36A67F-51F8-4B52-B51D-937DC398CD1F}" showPageBreaks="1" showGridLines="0" fitToPage="1" printArea="1" view="pageBreakPreview" topLeftCell="B19">
      <selection activeCell="E21" sqref="E21:H21"/>
      <pageMargins left="0" right="0" top="0" bottom="0" header="0" footer="0"/>
      <pageSetup scale="80" fitToHeight="0" orientation="portrait" r:id="rId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A8583C01-5E6A-4469-ADCA-440E12AA8084}" showPageBreaks="1" showGridLines="0" fitToPage="1" printArea="1" view="pageBreakPreview" topLeftCell="A25">
      <selection activeCell="E44" sqref="E44:G44"/>
      <pageMargins left="0" right="0" top="0" bottom="0" header="0" footer="0"/>
      <pageSetup scale="73" fitToHeight="0" orientation="portrait" r:id="rId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5855B4F-D61E-4C97-B759-B2F96767F6F8}" showPageBreaks="1" showGridLines="0" fitToPage="1" printArea="1" view="pageBreakPreview" topLeftCell="E13">
      <selection activeCell="E21" sqref="E21"/>
      <pageMargins left="0" right="0" top="0" bottom="0" header="0" footer="0"/>
      <pageSetup scale="47" fitToHeight="0" orientation="portrait" r:id="rId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 right="0" top="0" bottom="0" header="0" footer="0"/>
      <pageSetup scale="78" orientation="portrait" r:id="rId1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40562B9-6CEE-4962-8D7D-CA1C6778F52C}" scale="90" showPageBreaks="1" showGridLines="0" printArea="1" view="pageBreakPreview">
      <selection activeCell="E33" sqref="E33"/>
      <rowBreaks count="1" manualBreakCount="1">
        <brk id="22" max="8" man="1"/>
      </rowBreaks>
      <pageMargins left="0" right="0" top="0" bottom="0" header="0" footer="0"/>
      <pageSetup scale="78" orientation="portrait" r:id="rId1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BECF6E-1A53-4F98-87B9-44F2C5F77E08}" scale="90" showPageBreaks="1" showGridLines="0" printArea="1" view="pageBreakPreview" topLeftCell="A33">
      <selection activeCell="E33" sqref="E33"/>
      <rowBreaks count="1" manualBreakCount="1">
        <brk id="22" max="8" man="1"/>
      </rowBreaks>
      <pageMargins left="0" right="0" top="0" bottom="0" header="0" footer="0"/>
      <pageSetup scale="78" orientation="portrait" r:id="rId1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E3ED18F-7B8F-4A1C-969D-A70DC3B696C3}"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77F7E43-D393-45BA-B99B-D838E4629B5D}"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40327DD-375F-45D4-BA52-89AFD79FE6A1}"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1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DC28ED1E-3E35-4094-9C2B-5C0A1C1D459C}" showGridLines="0">
      <selection activeCell="E36" sqref="E36"/>
      <rowBreaks count="1" manualBreakCount="1">
        <brk id="30" max="16383" man="1"/>
      </rowBreaks>
      <pageMargins left="0" right="0" top="0" bottom="0" header="0" footer="0"/>
      <pageSetup orientation="portrait" r:id="rId1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7A9EA6D6-4DDF-43D9-92E6-C6AFAD14E266}" showGridLines="0" topLeftCell="A22">
      <selection activeCell="E36" sqref="E36"/>
      <rowBreaks count="1" manualBreakCount="1">
        <brk id="30" max="16383" man="1"/>
      </rowBreaks>
      <pageMargins left="0" right="0" top="0" bottom="0" header="0" footer="0"/>
      <pageSetup orientation="portrait" r:id="rId1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3BCBF1E-CDCF-4541-8D79-87EDCECBC1FD}" showGridLines="0">
      <selection activeCell="E20" sqref="E20"/>
      <rowBreaks count="1" manualBreakCount="1">
        <brk id="30" max="16383" man="1"/>
      </rowBreaks>
      <pageMargins left="0" right="0" top="0" bottom="0" header="0" footer="0"/>
      <pageSetup orientation="portrait" r:id="rId1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CEBABD0-566A-41C4-AA9A-38EA30EFEDA8}" showGridLines="0" showRuler="0">
      <rowBreaks count="1" manualBreakCount="1">
        <brk id="30" max="16383" man="1"/>
      </rowBreaks>
      <pageMargins left="0" right="0" top="0" bottom="0" header="0" footer="0"/>
      <pageSetup orientation="portrait" r:id="rId19"/>
      <headerFooter alignWithMargins="0">
        <oddFooter>&amp;L&amp;8Tower Package-TW03, TL associated with Phase-I Generation Project in Orissa (Part-C)&amp;R&amp;"Book Antiqua,Bold"&amp;8Attachment-3(JV) TW03  / Page &amp;P of &amp;N</oddFooter>
      </headerFooter>
      <extLst>
        <ext xmlns:xlsdti="http://schemas.microsoft.com/office/spreadsheetml/2023/showDataTypeIcons" uri="{a3c15fd4-4149-4032-8f15-062bd4999b60}">
          <xlsdti:showDataTypeIconsCustomSheetView visible="0"/>
        </ext>
      </extLst>
    </customSheetView>
    <customSheetView guid="{A3F641DF-CF1D-48E3-AFDC-E52726A449CB}" showRuler="0">
      <selection activeCell="E20" sqref="E20"/>
      <rowBreaks count="1" manualBreakCount="1">
        <brk id="30" max="16383" man="1"/>
      </rowBreaks>
      <pageMargins left="0" right="0" top="0" bottom="0" header="0" footer="0"/>
      <pageSetup orientation="portrait" r:id="rId20"/>
      <headerFooter alignWithMargins="0">
        <oddFooter>&amp;L&amp;8Tower Package-P238-TW04, TL associated with Phase-I Generation Project in Orissa (Part-C)&amp;R&amp;"Book Antiqua,Bold"&amp;8Attachment-9 TW04  / Page &amp;P of &amp;N</oddFooter>
      </headerFooter>
      <extLst>
        <ext xmlns:xlsdti="http://schemas.microsoft.com/office/spreadsheetml/2023/showDataTypeIcons" uri="{a3c15fd4-4149-4032-8f15-062bd4999b60}">
          <xlsdti:showDataTypeIconsCustomSheetView visible="0"/>
        </ext>
      </extLst>
    </customSheetView>
    <customSheetView guid="{8E7B022F-1113-4BA2-B2BA-8EDBE02A2557}" showPageBreaks="1" showGridLines="0" printArea="1" showRuler="0">
      <selection activeCell="E20" sqref="E20"/>
      <rowBreaks count="1" manualBreakCount="1">
        <brk id="30" max="16383" man="1"/>
      </rowBreaks>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4CA1A8-824A-452F-BDBA-32A47C1B3013}" showGridLines="0" topLeftCell="A9">
      <selection activeCell="E20" sqref="E20"/>
      <rowBreaks count="1" manualBreakCount="1">
        <brk id="30" max="16383" man="1"/>
      </rowBreaks>
      <pageMargins left="0" right="0" top="0" bottom="0" header="0" footer="0"/>
      <pageSetup orientation="portrait" r:id="rId2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94F6778-23FE-4AAC-B37D-6C7543FC13B9}" showGridLines="0" topLeftCell="A16">
      <selection activeCell="E26" sqref="E26"/>
      <rowBreaks count="1" manualBreakCount="1">
        <brk id="30" max="16383" man="1"/>
      </rowBreaks>
      <pageMargins left="0" right="0" top="0" bottom="0" header="0" footer="0"/>
      <pageSetup orientation="portrait" r:id="rId2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9FE2C60-2849-4C32-B532-2B1A89FFA9CD}" scale="90" showPageBreaks="1" showGridLines="0" printArea="1" view="pageBreakPreview" topLeftCell="A19">
      <selection activeCell="E44" sqref="E44"/>
      <rowBreaks count="1" manualBreakCount="1">
        <brk id="22" max="8" man="1"/>
      </rowBreaks>
      <pageMargins left="0" right="0" top="0" bottom="0" header="0" footer="0"/>
      <pageSetup scale="78" orientation="landscape" r:id="rId2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E4EC9C4-31B9-4D40-8323-5B16C3BC840F}"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2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5EDD9E3-0801-4479-8600-A80B0FCFDF0B}" scale="90" showPageBreaks="1" showGridLines="0" printArea="1" view="pageBreakPreview" topLeftCell="A7">
      <selection activeCell="B17" sqref="B17"/>
      <rowBreaks count="1" manualBreakCount="1">
        <brk id="22" max="8" man="1"/>
      </rowBreaks>
      <pageMargins left="0" right="0" top="0" bottom="0" header="0" footer="0"/>
      <pageSetup scale="78" orientation="portrait" r:id="rId2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15A19D23-A9FD-4FC1-B7B0-F2D16BDFC729}"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2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97C0FC0E-800C-45C9-895E-E91A3F1ADBA4}" scale="90" showPageBreaks="1" showGridLines="0" printArea="1" view="pageBreakPreview">
      <selection activeCell="E33" sqref="E33"/>
      <rowBreaks count="1" manualBreakCount="1">
        <brk id="22" max="8" man="1"/>
      </rowBreaks>
      <pageMargins left="0" right="0" top="0" bottom="0" header="0" footer="0"/>
      <pageSetup scale="78" orientation="portrait" r:id="rId2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B7992C9-ABA5-4C7D-8C49-1E1D8E8875C7}" scale="90" showPageBreaks="1" showGridLines="0" printArea="1" view="pageBreakPreview" topLeftCell="A32">
      <selection activeCell="F44" sqref="F44"/>
      <rowBreaks count="1" manualBreakCount="1">
        <brk id="22" max="5" man="1"/>
      </rowBreaks>
      <pageMargins left="0" right="0" top="0" bottom="0" header="0" footer="0"/>
      <pageSetup scale="78" orientation="portrait" r:id="rId2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 right="0" top="0" bottom="0" header="0" footer="0"/>
      <pageSetup scale="78" orientation="portrait" r:id="rId3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CF6F19D-227C-4840-A9E1-6C944B0145DB}" showPageBreaks="1" showGridLines="0" fitToPage="1" printArea="1" view="pageBreakPreview" topLeftCell="A28">
      <selection activeCell="E37" sqref="E37:G37"/>
      <pageMargins left="0" right="0" top="0" bottom="0" header="0" footer="0"/>
      <pageSetup scale="80" fitToHeight="0" orientation="portrait" r:id="rId3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F7C778-C53B-45C7-952D-968F867FB204}" showPageBreaks="1" showGridLines="0" fitToPage="1" printArea="1" hiddenRows="1" view="pageBreakPreview" topLeftCell="A25">
      <selection activeCell="F44" sqref="F44"/>
      <pageMargins left="0" right="0" top="0" bottom="0" header="0" footer="0"/>
      <pageSetup scale="73" fitToHeight="0" orientation="portrait" r:id="rId3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CB7082-4FAB-46F1-8968-11E3E4A629B2}" showPageBreaks="1" showGridLines="0" fitToPage="1" printArea="1" hiddenRows="1" view="pageBreakPreview" topLeftCell="A8">
      <selection activeCell="E21" sqref="E21"/>
      <pageMargins left="0" right="0" top="0" bottom="0" header="0" footer="0"/>
      <pageSetup scale="73" fitToHeight="0" orientation="portrait" r:id="rId3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3BBCBD-8F12-4445-A7CA-FDA7C67AE3D5}" showPageBreaks="1" showGridLines="0" fitToPage="1" printArea="1" hiddenRows="1" view="pageBreakPreview" topLeftCell="A17">
      <selection activeCell="E43" sqref="E43"/>
      <pageMargins left="0" right="0" top="0" bottom="0" header="0" footer="0"/>
      <pageSetup scale="73" fitToHeight="0" orientation="portrait" r:id="rId3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476C51C-4037-4B28-A818-10D7CDF0C66A}" showPageBreaks="1" showGridLines="0" fitToPage="1" printArea="1" hiddenRows="1" view="pageBreakPreview" topLeftCell="A32">
      <selection activeCell="E44" sqref="E44:F44"/>
      <pageMargins left="0" right="0" top="0" bottom="0" header="0" footer="0"/>
      <pageSetup scale="76" fitToHeight="0" orientation="portrait" r:id="rId3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696D4A13-5E44-4B16-B107-EB70ABB06CBE}" showPageBreaks="1" showGridLines="0" fitToPage="1" printArea="1" hiddenRows="1" view="pageBreakPreview" topLeftCell="A4">
      <selection activeCell="E21" sqref="E21:F21"/>
      <pageMargins left="0" right="0" top="0" bottom="0" header="0" footer="0"/>
      <pageSetup scale="76" fitToHeight="0" orientation="portrait" r:id="rId3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69B0F9C-77A4-468D-A350-EA35CAE357D9}" showPageBreaks="1" showGridLines="0" fitToPage="1" printArea="1" hiddenRows="1" view="pageBreakPreview" topLeftCell="A3">
      <selection activeCell="E44" sqref="E44:F44"/>
      <pageMargins left="0" right="0" top="0" bottom="0" header="0" footer="0"/>
      <pageSetup scale="76" fitToHeight="0" orientation="portrait" r:id="rId3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s>
  <mergeCells count="68">
    <mergeCell ref="A32:A34"/>
    <mergeCell ref="B30:D30"/>
    <mergeCell ref="B29:D29"/>
    <mergeCell ref="E44:F44"/>
    <mergeCell ref="B27:D27"/>
    <mergeCell ref="B28:D28"/>
    <mergeCell ref="B43:D43"/>
    <mergeCell ref="A42:A44"/>
    <mergeCell ref="E41:F41"/>
    <mergeCell ref="E43:F43"/>
    <mergeCell ref="E42:F42"/>
    <mergeCell ref="B44:D44"/>
    <mergeCell ref="A39:A41"/>
    <mergeCell ref="B42:D42"/>
    <mergeCell ref="B37:D37"/>
    <mergeCell ref="A26:A28"/>
    <mergeCell ref="B38:D38"/>
    <mergeCell ref="B40:D40"/>
    <mergeCell ref="B39:D39"/>
    <mergeCell ref="B32:D32"/>
    <mergeCell ref="B51:D51"/>
    <mergeCell ref="A18:A19"/>
    <mergeCell ref="A36:A38"/>
    <mergeCell ref="B34:D34"/>
    <mergeCell ref="B41:D41"/>
    <mergeCell ref="B35:D35"/>
    <mergeCell ref="B31:D31"/>
    <mergeCell ref="B21:D21"/>
    <mergeCell ref="B33:D33"/>
    <mergeCell ref="B36:D36"/>
    <mergeCell ref="B23:D23"/>
    <mergeCell ref="B24:D24"/>
    <mergeCell ref="B25:D25"/>
    <mergeCell ref="B18:D19"/>
    <mergeCell ref="B26:D26"/>
    <mergeCell ref="A29:A31"/>
    <mergeCell ref="E20:F20"/>
    <mergeCell ref="E18:F19"/>
    <mergeCell ref="E23:F23"/>
    <mergeCell ref="A1:D1"/>
    <mergeCell ref="B9:D9"/>
    <mergeCell ref="A8:D8"/>
    <mergeCell ref="B12:D12"/>
    <mergeCell ref="B10:D10"/>
    <mergeCell ref="B11:D11"/>
    <mergeCell ref="A3:F3"/>
    <mergeCell ref="A5:F5"/>
    <mergeCell ref="A16:F16"/>
    <mergeCell ref="A23:A25"/>
    <mergeCell ref="B20:D20"/>
    <mergeCell ref="A20:A22"/>
    <mergeCell ref="B22:D22"/>
    <mergeCell ref="E21:F21"/>
    <mergeCell ref="E22:F22"/>
    <mergeCell ref="E24:F24"/>
    <mergeCell ref="E38:F38"/>
    <mergeCell ref="E40:F40"/>
    <mergeCell ref="E34:F34"/>
    <mergeCell ref="E25:F25"/>
    <mergeCell ref="E29:F29"/>
    <mergeCell ref="E30:F30"/>
    <mergeCell ref="E31:F31"/>
    <mergeCell ref="E35:F35"/>
    <mergeCell ref="E33:F33"/>
    <mergeCell ref="E32:F32"/>
    <mergeCell ref="E36:F36"/>
    <mergeCell ref="E39:F39"/>
    <mergeCell ref="E37:F37"/>
  </mergeCells>
  <phoneticPr fontId="7" type="noConversion"/>
  <dataValidations count="1">
    <dataValidation type="decimal" allowBlank="1" showInputMessage="1" showErrorMessage="1" error="Enter period in numeric figure only !" sqref="E26:F26 E29:E45 E23:E25 E21" xr:uid="{D6DEA289-BC9D-4DF9-A062-BA1FA0FF0A65}">
      <formula1>0</formula1>
      <formula2>100</formula2>
    </dataValidation>
  </dataValidations>
  <pageMargins left="0.45" right="0.38" top="0.57999999999999996" bottom="0.6" header="0.34" footer="0.35"/>
  <pageSetup scale="76" fitToHeight="0" orientation="portrait" r:id="rId38"/>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3B8F8-6633-4524-9715-A382E31DBB1F}">
  <sheetPr codeName="Sheet13">
    <tabColor indexed="58"/>
    <pageSetUpPr fitToPage="1"/>
  </sheetPr>
  <dimension ref="A1:J27"/>
  <sheetViews>
    <sheetView showGridLines="0" view="pageBreakPreview" zoomScale="115" zoomScaleSheetLayoutView="115" workbookViewId="0">
      <selection activeCell="H14" sqref="H14"/>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514" customFormat="1" ht="39.75" customHeight="1">
      <c r="A1" s="1005" t="str">
        <f>'Attach 3(JV)'!A1</f>
        <v>Specification No.&amp;  RFX  No  :CC/NT/W-MISC/DOM/A15/25/11820   &amp;  5002004750</v>
      </c>
      <c r="B1" s="1005"/>
      <c r="C1" s="1005"/>
      <c r="D1" s="1005"/>
      <c r="E1" s="512"/>
      <c r="F1" s="511" t="str">
        <f>"Attachment-10 " &amp; 'Attach 3(JV)'!AT1</f>
        <v xml:space="preserve">Attachment-10 </v>
      </c>
      <c r="G1" s="513"/>
      <c r="H1" s="513"/>
    </row>
    <row r="3" spans="1:10" ht="77.25" customHeight="1">
      <c r="A3" s="1058" t="str">
        <f>'Attach 3(JV)'!A3</f>
        <v>Supply and installation of 15 passenger Machine Room Less Lift including required civil works at MP Hall of POWERGRID Gurgaon</v>
      </c>
      <c r="B3" s="1059"/>
      <c r="C3" s="1059"/>
      <c r="D3" s="1059"/>
      <c r="E3" s="1059"/>
      <c r="F3" s="1059"/>
      <c r="G3" s="9"/>
      <c r="H3" s="3"/>
    </row>
    <row r="4" spans="1:10" ht="20.100000000000001" customHeight="1">
      <c r="A4" s="5"/>
      <c r="H4" s="10"/>
      <c r="I4" s="11"/>
    </row>
    <row r="5" spans="1:10" ht="20.100000000000001" customHeight="1">
      <c r="A5" s="1081" t="s">
        <v>365</v>
      </c>
      <c r="B5" s="1081"/>
      <c r="C5" s="1081"/>
      <c r="D5" s="1081"/>
      <c r="E5" s="1081"/>
      <c r="F5" s="1081"/>
      <c r="H5" s="10"/>
      <c r="I5" s="11"/>
    </row>
    <row r="6" spans="1:10" ht="20.100000000000001" customHeight="1">
      <c r="A6" s="6"/>
      <c r="H6" s="10"/>
      <c r="I6" s="11"/>
    </row>
    <row r="7" spans="1:10" ht="20.100000000000001" customHeight="1">
      <c r="A7" s="14" t="str">
        <f>'Attach 3(JV)'!A7</f>
        <v>Bidder’s Name and Address  :</v>
      </c>
      <c r="E7" s="15" t="str">
        <f>'Attach 3(JV)'!E7</f>
        <v>To:</v>
      </c>
      <c r="H7" s="10"/>
      <c r="I7" s="11"/>
    </row>
    <row r="8" spans="1:10" ht="36" customHeight="1">
      <c r="A8" s="1079" t="str">
        <f>'Attach 3(JV)'!A8</f>
        <v/>
      </c>
      <c r="B8" s="1079"/>
      <c r="C8" s="1079"/>
      <c r="D8" s="1079"/>
      <c r="E8" s="12" t="str">
        <f>'Attach 3(JV)'!E8</f>
        <v>MM dept</v>
      </c>
      <c r="H8" s="10"/>
      <c r="I8" s="11"/>
    </row>
    <row r="9" spans="1:10" ht="20.100000000000001" customHeight="1">
      <c r="A9" s="13" t="s">
        <v>51</v>
      </c>
      <c r="B9" s="758">
        <f>'Attach 3(JV)'!B9</f>
        <v>0</v>
      </c>
      <c r="C9" s="758"/>
      <c r="D9" s="758"/>
      <c r="E9" s="12" t="str">
        <f>'Attach 3(JV)'!E9</f>
        <v>Power Grid Corporation of India Ltd.,</v>
      </c>
      <c r="H9" s="10"/>
      <c r="I9" s="11"/>
    </row>
    <row r="10" spans="1:10" ht="20.100000000000001" customHeight="1">
      <c r="A10" s="13" t="s">
        <v>53</v>
      </c>
      <c r="B10" s="758">
        <f>'Attach 3(JV)'!B10</f>
        <v>0</v>
      </c>
      <c r="C10" s="758"/>
      <c r="D10" s="758"/>
      <c r="E10" s="12" t="str">
        <f>'Attach 3(JV)'!E10</f>
        <v>"Saudamini", Plot No. 2, Sector 29</v>
      </c>
      <c r="H10" s="10"/>
      <c r="I10" s="282"/>
    </row>
    <row r="11" spans="1:10" ht="20.100000000000001" customHeight="1">
      <c r="B11" s="758">
        <f>'Attach 3(JV)'!B11</f>
        <v>0</v>
      </c>
      <c r="C11" s="758"/>
      <c r="D11" s="758"/>
      <c r="E11" s="12" t="str">
        <f>'Attach 3(JV)'!E11</f>
        <v>Gurgaon (Haryana) - 122001</v>
      </c>
    </row>
    <row r="12" spans="1:10" ht="20.100000000000001" customHeight="1">
      <c r="A12" s="6"/>
      <c r="B12" s="758">
        <f>'Attach 3(JV)'!B12</f>
        <v>0</v>
      </c>
      <c r="C12" s="758"/>
      <c r="D12" s="758"/>
      <c r="E12" s="12"/>
    </row>
    <row r="13" spans="1:10" ht="20.100000000000001" customHeight="1">
      <c r="A13" s="6"/>
    </row>
    <row r="14" spans="1:10" ht="97.5" customHeight="1">
      <c r="A14" s="1080" t="s">
        <v>366</v>
      </c>
      <c r="B14" s="1080"/>
      <c r="C14" s="1080"/>
      <c r="D14" s="1080"/>
      <c r="E14" s="1080"/>
      <c r="F14" s="1080"/>
      <c r="G14" s="2"/>
      <c r="H14" s="2"/>
      <c r="J14" s="523"/>
    </row>
    <row r="15" spans="1:10" ht="20.100000000000001" customHeight="1">
      <c r="A15" s="7"/>
    </row>
    <row r="16" spans="1:10" ht="20.100000000000001" customHeight="1">
      <c r="A16" s="19" t="s">
        <v>367</v>
      </c>
      <c r="B16" s="136" t="str">
        <f>'Attach 3(JV)'!B24</f>
        <v>--</v>
      </c>
      <c r="C16" s="18"/>
      <c r="E16" s="20" t="s">
        <v>59</v>
      </c>
      <c r="F16" s="204" t="str">
        <f>'Attach 3(JV)'!E24</f>
        <v/>
      </c>
    </row>
    <row r="17" spans="1:6" ht="20.100000000000001" customHeight="1">
      <c r="A17" s="19" t="s">
        <v>60</v>
      </c>
      <c r="B17" s="204" t="str">
        <f>'Attach 3(JV)'!B25</f>
        <v/>
      </c>
      <c r="C17" s="18"/>
      <c r="E17" s="20" t="s">
        <v>61</v>
      </c>
      <c r="F17" s="204" t="str">
        <f>'Attach 3(JV)'!E25</f>
        <v/>
      </c>
    </row>
    <row r="18" spans="1:6" ht="20.100000000000001" customHeight="1">
      <c r="B18" s="18"/>
      <c r="C18" s="18"/>
      <c r="D18" s="20"/>
      <c r="E18" s="18"/>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algorithmName="SHA-512" hashValue="tOUQoJ8HN/XGYMg/O6TObUX8rX51ukyMos9HLMjO8qiNdxHZQjZpbJkY2FikDbZHWQAsGrlxUoM4kdE7gsmd2w==" saltValue="E5hOivft80yakntrqZykNA==" spinCount="100000" sheet="1" formatColumns="0" formatRows="0" selectLockedCells="1"/>
  <customSheetViews>
    <customSheetView guid="{45D87BB2-ECBF-4FD9-AB44-4B5F10036733}" scale="115" showPageBreaks="1" showGridLines="0" fitToPage="1" printArea="1" view="pageBreakPreview" topLeftCell="A10">
      <selection activeCell="H14" sqref="H14"/>
      <pageMargins left="0" right="0" top="0" bottom="0" header="0" footer="0"/>
      <pageSetup scale="74" orientation="portrait" r:id="rId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B9DDBA10-9BB0-4D91-9619-C113F75B2489}" scale="115" showPageBreaks="1" showGridLines="0" fitToPage="1" printArea="1" view="pageBreakPreview">
      <selection activeCell="H14" sqref="H14"/>
      <pageMargins left="0" right="0" top="0" bottom="0" header="0" footer="0"/>
      <pageSetup scale="74" orientation="portrait" r:id="rId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D67CA2D-8BB3-4F00-894F-4872C1BBE88F}" scale="115" showPageBreaks="1" showGridLines="0" fitToPage="1" printArea="1" view="pageBreakPreview" topLeftCell="A2">
      <selection activeCell="H14" sqref="H14"/>
      <pageMargins left="0" right="0" top="0" bottom="0" header="0" footer="0"/>
      <pageSetup scale="74" orientation="portrait" r:id="rId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0C5A243-1ADF-42BF-85A0-B6506A13618B}" scale="115" showPageBreaks="1" showGridLines="0" fitToPage="1" printArea="1" view="pageBreakPreview">
      <selection activeCell="A14" sqref="A14:F14"/>
      <pageMargins left="0" right="0" top="0" bottom="0" header="0" footer="0"/>
      <pageSetup scale="74" orientation="portrait" r:id="rId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67EF7EF-2552-42C0-8B2F-9338A16B73EB}" scale="115" showPageBreaks="1" showGridLines="0" fitToPage="1" printArea="1" view="pageBreakPreview">
      <selection activeCell="D16" sqref="D16"/>
      <pageMargins left="0" right="0" top="0" bottom="0" header="0" footer="0"/>
      <pageSetup scale="74" orientation="portrait" r:id="rId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8DC905B-04E9-41D7-B695-0DB8D092215B}" scale="115" showPageBreaks="1" showGridLines="0" fitToPage="1" printArea="1" view="pageBreakPreview">
      <selection activeCell="D16" sqref="D16"/>
      <pageMargins left="0" right="0" top="0" bottom="0" header="0" footer="0"/>
      <pageSetup scale="74" orientation="portrait" r:id="rId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36A67F-51F8-4B52-B51D-937DC398CD1F}" scale="115" showPageBreaks="1" showGridLines="0" fitToPage="1" printArea="1" view="pageBreakPreview" topLeftCell="A7">
      <selection activeCell="A22" sqref="A22:E22"/>
      <pageMargins left="0" right="0" top="0" bottom="0" header="0" footer="0"/>
      <pageSetup scale="74" orientation="portrait" r:id="rId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A8583C01-5E6A-4469-ADCA-440E12AA8084}" scale="115" showPageBreaks="1" showGridLines="0" fitToPage="1" printArea="1" view="pageBreakPreview">
      <selection activeCell="H7" sqref="H7"/>
      <pageMargins left="0" right="0" top="0" bottom="0" header="0" footer="0"/>
      <pageSetup scale="74" orientation="portrait" r:id="rId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5855B4F-D61E-4C97-B759-B2F96767F6F8}" scale="115" showPageBreaks="1" showGridLines="0" fitToPage="1" printArea="1" view="pageBreakPreview">
      <selection activeCell="E7" sqref="E7"/>
      <pageMargins left="0" right="0" top="0" bottom="0" header="0" footer="0"/>
      <pageSetup scale="74" orientation="portrait" r:id="rId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2E8A0F5-0020-4355-95CF-28601763A783}" showPageBreaks="1" showGridLines="0" fitToPage="1" printArea="1" view="pageBreakPreview">
      <selection activeCell="E23" sqref="E23"/>
      <pageMargins left="0" right="0" top="0" bottom="0" header="0" footer="0"/>
      <pageSetup scale="97" orientation="portrait" r:id="rId1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40562B9-6CEE-4962-8D7D-CA1C6778F52C}" showPageBreaks="1" showGridLines="0" printArea="1" view="pageBreakPreview" topLeftCell="A13">
      <selection activeCell="H32" sqref="H32"/>
      <pageMargins left="0" right="0" top="0" bottom="0" header="0" footer="0"/>
      <pageSetup orientation="portrait" r:id="rId1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BECF6E-1A53-4F98-87B9-44F2C5F77E08}" showPageBreaks="1" showGridLines="0" printArea="1" view="pageBreakPreview" topLeftCell="A25">
      <selection activeCell="H32" sqref="H32"/>
      <pageMargins left="0" right="0" top="0" bottom="0" header="0" footer="0"/>
      <pageSetup orientation="portrait" r:id="rId1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E3ED18F-7B8F-4A1C-969D-A70DC3B696C3}" showPageBreaks="1" showGridLines="0" printArea="1" view="pageBreakPreview" topLeftCell="A22">
      <selection activeCell="B17" sqref="B17"/>
      <pageMargins left="0" right="0" top="0" bottom="0" header="0" footer="0"/>
      <pageSetup orientation="portrait" r:id="rId1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77F7E43-D393-45BA-B99B-D838E4629B5D}" showPageBreaks="1" showGridLines="0" printArea="1" view="pageBreakPreview" topLeftCell="A22">
      <selection activeCell="B17" sqref="B17"/>
      <pageMargins left="0" right="0" top="0" bottom="0" header="0" footer="0"/>
      <pageSetup orientation="portrait" r:id="rId1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40327DD-375F-45D4-BA52-89AFD79FE6A1}" showPageBreaks="1" showGridLines="0" printArea="1" view="pageBreakPreview">
      <pageMargins left="0" right="0" top="0" bottom="0" header="0" footer="0"/>
      <pageSetup orientation="portrait" r:id="rId1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DC28ED1E-3E35-4094-9C2B-5C0A1C1D459C}" showGridLines="0">
      <selection activeCell="A3" sqref="A3:E3"/>
      <pageMargins left="0" right="0" top="0" bottom="0" header="0" footer="0"/>
      <pageSetup orientation="portrait" r:id="rId1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7A9EA6D6-4DDF-43D9-92E6-C6AFAD14E266}" showGridLines="0">
      <selection activeCell="A3" sqref="A3:E3"/>
      <pageMargins left="0" right="0" top="0" bottom="0" header="0" footer="0"/>
      <pageSetup orientation="portrait" r:id="rId1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3BCBF1E-CDCF-4541-8D79-87EDCECBC1FD}" showGridLines="0">
      <selection activeCell="A3" sqref="A3:E3"/>
      <pageMargins left="0" right="0" top="0" bottom="0" header="0" footer="0"/>
      <pageSetup orientation="portrait" r:id="rId1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CEBABD0-566A-41C4-AA9A-38EA30EFEDA8}" showGridLines="0" zeroValues="0" showRuler="0">
      <pageMargins left="0" right="0" top="0" bottom="0" header="0" footer="0"/>
      <pageSetup orientation="portrait" r:id="rId19"/>
      <headerFooter alignWithMargins="0">
        <oddFooter>&amp;L&amp;8Tower Package-TW03, TL associated with Phase-I Generation Project in Orissa (Part-C)&amp;R&amp;"Book Antiqua,Bold"&amp;8Attachment-3(JV) TW03  / Page &amp;P of &amp;N</oddFooter>
      </headerFooter>
      <extLst>
        <ext xmlns:xlsdti="http://schemas.microsoft.com/office/spreadsheetml/2023/showDataTypeIcons" uri="{a3c15fd4-4149-4032-8f15-062bd4999b60}">
          <xlsdti:showDataTypeIconsCustomSheetView visible="0"/>
        </ext>
      </extLst>
    </customSheetView>
    <customSheetView guid="{A3F641DF-CF1D-48E3-AFDC-E52726A449CB}" zeroValues="0" showRuler="0">
      <pageMargins left="0" right="0" top="0" bottom="0" header="0" footer="0"/>
      <pageSetup orientation="portrait" r:id="rId20"/>
      <headerFooter alignWithMargins="0">
        <oddFooter>&amp;L&amp;8Tower Package-P238-TW04, TL associated with Phase-I Generation Project in Orissa (Part-C)&amp;R&amp;"Book Antiqua,Bold"&amp;8Attachment-10 TW04  / Page &amp;P of &amp;N</oddFooter>
      </headerFooter>
      <extLst>
        <ext xmlns:xlsdti="http://schemas.microsoft.com/office/spreadsheetml/2023/showDataTypeIcons" uri="{a3c15fd4-4149-4032-8f15-062bd4999b60}">
          <xlsdti:showDataTypeIconsCustomSheetView visible="0"/>
        </ext>
      </extLst>
    </customSheetView>
    <customSheetView guid="{8E7B022F-1113-4BA2-B2BA-8EDBE02A2557}" showPageBreaks="1" showGridLines="0" printArea="1" showRuler="0">
      <selection activeCell="A5" sqref="A5:F5"/>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4CA1A8-824A-452F-BDBA-32A47C1B3013}" showGridLines="0">
      <selection activeCell="E1" sqref="E1"/>
      <pageMargins left="0" right="0" top="0" bottom="0" header="0" footer="0"/>
      <pageSetup orientation="portrait" r:id="rId2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94F6778-23FE-4AAC-B37D-6C7543FC13B9}" showGridLines="0" topLeftCell="A16">
      <selection activeCell="A3" sqref="A3:E3"/>
      <pageMargins left="0" right="0" top="0" bottom="0" header="0" footer="0"/>
      <pageSetup orientation="portrait" r:id="rId2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9FE2C60-2849-4C32-B532-2B1A89FFA9CD}" showGridLines="0">
      <pageMargins left="0" right="0" top="0" bottom="0" header="0" footer="0"/>
      <pageSetup orientation="portrait" r:id="rId2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E4EC9C4-31B9-4D40-8323-5B16C3BC840F}" showPageBreaks="1" showGridLines="0" printArea="1" view="pageBreakPreview" topLeftCell="A4">
      <pageMargins left="0" right="0" top="0" bottom="0" header="0" footer="0"/>
      <pageSetup orientation="portrait" r:id="rId2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5EDD9E3-0801-4479-8600-A80B0FCFDF0B}" showPageBreaks="1" showGridLines="0" printArea="1" view="pageBreakPreview" topLeftCell="A22">
      <selection activeCell="B17" sqref="B17"/>
      <pageMargins left="0" right="0" top="0" bottom="0" header="0" footer="0"/>
      <pageSetup orientation="portrait" r:id="rId2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15A19D23-A9FD-4FC1-B7B0-F2D16BDFC729}" showPageBreaks="1" showGridLines="0" printArea="1" view="pageBreakPreview" topLeftCell="A22">
      <selection activeCell="B17" sqref="B17"/>
      <pageMargins left="0" right="0" top="0" bottom="0" header="0" footer="0"/>
      <pageSetup orientation="portrait" r:id="rId2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97C0FC0E-800C-45C9-895E-E91A3F1ADBA4}" showPageBreaks="1" showGridLines="0" printArea="1" view="pageBreakPreview" topLeftCell="A13">
      <selection activeCell="H32" sqref="H32"/>
      <pageMargins left="0" right="0" top="0" bottom="0" header="0" footer="0"/>
      <pageSetup orientation="portrait" r:id="rId2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B7992C9-ABA5-4C7D-8C49-1E1D8E8875C7}" showPageBreaks="1" showGridLines="0" printArea="1" view="pageBreakPreview">
      <pageMargins left="0" right="0" top="0" bottom="0" header="0" footer="0"/>
      <pageSetup orientation="portrait" r:id="rId2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51D3662-FFCE-4FD6-A590-7DDC9E38C41F}" showPageBreaks="1" showGridLines="0" fitToPage="1" printArea="1" view="pageBreakPreview">
      <selection activeCell="G17" sqref="G17"/>
      <pageMargins left="0" right="0" top="0" bottom="0" header="0" footer="0"/>
      <pageSetup scale="99" orientation="portrait" r:id="rId3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CF6F19D-227C-4840-A9E1-6C944B0145DB}" scale="115" showPageBreaks="1" showGridLines="0" fitToPage="1" printArea="1" view="pageBreakPreview" topLeftCell="A4">
      <selection activeCell="H7" sqref="H7"/>
      <pageMargins left="0" right="0" top="0" bottom="0" header="0" footer="0"/>
      <pageSetup scale="74" orientation="portrait" r:id="rId3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F7C778-C53B-45C7-952D-968F867FB204}" scale="115" showPageBreaks="1" showGridLines="0" fitToPage="1" printArea="1" view="pageBreakPreview" topLeftCell="A13">
      <selection activeCell="A14" sqref="A14:F14"/>
      <pageMargins left="0" right="0" top="0" bottom="0" header="0" footer="0"/>
      <pageSetup scale="74" orientation="portrait" r:id="rId3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CB7082-4FAB-46F1-8968-11E3E4A629B2}" scale="115" showPageBreaks="1" showGridLines="0" fitToPage="1" printArea="1" view="pageBreakPreview" topLeftCell="A2">
      <selection activeCell="H14" sqref="H14"/>
      <pageMargins left="0" right="0" top="0" bottom="0" header="0" footer="0"/>
      <pageSetup scale="74" orientation="portrait" r:id="rId3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3BBCBD-8F12-4445-A7CA-FDA7C67AE3D5}" scale="115" showPageBreaks="1" showGridLines="0" fitToPage="1" printArea="1" view="pageBreakPreview">
      <selection activeCell="A14" sqref="A14:F14"/>
      <pageMargins left="0" right="0" top="0" bottom="0" header="0" footer="0"/>
      <pageSetup scale="74" orientation="portrait" r:id="rId3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476C51C-4037-4B28-A818-10D7CDF0C66A}" scale="115" showPageBreaks="1" showGridLines="0" fitToPage="1" printArea="1" view="pageBreakPreview" topLeftCell="A10">
      <selection activeCell="J14" sqref="J14"/>
      <pageMargins left="0" right="0" top="0" bottom="0" header="0" footer="0"/>
      <pageSetup scale="74" orientation="portrait" r:id="rId3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696D4A13-5E44-4B16-B107-EB70ABB06CBE}" scale="115" showPageBreaks="1" showGridLines="0" fitToPage="1" printArea="1" view="pageBreakPreview" topLeftCell="A14">
      <selection activeCell="J14" sqref="J14"/>
      <pageMargins left="0" right="0" top="0" bottom="0" header="0" footer="0"/>
      <pageSetup scale="74" orientation="portrait" r:id="rId3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69B0F9C-77A4-468D-A350-EA35CAE357D9}" scale="115" showPageBreaks="1" showGridLines="0" fitToPage="1" printArea="1" view="pageBreakPreview" topLeftCell="A10">
      <selection activeCell="H14" sqref="H14"/>
      <pageMargins left="0" right="0" top="0" bottom="0" header="0" footer="0"/>
      <pageSetup scale="74" orientation="portrait" r:id="rId3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38"/>
  <headerFooter alignWithMargins="0">
    <oddFooter>&amp;R&amp;"Book Antiqua,Bold"&amp;8 Page &amp;P of &amp;N</oddFooter>
  </headerFooter>
  <drawing r:id="rId3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70F2D-2187-45B5-ADD6-7BDFFC245E61}">
  <sheetPr codeName="Sheet14">
    <tabColor indexed="14"/>
    <pageSetUpPr fitToPage="1"/>
  </sheetPr>
  <dimension ref="A1:Z86"/>
  <sheetViews>
    <sheetView showGridLines="0" view="pageBreakPreview" zoomScale="115" zoomScaleSheetLayoutView="115" workbookViewId="0">
      <selection activeCell="B18" sqref="B18:C18"/>
    </sheetView>
  </sheetViews>
  <sheetFormatPr defaultRowHeight="16.5"/>
  <cols>
    <col min="1" max="1" width="12.140625" style="29" customWidth="1"/>
    <col min="2" max="2" width="30.7109375" style="29" customWidth="1"/>
    <col min="3" max="3" width="24.7109375" style="29" customWidth="1"/>
    <col min="4" max="4" width="31.28515625" style="29" customWidth="1"/>
    <col min="5" max="5" width="30.140625" style="29" customWidth="1"/>
    <col min="6" max="8" width="9.140625" style="24"/>
    <col min="9" max="16384" width="9.140625" style="25"/>
  </cols>
  <sheetData>
    <row r="1" spans="1:26" s="77" customFormat="1" ht="23.25" customHeight="1">
      <c r="A1" s="1005" t="str">
        <f>'Attach 3(JV)'!A1</f>
        <v>Specification No.&amp;  RFX  No  :CC/NT/W-MISC/DOM/A15/25/11820   &amp;  5002004750</v>
      </c>
      <c r="B1" s="1005"/>
      <c r="C1" s="1005"/>
      <c r="D1" s="1085" t="str">
        <f>"Attachment-11 " &amp; 'Attach 3(JV)'!AT1</f>
        <v xml:space="preserve">Attachment-11 </v>
      </c>
      <c r="E1" s="1085"/>
      <c r="F1" s="78"/>
      <c r="G1" s="78"/>
      <c r="H1" s="78"/>
    </row>
    <row r="2" spans="1:26" ht="13.5" customHeight="1">
      <c r="Z2" s="114">
        <f>'Attach 3(JV)'!Z2</f>
        <v>0</v>
      </c>
    </row>
    <row r="3" spans="1:26" ht="75.75" customHeight="1">
      <c r="A3" s="1058" t="str">
        <f>'Attach 3(QR)'!A3</f>
        <v>Supply and installation of 15 passenger Machine Room Less Lift including required civil works at MP Hall of POWERGRID Gurgaon</v>
      </c>
      <c r="B3" s="1059"/>
      <c r="C3" s="1059"/>
      <c r="D3" s="1059"/>
      <c r="E3" s="1059"/>
      <c r="F3" s="26"/>
      <c r="G3" s="27"/>
      <c r="H3" s="26"/>
    </row>
    <row r="4" spans="1:26" ht="19.5" customHeight="1">
      <c r="A4" s="28"/>
      <c r="H4" s="30"/>
      <c r="I4" s="11"/>
    </row>
    <row r="5" spans="1:26" ht="21.75" customHeight="1">
      <c r="A5" s="755" t="s">
        <v>368</v>
      </c>
      <c r="B5" s="755"/>
      <c r="C5" s="755"/>
      <c r="D5" s="755"/>
      <c r="E5" s="755"/>
      <c r="F5" s="31"/>
      <c r="H5" s="30"/>
      <c r="I5" s="11"/>
    </row>
    <row r="6" spans="1:26" ht="19.5" customHeight="1">
      <c r="A6" s="32"/>
      <c r="H6" s="30"/>
      <c r="I6" s="11"/>
    </row>
    <row r="7" spans="1:26" ht="19.5" customHeight="1">
      <c r="A7" s="33" t="str">
        <f>'Attach 3(JV)'!A7</f>
        <v>Bidder’s Name and Address  :</v>
      </c>
      <c r="B7" s="32"/>
      <c r="C7" s="32"/>
      <c r="D7" s="15" t="str">
        <f>'Attach 3(JV)'!E7</f>
        <v>To:</v>
      </c>
      <c r="H7" s="30"/>
      <c r="I7" s="11"/>
    </row>
    <row r="8" spans="1:26" ht="36" customHeight="1">
      <c r="A8" s="761" t="str">
        <f>'Attach 3(JV)'!A8</f>
        <v/>
      </c>
      <c r="B8" s="761"/>
      <c r="C8" s="761"/>
      <c r="D8" s="12" t="str">
        <f>'Attach 3(JV)'!E8</f>
        <v>MM dept</v>
      </c>
      <c r="H8" s="30"/>
      <c r="I8" s="11"/>
    </row>
    <row r="9" spans="1:26" ht="19.5" customHeight="1">
      <c r="A9" s="13" t="s">
        <v>51</v>
      </c>
      <c r="B9" s="758">
        <f>'Attach 3(JV)'!B9</f>
        <v>0</v>
      </c>
      <c r="C9" s="758"/>
      <c r="D9" s="12" t="str">
        <f>'Attach 3(JV)'!E9</f>
        <v>Power Grid Corporation of India Ltd.,</v>
      </c>
      <c r="H9" s="30"/>
      <c r="I9" s="11"/>
    </row>
    <row r="10" spans="1:26" ht="19.5" customHeight="1">
      <c r="A10" s="13" t="s">
        <v>53</v>
      </c>
      <c r="B10" s="758">
        <f>'Attach 3(JV)'!B10</f>
        <v>0</v>
      </c>
      <c r="C10" s="758"/>
      <c r="D10" s="12" t="str">
        <f>'Attach 3(JV)'!E10</f>
        <v>"Saudamini", Plot No. 2, Sector 29</v>
      </c>
      <c r="H10" s="30"/>
      <c r="I10" s="11"/>
    </row>
    <row r="11" spans="1:26" ht="19.5" customHeight="1">
      <c r="B11" s="758">
        <f>'Attach 3(JV)'!B11</f>
        <v>0</v>
      </c>
      <c r="C11" s="758"/>
      <c r="D11" s="12" t="str">
        <f>'Attach 3(JV)'!E11</f>
        <v>Gurgaon (Haryana) - 122001</v>
      </c>
    </row>
    <row r="12" spans="1:26" ht="19.5" customHeight="1">
      <c r="A12" s="32"/>
      <c r="B12" s="758">
        <f>'Attach 3(JV)'!B12</f>
        <v>0</v>
      </c>
      <c r="C12" s="758"/>
      <c r="D12" s="12"/>
    </row>
    <row r="13" spans="1:26" ht="19.5" customHeight="1">
      <c r="A13" s="29" t="s">
        <v>57</v>
      </c>
    </row>
    <row r="14" spans="1:26" ht="9.9499999999999993" customHeight="1">
      <c r="A14" s="32"/>
    </row>
    <row r="15" spans="1:26" ht="184.5" customHeight="1">
      <c r="A15" s="1086" t="s">
        <v>369</v>
      </c>
      <c r="B15" s="974"/>
      <c r="C15" s="974"/>
      <c r="D15" s="974"/>
      <c r="E15" s="974"/>
      <c r="F15" s="34"/>
      <c r="G15" s="34"/>
      <c r="H15" s="34"/>
    </row>
    <row r="16" spans="1:26" ht="19.5" customHeight="1">
      <c r="A16" s="32"/>
      <c r="B16" s="32"/>
      <c r="C16" s="32"/>
      <c r="D16" s="32"/>
      <c r="E16" s="32"/>
      <c r="F16" s="34"/>
      <c r="G16" s="34"/>
      <c r="H16" s="34"/>
    </row>
    <row r="17" spans="1:8" s="24" customFormat="1" ht="72" customHeight="1">
      <c r="A17" s="46" t="s">
        <v>322</v>
      </c>
      <c r="B17" s="1049" t="s">
        <v>370</v>
      </c>
      <c r="C17" s="1049"/>
      <c r="D17" s="46" t="s">
        <v>371</v>
      </c>
      <c r="E17" s="46" t="s">
        <v>372</v>
      </c>
      <c r="G17" s="34"/>
      <c r="H17" s="34"/>
    </row>
    <row r="18" spans="1:8" ht="26.1" customHeight="1">
      <c r="A18" s="81">
        <v>1</v>
      </c>
      <c r="B18" s="1082"/>
      <c r="C18" s="1082"/>
      <c r="D18" s="208"/>
      <c r="E18" s="208"/>
      <c r="F18" s="34"/>
      <c r="G18" s="34"/>
      <c r="H18" s="34"/>
    </row>
    <row r="19" spans="1:8" ht="26.1" customHeight="1">
      <c r="A19" s="81">
        <v>2</v>
      </c>
      <c r="B19" s="1082"/>
      <c r="C19" s="1082"/>
      <c r="D19" s="208"/>
      <c r="E19" s="208"/>
      <c r="F19" s="34"/>
      <c r="G19" s="34"/>
      <c r="H19" s="34"/>
    </row>
    <row r="20" spans="1:8" ht="26.1" customHeight="1">
      <c r="A20" s="81">
        <v>3</v>
      </c>
      <c r="B20" s="1082"/>
      <c r="C20" s="1082"/>
      <c r="D20" s="208"/>
      <c r="E20" s="208"/>
      <c r="F20" s="34"/>
      <c r="G20" s="34"/>
      <c r="H20" s="34"/>
    </row>
    <row r="21" spans="1:8" ht="26.1" customHeight="1">
      <c r="A21" s="81">
        <v>4</v>
      </c>
      <c r="B21" s="1082"/>
      <c r="C21" s="1082"/>
      <c r="D21" s="208"/>
      <c r="E21" s="208"/>
      <c r="F21" s="34"/>
      <c r="G21" s="34"/>
      <c r="H21" s="34"/>
    </row>
    <row r="22" spans="1:8" ht="26.1" customHeight="1">
      <c r="A22" s="81">
        <v>5</v>
      </c>
      <c r="B22" s="1082"/>
      <c r="C22" s="1082"/>
      <c r="D22" s="208"/>
      <c r="E22" s="208"/>
      <c r="F22" s="34"/>
      <c r="G22" s="34"/>
      <c r="H22" s="34"/>
    </row>
    <row r="23" spans="1:8" ht="26.1" customHeight="1">
      <c r="A23" s="81">
        <v>6</v>
      </c>
      <c r="B23" s="1082"/>
      <c r="C23" s="1082"/>
      <c r="D23" s="208"/>
      <c r="E23" s="208"/>
      <c r="F23" s="34"/>
      <c r="G23" s="34"/>
      <c r="H23" s="34"/>
    </row>
    <row r="24" spans="1:8" ht="26.1" customHeight="1">
      <c r="A24" s="32"/>
      <c r="B24" s="32"/>
      <c r="C24" s="32"/>
      <c r="D24" s="32"/>
      <c r="E24" s="32"/>
      <c r="F24" s="34"/>
      <c r="G24" s="34"/>
      <c r="H24" s="34"/>
    </row>
    <row r="25" spans="1:8" ht="84.75" customHeight="1">
      <c r="A25" s="1086" t="s">
        <v>373</v>
      </c>
      <c r="B25" s="974"/>
      <c r="C25" s="974"/>
      <c r="D25" s="974"/>
      <c r="E25" s="974"/>
    </row>
    <row r="26" spans="1:8" ht="149.25" customHeight="1">
      <c r="A26" s="1086" t="s">
        <v>374</v>
      </c>
      <c r="B26" s="974"/>
      <c r="C26" s="974"/>
      <c r="D26" s="974"/>
      <c r="E26" s="974"/>
    </row>
    <row r="27" spans="1:8" ht="26.1" customHeight="1">
      <c r="A27" s="36" t="s">
        <v>58</v>
      </c>
      <c r="B27" s="62" t="str">
        <f>'Attach 3(JV)'!B24</f>
        <v>--</v>
      </c>
      <c r="D27" s="37" t="s">
        <v>59</v>
      </c>
      <c r="E27" s="198" t="str">
        <f>'Attach 3(JV)'!E24</f>
        <v/>
      </c>
    </row>
    <row r="28" spans="1:8" ht="26.1" customHeight="1">
      <c r="A28" s="36" t="s">
        <v>60</v>
      </c>
      <c r="B28" s="198" t="str">
        <f>'Attach 3(JV)'!B25</f>
        <v/>
      </c>
      <c r="D28" s="37" t="s">
        <v>61</v>
      </c>
      <c r="E28" s="198" t="str">
        <f>'Attach 3(JV)'!E25</f>
        <v/>
      </c>
    </row>
    <row r="29" spans="1:8" ht="230.25" customHeight="1">
      <c r="A29" s="756" t="s">
        <v>375</v>
      </c>
      <c r="B29" s="756"/>
      <c r="C29" s="756"/>
      <c r="D29" s="756"/>
      <c r="E29" s="756"/>
    </row>
    <row r="30" spans="1:8" ht="20.100000000000001" customHeight="1">
      <c r="A30" s="21" t="str">
        <f>A1</f>
        <v>Specification No.&amp;  RFX  No  :CC/NT/W-MISC/DOM/A15/25/11820   &amp;  5002004750</v>
      </c>
      <c r="B30" s="22"/>
      <c r="C30" s="22"/>
      <c r="D30" s="22"/>
      <c r="E30" s="23" t="str">
        <f>D1</f>
        <v xml:space="preserve">Attachment-11 </v>
      </c>
    </row>
    <row r="31" spans="1:8" ht="19.5" customHeight="1"/>
    <row r="32" spans="1:8" ht="48" customHeight="1">
      <c r="A32" s="1084" t="str">
        <f>A3</f>
        <v>Supply and installation of 15 passenger Machine Room Less Lift including required civil works at MP Hall of POWERGRID Gurgaon</v>
      </c>
      <c r="B32" s="1084"/>
      <c r="C32" s="1084"/>
      <c r="D32" s="1084"/>
      <c r="E32" s="1084"/>
    </row>
    <row r="33" spans="1:5" ht="19.5" customHeight="1">
      <c r="A33" s="28"/>
    </row>
    <row r="34" spans="1:5" ht="19.5" customHeight="1">
      <c r="A34" s="1047" t="s">
        <v>368</v>
      </c>
      <c r="B34" s="1047"/>
      <c r="C34" s="1047"/>
      <c r="D34" s="1047"/>
      <c r="E34" s="1047"/>
    </row>
    <row r="35" spans="1:5" ht="19.5" customHeight="1">
      <c r="A35" s="32"/>
    </row>
    <row r="36" spans="1:5" ht="19.5" customHeight="1">
      <c r="A36" s="33" t="str">
        <f>'Attach 3(JV)'!A15</f>
        <v>Name(s) and Addresse(s) of other partner(s)</v>
      </c>
      <c r="B36" s="32"/>
      <c r="C36" s="32"/>
      <c r="D36" s="15" t="str">
        <f>D7</f>
        <v>To:</v>
      </c>
    </row>
    <row r="37" spans="1:5" ht="19.5" customHeight="1">
      <c r="A37" s="33" t="str">
        <f>'Attach 3(JV)'!B16</f>
        <v/>
      </c>
      <c r="B37" s="32"/>
      <c r="C37" s="32"/>
      <c r="D37" s="12" t="str">
        <f>D8</f>
        <v>MM dept</v>
      </c>
    </row>
    <row r="38" spans="1:5" ht="19.5" customHeight="1">
      <c r="A38" s="13" t="s">
        <v>51</v>
      </c>
      <c r="B38" s="758" t="str">
        <f>'Attach 3(JV)'!B17:D17</f>
        <v>Ram Lal</v>
      </c>
      <c r="C38" s="758"/>
      <c r="D38" s="12" t="str">
        <f>D9</f>
        <v>Power Grid Corporation of India Ltd.,</v>
      </c>
    </row>
    <row r="39" spans="1:5" ht="19.5" customHeight="1">
      <c r="A39" s="13" t="s">
        <v>53</v>
      </c>
      <c r="B39" s="758" t="str">
        <f>'Attach 3(JV)'!B18:D18</f>
        <v>G5</v>
      </c>
      <c r="C39" s="758"/>
      <c r="D39" s="12" t="str">
        <f>D10</f>
        <v>"Saudamini", Plot No. 2, Sector 29</v>
      </c>
    </row>
    <row r="40" spans="1:5" ht="19.5" customHeight="1">
      <c r="B40" s="758" t="str">
        <f>'Attach 3(JV)'!B19:D19</f>
        <v>Gurgaon</v>
      </c>
      <c r="C40" s="758"/>
      <c r="D40" s="12" t="str">
        <f>D11</f>
        <v>Gurgaon (Haryana) - 122001</v>
      </c>
    </row>
    <row r="41" spans="1:5" ht="19.5" customHeight="1">
      <c r="A41" s="32"/>
      <c r="B41" s="758" t="str">
        <f>'Attach 3(JV)'!B20:D20</f>
        <v/>
      </c>
      <c r="C41" s="758"/>
      <c r="D41" s="12"/>
    </row>
    <row r="42" spans="1:5" ht="19.5" customHeight="1">
      <c r="A42" s="29" t="s">
        <v>57</v>
      </c>
    </row>
    <row r="43" spans="1:5" ht="19.5" customHeight="1">
      <c r="A43" s="32"/>
    </row>
    <row r="44" spans="1:5" ht="33.75" customHeight="1">
      <c r="A44" s="974" t="s">
        <v>376</v>
      </c>
      <c r="B44" s="974"/>
      <c r="C44" s="974"/>
      <c r="D44" s="974"/>
      <c r="E44" s="974"/>
    </row>
    <row r="45" spans="1:5" ht="19.5" customHeight="1">
      <c r="A45" s="32"/>
      <c r="B45" s="32"/>
      <c r="C45" s="32"/>
      <c r="D45" s="32"/>
      <c r="E45" s="32"/>
    </row>
    <row r="46" spans="1:5" ht="72" customHeight="1">
      <c r="A46" s="46" t="s">
        <v>322</v>
      </c>
      <c r="B46" s="1049" t="s">
        <v>370</v>
      </c>
      <c r="C46" s="1049"/>
      <c r="D46" s="46" t="s">
        <v>371</v>
      </c>
      <c r="E46" s="46" t="s">
        <v>377</v>
      </c>
    </row>
    <row r="47" spans="1:5" ht="25.5" customHeight="1">
      <c r="A47" s="81">
        <v>1</v>
      </c>
      <c r="B47" s="1083"/>
      <c r="C47" s="1083"/>
      <c r="D47" s="211"/>
      <c r="E47" s="211"/>
    </row>
    <row r="48" spans="1:5" ht="25.5" customHeight="1">
      <c r="A48" s="81">
        <v>2</v>
      </c>
      <c r="B48" s="1083"/>
      <c r="C48" s="1083"/>
      <c r="D48" s="211"/>
      <c r="E48" s="211"/>
    </row>
    <row r="49" spans="1:5" ht="25.5" customHeight="1">
      <c r="A49" s="81">
        <v>3</v>
      </c>
      <c r="B49" s="1083"/>
      <c r="C49" s="1083"/>
      <c r="D49" s="211"/>
      <c r="E49" s="211"/>
    </row>
    <row r="50" spans="1:5" ht="25.5" customHeight="1">
      <c r="A50" s="81">
        <v>4</v>
      </c>
      <c r="B50" s="1083"/>
      <c r="C50" s="1083"/>
      <c r="D50" s="211"/>
      <c r="E50" s="211"/>
    </row>
    <row r="51" spans="1:5" ht="25.5" customHeight="1">
      <c r="A51" s="81">
        <v>5</v>
      </c>
      <c r="B51" s="1083"/>
      <c r="C51" s="1083"/>
      <c r="D51" s="211"/>
      <c r="E51" s="211"/>
    </row>
    <row r="52" spans="1:5" ht="25.5" customHeight="1">
      <c r="A52" s="81">
        <v>6</v>
      </c>
      <c r="B52" s="1083"/>
      <c r="C52" s="1083"/>
      <c r="D52" s="211"/>
      <c r="E52" s="211"/>
    </row>
    <row r="53" spans="1:5" ht="27.95" customHeight="1">
      <c r="A53" s="32"/>
      <c r="B53" s="32"/>
      <c r="C53" s="32"/>
      <c r="D53" s="32"/>
      <c r="E53" s="32"/>
    </row>
    <row r="54" spans="1:5" ht="27.95" customHeight="1">
      <c r="A54" s="149"/>
      <c r="B54" s="149"/>
      <c r="C54" s="149"/>
      <c r="D54" s="149"/>
      <c r="E54" s="149"/>
    </row>
    <row r="55" spans="1:5" ht="27.95" customHeight="1">
      <c r="A55" s="149" t="s">
        <v>58</v>
      </c>
      <c r="B55" s="62" t="str">
        <f>B27</f>
        <v>--</v>
      </c>
      <c r="C55" s="149" t="s">
        <v>59</v>
      </c>
      <c r="D55" s="149" t="str">
        <f>E27</f>
        <v/>
      </c>
      <c r="E55" s="149"/>
    </row>
    <row r="56" spans="1:5" ht="27.95" customHeight="1">
      <c r="A56" s="149" t="s">
        <v>60</v>
      </c>
      <c r="B56" s="149" t="str">
        <f>B28</f>
        <v/>
      </c>
      <c r="C56" s="149" t="s">
        <v>61</v>
      </c>
      <c r="D56" s="149" t="str">
        <f>E28</f>
        <v/>
      </c>
      <c r="E56" s="149"/>
    </row>
    <row r="57" spans="1:5" ht="27.95" customHeight="1">
      <c r="A57" s="149"/>
      <c r="B57" s="149"/>
      <c r="C57" s="149"/>
      <c r="D57" s="149"/>
      <c r="E57" s="149"/>
    </row>
    <row r="58" spans="1:5" ht="19.5" customHeight="1">
      <c r="A58" s="21" t="str">
        <f>A30</f>
        <v>Specification No.&amp;  RFX  No  :CC/NT/W-MISC/DOM/A15/25/11820   &amp;  5002004750</v>
      </c>
      <c r="B58" s="22"/>
      <c r="C58" s="22"/>
      <c r="D58" s="22"/>
      <c r="E58" s="23" t="str">
        <f>E30</f>
        <v xml:space="preserve">Attachment-11 </v>
      </c>
    </row>
    <row r="59" spans="1:5" ht="19.5" customHeight="1"/>
    <row r="60" spans="1:5" ht="48" customHeight="1">
      <c r="A60" s="1084" t="str">
        <f>A32</f>
        <v>Supply and installation of 15 passenger Machine Room Less Lift including required civil works at MP Hall of POWERGRID Gurgaon</v>
      </c>
      <c r="B60" s="1084"/>
      <c r="C60" s="1084"/>
      <c r="D60" s="1084"/>
      <c r="E60" s="1084"/>
    </row>
    <row r="61" spans="1:5" ht="19.5" customHeight="1">
      <c r="A61" s="28"/>
    </row>
    <row r="62" spans="1:5" ht="19.5" customHeight="1">
      <c r="A62" s="1047" t="s">
        <v>368</v>
      </c>
      <c r="B62" s="1047"/>
      <c r="C62" s="1047"/>
      <c r="D62" s="1047"/>
      <c r="E62" s="1047"/>
    </row>
    <row r="63" spans="1:5" ht="19.5" customHeight="1">
      <c r="A63" s="32"/>
    </row>
    <row r="64" spans="1:5" ht="19.5" customHeight="1">
      <c r="A64" s="33" t="str">
        <f>'Attach 3(JV)'!A15</f>
        <v>Name(s) and Addresse(s) of other partner(s)</v>
      </c>
      <c r="B64" s="32"/>
      <c r="C64" s="32"/>
      <c r="D64" s="15" t="str">
        <f>D7</f>
        <v>To:</v>
      </c>
    </row>
    <row r="65" spans="1:5" ht="19.5" customHeight="1">
      <c r="A65" s="33" t="str">
        <f>'Attach 3(JV)'!E16</f>
        <v/>
      </c>
      <c r="B65" s="32"/>
      <c r="C65" s="32"/>
      <c r="D65" s="12" t="str">
        <f>D8</f>
        <v>MM dept</v>
      </c>
    </row>
    <row r="66" spans="1:5" ht="19.5" customHeight="1">
      <c r="A66" s="13" t="s">
        <v>51</v>
      </c>
      <c r="B66" s="758" t="str">
        <f>'Attach 3(JV)'!E17</f>
        <v/>
      </c>
      <c r="C66" s="758"/>
      <c r="D66" s="12" t="str">
        <f>D9</f>
        <v>Power Grid Corporation of India Ltd.,</v>
      </c>
    </row>
    <row r="67" spans="1:5" ht="19.5" customHeight="1">
      <c r="A67" s="13" t="s">
        <v>53</v>
      </c>
      <c r="B67" s="758" t="str">
        <f>'Attach 3(JV)'!E18</f>
        <v/>
      </c>
      <c r="C67" s="758"/>
      <c r="D67" s="12" t="str">
        <f>D10</f>
        <v>"Saudamini", Plot No. 2, Sector 29</v>
      </c>
    </row>
    <row r="68" spans="1:5" ht="19.5" customHeight="1">
      <c r="B68" s="758" t="str">
        <f>'Attach 3(JV)'!E19</f>
        <v/>
      </c>
      <c r="C68" s="758"/>
      <c r="D68" s="12" t="str">
        <f>D11</f>
        <v>Gurgaon (Haryana) - 122001</v>
      </c>
    </row>
    <row r="69" spans="1:5" ht="19.5" customHeight="1">
      <c r="A69" s="32"/>
      <c r="B69" s="758" t="str">
        <f>'Attach 3(JV)'!E20</f>
        <v/>
      </c>
      <c r="C69" s="758"/>
      <c r="D69" s="12"/>
    </row>
    <row r="70" spans="1:5" ht="19.5" customHeight="1">
      <c r="A70" s="29" t="s">
        <v>57</v>
      </c>
    </row>
    <row r="71" spans="1:5" ht="19.5" customHeight="1">
      <c r="A71" s="32"/>
    </row>
    <row r="72" spans="1:5" ht="33.75" customHeight="1">
      <c r="A72" s="974" t="s">
        <v>376</v>
      </c>
      <c r="B72" s="974"/>
      <c r="C72" s="974"/>
      <c r="D72" s="974"/>
      <c r="E72" s="974"/>
    </row>
    <row r="73" spans="1:5" ht="19.5" customHeight="1">
      <c r="A73" s="32"/>
      <c r="B73" s="32"/>
      <c r="C73" s="32"/>
      <c r="D73" s="32"/>
      <c r="E73" s="32"/>
    </row>
    <row r="74" spans="1:5" ht="72" customHeight="1">
      <c r="A74" s="46" t="s">
        <v>322</v>
      </c>
      <c r="B74" s="1049" t="s">
        <v>370</v>
      </c>
      <c r="C74" s="1049"/>
      <c r="D74" s="46" t="s">
        <v>371</v>
      </c>
      <c r="E74" s="46" t="s">
        <v>377</v>
      </c>
    </row>
    <row r="75" spans="1:5" ht="25.5" customHeight="1">
      <c r="A75" s="81">
        <v>1</v>
      </c>
      <c r="B75" s="1083"/>
      <c r="C75" s="1083"/>
      <c r="D75" s="211"/>
      <c r="E75" s="211"/>
    </row>
    <row r="76" spans="1:5" ht="25.5" customHeight="1">
      <c r="A76" s="81">
        <v>2</v>
      </c>
      <c r="B76" s="1083"/>
      <c r="C76" s="1083"/>
      <c r="D76" s="211"/>
      <c r="E76" s="211"/>
    </row>
    <row r="77" spans="1:5" ht="25.5" customHeight="1">
      <c r="A77" s="81">
        <v>3</v>
      </c>
      <c r="B77" s="1083"/>
      <c r="C77" s="1083"/>
      <c r="D77" s="211"/>
      <c r="E77" s="211"/>
    </row>
    <row r="78" spans="1:5" ht="25.5" customHeight="1">
      <c r="A78" s="81">
        <v>4</v>
      </c>
      <c r="B78" s="1083"/>
      <c r="C78" s="1083"/>
      <c r="D78" s="211"/>
      <c r="E78" s="211"/>
    </row>
    <row r="79" spans="1:5" ht="25.5" customHeight="1">
      <c r="A79" s="81">
        <v>5</v>
      </c>
      <c r="B79" s="1083"/>
      <c r="C79" s="1083"/>
      <c r="D79" s="211"/>
      <c r="E79" s="211"/>
    </row>
    <row r="80" spans="1:5" ht="25.5" customHeight="1">
      <c r="A80" s="81">
        <v>6</v>
      </c>
      <c r="B80" s="1083"/>
      <c r="C80" s="1083"/>
      <c r="D80" s="211"/>
      <c r="E80" s="211"/>
    </row>
    <row r="81" spans="1:5" ht="19.5" customHeight="1">
      <c r="A81" s="32"/>
      <c r="B81" s="32"/>
      <c r="C81" s="32"/>
      <c r="D81" s="32"/>
      <c r="E81" s="32"/>
    </row>
    <row r="82" spans="1:5" ht="24.75" customHeight="1">
      <c r="A82" s="149"/>
      <c r="B82" s="149"/>
      <c r="C82" s="149"/>
      <c r="D82" s="149"/>
      <c r="E82" s="149"/>
    </row>
    <row r="83" spans="1:5" ht="24.75" customHeight="1">
      <c r="A83" s="149" t="s">
        <v>58</v>
      </c>
      <c r="B83" s="62" t="str">
        <f>B55</f>
        <v>--</v>
      </c>
      <c r="C83" s="149" t="s">
        <v>59</v>
      </c>
      <c r="D83" s="149" t="str">
        <f>D55</f>
        <v/>
      </c>
      <c r="E83" s="149"/>
    </row>
    <row r="84" spans="1:5" ht="24.75" customHeight="1">
      <c r="A84" s="149" t="s">
        <v>60</v>
      </c>
      <c r="B84" s="149" t="str">
        <f>B56</f>
        <v/>
      </c>
      <c r="C84" s="149" t="s">
        <v>61</v>
      </c>
      <c r="D84" s="149" t="str">
        <f>D56</f>
        <v/>
      </c>
      <c r="E84" s="149"/>
    </row>
    <row r="85" spans="1:5" ht="24.75" customHeight="1">
      <c r="A85" s="149"/>
      <c r="B85" s="149"/>
      <c r="C85" s="149"/>
      <c r="D85" s="149"/>
      <c r="E85" s="149"/>
    </row>
    <row r="86" spans="1:5" ht="37.5" customHeight="1">
      <c r="A86" s="59"/>
      <c r="B86" s="59"/>
      <c r="C86" s="59"/>
      <c r="D86" s="59"/>
      <c r="E86" s="59"/>
    </row>
  </sheetData>
  <sheetProtection algorithmName="SHA-512" hashValue="kEMLTKkPkwJlrr7Kdo+PKkBbkwLU3rPyxDwEpnxW8pX/VY7J5HZ7qH6I2pQyARk82Pgk7ombM+u1ZDzSaBn/vA==" saltValue="/YmlYV0T/DeACDaQZZDwcg==" spinCount="100000" sheet="1" formatColumns="0" formatRows="0" selectLockedCells="1"/>
  <customSheetViews>
    <customSheetView guid="{45D87BB2-ECBF-4FD9-AB44-4B5F10036733}" scale="115" showPageBreaks="1" showGridLines="0" fitToPage="1" printArea="1" view="pageBreakPreview">
      <selection activeCell="B18" sqref="B18:C18"/>
      <pageMargins left="0" right="0" top="0" bottom="0" header="0" footer="0"/>
      <pageSetup scale="78" fitToHeight="0" orientation="portrait" r:id="rId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B9DDBA10-9BB0-4D91-9619-C113F75B2489}" scale="115" showPageBreaks="1" showGridLines="0" fitToPage="1" printArea="1" view="pageBreakPreview" topLeftCell="A10">
      <selection activeCell="B18" sqref="B18:C18"/>
      <pageMargins left="0" right="0" top="0" bottom="0" header="0" footer="0"/>
      <pageSetup scale="78" fitToHeight="0" orientation="portrait" r:id="rId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D67CA2D-8BB3-4F00-894F-4872C1BBE88F}" scale="115" showPageBreaks="1" showGridLines="0" fitToPage="1" printArea="1" view="pageBreakPreview" topLeftCell="A22">
      <selection activeCell="B47" sqref="B47:C47"/>
      <pageMargins left="0" right="0" top="0" bottom="0" header="0" footer="0"/>
      <pageSetup scale="79" fitToHeight="0" orientation="portrait" r:id="rId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0C5A243-1ADF-42BF-85A0-B6506A13618B}" scale="115" showPageBreaks="1" showGridLines="0" fitToPage="1" printArea="1" view="pageBreakPreview" topLeftCell="A4">
      <selection activeCell="D51" sqref="D51"/>
      <pageMargins left="0" right="0" top="0" bottom="0" header="0" footer="0"/>
      <pageSetup scale="78" fitToHeight="0" orientation="portrait" r:id="rId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67EF7EF-2552-42C0-8B2F-9338A16B73EB}" scale="115" showPageBreaks="1" showGridLines="0" fitToPage="1" printArea="1" view="pageBreakPreview">
      <selection activeCell="B22" sqref="B22:C22"/>
      <pageMargins left="0" right="0" top="0" bottom="0" header="0" footer="0"/>
      <pageSetup scale="78" fitToHeight="0" orientation="portrait" r:id="rId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8DC905B-04E9-41D7-B695-0DB8D092215B}" scale="115" showPageBreaks="1" showGridLines="0" fitToPage="1" printArea="1" view="pageBreakPreview">
      <selection activeCell="B22" sqref="B22:C22"/>
      <pageMargins left="0" right="0" top="0" bottom="0" header="0" footer="0"/>
      <pageSetup scale="79" fitToHeight="0" orientation="portrait" r:id="rId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36A67F-51F8-4B52-B51D-937DC398CD1F}" scale="115" showPageBreaks="1" showGridLines="0" fitToPage="1" printArea="1" view="pageBreakPreview" topLeftCell="A13">
      <selection activeCell="B22" sqref="B22:C22"/>
      <pageMargins left="0" right="0" top="0" bottom="0" header="0" footer="0"/>
      <pageSetup scale="78" fitToHeight="0" orientation="portrait" r:id="rId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A8583C01-5E6A-4469-ADCA-440E12AA8084}" scale="115" showPageBreaks="1" showGridLines="0" fitToPage="1" printArea="1" view="pageBreakPreview" topLeftCell="A7">
      <selection activeCell="B18" sqref="B18:C18"/>
      <pageMargins left="0" right="0" top="0" bottom="0" header="0" footer="0"/>
      <pageSetup scale="78" fitToHeight="0" orientation="portrait" r:id="rId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5855B4F-D61E-4C97-B759-B2F96767F6F8}" scale="115" showPageBreaks="1" showGridLines="0" fitToPage="1" printArea="1" view="pageBreakPreview">
      <selection activeCell="B18" sqref="B18:C18"/>
      <pageMargins left="0" right="0" top="0" bottom="0" header="0" footer="0"/>
      <pageSetup scale="78" fitToHeight="0" orientation="portrait" r:id="rId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2E8A0F5-0020-4355-95CF-28601763A783}" showPageBreaks="1" showGridLines="0" fitToPage="1" printArea="1" view="pageBreakPreview">
      <selection activeCell="B18" sqref="B18:C18"/>
      <pageMargins left="0" right="0" top="0" bottom="0" header="0" footer="0"/>
      <pageSetup scale="32" orientation="portrait" r:id="rId1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40562B9-6CEE-4962-8D7D-CA1C6778F52C}" showPageBreaks="1" showGridLines="0" printArea="1" view="pageBreakPreview" topLeftCell="B1">
      <selection activeCell="B23" sqref="B23:C23"/>
      <pageMargins left="0" right="0" top="0" bottom="0" header="0" footer="0"/>
      <pageSetup scale="95" orientation="portrait" r:id="rId1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BECF6E-1A53-4F98-87B9-44F2C5F77E08}" showPageBreaks="1" showGridLines="0" printArea="1" view="pageBreakPreview" topLeftCell="A12">
      <selection activeCell="B23" sqref="B23:C23"/>
      <pageMargins left="0" right="0" top="0" bottom="0" header="0" footer="0"/>
      <pageSetup scale="95" orientation="portrait" r:id="rId1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E3ED18F-7B8F-4A1C-969D-A70DC3B696C3}" showPageBreaks="1" showGridLines="0" printArea="1" view="pageBreakPreview" topLeftCell="A13">
      <selection activeCell="B20" sqref="B20:C20"/>
      <pageMargins left="0" right="0" top="0" bottom="0" header="0" footer="0"/>
      <pageSetup scale="95" orientation="portrait" r:id="rId1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77F7E43-D393-45BA-B99B-D838E4629B5D}" showPageBreaks="1" showGridLines="0" printArea="1" view="pageBreakPreview" topLeftCell="A13">
      <selection activeCell="B20" sqref="B20:C20"/>
      <pageMargins left="0" right="0" top="0" bottom="0" header="0" footer="0"/>
      <pageSetup scale="95" orientation="portrait" r:id="rId1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40327DD-375F-45D4-BA52-89AFD79FE6A1}" showPageBreaks="1" showGridLines="0" printArea="1" view="pageBreakPreview" topLeftCell="A22">
      <selection activeCell="B18" sqref="B18:C18"/>
      <pageMargins left="0" right="0" top="0" bottom="0" header="0" footer="0"/>
      <pageSetup scale="95" orientation="portrait" r:id="rId1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DC28ED1E-3E35-4094-9C2B-5C0A1C1D459C}" showGridLines="0">
      <selection activeCell="B20" sqref="B20:C20"/>
      <pageMargins left="0" right="0" top="0" bottom="0" header="0" footer="0"/>
      <pageSetup orientation="portrait" r:id="rId1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7A9EA6D6-4DDF-43D9-92E6-C6AFAD14E266}" showGridLines="0">
      <selection activeCell="B20" sqref="B20:C20"/>
      <pageMargins left="0" right="0" top="0" bottom="0" header="0" footer="0"/>
      <pageSetup orientation="portrait" r:id="rId1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3BCBF1E-CDCF-4541-8D79-87EDCECBC1FD}" showGridLines="0">
      <selection activeCell="B18" sqref="B18:C18"/>
      <pageMargins left="0" right="0" top="0" bottom="0" header="0" footer="0"/>
      <pageSetup orientation="portrait" r:id="rId1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CEBABD0-566A-41C4-AA9A-38EA30EFEDA8}" showGridLines="0" showRuler="0">
      <rowBreaks count="1" manualBreakCount="1">
        <brk id="58" max="16383" man="1"/>
      </rowBreaks>
      <pageMargins left="0" right="0" top="0" bottom="0" header="0" footer="0"/>
      <pageSetup scale="95" orientation="portrait" r:id="rId19"/>
      <headerFooter alignWithMargins="0">
        <oddFooter>&amp;L&amp;8Tower Package-TW03, TL associated with Phase-I Generation Project in Orissa (Part-C)&amp;R&amp;"Book Antiqua,Bold"&amp;8Attachment-3(JV) TW03  / Page &amp;P of &amp;N</oddFooter>
      </headerFooter>
      <extLst>
        <ext xmlns:xlsdti="http://schemas.microsoft.com/office/spreadsheetml/2023/showDataTypeIcons" uri="{a3c15fd4-4149-4032-8f15-062bd4999b60}">
          <xlsdti:showDataTypeIconsCustomSheetView visible="0"/>
        </ext>
      </extLst>
    </customSheetView>
    <customSheetView guid="{A3F641DF-CF1D-48E3-AFDC-E52726A449CB}" showRuler="0" topLeftCell="A2">
      <selection activeCell="B18" sqref="B18:C18"/>
      <rowBreaks count="1" manualBreakCount="1">
        <brk id="58" max="16383" man="1"/>
      </rowBreaks>
      <pageMargins left="0" right="0" top="0" bottom="0" header="0" footer="0"/>
      <pageSetup orientation="portrait" r:id="rId20"/>
      <headerFooter alignWithMargins="0">
        <oddFooter>&amp;L&amp;8Tower Package-P238-TW04, TL associated with Phase-I Generation Project in Orissa (Part-C)&amp;R&amp;"Book Antiqua,Bold"&amp;8Attachment-11 TW04  / Page &amp;P</oddFooter>
      </headerFooter>
      <extLst>
        <ext xmlns:xlsdti="http://schemas.microsoft.com/office/spreadsheetml/2023/showDataTypeIcons" uri="{a3c15fd4-4149-4032-8f15-062bd4999b60}">
          <xlsdti:showDataTypeIconsCustomSheetView visible="0"/>
        </ext>
      </extLst>
    </customSheetView>
    <customSheetView guid="{8E7B022F-1113-4BA2-B2BA-8EDBE02A2557}" showPageBreaks="1" showGridLines="0" printArea="1" showRuler="0">
      <selection activeCell="B18" sqref="B18:C18"/>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4CA1A8-824A-452F-BDBA-32A47C1B3013}" showGridLines="0" topLeftCell="A6">
      <selection activeCell="B18" sqref="B18:C18"/>
      <pageMargins left="0" right="0" top="0" bottom="0" header="0" footer="0"/>
      <pageSetup orientation="portrait" r:id="rId2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94F6778-23FE-4AAC-B37D-6C7543FC13B9}" showGridLines="0" topLeftCell="A13">
      <selection activeCell="D22" sqref="D22"/>
      <pageMargins left="0" right="0" top="0" bottom="0" header="0" footer="0"/>
      <pageSetup orientation="portrait" r:id="rId2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9FE2C60-2849-4C32-B532-2B1A89FFA9CD}" showGridLines="0">
      <selection activeCell="B18" sqref="B18:C18"/>
      <pageMargins left="0" right="0" top="0" bottom="0" header="0" footer="0"/>
      <pageSetup orientation="portrait" r:id="rId2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E4EC9C4-31B9-4D40-8323-5B16C3BC840F}" showPageBreaks="1" showGridLines="0" printArea="1" view="pageBreakPreview" topLeftCell="A19">
      <selection activeCell="B18" sqref="B18:C18"/>
      <pageMargins left="0" right="0" top="0" bottom="0" header="0" footer="0"/>
      <pageSetup scale="95" orientation="portrait" r:id="rId2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5EDD9E3-0801-4479-8600-A80B0FCFDF0B}" showPageBreaks="1" showGridLines="0" printArea="1" view="pageBreakPreview" topLeftCell="A13">
      <selection activeCell="B20" sqref="B20:C20"/>
      <pageMargins left="0" right="0" top="0" bottom="0" header="0" footer="0"/>
      <pageSetup scale="95" orientation="portrait" r:id="rId2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15A19D23-A9FD-4FC1-B7B0-F2D16BDFC729}" showPageBreaks="1" showGridLines="0" printArea="1" view="pageBreakPreview" topLeftCell="A13">
      <selection activeCell="B20" sqref="B20:C20"/>
      <pageMargins left="0" right="0" top="0" bottom="0" header="0" footer="0"/>
      <pageSetup scale="95" orientation="portrait" r:id="rId2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97C0FC0E-800C-45C9-895E-E91A3F1ADBA4}" showPageBreaks="1" showGridLines="0" printArea="1" view="pageBreakPreview" topLeftCell="B1">
      <selection activeCell="B23" sqref="B23:C23"/>
      <pageMargins left="0" right="0" top="0" bottom="0" header="0" footer="0"/>
      <pageSetup scale="95" orientation="portrait" r:id="rId2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B7992C9-ABA5-4C7D-8C49-1E1D8E8875C7}" showPageBreaks="1" showGridLines="0" printArea="1" view="pageBreakPreview" topLeftCell="B32">
      <selection activeCell="B46" sqref="B46:C46"/>
      <pageMargins left="0" right="0" top="0" bottom="0" header="0" footer="0"/>
      <pageSetup scale="95" orientation="portrait" r:id="rId2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51D3662-FFCE-4FD6-A590-7DDC9E38C41F}" showPageBreaks="1" showGridLines="0" fitToPage="1" printArea="1" view="pageBreakPreview">
      <selection activeCell="B18" sqref="B18:C18"/>
      <pageMargins left="0" right="0" top="0" bottom="0" header="0" footer="0"/>
      <pageSetup scale="32" orientation="portrait" r:id="rId3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CF6F19D-227C-4840-A9E1-6C944B0145DB}" scale="115" showPageBreaks="1" showGridLines="0" fitToPage="1" printArea="1" view="pageBreakPreview">
      <selection activeCell="B18" sqref="B18:C18"/>
      <pageMargins left="0" right="0" top="0" bottom="0" header="0" footer="0"/>
      <pageSetup scale="78" fitToHeight="0" orientation="portrait" r:id="rId3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F7C778-C53B-45C7-952D-968F867FB204}" scale="115" showPageBreaks="1" showGridLines="0" fitToPage="1" printArea="1" view="pageBreakPreview" topLeftCell="A35">
      <selection activeCell="B47" sqref="B47:C47"/>
      <pageMargins left="0" right="0" top="0" bottom="0" header="0" footer="0"/>
      <pageSetup scale="78" fitToHeight="0" orientation="portrait" r:id="rId3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CB7082-4FAB-46F1-8968-11E3E4A629B2}" scale="115" showPageBreaks="1" showGridLines="0" fitToPage="1" printArea="1" view="pageBreakPreview" topLeftCell="A22">
      <selection activeCell="B47" sqref="B47:C47"/>
      <pageMargins left="0" right="0" top="0" bottom="0" header="0" footer="0"/>
      <pageSetup scale="78" fitToHeight="0" orientation="portrait" r:id="rId3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3BBCBD-8F12-4445-A7CA-FDA7C67AE3D5}" scale="115" showPageBreaks="1" showGridLines="0" fitToPage="1" printArea="1" view="pageBreakPreview" topLeftCell="A7">
      <selection activeCell="B18" sqref="B18:C18"/>
      <pageMargins left="0" right="0" top="0" bottom="0" header="0" footer="0"/>
      <pageSetup scale="78" fitToHeight="0" orientation="portrait" r:id="rId3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476C51C-4037-4B28-A818-10D7CDF0C66A}" scale="115" showPageBreaks="1" showGridLines="0" fitToPage="1" printArea="1" view="pageBreakPreview" topLeftCell="A28">
      <selection activeCell="B18" sqref="B18:C18"/>
      <pageMargins left="0" right="0" top="0" bottom="0" header="0" footer="0"/>
      <pageSetup scale="78" fitToHeight="0" orientation="portrait" r:id="rId3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696D4A13-5E44-4B16-B107-EB70ABB06CBE}" scale="115" showPageBreaks="1" showGridLines="0" fitToPage="1" printArea="1" view="pageBreakPreview">
      <selection activeCell="B18" sqref="B18:C18"/>
      <pageMargins left="0" right="0" top="0" bottom="0" header="0" footer="0"/>
      <pageSetup scale="78" fitToHeight="0" orientation="portrait" r:id="rId3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69B0F9C-77A4-468D-A350-EA35CAE357D9}" scale="115" showPageBreaks="1" showGridLines="0" fitToPage="1" printArea="1" view="pageBreakPreview">
      <selection activeCell="B18" sqref="B18:C18"/>
      <pageMargins left="0" right="0" top="0" bottom="0" header="0" footer="0"/>
      <pageSetup scale="78" fitToHeight="0" orientation="portrait" r:id="rId3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s>
  <mergeCells count="48">
    <mergeCell ref="B52:C52"/>
    <mergeCell ref="B47:C47"/>
    <mergeCell ref="B48:C48"/>
    <mergeCell ref="B49:C49"/>
    <mergeCell ref="A25:E25"/>
    <mergeCell ref="A26:E26"/>
    <mergeCell ref="A29:E29"/>
    <mergeCell ref="A34:E34"/>
    <mergeCell ref="B38:C38"/>
    <mergeCell ref="B68:C68"/>
    <mergeCell ref="B69:C69"/>
    <mergeCell ref="B80:C80"/>
    <mergeCell ref="B75:C75"/>
    <mergeCell ref="B76:C76"/>
    <mergeCell ref="B77:C77"/>
    <mergeCell ref="B78:C78"/>
    <mergeCell ref="B79:C79"/>
    <mergeCell ref="A72:E72"/>
    <mergeCell ref="B74:C74"/>
    <mergeCell ref="D1:E1"/>
    <mergeCell ref="A1:C1"/>
    <mergeCell ref="B10:C10"/>
    <mergeCell ref="B11:C11"/>
    <mergeCell ref="B19:C19"/>
    <mergeCell ref="A3:E3"/>
    <mergeCell ref="A5:E5"/>
    <mergeCell ref="A15:E15"/>
    <mergeCell ref="B17:C17"/>
    <mergeCell ref="B9:C9"/>
    <mergeCell ref="A8:C8"/>
    <mergeCell ref="B12:C12"/>
    <mergeCell ref="B18:C18"/>
    <mergeCell ref="B20:C20"/>
    <mergeCell ref="B66:C66"/>
    <mergeCell ref="B67:C67"/>
    <mergeCell ref="B21:C21"/>
    <mergeCell ref="B22:C22"/>
    <mergeCell ref="B23:C23"/>
    <mergeCell ref="A44:E44"/>
    <mergeCell ref="B50:C50"/>
    <mergeCell ref="A62:E62"/>
    <mergeCell ref="A60:E60"/>
    <mergeCell ref="A32:E32"/>
    <mergeCell ref="B39:C39"/>
    <mergeCell ref="B40:C40"/>
    <mergeCell ref="B41:C41"/>
    <mergeCell ref="B46:C46"/>
    <mergeCell ref="B51:C51"/>
  </mergeCells>
  <phoneticPr fontId="7"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scale="78" fitToHeight="0" orientation="portrait" r:id="rId38"/>
  <headerFooter alignWithMargins="0">
    <oddFooter>&amp;R&amp;"Book Antiqua,Bold"&amp;8 Page &amp;P of &amp;N</oddFooter>
  </headerFooter>
  <drawing r:id="rId3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17F74-8457-49E1-94C7-402C579E1D41}">
  <sheetPr codeName="Sheet31">
    <pageSetUpPr fitToPage="1"/>
  </sheetPr>
  <dimension ref="A1:G19"/>
  <sheetViews>
    <sheetView showGridLines="0" showZeros="0" view="pageBreakPreview" zoomScale="115" zoomScaleNormal="100" zoomScaleSheetLayoutView="115" workbookViewId="0">
      <selection activeCell="D8" sqref="D8"/>
    </sheetView>
  </sheetViews>
  <sheetFormatPr defaultRowHeight="16.5"/>
  <cols>
    <col min="1" max="1" width="15.28515625" style="235" customWidth="1"/>
    <col min="2" max="2" width="26.5703125" style="235" customWidth="1"/>
    <col min="3" max="3" width="35.140625" style="235" customWidth="1"/>
    <col min="4" max="4" width="33.5703125" style="235" customWidth="1"/>
    <col min="5" max="5" width="34.28515625" style="235" customWidth="1"/>
    <col min="6" max="6" width="16.140625" style="235" customWidth="1"/>
    <col min="7" max="7" width="21.42578125" style="366" customWidth="1"/>
    <col min="8" max="8" width="13.5703125" style="366" customWidth="1"/>
    <col min="9" max="16384" width="9.140625" style="366"/>
  </cols>
  <sheetData>
    <row r="1" spans="1:7" s="234" customFormat="1" ht="20.25" customHeight="1">
      <c r="A1" s="518" t="str">
        <f>'Attach 3(JV)'!A1</f>
        <v>Specification No.&amp;  RFX  No  :CC/NT/W-MISC/DOM/A15/25/11820   &amp;  5002004750</v>
      </c>
      <c r="B1" s="519"/>
      <c r="C1" s="519"/>
      <c r="D1" s="519"/>
      <c r="E1" s="520" t="s">
        <v>378</v>
      </c>
      <c r="F1" s="233"/>
    </row>
    <row r="3" spans="1:7" ht="69" customHeight="1">
      <c r="A3" s="1058" t="str">
        <f>'Attach 3(JV)'!A3</f>
        <v>Supply and installation of 15 passenger Machine Room Less Lift including required civil works at MP Hall of POWERGRID Gurgaon</v>
      </c>
      <c r="B3" s="1059"/>
      <c r="C3" s="1059"/>
      <c r="D3" s="1059"/>
      <c r="E3" s="1059"/>
      <c r="F3" s="367"/>
    </row>
    <row r="4" spans="1:7" ht="1.5" hidden="1" customHeight="1">
      <c r="A4" s="239"/>
      <c r="F4" s="30"/>
      <c r="G4" s="11"/>
    </row>
    <row r="5" spans="1:7" ht="20.100000000000001" customHeight="1">
      <c r="A5" s="1088" t="s">
        <v>379</v>
      </c>
      <c r="B5" s="1088"/>
      <c r="C5" s="1088"/>
      <c r="D5" s="1088"/>
      <c r="E5" s="1088"/>
      <c r="F5" s="30"/>
      <c r="G5" s="11"/>
    </row>
    <row r="6" spans="1:7" ht="20.100000000000001" customHeight="1">
      <c r="A6" s="241"/>
      <c r="F6" s="30"/>
      <c r="G6" s="11"/>
    </row>
    <row r="7" spans="1:7" ht="20.100000000000001" customHeight="1">
      <c r="A7" s="257" t="str">
        <f>'[17]Attach 3 (JV)'!A5</f>
        <v>Bidder’s Name and Address (Sole Bidder) :</v>
      </c>
      <c r="D7" s="368" t="str">
        <f>'[17]Attach 3 (JV)'!F5</f>
        <v>To:</v>
      </c>
      <c r="F7" s="30"/>
      <c r="G7" s="11"/>
    </row>
    <row r="8" spans="1:7" ht="36" customHeight="1">
      <c r="A8" s="1089" t="str">
        <f>'Attach 3(JV)'!A8</f>
        <v/>
      </c>
      <c r="B8" s="1089"/>
      <c r="C8" s="1089"/>
      <c r="D8" s="369" t="s">
        <v>950</v>
      </c>
      <c r="F8" s="30"/>
      <c r="G8" s="11"/>
    </row>
    <row r="9" spans="1:7">
      <c r="A9" s="13" t="s">
        <v>51</v>
      </c>
      <c r="B9" s="757">
        <f>'Attach 3(JV)'!B9</f>
        <v>0</v>
      </c>
      <c r="C9" s="757"/>
      <c r="D9" s="369" t="str">
        <f>'[17]Attach 3 (JV)'!F7</f>
        <v>Power Grid Corporation of India Ltd.,</v>
      </c>
      <c r="F9" s="30"/>
      <c r="G9" s="11"/>
    </row>
    <row r="10" spans="1:7">
      <c r="A10" s="13" t="s">
        <v>53</v>
      </c>
      <c r="B10" s="758">
        <f>'Attach 3(JV)'!B10</f>
        <v>0</v>
      </c>
      <c r="C10" s="758"/>
      <c r="D10" s="369" t="str">
        <f>'[17]Attach 3 (JV)'!F8</f>
        <v>"Saudamini", Plot No.-2</v>
      </c>
      <c r="F10" s="30"/>
      <c r="G10" s="11"/>
    </row>
    <row r="11" spans="1:7">
      <c r="B11" s="758">
        <f>'Attach 3(JV)'!B11</f>
        <v>0</v>
      </c>
      <c r="C11" s="758"/>
      <c r="D11" s="369" t="str">
        <f>'[17]Attach 3 (JV)'!F9</f>
        <v xml:space="preserve">Sector-29, </v>
      </c>
    </row>
    <row r="12" spans="1:7">
      <c r="A12" s="241"/>
      <c r="B12" s="758">
        <f>'Attach 3(JV)'!B12</f>
        <v>0</v>
      </c>
      <c r="C12" s="758"/>
      <c r="D12" s="370" t="str">
        <f>'[17]Attach 3 (JV)'!F10</f>
        <v>Gurgaon (Haryana) - 122001</v>
      </c>
    </row>
    <row r="13" spans="1:7" ht="9.9499999999999993" customHeight="1">
      <c r="A13" s="241"/>
      <c r="B13" s="102"/>
      <c r="C13" s="102"/>
    </row>
    <row r="14" spans="1:7" ht="20.100000000000001" customHeight="1">
      <c r="A14" s="235" t="s">
        <v>57</v>
      </c>
    </row>
    <row r="15" spans="1:7" ht="45.75" customHeight="1">
      <c r="A15" s="1087" t="s">
        <v>933</v>
      </c>
      <c r="B15" s="1087"/>
      <c r="C15" s="1087"/>
      <c r="D15" s="1087"/>
      <c r="E15" s="1087"/>
    </row>
    <row r="16" spans="1:7" ht="20.100000000000001" customHeight="1">
      <c r="A16" s="373"/>
      <c r="B16" s="373"/>
      <c r="C16" s="373"/>
    </row>
    <row r="17" spans="1:7" s="235" customFormat="1">
      <c r="A17" s="257" t="s">
        <v>58</v>
      </c>
      <c r="B17" s="371" t="str">
        <f>'Attach 3(JV)'!B24</f>
        <v>--</v>
      </c>
      <c r="D17" s="257" t="s">
        <v>59</v>
      </c>
      <c r="E17" s="257" t="str">
        <f>'Attach 3(JV)'!E24</f>
        <v/>
      </c>
      <c r="G17" s="366"/>
    </row>
    <row r="18" spans="1:7" s="235" customFormat="1">
      <c r="A18" s="257" t="s">
        <v>60</v>
      </c>
      <c r="B18" s="257" t="str">
        <f>'Attach 3(JV)'!B25</f>
        <v/>
      </c>
      <c r="D18" s="257" t="s">
        <v>380</v>
      </c>
      <c r="E18" s="242" t="str">
        <f>'Attach 3(JV)'!E25</f>
        <v/>
      </c>
      <c r="G18" s="366"/>
    </row>
    <row r="19" spans="1:7" s="235" customFormat="1">
      <c r="A19" s="242"/>
      <c r="B19" s="242"/>
      <c r="C19" s="257"/>
      <c r="D19" s="256"/>
      <c r="E19" s="242"/>
      <c r="G19" s="366"/>
    </row>
  </sheetData>
  <sheetProtection algorithmName="SHA-512" hashValue="H1MQ3aW83zIdIftgwykweJDbbP9pequYfh0uJusPabuMSBLmjYcNGdlLKuhWUCuDd3o8E/OZJhfzN7lV5kN95A==" saltValue="wkKqzDf1ER6wGmSNd5tSJA==" spinCount="100000" sheet="1" formatColumns="0" formatRows="0" selectLockedCells="1"/>
  <customSheetViews>
    <customSheetView guid="{45D87BB2-ECBF-4FD9-AB44-4B5F10036733}" scale="115" showPageBreaks="1" showGridLines="0" zeroValues="0" fitToPage="1" printArea="1" hiddenRows="1" view="pageBreakPreview" topLeftCell="A38">
      <selection activeCell="C22" sqref="C22"/>
      <pageMargins left="0" right="0" top="0" bottom="0" header="0" footer="0"/>
      <pageSetup scale="74" fitToHeight="0" orientation="portrait" r:id="rId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B9DDBA10-9BB0-4D91-9619-C113F75B2489}" scale="115" showPageBreaks="1" showGridLines="0" zeroValues="0" fitToPage="1" printArea="1" hiddenRows="1" view="pageBreakPreview" topLeftCell="A11">
      <selection activeCell="C21" sqref="C21"/>
      <pageMargins left="0" right="0" top="0" bottom="0" header="0" footer="0"/>
      <pageSetup scale="74" fitToHeight="0" orientation="portrait" r:id="rId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D67CA2D-8BB3-4F00-894F-4872C1BBE88F}" scale="115" showPageBreaks="1" showGridLines="0" zeroValues="0" fitToPage="1" printArea="1" hiddenRows="1" hiddenColumns="1" view="pageBreakPreview" topLeftCell="A27">
      <selection activeCell="C31" sqref="C31"/>
      <pageMargins left="0" right="0" top="0" bottom="0" header="0" footer="0"/>
      <pageSetup scale="82" fitToHeight="0" orientation="portrait" r:id="rId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0C5A243-1ADF-42BF-85A0-B6506A13618B}" scale="115" showPageBreaks="1" showGridLines="0" zeroValues="0" fitToPage="1" printArea="1" hiddenRows="1" hiddenColumns="1" view="pageBreakPreview" topLeftCell="A32">
      <selection activeCell="E32" sqref="E32"/>
      <pageMargins left="0" right="0" top="0" bottom="0" header="0" footer="0"/>
      <pageSetup scale="82" fitToHeight="0" orientation="portrait" r:id="rId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67EF7EF-2552-42C0-8B2F-9338A16B73EB}" scale="115" showPageBreaks="1" showGridLines="0" zeroValues="0" fitToPage="1" printArea="1" hiddenRows="1" hiddenColumns="1" view="pageBreakPreview" topLeftCell="A32">
      <selection activeCell="C21" sqref="C21"/>
      <pageMargins left="0" right="0" top="0" bottom="0" header="0" footer="0"/>
      <pageSetup scale="82" fitToHeight="0" orientation="portrait" r:id="rId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8DC905B-04E9-41D7-B695-0DB8D092215B}" scale="115" showPageBreaks="1" showGridLines="0" zeroValues="0" fitToPage="1" printArea="1" hiddenRows="1" hiddenColumns="1" view="pageBreakPreview" topLeftCell="A5">
      <selection activeCell="C22" sqref="C22"/>
      <pageMargins left="0" right="0" top="0" bottom="0" header="0" footer="0"/>
      <pageSetup scale="82" fitToHeight="0" orientation="portrait" r:id="rId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36A67F-51F8-4B52-B51D-937DC398CD1F}" scale="115" showPageBreaks="1" showGridLines="0" zeroValues="0" fitToPage="1" printArea="1" hiddenRows="1" hiddenColumns="1" view="pageBreakPreview" topLeftCell="A14">
      <selection activeCell="C22" sqref="C22"/>
      <pageMargins left="0" right="0" top="0" bottom="0" header="0" footer="0"/>
      <pageSetup scale="82" fitToHeight="0" orientation="portrait" r:id="rId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A8583C01-5E6A-4469-ADCA-440E12AA8084}" scale="115" showPageBreaks="1" showGridLines="0" zeroValues="0" fitToPage="1" printArea="1" hiddenRows="1" hiddenColumns="1" view="pageBreakPreview" topLeftCell="A6">
      <selection activeCell="C22" sqref="C22"/>
      <pageMargins left="0" right="0" top="0" bottom="0" header="0" footer="0"/>
      <pageSetup scale="82" fitToHeight="0" orientation="portrait" r:id="rId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5855B4F-D61E-4C97-B759-B2F96767F6F8}" scale="115" showPageBreaks="1" showGridLines="0" zeroValues="0" fitToPage="1" printArea="1" hiddenRows="1" hiddenColumns="1" view="pageBreakPreview">
      <selection activeCell="C22" sqref="C22"/>
      <pageMargins left="0" right="0" top="0" bottom="0" header="0" footer="0"/>
      <pageSetup scale="82" fitToHeight="0" orientation="portrait" r:id="rId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CF6F19D-227C-4840-A9E1-6C944B0145DB}" scale="115" showPageBreaks="1" showGridLines="0" zeroValues="0" fitToPage="1" printArea="1" hiddenRows="1" hiddenColumns="1" view="pageBreakPreview" topLeftCell="A5">
      <selection activeCell="C26" sqref="C26"/>
      <pageMargins left="0" right="0" top="0" bottom="0" header="0" footer="0"/>
      <pageSetup scale="82" fitToHeight="0" orientation="portrait" r:id="rId1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F7C778-C53B-45C7-952D-968F867FB204}" scale="115" showPageBreaks="1" showGridLines="0" zeroValues="0" fitToPage="1" printArea="1" hiddenRows="1" hiddenColumns="1" view="pageBreakPreview" topLeftCell="A51">
      <selection activeCell="C23" sqref="C23"/>
      <pageMargins left="0" right="0" top="0" bottom="0" header="0" footer="0"/>
      <pageSetup scale="82" fitToHeight="0" orientation="portrait" r:id="rId1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CB7082-4FAB-46F1-8968-11E3E4A629B2}" scale="115" showPageBreaks="1" showGridLines="0" zeroValues="0" fitToPage="1" printArea="1" hiddenRows="1" hiddenColumns="1" view="pageBreakPreview" topLeftCell="A42">
      <selection activeCell="C42" sqref="C42"/>
      <pageMargins left="0" right="0" top="0" bottom="0" header="0" footer="0"/>
      <pageSetup scale="82" fitToHeight="0" orientation="portrait" r:id="rId1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3BBCBD-8F12-4445-A7CA-FDA7C67AE3D5}" scale="115" showPageBreaks="1" showGridLines="0" zeroValues="0" fitToPage="1" printArea="1" hiddenRows="1" hiddenColumns="1" view="pageBreakPreview" topLeftCell="A46">
      <selection activeCell="E52" sqref="E52"/>
      <pageMargins left="0" right="0" top="0" bottom="0" header="0" footer="0"/>
      <pageSetup scale="82" fitToHeight="0" orientation="portrait" r:id="rId1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476C51C-4037-4B28-A818-10D7CDF0C66A}" scale="115" showPageBreaks="1" showGridLines="0" zeroValues="0" fitToPage="1" printArea="1" hiddenRows="1" hiddenColumns="1" view="pageBreakPreview" topLeftCell="A5">
      <selection activeCell="C35" sqref="C35"/>
      <pageMargins left="0" right="0" top="0" bottom="0" header="0" footer="0"/>
      <pageSetup scale="82" fitToHeight="0" orientation="portrait" r:id="rId1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696D4A13-5E44-4B16-B107-EB70ABB06CBE}" scale="115" showPageBreaks="1" showGridLines="0" zeroValues="0" fitToPage="1" printArea="1" hiddenRows="1" hiddenColumns="1" view="pageBreakPreview" topLeftCell="A21">
      <selection activeCell="E21" sqref="E21"/>
      <pageMargins left="0" right="0" top="0" bottom="0" header="0" footer="0"/>
      <pageSetup scale="82" fitToHeight="0" orientation="portrait" r:id="rId1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69B0F9C-77A4-468D-A350-EA35CAE357D9}" scale="115" showPageBreaks="1" showGridLines="0" zeroValues="0" fitToPage="1" printArea="1" hiddenRows="1" view="pageBreakPreview" topLeftCell="A38">
      <selection activeCell="C22" sqref="C22"/>
      <pageMargins left="0" right="0" top="0" bottom="0" header="0" footer="0"/>
      <pageSetup scale="74" fitToHeight="0" orientation="portrait" r:id="rId1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s>
  <mergeCells count="8">
    <mergeCell ref="B11:C11"/>
    <mergeCell ref="B12:C12"/>
    <mergeCell ref="A15:E15"/>
    <mergeCell ref="A3:E3"/>
    <mergeCell ref="A5:E5"/>
    <mergeCell ref="A8:C8"/>
    <mergeCell ref="B9:C9"/>
    <mergeCell ref="B10:C10"/>
  </mergeCells>
  <pageMargins left="0.7" right="0.25" top="0.47" bottom="0.48" header="0.28000000000000003" footer="0.23"/>
  <pageSetup scale="74" fitToHeight="0" orientation="portrait" r:id="rId17"/>
  <headerFooter alignWithMargins="0">
    <oddFooter>&amp;R&amp;"Book Antiqua,Bold"&amp;8 Page &amp;P of &amp;N</oddFooter>
  </headerFooter>
  <drawing r:id="rId1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530DE-7F92-4008-BAE4-D55E77F475C2}">
  <sheetPr codeName="Sheet17">
    <tabColor indexed="39"/>
    <pageSetUpPr fitToPage="1"/>
  </sheetPr>
  <dimension ref="A1:I39"/>
  <sheetViews>
    <sheetView showGridLines="0" view="pageBreakPreview" zoomScale="130" zoomScaleSheetLayoutView="130" workbookViewId="0">
      <selection activeCell="C2" sqref="C2"/>
    </sheetView>
  </sheetViews>
  <sheetFormatPr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s="77" customFormat="1" ht="15">
      <c r="A1" s="521" t="str">
        <f>'Attach 3(JV)'!A1</f>
        <v>Specification No.&amp;  RFX  No  :CC/NT/W-MISC/DOM/A15/25/11820   &amp;  5002004750</v>
      </c>
      <c r="B1" s="510"/>
      <c r="C1" s="510"/>
      <c r="D1" s="510"/>
      <c r="E1" s="522" t="str">
        <f>"Attachment-13 " &amp; 'Attach 3(JV)'!AT1</f>
        <v xml:space="preserve">Attachment-13 </v>
      </c>
      <c r="F1" s="78"/>
      <c r="G1" s="78"/>
      <c r="H1" s="78"/>
    </row>
    <row r="3" spans="1:9" ht="75" customHeight="1">
      <c r="A3" s="1058" t="str">
        <f>'Attach 3(JV)'!A3</f>
        <v>Supply and installation of 15 passenger Machine Room Less Lift including required civil works at MP Hall of POWERGRID Gurgaon</v>
      </c>
      <c r="B3" s="1059"/>
      <c r="C3" s="1059"/>
      <c r="D3" s="1059"/>
      <c r="E3" s="1059"/>
      <c r="F3" s="26"/>
      <c r="G3" s="27"/>
      <c r="H3" s="26"/>
    </row>
    <row r="4" spans="1:9" ht="20.100000000000001" customHeight="1">
      <c r="A4" s="28"/>
      <c r="H4" s="30"/>
      <c r="I4" s="11"/>
    </row>
    <row r="5" spans="1:9" ht="20.100000000000001" customHeight="1">
      <c r="A5" s="755" t="s">
        <v>381</v>
      </c>
      <c r="B5" s="755"/>
      <c r="C5" s="755"/>
      <c r="D5" s="755"/>
      <c r="E5" s="755"/>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61" t="str">
        <f>'Attach 3(JV)'!A8</f>
        <v/>
      </c>
      <c r="B8" s="761"/>
      <c r="C8" s="761"/>
      <c r="D8" s="761"/>
      <c r="E8" s="12" t="str">
        <f>'Attach 3(JV)'!E8</f>
        <v>MM dept</v>
      </c>
      <c r="H8" s="30"/>
      <c r="I8" s="11"/>
    </row>
    <row r="9" spans="1:9" ht="20.100000000000001" customHeight="1">
      <c r="A9" s="13" t="s">
        <v>51</v>
      </c>
      <c r="B9" s="758">
        <f>'Attach 3(JV)'!B9</f>
        <v>0</v>
      </c>
      <c r="C9" s="758"/>
      <c r="D9" s="758"/>
      <c r="E9" s="12" t="str">
        <f>'Attach 3(JV)'!E9</f>
        <v>Power Grid Corporation of India Ltd.,</v>
      </c>
      <c r="H9" s="30"/>
      <c r="I9" s="11"/>
    </row>
    <row r="10" spans="1:9" ht="20.100000000000001" customHeight="1">
      <c r="A10" s="13" t="s">
        <v>53</v>
      </c>
      <c r="B10" s="758">
        <f>'Attach 3(JV)'!B10</f>
        <v>0</v>
      </c>
      <c r="C10" s="758"/>
      <c r="D10" s="758"/>
      <c r="E10" s="12" t="str">
        <f>'Attach 3(JV)'!E10</f>
        <v>"Saudamini", Plot No. 2, Sector 29</v>
      </c>
      <c r="H10" s="30"/>
      <c r="I10" s="11"/>
    </row>
    <row r="11" spans="1:9" ht="20.100000000000001" customHeight="1">
      <c r="B11" s="758">
        <f>'Attach 3(JV)'!B11</f>
        <v>0</v>
      </c>
      <c r="C11" s="758"/>
      <c r="D11" s="758"/>
      <c r="E11" s="12" t="str">
        <f>'Attach 3(JV)'!E11</f>
        <v>Gurgaon (Haryana) - 122001</v>
      </c>
      <c r="G11" s="78" t="s">
        <v>5</v>
      </c>
    </row>
    <row r="12" spans="1:9" ht="20.100000000000001" customHeight="1">
      <c r="A12" s="32"/>
      <c r="B12" s="758">
        <f>'Attach 3(JV)'!B12</f>
        <v>0</v>
      </c>
      <c r="C12" s="758"/>
      <c r="D12" s="758"/>
      <c r="E12" s="12"/>
    </row>
    <row r="13" spans="1:9" ht="20.100000000000001" customHeight="1">
      <c r="A13" s="32"/>
      <c r="B13" s="102"/>
      <c r="C13" s="102"/>
      <c r="D13" s="102"/>
      <c r="E13" s="25"/>
    </row>
    <row r="14" spans="1:9" ht="20.100000000000001" customHeight="1">
      <c r="A14" s="29" t="s">
        <v>57</v>
      </c>
    </row>
    <row r="15" spans="1:9" ht="20.100000000000001" customHeight="1">
      <c r="A15" s="32"/>
    </row>
    <row r="16" spans="1:9" ht="45" customHeight="1">
      <c r="A16" s="974" t="s">
        <v>382</v>
      </c>
      <c r="B16" s="974"/>
      <c r="C16" s="974"/>
      <c r="D16" s="974"/>
      <c r="E16" s="974"/>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58</v>
      </c>
      <c r="B24" s="62" t="str">
        <f>'Attach 3(JV)'!B24</f>
        <v>--</v>
      </c>
      <c r="C24" s="40"/>
      <c r="D24" s="37" t="s">
        <v>59</v>
      </c>
      <c r="E24" s="198" t="str">
        <f>'Attach 3(JV)'!E24</f>
        <v/>
      </c>
    </row>
    <row r="25" spans="1:5" ht="33" customHeight="1">
      <c r="A25" s="36" t="s">
        <v>60</v>
      </c>
      <c r="B25" s="198" t="str">
        <f>'Attach 3(JV)'!B25</f>
        <v/>
      </c>
      <c r="C25" s="40"/>
      <c r="D25" s="37" t="s">
        <v>61</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roe6cf2k3cdxr+JiZWDYZgavq8xWHaM6ReCAtGEJrVuHQbzNqZBPmf0uFq3iWL+/2Y1Yh3Hp1UcD4NX6RlDqfA==" saltValue="cWt8nuP+Ug4/MbaAHu8IBA==" spinCount="100000" sheet="1" formatColumns="0" formatRows="0" selectLockedCells="1"/>
  <customSheetViews>
    <customSheetView guid="{45D87BB2-ECBF-4FD9-AB44-4B5F10036733}" scale="130" showPageBreaks="1" showGridLines="0" fitToPage="1" printArea="1" view="pageBreakPreview">
      <selection activeCell="C2" sqref="C2"/>
      <pageMargins left="0" right="0" top="0" bottom="0" header="0" footer="0"/>
      <pageSetup scale="86" orientation="portrait" r:id="rId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B9DDBA10-9BB0-4D91-9619-C113F75B2489}" scale="130" showPageBreaks="1" showGridLines="0" fitToPage="1" printArea="1" view="pageBreakPreview">
      <selection activeCell="C2" sqref="C2"/>
      <pageMargins left="0" right="0" top="0" bottom="0" header="0" footer="0"/>
      <pageSetup scale="86" orientation="portrait" r:id="rId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D67CA2D-8BB3-4F00-894F-4872C1BBE88F}" scale="130" showPageBreaks="1" showGridLines="0" fitToPage="1" printArea="1" view="pageBreakPreview" topLeftCell="A5">
      <selection activeCell="C2" sqref="C2"/>
      <pageMargins left="0" right="0" top="0" bottom="0" header="0" footer="0"/>
      <pageSetup scale="86" orientation="portrait" r:id="rId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0C5A243-1ADF-42BF-85A0-B6506A13618B}" scale="130" showPageBreaks="1" showGridLines="0" fitToPage="1" printArea="1" view="pageBreakPreview" topLeftCell="A10">
      <selection activeCell="A16" sqref="A16:E16"/>
      <pageMargins left="0" right="0" top="0" bottom="0" header="0" footer="0"/>
      <pageSetup scale="86" orientation="portrait" r:id="rId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67EF7EF-2552-42C0-8B2F-9338A16B73EB}" scale="130" showPageBreaks="1" showGridLines="0" fitToPage="1" printArea="1" view="pageBreakPreview" topLeftCell="A10">
      <selection activeCell="A16" sqref="A16:E16"/>
      <pageMargins left="0" right="0" top="0" bottom="0" header="0" footer="0"/>
      <pageSetup scale="86" orientation="portrait" r:id="rId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8DC905B-04E9-41D7-B695-0DB8D092215B}" scale="130" showPageBreaks="1" showGridLines="0" fitToPage="1" printArea="1" view="pageBreakPreview">
      <selection activeCell="A16" sqref="A16:E16"/>
      <pageMargins left="0" right="0" top="0" bottom="0" header="0" footer="0"/>
      <pageSetup scale="86" orientation="portrait" r:id="rId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36A67F-51F8-4B52-B51D-937DC398CD1F}" scale="130" showPageBreaks="1" showGridLines="0" fitToPage="1" printArea="1" view="pageBreakPreview">
      <selection activeCell="A22" sqref="A22:E22"/>
      <pageMargins left="0" right="0" top="0" bottom="0" header="0" footer="0"/>
      <pageSetup scale="86" orientation="portrait" r:id="rId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A8583C01-5E6A-4469-ADCA-440E12AA8084}" scale="130" showPageBreaks="1" showGridLines="0" fitToPage="1" printArea="1" view="pageBreakPreview">
      <selection activeCell="I17" sqref="I17"/>
      <pageMargins left="0" right="0" top="0" bottom="0" header="0" footer="0"/>
      <pageSetup scale="86" orientation="portrait" r:id="rId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5855B4F-D61E-4C97-B759-B2F96767F6F8}" scale="130" showPageBreaks="1" showGridLines="0" fitToPage="1" printArea="1" view="pageBreakPreview">
      <selection activeCell="A5" sqref="A5:E5"/>
      <pageMargins left="0" right="0" top="0" bottom="0" header="0" footer="0"/>
      <pageSetup scale="86" orientation="portrait" r:id="rId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2E8A0F5-0020-4355-95CF-28601763A783}" showPageBreaks="1" showGridLines="0" fitToPage="1" printArea="1" view="pageBreakPreview" topLeftCell="A13">
      <selection activeCell="G17" sqref="G17"/>
      <pageMargins left="0" right="0" top="0" bottom="0" header="0" footer="0"/>
      <pageSetup orientation="portrait" r:id="rId1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40562B9-6CEE-4962-8D7D-CA1C6778F52C}" showPageBreaks="1" showGridLines="0" printArea="1" view="pageBreakPreview">
      <selection activeCell="B17" sqref="B17"/>
      <pageMargins left="0" right="0" top="0" bottom="0" header="0" footer="0"/>
      <pageSetup orientation="portrait" r:id="rId1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BECF6E-1A53-4F98-87B9-44F2C5F77E08}" showPageBreaks="1" showGridLines="0" printArea="1" view="pageBreakPreview" topLeftCell="A5">
      <selection activeCell="B17" sqref="B17"/>
      <pageMargins left="0" right="0" top="0" bottom="0" header="0" footer="0"/>
      <pageSetup orientation="portrait" r:id="rId1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E3ED18F-7B8F-4A1C-969D-A70DC3B696C3}" showPageBreaks="1" showGridLines="0" printArea="1" view="pageBreakPreview">
      <selection activeCell="B17" sqref="B17"/>
      <pageMargins left="0" right="0" top="0" bottom="0" header="0" footer="0"/>
      <pageSetup orientation="portrait" r:id="rId1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77F7E43-D393-45BA-B99B-D838E4629B5D}" showPageBreaks="1" showGridLines="0" printArea="1" view="pageBreakPreview">
      <selection activeCell="B17" sqref="B17"/>
      <pageMargins left="0" right="0" top="0" bottom="0" header="0" footer="0"/>
      <pageSetup orientation="portrait" r:id="rId1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40327DD-375F-45D4-BA52-89AFD79FE6A1}" scale="60" showPageBreaks="1" showGridLines="0" printArea="1" view="pageBreakPreview">
      <pageMargins left="0" right="0" top="0" bottom="0" header="0" footer="0"/>
      <pageSetup orientation="portrait" r:id="rId1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DC28ED1E-3E35-4094-9C2B-5C0A1C1D459C}" showGridLines="0">
      <selection activeCell="A3" sqref="A3:E3"/>
      <pageMargins left="0" right="0" top="0" bottom="0" header="0" footer="0"/>
      <pageSetup orientation="portrait" r:id="rId1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7A9EA6D6-4DDF-43D9-92E6-C6AFAD14E266}" showGridLines="0">
      <selection activeCell="A3" sqref="A3:E3"/>
      <pageMargins left="0" right="0" top="0" bottom="0" header="0" footer="0"/>
      <pageSetup orientation="portrait" r:id="rId1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3BCBF1E-CDCF-4541-8D79-87EDCECBC1FD}" showGridLines="0">
      <selection activeCell="A3" sqref="A3:E3"/>
      <pageMargins left="0" right="0" top="0" bottom="0" header="0" footer="0"/>
      <pageSetup orientation="portrait" r:id="rId1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CEBABD0-566A-41C4-AA9A-38EA30EFEDA8}" showGridLines="0" zeroValues="0" showRuler="0">
      <pageMargins left="0" right="0" top="0" bottom="0" header="0" footer="0"/>
      <pageSetup orientation="portrait" r:id="rId19"/>
      <headerFooter alignWithMargins="0">
        <oddFooter>&amp;L&amp;8Tower Package-TW03, TL associated with Phase-I Generation Project in Orissa (Part-C)&amp;R&amp;"Book Antiqua,Bold"&amp;8Attachment-3(JV) TW03  / Page &amp;P of &amp;N</oddFooter>
      </headerFooter>
      <extLst>
        <ext xmlns:xlsdti="http://schemas.microsoft.com/office/spreadsheetml/2023/showDataTypeIcons" uri="{a3c15fd4-4149-4032-8f15-062bd4999b60}">
          <xlsdti:showDataTypeIconsCustomSheetView visible="0"/>
        </ext>
      </extLst>
    </customSheetView>
    <customSheetView guid="{A3F641DF-CF1D-48E3-AFDC-E52726A449CB}" zeroValues="0" showRuler="0">
      <pageMargins left="0" right="0" top="0" bottom="0" header="0" footer="0"/>
      <pageSetup orientation="portrait" r:id="rId20"/>
      <headerFooter alignWithMargins="0">
        <oddFooter>&amp;L&amp;8Tower Package-P238-TW04, TL associated with Phase-I Generation Project in Orissa (Part-C)&amp;R&amp;"Book Antiqua,Bold"&amp;8Attachment-13 TW04  / Page &amp;P of &amp;N</oddFooter>
      </headerFooter>
      <extLst>
        <ext xmlns:xlsdti="http://schemas.microsoft.com/office/spreadsheetml/2023/showDataTypeIcons" uri="{a3c15fd4-4149-4032-8f15-062bd4999b60}">
          <xlsdti:showDataTypeIconsCustomSheetView visible="0"/>
        </ext>
      </extLst>
    </customSheetView>
    <customSheetView guid="{8E7B022F-1113-4BA2-B2BA-8EDBE02A2557}" showPageBreaks="1" showGridLines="0" printArea="1" showRuler="0">
      <selection activeCell="A5" sqref="A5:F5"/>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4CA1A8-824A-452F-BDBA-32A47C1B3013}" showGridLines="0">
      <selection activeCell="E1" sqref="E1"/>
      <pageMargins left="0" right="0" top="0" bottom="0" header="0" footer="0"/>
      <pageSetup orientation="portrait" r:id="rId2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94F6778-23FE-4AAC-B37D-6C7543FC13B9}" showGridLines="0" topLeftCell="A19">
      <selection activeCell="A3" sqref="A3:E3"/>
      <pageMargins left="0" right="0" top="0" bottom="0" header="0" footer="0"/>
      <pageSetup orientation="portrait" r:id="rId2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9FE2C60-2849-4C32-B532-2B1A89FFA9CD}" showGridLines="0" topLeftCell="A10">
      <pageMargins left="0" right="0" top="0" bottom="0" header="0" footer="0"/>
      <pageSetup orientation="portrait" r:id="rId2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E4EC9C4-31B9-4D40-8323-5B16C3BC840F}" scale="60" showPageBreaks="1" showGridLines="0" printArea="1" view="pageBreakPreview" topLeftCell="A7">
      <pageMargins left="0" right="0" top="0" bottom="0" header="0" footer="0"/>
      <pageSetup orientation="portrait" r:id="rId2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5EDD9E3-0801-4479-8600-A80B0FCFDF0B}" showPageBreaks="1" showGridLines="0" printArea="1" view="pageBreakPreview">
      <selection activeCell="B17" sqref="B17"/>
      <pageMargins left="0" right="0" top="0" bottom="0" header="0" footer="0"/>
      <pageSetup orientation="portrait" r:id="rId2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15A19D23-A9FD-4FC1-B7B0-F2D16BDFC729}" showPageBreaks="1" showGridLines="0" printArea="1" view="pageBreakPreview">
      <selection activeCell="B17" sqref="B17"/>
      <pageMargins left="0" right="0" top="0" bottom="0" header="0" footer="0"/>
      <pageSetup orientation="portrait" r:id="rId2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97C0FC0E-800C-45C9-895E-E91A3F1ADBA4}" showPageBreaks="1" showGridLines="0" printArea="1" view="pageBreakPreview">
      <selection activeCell="B17" sqref="B17"/>
      <pageMargins left="0" right="0" top="0" bottom="0" header="0" footer="0"/>
      <pageSetup orientation="portrait" r:id="rId2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B7992C9-ABA5-4C7D-8C49-1E1D8E8875C7}" showPageBreaks="1" showGridLines="0" printArea="1" view="pageBreakPreview">
      <selection activeCell="B17" sqref="B17"/>
      <pageMargins left="0" right="0" top="0" bottom="0" header="0" footer="0"/>
      <pageSetup orientation="portrait" r:id="rId2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51D3662-FFCE-4FD6-A590-7DDC9E38C41F}" showPageBreaks="1" showGridLines="0" fitToPage="1" printArea="1" view="pageBreakPreview">
      <selection activeCell="G17" sqref="G17"/>
      <pageMargins left="0" right="0" top="0" bottom="0" header="0" footer="0"/>
      <pageSetup orientation="portrait" r:id="rId3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CF6F19D-227C-4840-A9E1-6C944B0145DB}" scale="130" showPageBreaks="1" showGridLines="0" fitToPage="1" printArea="1" view="pageBreakPreview">
      <selection activeCell="I17" sqref="I17"/>
      <pageMargins left="0" right="0" top="0" bottom="0" header="0" footer="0"/>
      <pageSetup scale="86" orientation="portrait" r:id="rId3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F7C778-C53B-45C7-952D-968F867FB204}" scale="130" showPageBreaks="1" showGridLines="0" fitToPage="1" printArea="1" view="pageBreakPreview" topLeftCell="A2">
      <selection activeCell="C2" sqref="C2"/>
      <pageMargins left="0" right="0" top="0" bottom="0" header="0" footer="0"/>
      <pageSetup scale="86" orientation="portrait" r:id="rId3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CB7082-4FAB-46F1-8968-11E3E4A629B2}" scale="130" showPageBreaks="1" showGridLines="0" fitToPage="1" printArea="1" view="pageBreakPreview" topLeftCell="A5">
      <selection activeCell="C2" sqref="C2"/>
      <pageMargins left="0" right="0" top="0" bottom="0" header="0" footer="0"/>
      <pageSetup scale="86" orientation="portrait" r:id="rId3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3BBCBD-8F12-4445-A7CA-FDA7C67AE3D5}" scale="130" showPageBreaks="1" showGridLines="0" fitToPage="1" printArea="1" view="pageBreakPreview">
      <selection activeCell="C2" sqref="C2"/>
      <pageMargins left="0" right="0" top="0" bottom="0" header="0" footer="0"/>
      <pageSetup scale="86" orientation="portrait" r:id="rId3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476C51C-4037-4B28-A818-10D7CDF0C66A}" scale="130" showPageBreaks="1" showGridLines="0" fitToPage="1" printArea="1" view="pageBreakPreview">
      <selection activeCell="C2" sqref="C2"/>
      <pageMargins left="0" right="0" top="0" bottom="0" header="0" footer="0"/>
      <pageSetup scale="86" orientation="portrait" r:id="rId3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696D4A13-5E44-4B16-B107-EB70ABB06CBE}" scale="130" showPageBreaks="1" showGridLines="0" fitToPage="1" printArea="1" view="pageBreakPreview">
      <selection activeCell="C2" sqref="C2"/>
      <pageMargins left="0" right="0" top="0" bottom="0" header="0" footer="0"/>
      <pageSetup scale="86" orientation="portrait" r:id="rId3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69B0F9C-77A4-468D-A350-EA35CAE357D9}" scale="130" showPageBreaks="1" showGridLines="0" fitToPage="1" printArea="1" view="pageBreakPreview">
      <selection activeCell="C2" sqref="C2"/>
      <pageMargins left="0" right="0" top="0" bottom="0" header="0" footer="0"/>
      <pageSetup scale="86" orientation="portrait" r:id="rId3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8"/>
  <headerFooter alignWithMargins="0">
    <oddFooter>&amp;R&amp;"Book Antiqua,Bold"&amp;8 Page &amp;P of &amp;N</oddFooter>
  </headerFooter>
  <drawing r:id="rId3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195C5-7207-48FA-AC03-3151096932D6}">
  <sheetPr codeName="Sheet1">
    <tabColor indexed="37"/>
  </sheetPr>
  <dimension ref="A1:L30"/>
  <sheetViews>
    <sheetView showGridLines="0" view="pageBreakPreview" zoomScaleNormal="100" zoomScaleSheetLayoutView="100" workbookViewId="0">
      <selection activeCell="C10" sqref="C10:E10"/>
    </sheetView>
  </sheetViews>
  <sheetFormatPr defaultRowHeight="13.5"/>
  <cols>
    <col min="1" max="1" width="9.85546875" style="91" customWidth="1"/>
    <col min="2" max="2" width="12.7109375" style="91" customWidth="1"/>
    <col min="3" max="3" width="44.140625" style="91" customWidth="1"/>
    <col min="4" max="4" width="60.5703125" style="91" customWidth="1"/>
    <col min="5" max="5" width="12.85546875" style="91" customWidth="1"/>
    <col min="6" max="6" width="9.85546875" style="89" customWidth="1"/>
    <col min="7" max="9" width="9.140625" style="89"/>
    <col min="10" max="16384" width="9.140625" style="86"/>
  </cols>
  <sheetData>
    <row r="1" spans="1:12" ht="18" customHeight="1">
      <c r="A1" s="717" t="s">
        <v>3</v>
      </c>
      <c r="B1" s="720" t="s">
        <v>4</v>
      </c>
      <c r="C1" s="720"/>
      <c r="D1" s="720"/>
      <c r="E1" s="720"/>
      <c r="F1" s="717" t="str">
        <f>": " &amp; Basic!B2 &amp; " :"</f>
        <v>: Supply and installation of 15 passenger Machine Room Less Lift :</v>
      </c>
      <c r="G1" s="84"/>
      <c r="H1" s="84"/>
      <c r="I1" s="84"/>
      <c r="J1" s="85"/>
      <c r="L1" s="86" t="s">
        <v>5</v>
      </c>
    </row>
    <row r="2" spans="1:12" ht="55.5" customHeight="1">
      <c r="A2" s="718"/>
      <c r="B2" s="721" t="str">
        <f>Basic!B1</f>
        <v>Supply and installation of 15 passenger Machine Room Less Lift including required civil works at MP Hall of POWERGRID Gurgaon</v>
      </c>
      <c r="C2" s="722"/>
      <c r="D2" s="722"/>
      <c r="E2" s="723"/>
      <c r="F2" s="718"/>
      <c r="G2" s="84"/>
      <c r="H2" s="84"/>
      <c r="I2" s="84"/>
      <c r="J2" s="85"/>
    </row>
    <row r="3" spans="1:12" ht="21" customHeight="1">
      <c r="A3" s="718"/>
      <c r="B3" s="738" t="str">
        <f>"Specification No.: " &amp; Basic!B3</f>
        <v>Specification No.: CC/NT/W-MISC/DOM/A15/25/11820   &amp;  5002004750</v>
      </c>
      <c r="C3" s="738"/>
      <c r="D3" s="738"/>
      <c r="E3" s="738"/>
      <c r="F3" s="718"/>
      <c r="G3" s="84"/>
      <c r="H3" s="84"/>
      <c r="I3" s="84"/>
      <c r="J3" s="85"/>
    </row>
    <row r="4" spans="1:12" s="96" customFormat="1" ht="18" customHeight="1">
      <c r="A4" s="718"/>
      <c r="B4" s="216">
        <v>1</v>
      </c>
      <c r="C4" s="737" t="s">
        <v>6</v>
      </c>
      <c r="D4" s="737"/>
      <c r="E4" s="737"/>
      <c r="F4" s="718"/>
      <c r="G4" s="94"/>
      <c r="H4" s="94"/>
      <c r="I4" s="93"/>
      <c r="J4" s="95"/>
    </row>
    <row r="5" spans="1:12" s="96" customFormat="1" ht="31.5" customHeight="1">
      <c r="A5" s="718"/>
      <c r="B5" s="217">
        <v>2</v>
      </c>
      <c r="C5" s="737" t="s">
        <v>7</v>
      </c>
      <c r="D5" s="737"/>
      <c r="E5" s="737"/>
      <c r="F5" s="718"/>
      <c r="G5" s="93"/>
      <c r="H5" s="93"/>
      <c r="I5" s="93"/>
      <c r="J5" s="95"/>
    </row>
    <row r="6" spans="1:12" s="96" customFormat="1" ht="23.25" customHeight="1">
      <c r="A6" s="718"/>
      <c r="B6" s="217">
        <v>3</v>
      </c>
      <c r="C6" s="725" t="s">
        <v>8</v>
      </c>
      <c r="D6" s="725"/>
      <c r="E6" s="725"/>
      <c r="F6" s="718"/>
      <c r="G6" s="93"/>
      <c r="H6" s="93"/>
      <c r="I6" s="93"/>
      <c r="J6" s="95"/>
    </row>
    <row r="7" spans="1:12" s="96" customFormat="1" ht="33" customHeight="1">
      <c r="A7" s="718"/>
      <c r="B7" s="217">
        <v>4</v>
      </c>
      <c r="C7" s="737" t="s">
        <v>9</v>
      </c>
      <c r="D7" s="737"/>
      <c r="E7" s="737"/>
      <c r="F7" s="718"/>
      <c r="G7" s="93"/>
      <c r="H7" s="93"/>
      <c r="I7" s="93"/>
      <c r="J7" s="95"/>
    </row>
    <row r="8" spans="1:12" s="96" customFormat="1" ht="37.5" customHeight="1">
      <c r="A8" s="718"/>
      <c r="B8" s="217">
        <v>5</v>
      </c>
      <c r="C8" s="737" t="s">
        <v>10</v>
      </c>
      <c r="D8" s="737"/>
      <c r="E8" s="737"/>
      <c r="F8" s="718"/>
      <c r="G8" s="93"/>
      <c r="H8" s="93"/>
      <c r="I8" s="93"/>
      <c r="J8" s="95"/>
    </row>
    <row r="9" spans="1:12" s="96" customFormat="1" ht="22.5" customHeight="1">
      <c r="A9" s="718"/>
      <c r="B9" s="218">
        <v>6</v>
      </c>
      <c r="C9" s="724" t="s">
        <v>11</v>
      </c>
      <c r="D9" s="724"/>
      <c r="E9" s="724"/>
      <c r="F9" s="718"/>
      <c r="G9" s="93"/>
      <c r="H9" s="93"/>
      <c r="I9" s="93"/>
      <c r="J9" s="95"/>
    </row>
    <row r="10" spans="1:12" s="96" customFormat="1" ht="29.25" customHeight="1">
      <c r="A10" s="718"/>
      <c r="B10" s="218">
        <v>7</v>
      </c>
      <c r="C10" s="724" t="s">
        <v>12</v>
      </c>
      <c r="D10" s="724"/>
      <c r="E10" s="724"/>
      <c r="F10" s="718"/>
      <c r="G10" s="93"/>
      <c r="H10" s="93"/>
      <c r="I10" s="93"/>
      <c r="J10" s="215"/>
    </row>
    <row r="11" spans="1:12" s="96" customFormat="1" ht="33" customHeight="1">
      <c r="A11" s="718"/>
      <c r="B11" s="496">
        <v>8</v>
      </c>
      <c r="C11" s="724" t="s">
        <v>13</v>
      </c>
      <c r="D11" s="724"/>
      <c r="E11" s="724"/>
      <c r="F11" s="718"/>
      <c r="G11" s="93"/>
      <c r="H11" s="93"/>
      <c r="I11" s="93"/>
      <c r="J11" s="215"/>
    </row>
    <row r="12" spans="1:12" s="96" customFormat="1" ht="35.25" customHeight="1">
      <c r="A12" s="718"/>
      <c r="B12" s="496">
        <v>9</v>
      </c>
      <c r="C12" s="725" t="s">
        <v>14</v>
      </c>
      <c r="D12" s="725"/>
      <c r="E12" s="726"/>
      <c r="F12" s="718"/>
      <c r="G12" s="93"/>
      <c r="H12" s="93"/>
      <c r="I12" s="93"/>
      <c r="J12" s="215"/>
    </row>
    <row r="13" spans="1:12" s="96" customFormat="1" ht="54" customHeight="1">
      <c r="A13" s="718"/>
      <c r="B13" s="496">
        <v>10</v>
      </c>
      <c r="C13" s="725" t="s">
        <v>15</v>
      </c>
      <c r="D13" s="725"/>
      <c r="E13" s="726"/>
      <c r="F13" s="718"/>
      <c r="G13" s="93"/>
      <c r="H13" s="93"/>
      <c r="I13" s="93"/>
      <c r="J13" s="215"/>
    </row>
    <row r="14" spans="1:12" s="96" customFormat="1" ht="33.75" customHeight="1">
      <c r="A14" s="718"/>
      <c r="B14" s="496">
        <v>11</v>
      </c>
      <c r="C14" s="725" t="s">
        <v>16</v>
      </c>
      <c r="D14" s="725"/>
      <c r="E14" s="726"/>
      <c r="F14" s="718"/>
      <c r="G14" s="93"/>
      <c r="H14" s="93"/>
      <c r="I14" s="93"/>
      <c r="J14" s="215"/>
    </row>
    <row r="15" spans="1:12" s="96" customFormat="1" ht="21" customHeight="1">
      <c r="A15" s="718"/>
      <c r="B15" s="496">
        <v>12</v>
      </c>
      <c r="C15" s="725" t="s">
        <v>17</v>
      </c>
      <c r="D15" s="725"/>
      <c r="E15" s="726"/>
      <c r="F15" s="718"/>
      <c r="G15" s="93"/>
      <c r="H15" s="93"/>
      <c r="I15" s="93"/>
      <c r="J15" s="215"/>
    </row>
    <row r="16" spans="1:12" s="96" customFormat="1" ht="33" customHeight="1">
      <c r="A16" s="718"/>
      <c r="B16" s="496">
        <v>13</v>
      </c>
      <c r="C16" s="725" t="s">
        <v>18</v>
      </c>
      <c r="D16" s="725"/>
      <c r="E16" s="726"/>
      <c r="F16" s="718"/>
      <c r="G16" s="93"/>
      <c r="H16" s="93"/>
      <c r="I16" s="93"/>
      <c r="J16" s="215"/>
    </row>
    <row r="17" spans="1:10" s="96" customFormat="1" ht="20.25" customHeight="1">
      <c r="A17" s="718"/>
      <c r="B17" s="496">
        <v>14</v>
      </c>
      <c r="C17" s="725" t="s">
        <v>19</v>
      </c>
      <c r="D17" s="725"/>
      <c r="E17" s="726"/>
      <c r="F17" s="718"/>
      <c r="G17" s="93"/>
      <c r="H17" s="93"/>
      <c r="I17" s="93"/>
      <c r="J17" s="215"/>
    </row>
    <row r="18" spans="1:10" s="96" customFormat="1" ht="20.25" customHeight="1">
      <c r="A18" s="718"/>
      <c r="B18" s="496">
        <v>15</v>
      </c>
      <c r="C18" s="725" t="s">
        <v>20</v>
      </c>
      <c r="D18" s="725"/>
      <c r="E18" s="726"/>
      <c r="F18" s="718"/>
      <c r="G18" s="93"/>
      <c r="H18" s="93"/>
      <c r="I18" s="93"/>
      <c r="J18" s="215"/>
    </row>
    <row r="19" spans="1:10" s="96" customFormat="1" ht="20.25" customHeight="1">
      <c r="A19" s="718"/>
      <c r="B19" s="496">
        <v>16</v>
      </c>
      <c r="C19" s="725" t="s">
        <v>21</v>
      </c>
      <c r="D19" s="725"/>
      <c r="E19" s="726"/>
      <c r="F19" s="718"/>
      <c r="G19" s="93"/>
      <c r="H19" s="93"/>
      <c r="I19" s="93"/>
      <c r="J19" s="215"/>
    </row>
    <row r="20" spans="1:10" s="96" customFormat="1" ht="20.25" customHeight="1">
      <c r="A20" s="718"/>
      <c r="B20" s="496"/>
      <c r="C20" s="725"/>
      <c r="D20" s="725"/>
      <c r="E20" s="726"/>
      <c r="F20" s="718"/>
      <c r="G20" s="93"/>
      <c r="H20" s="93"/>
      <c r="I20" s="93"/>
      <c r="J20" s="215"/>
    </row>
    <row r="21" spans="1:10" s="96" customFormat="1" ht="37.5" customHeight="1">
      <c r="A21" s="718"/>
      <c r="B21" s="219" t="s">
        <v>22</v>
      </c>
      <c r="C21" s="739" t="s">
        <v>23</v>
      </c>
      <c r="D21" s="739"/>
      <c r="E21" s="740"/>
      <c r="F21" s="718"/>
      <c r="G21" s="93"/>
      <c r="H21" s="93"/>
      <c r="I21" s="93"/>
      <c r="J21" s="95"/>
    </row>
    <row r="22" spans="1:10" ht="17.25" customHeight="1">
      <c r="A22" s="718"/>
      <c r="B22" s="220"/>
      <c r="C22" s="220"/>
      <c r="D22" s="220"/>
      <c r="E22" s="220"/>
      <c r="F22" s="718"/>
      <c r="G22" s="84"/>
      <c r="H22" s="84"/>
      <c r="I22" s="84"/>
      <c r="J22" s="85"/>
    </row>
    <row r="23" spans="1:10" ht="30" customHeight="1">
      <c r="A23" s="718"/>
      <c r="B23" s="736"/>
      <c r="C23" s="736"/>
      <c r="D23" s="736"/>
      <c r="E23" s="736"/>
      <c r="F23" s="718"/>
      <c r="G23" s="84"/>
      <c r="H23" s="84"/>
      <c r="I23" s="84"/>
      <c r="J23" s="85"/>
    </row>
    <row r="24" spans="1:10" ht="21.75" customHeight="1">
      <c r="A24" s="718"/>
      <c r="B24" s="88"/>
      <c r="C24" s="88"/>
      <c r="D24" s="88"/>
      <c r="E24" s="88"/>
      <c r="F24" s="718"/>
      <c r="G24" s="84"/>
      <c r="H24" s="84"/>
      <c r="I24" s="84"/>
      <c r="J24" s="85"/>
    </row>
    <row r="25" spans="1:10" ht="24" customHeight="1">
      <c r="A25" s="718"/>
      <c r="B25" s="727"/>
      <c r="C25" s="728"/>
      <c r="D25" s="728"/>
      <c r="E25" s="729"/>
      <c r="F25" s="718"/>
    </row>
    <row r="26" spans="1:10" ht="15.95" customHeight="1">
      <c r="A26" s="718"/>
      <c r="B26" s="730"/>
      <c r="C26" s="731"/>
      <c r="D26" s="731"/>
      <c r="E26" s="732"/>
      <c r="F26" s="718"/>
      <c r="G26" s="84"/>
      <c r="H26" s="84"/>
      <c r="I26" s="84"/>
      <c r="J26" s="85"/>
    </row>
    <row r="27" spans="1:10" ht="17.25" customHeight="1">
      <c r="A27" s="718"/>
      <c r="B27" s="730"/>
      <c r="C27" s="731"/>
      <c r="D27" s="731"/>
      <c r="E27" s="732"/>
      <c r="F27" s="718"/>
      <c r="G27" s="90"/>
      <c r="H27" s="90"/>
      <c r="I27" s="90"/>
      <c r="J27" s="90"/>
    </row>
    <row r="28" spans="1:10" ht="24" customHeight="1">
      <c r="A28" s="719"/>
      <c r="B28" s="733"/>
      <c r="C28" s="734"/>
      <c r="D28" s="734"/>
      <c r="E28" s="735"/>
      <c r="F28" s="719"/>
      <c r="G28" s="90"/>
      <c r="H28" s="90"/>
      <c r="I28" s="90"/>
      <c r="J28" s="90"/>
    </row>
    <row r="29" spans="1:10" ht="15.75">
      <c r="A29" s="87"/>
      <c r="B29" s="87"/>
      <c r="C29" s="87"/>
      <c r="D29" s="87"/>
      <c r="E29" s="87"/>
      <c r="F29" s="84"/>
      <c r="G29" s="84"/>
      <c r="H29" s="84"/>
      <c r="I29" s="84"/>
      <c r="J29" s="85"/>
    </row>
    <row r="30" spans="1:10" ht="15.75">
      <c r="A30" s="87"/>
      <c r="B30" s="87"/>
      <c r="C30" s="87"/>
      <c r="D30" s="87"/>
      <c r="E30" s="87"/>
      <c r="F30" s="84"/>
      <c r="G30" s="84"/>
      <c r="H30" s="84"/>
      <c r="I30" s="84"/>
      <c r="J30" s="85"/>
    </row>
  </sheetData>
  <sheetProtection algorithmName="SHA-512" hashValue="LtpoUP1jhf87/LX2JnYWz5RyBkWXt7ILtTH987ul06NkxeshsFw1/UrBaWTkb+yZwCh/cg1TXD8cjOzyBaD9Qg==" saltValue="eZnI/iPmZzOZ+IXVUS91sw==" spinCount="100000" sheet="1" formatColumns="0" formatRows="0" selectLockedCells="1"/>
  <customSheetViews>
    <customSheetView guid="{45D87BB2-ECBF-4FD9-AB44-4B5F10036733}" showPageBreaks="1" showGridLines="0" printArea="1" view="pageBreakPreview" topLeftCell="A7">
      <selection activeCell="C6" sqref="C6:E6"/>
      <pageMargins left="0" right="0" top="0" bottom="0" header="0" footer="0"/>
      <printOptions horizontalCentered="1"/>
      <pageSetup paperSize="9" scale="95" orientation="landscape" r:id="rId1"/>
      <headerFooter alignWithMargins="0"/>
      <extLst>
        <ext xmlns:xlsdti="http://schemas.microsoft.com/office/spreadsheetml/2023/showDataTypeIcons" uri="{a3c15fd4-4149-4032-8f15-062bd4999b60}">
          <xlsdti:showDataTypeIconsCustomSheetView visible="0"/>
        </ext>
      </extLst>
    </customSheetView>
    <customSheetView guid="{B9DDBA10-9BB0-4D91-9619-C113F75B2489}" showPageBreaks="1" showGridLines="0" printArea="1" view="pageBreakPreview">
      <selection activeCell="F29" sqref="F29"/>
      <pageMargins left="0" right="0" top="0" bottom="0" header="0" footer="0"/>
      <printOptions horizontalCentered="1"/>
      <pageSetup paperSize="9" scale="95" orientation="landscape" r:id="rId2"/>
      <headerFooter alignWithMargins="0"/>
      <extLst>
        <ext xmlns:xlsdti="http://schemas.microsoft.com/office/spreadsheetml/2023/showDataTypeIcons" uri="{a3c15fd4-4149-4032-8f15-062bd4999b60}">
          <xlsdti:showDataTypeIconsCustomSheetView visible="0"/>
        </ext>
      </extLst>
    </customSheetView>
    <customSheetView guid="{5D67CA2D-8BB3-4F00-894F-4872C1BBE88F}" scale="115" showPageBreaks="1" showGridLines="0" printArea="1" view="pageBreakPreview" topLeftCell="B1">
      <selection activeCell="C10" sqref="C10:E10"/>
      <pageMargins left="0" right="0" top="0" bottom="0" header="0" footer="0"/>
      <printOptions horizontalCentered="1"/>
      <pageSetup paperSize="9" scale="95" orientation="landscape" r:id="rId3"/>
      <headerFooter alignWithMargins="0"/>
      <extLst>
        <ext xmlns:xlsdti="http://schemas.microsoft.com/office/spreadsheetml/2023/showDataTypeIcons" uri="{a3c15fd4-4149-4032-8f15-062bd4999b60}">
          <xlsdti:showDataTypeIconsCustomSheetView visible="0"/>
        </ext>
      </extLst>
    </customSheetView>
    <customSheetView guid="{F0C5A243-1ADF-42BF-85A0-B6506A13618B}" scale="115" showPageBreaks="1" showGridLines="0" printArea="1" view="pageBreakPreview" topLeftCell="B4">
      <selection sqref="A1:A23"/>
      <pageMargins left="0" right="0" top="0" bottom="0" header="0" footer="0"/>
      <printOptions horizontalCentered="1"/>
      <pageSetup paperSize="9" scale="95" orientation="landscape" r:id="rId4"/>
      <headerFooter alignWithMargins="0"/>
      <extLst>
        <ext xmlns:xlsdti="http://schemas.microsoft.com/office/spreadsheetml/2023/showDataTypeIcons" uri="{a3c15fd4-4149-4032-8f15-062bd4999b60}">
          <xlsdti:showDataTypeIconsCustomSheetView visible="0"/>
        </ext>
      </extLst>
    </customSheetView>
    <customSheetView guid="{067EF7EF-2552-42C0-8B2F-9338A16B73EB}" scale="115" showPageBreaks="1" showGridLines="0" printArea="1" view="pageBreakPreview" topLeftCell="B1">
      <selection sqref="A1:E23"/>
      <pageMargins left="0" right="0" top="0" bottom="0" header="0" footer="0"/>
      <printOptions horizontalCentered="1"/>
      <pageSetup paperSize="9" scale="95" orientation="landscape" r:id="rId5"/>
      <headerFooter alignWithMargins="0"/>
      <extLst>
        <ext xmlns:xlsdti="http://schemas.microsoft.com/office/spreadsheetml/2023/showDataTypeIcons" uri="{a3c15fd4-4149-4032-8f15-062bd4999b60}">
          <xlsdti:showDataTypeIconsCustomSheetView visible="0"/>
        </ext>
      </extLst>
    </customSheetView>
    <customSheetView guid="{F8DC905B-04E9-41D7-B695-0DB8D092215B}" scale="115" showPageBreaks="1" showGridLines="0" printArea="1" view="pageBreakPreview" topLeftCell="B1">
      <selection sqref="A1:E23"/>
      <pageMargins left="0" right="0" top="0" bottom="0" header="0" footer="0"/>
      <printOptions horizontalCentered="1"/>
      <pageSetup paperSize="9" scale="95" orientation="landscape" r:id="rId6"/>
      <headerFooter alignWithMargins="0"/>
      <extLst>
        <ext xmlns:xlsdti="http://schemas.microsoft.com/office/spreadsheetml/2023/showDataTypeIcons" uri="{a3c15fd4-4149-4032-8f15-062bd4999b60}">
          <xlsdti:showDataTypeIconsCustomSheetView visible="0"/>
        </ext>
      </extLst>
    </customSheetView>
    <customSheetView guid="{3836A67F-51F8-4B52-B51D-937DC398CD1F}" scale="115" showPageBreaks="1" showGridLines="0" printArea="1" view="pageBreakPreview" topLeftCell="B1">
      <selection activeCell="A22" sqref="A22:E22"/>
      <pageMargins left="0" right="0" top="0" bottom="0" header="0" footer="0"/>
      <printOptions horizontalCentered="1"/>
      <pageSetup paperSize="9" scale="95" orientation="landscape" r:id="rId7"/>
      <headerFooter alignWithMargins="0"/>
      <extLst>
        <ext xmlns:xlsdti="http://schemas.microsoft.com/office/spreadsheetml/2023/showDataTypeIcons" uri="{a3c15fd4-4149-4032-8f15-062bd4999b60}">
          <xlsdti:showDataTypeIconsCustomSheetView visible="0"/>
        </ext>
      </extLst>
    </customSheetView>
    <customSheetView guid="{A8583C01-5E6A-4469-ADCA-440E12AA8084}" scale="115" showPageBreaks="1" showGridLines="0" printArea="1" view="pageBreakPreview">
      <selection activeCell="L11" sqref="L11"/>
      <pageMargins left="0" right="0" top="0" bottom="0" header="0" footer="0"/>
      <printOptions horizontalCentered="1"/>
      <pageSetup paperSize="9" scale="95" orientation="landscape" r:id="rId8"/>
      <headerFooter alignWithMargins="0"/>
      <extLst>
        <ext xmlns:xlsdti="http://schemas.microsoft.com/office/spreadsheetml/2023/showDataTypeIcons" uri="{a3c15fd4-4149-4032-8f15-062bd4999b60}">
          <xlsdti:showDataTypeIconsCustomSheetView visible="0"/>
        </ext>
      </extLst>
    </customSheetView>
    <customSheetView guid="{05855B4F-D61E-4C97-B759-B2F96767F6F8}" scale="115" showPageBreaks="1" showGridLines="0" printArea="1" view="pageBreakPreview" topLeftCell="B1">
      <selection activeCell="G2" sqref="G2"/>
      <pageMargins left="0" right="0" top="0" bottom="0" header="0" footer="0"/>
      <printOptions horizontalCentered="1"/>
      <pageSetup paperSize="9" scale="95" orientation="landscape" r:id="rId9"/>
      <headerFooter alignWithMargins="0"/>
      <extLst>
        <ext xmlns:xlsdti="http://schemas.microsoft.com/office/spreadsheetml/2023/showDataTypeIcons" uri="{a3c15fd4-4149-4032-8f15-062bd4999b60}">
          <xlsdti:showDataTypeIconsCustomSheetView visible="0"/>
        </ext>
      </extLst>
    </customSheetView>
    <customSheetView guid="{82E8A0F5-0020-4355-95CF-28601763A783}" showGridLines="0">
      <selection activeCell="D23" sqref="D23"/>
      <pageMargins left="0" right="0" top="0" bottom="0" header="0" footer="0"/>
      <printOptions horizontalCentered="1"/>
      <pageSetup paperSize="9" orientation="landscape" r:id="rId10"/>
      <headerFooter alignWithMargins="0"/>
      <extLst>
        <ext xmlns:xlsdti="http://schemas.microsoft.com/office/spreadsheetml/2023/showDataTypeIcons" uri="{a3c15fd4-4149-4032-8f15-062bd4999b60}">
          <xlsdti:showDataTypeIconsCustomSheetView visible="0"/>
        </ext>
      </extLst>
    </customSheetView>
    <customSheetView guid="{340562B9-6CEE-4962-8D7D-CA1C6778F52C}" showGridLines="0" topLeftCell="A4">
      <selection activeCell="H8" sqref="H8"/>
      <pageMargins left="0" right="0" top="0" bottom="0" header="0" footer="0"/>
      <printOptions horizontalCentered="1"/>
      <pageSetup paperSize="9" orientation="landscape" r:id="rId11"/>
      <headerFooter alignWithMargins="0"/>
      <extLst>
        <ext xmlns:xlsdti="http://schemas.microsoft.com/office/spreadsheetml/2023/showDataTypeIcons" uri="{a3c15fd4-4149-4032-8f15-062bd4999b60}">
          <xlsdti:showDataTypeIconsCustomSheetView visible="0"/>
        </ext>
      </extLst>
    </customSheetView>
    <customSheetView guid="{38BECF6E-1A53-4F98-87B9-44F2C5F77E08}" showGridLines="0">
      <selection activeCell="H8" sqref="H8"/>
      <pageMargins left="0" right="0" top="0" bottom="0" header="0" footer="0"/>
      <printOptions horizontalCentered="1"/>
      <pageSetup paperSize="9" orientation="landscape" r:id="rId12"/>
      <headerFooter alignWithMargins="0"/>
      <extLst>
        <ext xmlns:xlsdti="http://schemas.microsoft.com/office/spreadsheetml/2023/showDataTypeIcons" uri="{a3c15fd4-4149-4032-8f15-062bd4999b60}">
          <xlsdti:showDataTypeIconsCustomSheetView visible="0"/>
        </ext>
      </extLst>
    </customSheetView>
    <customSheetView guid="{8E3ED18F-7B8F-4A1C-969D-A70DC3B696C3}" showGridLines="0">
      <selection activeCell="J3" sqref="J3"/>
      <pageMargins left="0" right="0" top="0" bottom="0" header="0" footer="0"/>
      <printOptions horizontalCentered="1"/>
      <pageSetup paperSize="9" orientation="landscape" r:id="rId13"/>
      <headerFooter alignWithMargins="0"/>
      <extLst>
        <ext xmlns:xlsdti="http://schemas.microsoft.com/office/spreadsheetml/2023/showDataTypeIcons" uri="{a3c15fd4-4149-4032-8f15-062bd4999b60}">
          <xlsdti:showDataTypeIconsCustomSheetView visible="0"/>
        </ext>
      </extLst>
    </customSheetView>
    <customSheetView guid="{477F7E43-D393-45BA-B99B-D838E4629B5D}" showGridLines="0">
      <selection activeCell="J3" sqref="J3"/>
      <pageMargins left="0" right="0" top="0" bottom="0" header="0" footer="0"/>
      <printOptions horizontalCentered="1"/>
      <pageSetup paperSize="9" orientation="landscape" r:id="rId14"/>
      <headerFooter alignWithMargins="0"/>
      <extLst>
        <ext xmlns:xlsdti="http://schemas.microsoft.com/office/spreadsheetml/2023/showDataTypeIcons" uri="{a3c15fd4-4149-4032-8f15-062bd4999b60}">
          <xlsdti:showDataTypeIconsCustomSheetView visible="0"/>
        </ext>
      </extLst>
    </customSheetView>
    <customSheetView guid="{240327DD-375F-45D4-BA52-89AFD79FE6A1}" showGridLines="0">
      <selection activeCell="B2" sqref="B2:E2"/>
      <pageMargins left="0" right="0" top="0" bottom="0" header="0" footer="0"/>
      <printOptions horizontalCentered="1"/>
      <pageSetup paperSize="9" orientation="landscape" r:id="rId15"/>
      <headerFooter alignWithMargins="0"/>
      <extLst>
        <ext xmlns:xlsdti="http://schemas.microsoft.com/office/spreadsheetml/2023/showDataTypeIcons" uri="{a3c15fd4-4149-4032-8f15-062bd4999b60}">
          <xlsdti:showDataTypeIconsCustomSheetView visible="0"/>
        </ext>
      </extLst>
    </customSheetView>
    <customSheetView guid="{DC28ED1E-3E35-4094-9C2B-5C0A1C1D459C}" showGridLines="0">
      <selection activeCell="B2" sqref="B2:E2"/>
      <pageMargins left="0" right="0" top="0" bottom="0" header="0" footer="0"/>
      <printOptions horizontalCentered="1"/>
      <pageSetup paperSize="9" orientation="landscape" r:id="rId16"/>
      <headerFooter alignWithMargins="0"/>
      <extLst>
        <ext xmlns:xlsdti="http://schemas.microsoft.com/office/spreadsheetml/2023/showDataTypeIcons" uri="{a3c15fd4-4149-4032-8f15-062bd4999b60}">
          <xlsdti:showDataTypeIconsCustomSheetView visible="0"/>
        </ext>
      </extLst>
    </customSheetView>
    <customSheetView guid="{7A9EA6D6-4DDF-43D9-92E6-C6AFAD14E266}" showGridLines="0">
      <selection activeCell="B1" sqref="B1:E1"/>
      <pageMargins left="0" right="0" top="0" bottom="0" header="0" footer="0"/>
      <printOptions horizontalCentered="1"/>
      <pageSetup paperSize="9" orientation="landscape" r:id="rId17"/>
      <headerFooter alignWithMargins="0"/>
      <extLst>
        <ext xmlns:xlsdti="http://schemas.microsoft.com/office/spreadsheetml/2023/showDataTypeIcons" uri="{a3c15fd4-4149-4032-8f15-062bd4999b60}">
          <xlsdti:showDataTypeIconsCustomSheetView visible="0"/>
        </ext>
      </extLst>
    </customSheetView>
    <customSheetView guid="{43BCBF1E-CDCF-4541-8D79-87EDCECBC1FD}" scale="90" showGridLines="0">
      <selection sqref="A1:A16"/>
      <pageMargins left="0" right="0" top="0" bottom="0" header="0" footer="0"/>
      <printOptions horizontalCentered="1"/>
      <pageSetup paperSize="9" orientation="landscape" r:id="rId18"/>
      <headerFooter alignWithMargins="0"/>
      <extLst>
        <ext xmlns:xlsdti="http://schemas.microsoft.com/office/spreadsheetml/2023/showDataTypeIcons" uri="{a3c15fd4-4149-4032-8f15-062bd4999b60}">
          <xlsdti:showDataTypeIconsCustomSheetView visible="0"/>
        </ext>
      </extLst>
    </customSheetView>
    <customSheetView guid="{ECEBABD0-566A-41C4-AA9A-38EA30EFEDA8}" showPageBreaks="1" showGridLines="0" showRuler="0">
      <pageMargins left="0" right="0" top="0" bottom="0" header="0" footer="0"/>
      <printOptions horizontalCentered="1"/>
      <pageSetup paperSize="9" orientation="landscape" r:id="rId19"/>
      <headerFooter alignWithMargins="0"/>
      <extLst>
        <ext xmlns:xlsdti="http://schemas.microsoft.com/office/spreadsheetml/2023/showDataTypeIcons" uri="{a3c15fd4-4149-4032-8f15-062bd4999b60}">
          <xlsdti:showDataTypeIconsCustomSheetView visible="0"/>
        </ext>
      </extLst>
    </customSheetView>
    <customSheetView guid="{A3F641DF-CF1D-48E3-AFDC-E52726A449CB}" showGridLines="0" showRuler="0">
      <pageMargins left="0" right="0" top="0" bottom="0" header="0" footer="0"/>
      <printOptions horizontalCentered="1"/>
      <pageSetup paperSize="9" orientation="landscape" r:id="rId20"/>
      <headerFooter alignWithMargins="0"/>
      <extLst>
        <ext xmlns:xlsdti="http://schemas.microsoft.com/office/spreadsheetml/2023/showDataTypeIcons" uri="{a3c15fd4-4149-4032-8f15-062bd4999b60}">
          <xlsdti:showDataTypeIconsCustomSheetView visible="0"/>
        </ext>
      </extLst>
    </customSheetView>
    <customSheetView guid="{8E7B022F-1113-4BA2-B2BA-8EDBE02A2557}" showGridLines="0" showRuler="0">
      <selection activeCell="B1" sqref="B1:E1"/>
      <pageMargins left="0" right="0" top="0" bottom="0" header="0" footer="0"/>
      <printOptions horizontalCentered="1"/>
      <pageSetup paperSize="9" orientation="landscape" r:id="rId21"/>
      <headerFooter alignWithMargins="0"/>
      <extLst>
        <ext xmlns:xlsdti="http://schemas.microsoft.com/office/spreadsheetml/2023/showDataTypeIcons" uri="{a3c15fd4-4149-4032-8f15-062bd4999b60}">
          <xlsdti:showDataTypeIconsCustomSheetView visible="0"/>
        </ext>
      </extLst>
    </customSheetView>
    <customSheetView guid="{CD4CA1A8-824A-452F-BDBA-32A47C1B3013}" showGridLines="0">
      <selection sqref="A1:A16"/>
      <pageMargins left="0" right="0" top="0" bottom="0" header="0" footer="0"/>
      <printOptions horizontalCentered="1"/>
      <pageSetup paperSize="9" orientation="landscape" r:id="rId22"/>
      <headerFooter alignWithMargins="0"/>
      <extLst>
        <ext xmlns:xlsdti="http://schemas.microsoft.com/office/spreadsheetml/2023/showDataTypeIcons" uri="{a3c15fd4-4149-4032-8f15-062bd4999b60}">
          <xlsdti:showDataTypeIconsCustomSheetView visible="0"/>
        </ext>
      </extLst>
    </customSheetView>
    <customSheetView guid="{494F6778-23FE-4AAC-B37D-6C7543FC13B9}" scale="90" showGridLines="0">
      <selection activeCell="B1" sqref="B1:E1"/>
      <pageMargins left="0" right="0" top="0" bottom="0" header="0" footer="0"/>
      <printOptions horizontalCentered="1"/>
      <pageSetup paperSize="9" orientation="landscape" r:id="rId23"/>
      <headerFooter alignWithMargins="0"/>
      <extLst>
        <ext xmlns:xlsdti="http://schemas.microsoft.com/office/spreadsheetml/2023/showDataTypeIcons" uri="{a3c15fd4-4149-4032-8f15-062bd4999b60}">
          <xlsdti:showDataTypeIconsCustomSheetView visible="0"/>
        </ext>
      </extLst>
    </customSheetView>
    <customSheetView guid="{F9FE2C60-2849-4C32-B532-2B1A89FFA9CD}" showGridLines="0">
      <selection activeCell="B3" sqref="B3:E3"/>
      <pageMargins left="0" right="0" top="0" bottom="0" header="0" footer="0"/>
      <printOptions horizontalCentered="1"/>
      <pageSetup paperSize="9" orientation="landscape" r:id="rId24"/>
      <headerFooter alignWithMargins="0"/>
      <extLst>
        <ext xmlns:xlsdti="http://schemas.microsoft.com/office/spreadsheetml/2023/showDataTypeIcons" uri="{a3c15fd4-4149-4032-8f15-062bd4999b60}">
          <xlsdti:showDataTypeIconsCustomSheetView visible="0"/>
        </ext>
      </extLst>
    </customSheetView>
    <customSheetView guid="{FE4EC9C4-31B9-4D40-8323-5B16C3BC840F}" showGridLines="0">
      <selection activeCell="B3" sqref="B3:E3"/>
      <pageMargins left="0" right="0" top="0" bottom="0" header="0" footer="0"/>
      <printOptions horizontalCentered="1"/>
      <pageSetup paperSize="9" orientation="landscape" r:id="rId25"/>
      <headerFooter alignWithMargins="0"/>
      <extLst>
        <ext xmlns:xlsdti="http://schemas.microsoft.com/office/spreadsheetml/2023/showDataTypeIcons" uri="{a3c15fd4-4149-4032-8f15-062bd4999b60}">
          <xlsdti:showDataTypeIconsCustomSheetView visible="0"/>
        </ext>
      </extLst>
    </customSheetView>
    <customSheetView guid="{C5EDD9E3-0801-4479-8600-A80B0FCFDF0B}" showGridLines="0">
      <selection activeCell="C7" sqref="C7:E7"/>
      <pageMargins left="0" right="0" top="0" bottom="0" header="0" footer="0"/>
      <printOptions horizontalCentered="1"/>
      <pageSetup paperSize="9" orientation="landscape" r:id="rId26"/>
      <headerFooter alignWithMargins="0"/>
      <extLst>
        <ext xmlns:xlsdti="http://schemas.microsoft.com/office/spreadsheetml/2023/showDataTypeIcons" uri="{a3c15fd4-4149-4032-8f15-062bd4999b60}">
          <xlsdti:showDataTypeIconsCustomSheetView visible="0"/>
        </ext>
      </extLst>
    </customSheetView>
    <customSheetView guid="{15A19D23-A9FD-4FC1-B7B0-F2D16BDFC729}" showGridLines="0">
      <selection activeCell="J3" sqref="J3"/>
      <pageMargins left="0" right="0" top="0" bottom="0" header="0" footer="0"/>
      <printOptions horizontalCentered="1"/>
      <pageSetup paperSize="9" orientation="landscape" r:id="rId27"/>
      <headerFooter alignWithMargins="0"/>
      <extLst>
        <ext xmlns:xlsdti="http://schemas.microsoft.com/office/spreadsheetml/2023/showDataTypeIcons" uri="{a3c15fd4-4149-4032-8f15-062bd4999b60}">
          <xlsdti:showDataTypeIconsCustomSheetView visible="0"/>
        </ext>
      </extLst>
    </customSheetView>
    <customSheetView guid="{97C0FC0E-800C-45C9-895E-E91A3F1ADBA4}" showGridLines="0">
      <selection activeCell="H8" sqref="H8"/>
      <pageMargins left="0" right="0" top="0" bottom="0" header="0" footer="0"/>
      <printOptions horizontalCentered="1"/>
      <pageSetup paperSize="9" orientation="landscape" r:id="rId28"/>
      <headerFooter alignWithMargins="0"/>
      <extLst>
        <ext xmlns:xlsdti="http://schemas.microsoft.com/office/spreadsheetml/2023/showDataTypeIcons" uri="{a3c15fd4-4149-4032-8f15-062bd4999b60}">
          <xlsdti:showDataTypeIconsCustomSheetView visible="0"/>
        </ext>
      </extLst>
    </customSheetView>
    <customSheetView guid="{CB7992C9-ABA5-4C7D-8C49-1E1D8E8875C7}" showGridLines="0">
      <selection activeCell="D27" sqref="D27"/>
      <pageMargins left="0" right="0" top="0" bottom="0" header="0" footer="0"/>
      <printOptions horizontalCentered="1"/>
      <pageSetup paperSize="9" orientation="landscape" r:id="rId29"/>
      <headerFooter alignWithMargins="0"/>
      <extLst>
        <ext xmlns:xlsdti="http://schemas.microsoft.com/office/spreadsheetml/2023/showDataTypeIcons" uri="{a3c15fd4-4149-4032-8f15-062bd4999b60}">
          <xlsdti:showDataTypeIconsCustomSheetView visible="0"/>
        </ext>
      </extLst>
    </customSheetView>
    <customSheetView guid="{E51D3662-FFCE-4FD6-A590-7DDC9E38C41F}" showGridLines="0">
      <selection activeCell="C10" sqref="C10:E10"/>
      <pageMargins left="0" right="0" top="0" bottom="0" header="0" footer="0"/>
      <printOptions horizontalCentered="1"/>
      <pageSetup paperSize="9" orientation="landscape" r:id="rId30"/>
      <headerFooter alignWithMargins="0"/>
      <extLst>
        <ext xmlns:xlsdti="http://schemas.microsoft.com/office/spreadsheetml/2023/showDataTypeIcons" uri="{a3c15fd4-4149-4032-8f15-062bd4999b60}">
          <xlsdti:showDataTypeIconsCustomSheetView visible="0"/>
        </ext>
      </extLst>
    </customSheetView>
    <customSheetView guid="{2CF6F19D-227C-4840-A9E1-6C944B0145DB}" scale="115" showPageBreaks="1" showGridLines="0" printArea="1" view="pageBreakPreview" topLeftCell="A10">
      <selection activeCell="C16" sqref="C16:E16"/>
      <pageMargins left="0" right="0" top="0" bottom="0" header="0" footer="0"/>
      <printOptions horizontalCentered="1"/>
      <pageSetup paperSize="9" scale="95" orientation="landscape" r:id="rId31"/>
      <headerFooter alignWithMargins="0"/>
      <extLst>
        <ext xmlns:xlsdti="http://schemas.microsoft.com/office/spreadsheetml/2023/showDataTypeIcons" uri="{a3c15fd4-4149-4032-8f15-062bd4999b60}">
          <xlsdti:showDataTypeIconsCustomSheetView visible="0"/>
        </ext>
      </extLst>
    </customSheetView>
    <customSheetView guid="{CDF7C778-C53B-45C7-952D-968F867FB204}" scale="115" showPageBreaks="1" showGridLines="0" printArea="1" view="pageBreakPreview" topLeftCell="B1">
      <selection activeCell="B1" sqref="B1:E1"/>
      <pageMargins left="0" right="0" top="0" bottom="0" header="0" footer="0"/>
      <printOptions horizontalCentered="1"/>
      <pageSetup paperSize="9" scale="95" orientation="landscape" r:id="rId32"/>
      <headerFooter alignWithMargins="0"/>
      <extLst>
        <ext xmlns:xlsdti="http://schemas.microsoft.com/office/spreadsheetml/2023/showDataTypeIcons" uri="{a3c15fd4-4149-4032-8f15-062bd4999b60}">
          <xlsdti:showDataTypeIconsCustomSheetView visible="0"/>
        </ext>
      </extLst>
    </customSheetView>
    <customSheetView guid="{27CB7082-4FAB-46F1-8968-11E3E4A629B2}" scale="115" showPageBreaks="1" showGridLines="0" printArea="1" view="pageBreakPreview" topLeftCell="B1">
      <selection activeCell="C10" sqref="C10:E10"/>
      <pageMargins left="0" right="0" top="0" bottom="0" header="0" footer="0"/>
      <printOptions horizontalCentered="1"/>
      <pageSetup paperSize="9" scale="95" orientation="landscape" r:id="rId33"/>
      <headerFooter alignWithMargins="0"/>
      <extLst>
        <ext xmlns:xlsdti="http://schemas.microsoft.com/office/spreadsheetml/2023/showDataTypeIcons" uri="{a3c15fd4-4149-4032-8f15-062bd4999b60}">
          <xlsdti:showDataTypeIconsCustomSheetView visible="0"/>
        </ext>
      </extLst>
    </customSheetView>
    <customSheetView guid="{273BBCBD-8F12-4445-A7CA-FDA7C67AE3D5}" scale="115" showPageBreaks="1" showGridLines="0" printArea="1" view="pageBreakPreview" topLeftCell="B1">
      <selection activeCell="H21" sqref="H21"/>
      <pageMargins left="0" right="0" top="0" bottom="0" header="0" footer="0"/>
      <printOptions horizontalCentered="1"/>
      <pageSetup paperSize="9" scale="95" orientation="landscape" r:id="rId34"/>
      <headerFooter alignWithMargins="0"/>
      <extLst>
        <ext xmlns:xlsdti="http://schemas.microsoft.com/office/spreadsheetml/2023/showDataTypeIcons" uri="{a3c15fd4-4149-4032-8f15-062bd4999b60}">
          <xlsdti:showDataTypeIconsCustomSheetView visible="0"/>
        </ext>
      </extLst>
    </customSheetView>
    <customSheetView guid="{5476C51C-4037-4B28-A818-10D7CDF0C66A}" scale="115" showPageBreaks="1" showGridLines="0" printArea="1" view="pageBreakPreview" topLeftCell="B16">
      <selection activeCell="F1" sqref="F1:F28"/>
      <pageMargins left="0" right="0" top="0" bottom="0" header="0" footer="0"/>
      <printOptions horizontalCentered="1"/>
      <pageSetup paperSize="9" scale="95" orientation="landscape" r:id="rId35"/>
      <headerFooter alignWithMargins="0"/>
      <extLst>
        <ext xmlns:xlsdti="http://schemas.microsoft.com/office/spreadsheetml/2023/showDataTypeIcons" uri="{a3c15fd4-4149-4032-8f15-062bd4999b60}">
          <xlsdti:showDataTypeIconsCustomSheetView visible="0"/>
        </ext>
      </extLst>
    </customSheetView>
    <customSheetView guid="{696D4A13-5E44-4B16-B107-EB70ABB06CBE}" showPageBreaks="1" showGridLines="0" printArea="1" view="pageBreakPreview">
      <selection activeCell="C15" sqref="C15:E15"/>
      <pageMargins left="0" right="0" top="0" bottom="0" header="0" footer="0"/>
      <printOptions horizontalCentered="1"/>
      <pageSetup paperSize="9" scale="95" orientation="landscape" r:id="rId36"/>
      <headerFooter alignWithMargins="0"/>
      <extLst>
        <ext xmlns:xlsdti="http://schemas.microsoft.com/office/spreadsheetml/2023/showDataTypeIcons" uri="{a3c15fd4-4149-4032-8f15-062bd4999b60}">
          <xlsdti:showDataTypeIconsCustomSheetView visible="0"/>
        </ext>
      </extLst>
    </customSheetView>
    <customSheetView guid="{869B0F9C-77A4-468D-A350-EA35CAE357D9}" showPageBreaks="1" showGridLines="0" printArea="1" view="pageBreakPreview" topLeftCell="A7">
      <selection activeCell="C6" sqref="C6:E6"/>
      <pageMargins left="0" right="0" top="0" bottom="0" header="0" footer="0"/>
      <printOptions horizontalCentered="1"/>
      <pageSetup paperSize="9" scale="95" orientation="landscape" r:id="rId37"/>
      <headerFooter alignWithMargins="0"/>
      <extLst>
        <ext xmlns:xlsdti="http://schemas.microsoft.com/office/spreadsheetml/2023/showDataTypeIcons" uri="{a3c15fd4-4149-4032-8f15-062bd4999b60}">
          <xlsdti:showDataTypeIconsCustomSheetView visible="0"/>
        </ext>
      </extLst>
    </customSheetView>
  </customSheetViews>
  <mergeCells count="25">
    <mergeCell ref="F1:F28"/>
    <mergeCell ref="B23:E23"/>
    <mergeCell ref="C7:E7"/>
    <mergeCell ref="C8:E8"/>
    <mergeCell ref="C10:E10"/>
    <mergeCell ref="C6:E6"/>
    <mergeCell ref="B3:E3"/>
    <mergeCell ref="C4:E4"/>
    <mergeCell ref="C5:E5"/>
    <mergeCell ref="C21:E21"/>
    <mergeCell ref="C9:E9"/>
    <mergeCell ref="C14:E14"/>
    <mergeCell ref="C17:E17"/>
    <mergeCell ref="C18:E18"/>
    <mergeCell ref="C19:E19"/>
    <mergeCell ref="A1:A28"/>
    <mergeCell ref="B1:E1"/>
    <mergeCell ref="B2:E2"/>
    <mergeCell ref="C11:E11"/>
    <mergeCell ref="C12:E12"/>
    <mergeCell ref="C13:E13"/>
    <mergeCell ref="C16:E16"/>
    <mergeCell ref="C15:E15"/>
    <mergeCell ref="C20:E20"/>
    <mergeCell ref="B25:E28"/>
  </mergeCells>
  <phoneticPr fontId="29" type="noConversion"/>
  <printOptions horizontalCentered="1"/>
  <pageMargins left="0.15748031496063" right="0.23622047244094499" top="0.78" bottom="0.98425196850393704" header="0.35433070866141703" footer="0.511811023622047"/>
  <pageSetup paperSize="9" scale="95" orientation="landscape" r:id="rId38"/>
  <headerFooter alignWithMargins="0"/>
  <drawing r:id="rId3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0B24D-C713-4216-B4B0-AA09060A0A2B}">
  <sheetPr codeName="Sheet18">
    <tabColor rgb="FFFF0000"/>
    <pageSetUpPr fitToPage="1"/>
  </sheetPr>
  <dimension ref="A1:I39"/>
  <sheetViews>
    <sheetView showGridLines="0" view="pageBreakPreview" zoomScale="130" zoomScaleSheetLayoutView="130" workbookViewId="0">
      <selection activeCell="A16" sqref="A16:E16"/>
    </sheetView>
  </sheetViews>
  <sheetFormatPr defaultRowHeight="16.5"/>
  <cols>
    <col min="1" max="1" width="12.140625" style="29" customWidth="1"/>
    <col min="2" max="2" width="20.5703125" style="29" customWidth="1"/>
    <col min="3" max="3" width="11.42578125" style="29" customWidth="1"/>
    <col min="4" max="4" width="32.5703125" style="29" customWidth="1"/>
    <col min="5" max="5" width="39.28515625" style="29" customWidth="1"/>
    <col min="6" max="8" width="9.140625" style="24"/>
    <col min="9" max="16384" width="9.140625" style="25"/>
  </cols>
  <sheetData>
    <row r="1" spans="1:9" s="77" customFormat="1" ht="15">
      <c r="A1" s="1005" t="str">
        <f>'Attach 3(JV)'!A1</f>
        <v>Specification No.&amp;  RFX  No  :CC/NT/W-MISC/DOM/A15/25/11820   &amp;  5002004750</v>
      </c>
      <c r="B1" s="1005"/>
      <c r="C1" s="1005"/>
      <c r="D1" s="1005"/>
      <c r="E1" s="509" t="str">
        <f>"Attachment-14 " &amp; 'Attach 3(JV)'!AT1</f>
        <v xml:space="preserve">Attachment-14 </v>
      </c>
      <c r="F1" s="78"/>
      <c r="G1" s="78"/>
      <c r="H1" s="78"/>
    </row>
    <row r="3" spans="1:9" ht="83.25" customHeight="1">
      <c r="A3" s="1058" t="str">
        <f>'Attach 3(JV)'!A3</f>
        <v>Supply and installation of 15 passenger Machine Room Less Lift including required civil works at MP Hall of POWERGRID Gurgaon</v>
      </c>
      <c r="B3" s="1059"/>
      <c r="C3" s="1059"/>
      <c r="D3" s="1059"/>
      <c r="E3" s="1059"/>
      <c r="F3" s="26"/>
      <c r="G3" s="27"/>
      <c r="H3" s="26"/>
    </row>
    <row r="4" spans="1:9" ht="20.100000000000001" customHeight="1">
      <c r="A4" s="28"/>
      <c r="H4" s="30"/>
      <c r="I4" s="11"/>
    </row>
    <row r="5" spans="1:9" ht="20.100000000000001" customHeight="1">
      <c r="A5" s="755" t="s">
        <v>961</v>
      </c>
      <c r="B5" s="755"/>
      <c r="C5" s="755"/>
      <c r="D5" s="755"/>
      <c r="E5" s="755"/>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61" t="str">
        <f>'Attach 3(JV)'!A8</f>
        <v/>
      </c>
      <c r="B8" s="761"/>
      <c r="C8" s="761"/>
      <c r="D8" s="761"/>
      <c r="E8" s="12" t="str">
        <f>'Attach 3(JV)'!E8</f>
        <v>MM dept</v>
      </c>
      <c r="H8" s="30"/>
      <c r="I8" s="11"/>
    </row>
    <row r="9" spans="1:9" ht="20.100000000000001" customHeight="1">
      <c r="A9" s="13" t="s">
        <v>51</v>
      </c>
      <c r="B9" s="758">
        <f>'Attach 3(JV)'!B9</f>
        <v>0</v>
      </c>
      <c r="C9" s="758"/>
      <c r="D9" s="758"/>
      <c r="E9" s="12" t="str">
        <f>'Attach 3(JV)'!E9</f>
        <v>Power Grid Corporation of India Ltd.,</v>
      </c>
      <c r="H9" s="30"/>
      <c r="I9" s="11"/>
    </row>
    <row r="10" spans="1:9" ht="20.100000000000001" customHeight="1">
      <c r="A10" s="13" t="s">
        <v>53</v>
      </c>
      <c r="B10" s="758">
        <f>'Attach 3(JV)'!B10</f>
        <v>0</v>
      </c>
      <c r="C10" s="758"/>
      <c r="D10" s="758"/>
      <c r="E10" s="12" t="str">
        <f>'Attach 3(JV)'!E10</f>
        <v>"Saudamini", Plot No. 2, Sector 29</v>
      </c>
      <c r="H10" s="30"/>
      <c r="I10" s="11"/>
    </row>
    <row r="11" spans="1:9" ht="20.100000000000001" customHeight="1">
      <c r="B11" s="758">
        <f>'Attach 3(JV)'!B11</f>
        <v>0</v>
      </c>
      <c r="C11" s="758"/>
      <c r="D11" s="758"/>
      <c r="E11" s="12" t="str">
        <f>'Attach 3(JV)'!E11</f>
        <v>Gurgaon (Haryana) - 122001</v>
      </c>
    </row>
    <row r="12" spans="1:9" ht="20.100000000000001" customHeight="1">
      <c r="A12" s="32"/>
      <c r="B12" s="758">
        <f>'Attach 3(JV)'!B12</f>
        <v>0</v>
      </c>
      <c r="C12" s="758"/>
      <c r="D12" s="758"/>
      <c r="E12" s="12"/>
    </row>
    <row r="13" spans="1:9" ht="20.100000000000001" customHeight="1">
      <c r="A13" s="32"/>
      <c r="B13" s="102"/>
      <c r="C13" s="102"/>
      <c r="D13" s="102"/>
      <c r="E13" s="25"/>
    </row>
    <row r="14" spans="1:9" ht="20.100000000000001" customHeight="1">
      <c r="A14" s="29" t="s">
        <v>57</v>
      </c>
    </row>
    <row r="15" spans="1:9" ht="20.100000000000001" customHeight="1">
      <c r="A15" s="32"/>
    </row>
    <row r="16" spans="1:9" ht="45" customHeight="1">
      <c r="A16" s="1090" t="s">
        <v>962</v>
      </c>
      <c r="B16" s="1090"/>
      <c r="C16" s="1090"/>
      <c r="D16" s="1090"/>
      <c r="E16" s="1090"/>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58</v>
      </c>
      <c r="B24" s="62" t="str">
        <f>'Attach 3(JV)'!B24</f>
        <v>--</v>
      </c>
      <c r="C24" s="40"/>
      <c r="D24" s="37" t="s">
        <v>59</v>
      </c>
      <c r="E24" s="198" t="str">
        <f>'Attach 3(JV)'!E24</f>
        <v/>
      </c>
    </row>
    <row r="25" spans="1:5" ht="33" customHeight="1">
      <c r="A25" s="36" t="s">
        <v>60</v>
      </c>
      <c r="B25" s="198" t="str">
        <f>'Attach 3(JV)'!B25</f>
        <v/>
      </c>
      <c r="C25" s="40"/>
      <c r="D25" s="37" t="s">
        <v>61</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mgoGjlZ+MAI3olj/wodeiMPunfcqUj8eVMxmdxyfxfsLa5VklTWIU2/N4RrlGvsEGgF8TrzHlxoJ6w5gZgGlKw==" saltValue="2cz7mSqUmeILOsFlXI7Smg==" spinCount="100000" sheet="1" formatColumns="0" formatRows="0" selectLockedCells="1"/>
  <customSheetViews>
    <customSheetView guid="{45D87BB2-ECBF-4FD9-AB44-4B5F10036733}" scale="130" showPageBreaks="1" showGridLines="0" fitToPage="1" printArea="1" view="pageBreakPreview" topLeftCell="A10">
      <selection activeCell="J17" sqref="J17"/>
      <pageMargins left="0" right="0" top="0" bottom="0" header="0" footer="0"/>
      <pageSetup scale="87" orientation="portrait" r:id="rId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B9DDBA10-9BB0-4D91-9619-C113F75B2489}" scale="130" showPageBreaks="1" showGridLines="0" fitToPage="1" printArea="1" view="pageBreakPreview">
      <selection activeCell="J17" sqref="J17"/>
      <pageMargins left="0" right="0" top="0" bottom="0" header="0" footer="0"/>
      <pageSetup scale="87" orientation="portrait" r:id="rId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D67CA2D-8BB3-4F00-894F-4872C1BBE88F}" scale="130" showPageBreaks="1" showGridLines="0" fitToPage="1" printArea="1" view="pageBreakPreview" topLeftCell="A7">
      <selection activeCell="K18" sqref="K18:K19"/>
      <pageMargins left="0" right="0" top="0" bottom="0" header="0" footer="0"/>
      <pageSetup scale="86" orientation="portrait" r:id="rId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0C5A243-1ADF-42BF-85A0-B6506A13618B}" scale="130" showPageBreaks="1" showGridLines="0" fitToPage="1" printArea="1" view="pageBreakPreview">
      <selection activeCell="K18" sqref="K18:K19"/>
      <pageMargins left="0" right="0" top="0" bottom="0" header="0" footer="0"/>
      <pageSetup scale="87" orientation="portrait" r:id="rId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67EF7EF-2552-42C0-8B2F-9338A16B73EB}" scale="130" showPageBreaks="1" showGridLines="0" fitToPage="1" printArea="1" view="pageBreakPreview" topLeftCell="A16">
      <selection activeCell="K18" sqref="K18:K19"/>
      <pageMargins left="0" right="0" top="0" bottom="0" header="0" footer="0"/>
      <pageSetup scale="87" orientation="portrait" r:id="rId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8DC905B-04E9-41D7-B695-0DB8D092215B}" scale="130" showPageBreaks="1" showGridLines="0" fitToPage="1" printArea="1" view="pageBreakPreview">
      <selection activeCell="K18" sqref="K18:K19"/>
      <pageMargins left="0" right="0" top="0" bottom="0" header="0" footer="0"/>
      <pageSetup scale="86" orientation="portrait" r:id="rId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36A67F-51F8-4B52-B51D-937DC398CD1F}" scale="130" showPageBreaks="1" showGridLines="0" fitToPage="1" printArea="1" view="pageBreakPreview">
      <selection activeCell="A22" sqref="A22:E22"/>
      <pageMargins left="0" right="0" top="0" bottom="0" header="0" footer="0"/>
      <pageSetup scale="87" orientation="portrait" r:id="rId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A8583C01-5E6A-4469-ADCA-440E12AA8084}" scale="130" showPageBreaks="1" showGridLines="0" fitToPage="1" printArea="1" view="pageBreakPreview">
      <selection activeCell="H6" sqref="H6"/>
      <pageMargins left="0" right="0" top="0" bottom="0" header="0" footer="0"/>
      <pageSetup scale="87" orientation="portrait" r:id="rId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5855B4F-D61E-4C97-B759-B2F96767F6F8}" scale="130" showPageBreaks="1" showGridLines="0" fitToPage="1" printArea="1" view="pageBreakPreview">
      <selection activeCell="E24" sqref="E24"/>
      <pageMargins left="0" right="0" top="0" bottom="0" header="0" footer="0"/>
      <pageSetup scale="87" orientation="portrait" r:id="rId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2E8A0F5-0020-4355-95CF-28601763A783}" showPageBreaks="1" showGridLines="0" fitToPage="1" printArea="1" view="pageBreakPreview">
      <selection activeCell="G17" sqref="G17"/>
      <pageMargins left="0" right="0" top="0" bottom="0" header="0" footer="0"/>
      <pageSetup scale="96" orientation="portrait" r:id="rId1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40562B9-6CEE-4962-8D7D-CA1C6778F52C}" showPageBreaks="1" showGridLines="0" printArea="1" view="pageBreakPreview">
      <selection activeCell="G36" sqref="G36"/>
      <pageMargins left="0" right="0" top="0" bottom="0" header="0" footer="0"/>
      <pageSetup scale="99" orientation="portrait" r:id="rId1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BECF6E-1A53-4F98-87B9-44F2C5F77E08}" showPageBreaks="1" showGridLines="0" printArea="1" view="pageBreakPreview" topLeftCell="A9">
      <selection activeCell="G36" sqref="G36"/>
      <pageMargins left="0" right="0" top="0" bottom="0" header="0" footer="0"/>
      <pageSetup scale="99" orientation="portrait" r:id="rId1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E3ED18F-7B8F-4A1C-969D-A70DC3B696C3}" showPageBreaks="1" showGridLines="0" printArea="1" view="pageBreakPreview" topLeftCell="A25">
      <selection activeCell="B17" sqref="B17"/>
      <pageMargins left="0" right="0" top="0" bottom="0" header="0" footer="0"/>
      <pageSetup scale="99" orientation="portrait" r:id="rId1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77F7E43-D393-45BA-B99B-D838E4629B5D}" showPageBreaks="1" showGridLines="0" printArea="1" view="pageBreakPreview" topLeftCell="A25">
      <selection activeCell="B17" sqref="B17"/>
      <pageMargins left="0" right="0" top="0" bottom="0" header="0" footer="0"/>
      <pageSetup scale="99" orientation="portrait" r:id="rId1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40327DD-375F-45D4-BA52-89AFD79FE6A1}" scale="60" showPageBreaks="1" showGridLines="0" printArea="1" view="pageBreakPreview">
      <pageMargins left="0" right="0" top="0" bottom="0" header="0" footer="0"/>
      <pageSetup scale="99" orientation="portrait" r:id="rId1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DC28ED1E-3E35-4094-9C2B-5C0A1C1D459C}" showGridLines="0">
      <selection activeCell="A3" sqref="A3:E3"/>
      <pageMargins left="0" right="0" top="0" bottom="0" header="0" footer="0"/>
      <pageSetup orientation="portrait" r:id="rId1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7A9EA6D6-4DDF-43D9-92E6-C6AFAD14E266}" showGridLines="0" topLeftCell="A16">
      <selection activeCell="A3" sqref="A3:E3"/>
      <pageMargins left="0" right="0" top="0" bottom="0" header="0" footer="0"/>
      <pageSetup orientation="portrait" r:id="rId1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94F6778-23FE-4AAC-B37D-6C7543FC13B9}" showGridLines="0" topLeftCell="A7">
      <selection activeCell="A3" sqref="A3:E3"/>
      <pageMargins left="0" right="0" top="0" bottom="0" header="0" footer="0"/>
      <pageSetup orientation="portrait" r:id="rId1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9FE2C60-2849-4C32-B532-2B1A89FFA9CD}" showGridLines="0" topLeftCell="A13">
      <pageMargins left="0" right="0" top="0" bottom="0" header="0" footer="0"/>
      <pageSetup orientation="portrait" r:id="rId1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E4EC9C4-31B9-4D40-8323-5B16C3BC840F}" scale="60" showPageBreaks="1" showGridLines="0" printArea="1" view="pageBreakPreview" topLeftCell="A13">
      <pageMargins left="0" right="0" top="0" bottom="0" header="0" footer="0"/>
      <pageSetup scale="99" orientation="portrait" r:id="rId2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5EDD9E3-0801-4479-8600-A80B0FCFDF0B}" showPageBreaks="1" showGridLines="0" printArea="1" view="pageBreakPreview" topLeftCell="A25">
      <selection activeCell="B17" sqref="B17"/>
      <pageMargins left="0" right="0" top="0" bottom="0" header="0" footer="0"/>
      <pageSetup scale="99" orientation="portrait" r:id="rId2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15A19D23-A9FD-4FC1-B7B0-F2D16BDFC729}" showPageBreaks="1" showGridLines="0" printArea="1" view="pageBreakPreview" topLeftCell="A25">
      <selection activeCell="B17" sqref="B17"/>
      <pageMargins left="0" right="0" top="0" bottom="0" header="0" footer="0"/>
      <pageSetup scale="99" orientation="portrait" r:id="rId2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97C0FC0E-800C-45C9-895E-E91A3F1ADBA4}" showPageBreaks="1" showGridLines="0" printArea="1" view="pageBreakPreview">
      <selection activeCell="G36" sqref="G36"/>
      <pageMargins left="0" right="0" top="0" bottom="0" header="0" footer="0"/>
      <pageSetup scale="99" orientation="portrait" r:id="rId2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B7992C9-ABA5-4C7D-8C49-1E1D8E8875C7}" showPageBreaks="1" showGridLines="0" printArea="1" view="pageBreakPreview">
      <selection activeCell="G36" sqref="G36"/>
      <pageMargins left="0" right="0" top="0" bottom="0" header="0" footer="0"/>
      <pageSetup scale="99" orientation="portrait" r:id="rId2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51D3662-FFCE-4FD6-A590-7DDC9E38C41F}" showPageBreaks="1" showGridLines="0" fitToPage="1" printArea="1" view="pageBreakPreview">
      <selection activeCell="G17" sqref="G17"/>
      <pageMargins left="0" right="0" top="0" bottom="0" header="0" footer="0"/>
      <pageSetup scale="96" orientation="portrait" r:id="rId2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CF6F19D-227C-4840-A9E1-6C944B0145DB}" scale="130" showPageBreaks="1" showGridLines="0" fitToPage="1" printArea="1" view="pageBreakPreview">
      <selection activeCell="H6" sqref="H6"/>
      <pageMargins left="0" right="0" top="0" bottom="0" header="0" footer="0"/>
      <pageSetup scale="87" orientation="portrait" r:id="rId2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F7C778-C53B-45C7-952D-968F867FB204}" scale="130" showPageBreaks="1" showGridLines="0" fitToPage="1" printArea="1" view="pageBreakPreview">
      <selection activeCell="K18" sqref="K18:K19"/>
      <pageMargins left="0" right="0" top="0" bottom="0" header="0" footer="0"/>
      <pageSetup scale="87" orientation="portrait" r:id="rId2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CB7082-4FAB-46F1-8968-11E3E4A629B2}" scale="130" showPageBreaks="1" showGridLines="0" fitToPage="1" printArea="1" view="pageBreakPreview" topLeftCell="A7">
      <selection activeCell="K18" sqref="K18:K19"/>
      <pageMargins left="0" right="0" top="0" bottom="0" header="0" footer="0"/>
      <pageSetup scale="87" orientation="portrait" r:id="rId2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3BBCBD-8F12-4445-A7CA-FDA7C67AE3D5}" scale="130" showPageBreaks="1" showGridLines="0" fitToPage="1" printArea="1" view="pageBreakPreview">
      <selection activeCell="J17" sqref="J17"/>
      <pageMargins left="0" right="0" top="0" bottom="0" header="0" footer="0"/>
      <pageSetup scale="87" orientation="portrait" r:id="rId2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476C51C-4037-4B28-A818-10D7CDF0C66A}" scale="130" showPageBreaks="1" showGridLines="0" fitToPage="1" printArea="1" view="pageBreakPreview">
      <selection activeCell="J17" sqref="J17"/>
      <pageMargins left="0" right="0" top="0" bottom="0" header="0" footer="0"/>
      <pageSetup scale="87" orientation="portrait" r:id="rId3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696D4A13-5E44-4B16-B107-EB70ABB06CBE}" scale="130" showPageBreaks="1" showGridLines="0" fitToPage="1" printArea="1" view="pageBreakPreview">
      <selection activeCell="J17" sqref="J17"/>
      <pageMargins left="0" right="0" top="0" bottom="0" header="0" footer="0"/>
      <pageSetup scale="87" orientation="portrait" r:id="rId3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69B0F9C-77A4-468D-A350-EA35CAE357D9}" scale="130" showPageBreaks="1" showGridLines="0" fitToPage="1" printArea="1" view="pageBreakPreview" topLeftCell="A10">
      <selection activeCell="J17" sqref="J17"/>
      <pageMargins left="0" right="0" top="0" bottom="0" header="0" footer="0"/>
      <pageSetup scale="87" orientation="portrait" r:id="rId3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3"/>
  <headerFooter alignWithMargins="0">
    <oddFooter>&amp;R&amp;"Book Antiqua,Bold"&amp;8 Page &amp;P of &amp;N</oddFooter>
  </headerFooter>
  <drawing r:id="rId3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A7AD-C430-482F-891B-DF701E980555}">
  <sheetPr codeName="Sheet21">
    <tabColor indexed="14"/>
    <pageSetUpPr fitToPage="1"/>
  </sheetPr>
  <dimension ref="A1:J238"/>
  <sheetViews>
    <sheetView view="pageBreakPreview" zoomScale="115" zoomScaleNormal="100" zoomScaleSheetLayoutView="115" workbookViewId="0">
      <selection activeCell="R54" sqref="R54"/>
    </sheetView>
  </sheetViews>
  <sheetFormatPr defaultRowHeight="13.5"/>
  <cols>
    <col min="1" max="1" width="10"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24" customFormat="1" ht="32.1" customHeight="1">
      <c r="A1" s="1102" t="s">
        <v>384</v>
      </c>
      <c r="B1" s="1103"/>
      <c r="C1" s="1103"/>
      <c r="D1" s="1103"/>
      <c r="E1" s="1103"/>
      <c r="F1" s="1103"/>
      <c r="G1" s="1103"/>
      <c r="H1" s="1103"/>
      <c r="I1" s="1104"/>
    </row>
    <row r="2" spans="1:9" s="224" customFormat="1" ht="32.1" customHeight="1">
      <c r="A2" s="221" t="s">
        <v>385</v>
      </c>
      <c r="B2" s="1105" t="s">
        <v>386</v>
      </c>
      <c r="C2" s="1105"/>
      <c r="D2" s="1105"/>
      <c r="E2" s="1105"/>
      <c r="F2" s="1105"/>
      <c r="G2" s="1105"/>
      <c r="H2" s="1105"/>
      <c r="I2" s="1106"/>
    </row>
    <row r="3" spans="1:9" s="224" customFormat="1" ht="32.1" customHeight="1">
      <c r="A3" s="221" t="s">
        <v>387</v>
      </c>
      <c r="B3" s="1105" t="s">
        <v>388</v>
      </c>
      <c r="C3" s="1105"/>
      <c r="D3" s="1105"/>
      <c r="E3" s="1105"/>
      <c r="F3" s="1105"/>
      <c r="G3" s="1105"/>
      <c r="H3" s="1105"/>
      <c r="I3" s="1106"/>
    </row>
    <row r="4" spans="1:9" s="224" customFormat="1" ht="32.1" customHeight="1">
      <c r="A4" s="221" t="s">
        <v>389</v>
      </c>
      <c r="B4" s="1105" t="s">
        <v>390</v>
      </c>
      <c r="C4" s="1105"/>
      <c r="D4" s="1105"/>
      <c r="E4" s="1105"/>
      <c r="F4" s="1105"/>
      <c r="G4" s="1105"/>
      <c r="H4" s="1105"/>
      <c r="I4" s="1106"/>
    </row>
    <row r="5" spans="1:9" s="224" customFormat="1" ht="32.1" customHeight="1">
      <c r="A5" s="221" t="s">
        <v>391</v>
      </c>
      <c r="B5" s="1105" t="s">
        <v>392</v>
      </c>
      <c r="C5" s="1105"/>
      <c r="D5" s="1105"/>
      <c r="E5" s="1105"/>
      <c r="F5" s="1105"/>
      <c r="G5" s="1105"/>
      <c r="H5" s="1105"/>
      <c r="I5" s="1106"/>
    </row>
    <row r="6" spans="1:9" s="224" customFormat="1" ht="32.1" customHeight="1">
      <c r="A6" s="222" t="s">
        <v>393</v>
      </c>
      <c r="B6" s="1107" t="s">
        <v>394</v>
      </c>
      <c r="C6" s="1107"/>
      <c r="D6" s="1107"/>
      <c r="E6" s="1107"/>
      <c r="F6" s="1107"/>
      <c r="G6" s="1107"/>
      <c r="H6" s="1107"/>
      <c r="I6" s="1108"/>
    </row>
    <row r="7" spans="1:9" s="224" customFormat="1" ht="32.1" customHeight="1">
      <c r="A7" s="223"/>
      <c r="C7" s="223"/>
      <c r="D7" s="223"/>
      <c r="E7" s="223"/>
      <c r="F7" s="223"/>
      <c r="G7" s="223"/>
      <c r="H7" s="223"/>
      <c r="I7" s="223"/>
    </row>
    <row r="24" spans="1:10" ht="6.75" customHeight="1"/>
    <row r="28" spans="1:10">
      <c r="A28" s="60"/>
      <c r="B28" s="60"/>
      <c r="C28" s="60"/>
      <c r="D28" s="60"/>
      <c r="E28" s="60"/>
      <c r="F28" s="60"/>
      <c r="G28" s="60"/>
      <c r="H28" s="60"/>
      <c r="I28" s="60"/>
      <c r="J28" s="60"/>
    </row>
    <row r="29" spans="1:10">
      <c r="A29" s="60"/>
      <c r="B29" s="60"/>
      <c r="C29" s="60"/>
      <c r="D29" s="60"/>
      <c r="E29" s="60"/>
      <c r="F29" s="60"/>
      <c r="G29" s="60"/>
      <c r="H29" s="60"/>
      <c r="I29" s="60"/>
      <c r="J29" s="60"/>
    </row>
    <row r="30" spans="1:10">
      <c r="A30" s="60"/>
      <c r="B30" s="60"/>
      <c r="C30" s="60"/>
      <c r="D30" s="60"/>
      <c r="E30" s="60"/>
      <c r="F30" s="60"/>
      <c r="G30" s="60"/>
      <c r="H30" s="60"/>
      <c r="I30" s="60"/>
      <c r="J30" s="60"/>
    </row>
    <row r="31" spans="1:10" ht="18.75">
      <c r="A31" s="1109" t="s">
        <v>395</v>
      </c>
      <c r="B31" s="1109"/>
      <c r="C31" s="1109"/>
      <c r="D31" s="1109"/>
      <c r="E31" s="1109"/>
      <c r="F31" s="1109"/>
      <c r="G31" s="1109"/>
      <c r="H31" s="1109"/>
      <c r="I31" s="1109"/>
      <c r="J31" s="60"/>
    </row>
    <row r="32" spans="1:10" ht="15.75">
      <c r="A32" s="1101" t="s">
        <v>396</v>
      </c>
      <c r="B32" s="1101"/>
      <c r="C32" s="1101"/>
      <c r="D32" s="1101"/>
      <c r="E32" s="1101"/>
      <c r="F32" s="1101"/>
      <c r="G32" s="1101"/>
      <c r="H32" s="1101"/>
      <c r="I32" s="1101"/>
      <c r="J32" s="60"/>
    </row>
    <row r="33" spans="1:10" ht="18.75">
      <c r="A33" s="1098" t="s">
        <v>397</v>
      </c>
      <c r="B33" s="1098"/>
      <c r="C33" s="1098"/>
      <c r="D33" s="1098"/>
      <c r="E33" s="1098"/>
      <c r="F33" s="1098"/>
      <c r="G33" s="1098"/>
      <c r="H33" s="1098"/>
      <c r="I33" s="1098"/>
      <c r="J33" s="60"/>
    </row>
    <row r="34" spans="1:10" ht="36" customHeight="1">
      <c r="A34" s="1097" t="s">
        <v>398</v>
      </c>
      <c r="B34" s="1097"/>
      <c r="C34" s="1097"/>
      <c r="D34" s="1097"/>
      <c r="E34" s="1097"/>
      <c r="F34" s="1097"/>
      <c r="G34" s="1097"/>
      <c r="H34" s="1097"/>
      <c r="I34" s="1097"/>
      <c r="J34" s="60"/>
    </row>
    <row r="35" spans="1:10" ht="18.75">
      <c r="A35" s="1098" t="s">
        <v>399</v>
      </c>
      <c r="B35" s="1098"/>
      <c r="C35" s="1098"/>
      <c r="D35" s="1098"/>
      <c r="E35" s="1098"/>
      <c r="F35" s="1098"/>
      <c r="G35" s="1098"/>
      <c r="H35" s="1098"/>
      <c r="I35" s="1098"/>
      <c r="J35" s="60"/>
    </row>
    <row r="36" spans="1:10" ht="15.75">
      <c r="A36" s="1101" t="s">
        <v>400</v>
      </c>
      <c r="B36" s="1101"/>
      <c r="C36" s="1101"/>
      <c r="D36" s="1101"/>
      <c r="E36" s="1101"/>
      <c r="F36" s="1101"/>
      <c r="G36" s="1101"/>
      <c r="H36" s="1101"/>
      <c r="I36" s="1101"/>
      <c r="J36" s="60"/>
    </row>
    <row r="37" spans="1:10" ht="15.75">
      <c r="A37" s="1101">
        <f>'Attach 3(JV)'!B9</f>
        <v>0</v>
      </c>
      <c r="B37" s="1101"/>
      <c r="C37" s="1101"/>
      <c r="D37" s="1101"/>
      <c r="E37" s="1101"/>
      <c r="F37" s="1101"/>
      <c r="G37" s="1101"/>
      <c r="H37" s="1101"/>
      <c r="I37" s="1101"/>
      <c r="J37" s="60"/>
    </row>
    <row r="38" spans="1:10" ht="58.5" customHeight="1">
      <c r="A38" s="1099" t="str">
        <f>" having its Registered Office at " &amp; 'Attach 3(JV)'!B10 &amp; " " &amp;'Attach 3(JV)'!B11 &amp; " " &amp;'Attach 3(JV)'!B12</f>
        <v xml:space="preserve"> having its Registered Office at 0 0 0</v>
      </c>
      <c r="B38" s="1099"/>
      <c r="C38" s="1099"/>
      <c r="D38" s="1099"/>
      <c r="E38" s="1099"/>
      <c r="F38" s="1099"/>
      <c r="G38" s="1099"/>
      <c r="H38" s="1099"/>
      <c r="I38" s="1099"/>
      <c r="J38" s="60"/>
    </row>
    <row r="39" spans="1:10" ht="15.75">
      <c r="A39" s="1101" t="str">
        <f>IF('Names of Bidder'!D6 = "Sole Bidder", " ", " and ")</f>
        <v xml:space="preserve"> </v>
      </c>
      <c r="B39" s="1101"/>
      <c r="C39" s="1101"/>
      <c r="D39" s="1101"/>
      <c r="E39" s="1101"/>
      <c r="F39" s="1101"/>
      <c r="G39" s="1101"/>
      <c r="H39" s="1101"/>
      <c r="I39" s="1101"/>
      <c r="J39" s="60"/>
    </row>
    <row r="40" spans="1:10" ht="17.25" customHeight="1">
      <c r="A40" s="1099" t="str">
        <f>IF('Names of Bidder'!D6= "Sole Bidder", "", IF('Names of Bidder'!D7=1,'Names of Bidder'!D23,IF('Names of Bidder'!D7="2 or More",'Names of Bidder'!D23&amp;" &amp; "&amp;'Names of Bidder'!D28,"")))</f>
        <v/>
      </c>
      <c r="B40" s="1099"/>
      <c r="C40" s="1099"/>
      <c r="D40" s="1099"/>
      <c r="E40" s="1099"/>
      <c r="F40" s="1099"/>
      <c r="G40" s="1099"/>
      <c r="H40" s="1099"/>
      <c r="I40" s="1099"/>
      <c r="J40" s="60"/>
    </row>
    <row r="41" spans="1:10" ht="39" customHeight="1">
      <c r="A41" s="1099"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099"/>
      <c r="C41" s="1099"/>
      <c r="D41" s="1099"/>
      <c r="E41" s="1099"/>
      <c r="F41" s="1099"/>
      <c r="G41" s="1099"/>
      <c r="H41" s="1099"/>
      <c r="I41" s="1099"/>
      <c r="J41" s="60"/>
    </row>
    <row r="42" spans="1:10" ht="15.75">
      <c r="A42" s="1101" t="s">
        <v>401</v>
      </c>
      <c r="B42" s="1101"/>
      <c r="C42" s="1101"/>
      <c r="D42" s="1101"/>
      <c r="E42" s="1101"/>
      <c r="F42" s="1101"/>
      <c r="G42" s="1101"/>
      <c r="H42" s="1101"/>
      <c r="I42" s="1101"/>
      <c r="J42" s="60"/>
    </row>
    <row r="43" spans="1:10" ht="18.75">
      <c r="A43" s="1098" t="s">
        <v>402</v>
      </c>
      <c r="B43" s="1098"/>
      <c r="C43" s="1098"/>
      <c r="D43" s="1098"/>
      <c r="E43" s="1098"/>
      <c r="F43" s="1098"/>
      <c r="G43" s="1098"/>
      <c r="H43" s="1098"/>
      <c r="I43" s="1098"/>
      <c r="J43" s="60"/>
    </row>
    <row r="44" spans="1:10" ht="18.75">
      <c r="A44" s="1098" t="s">
        <v>403</v>
      </c>
      <c r="B44" s="1098"/>
      <c r="C44" s="1098"/>
      <c r="D44" s="1098"/>
      <c r="E44" s="1098"/>
      <c r="F44" s="1098"/>
      <c r="G44" s="1098"/>
      <c r="H44" s="1098"/>
      <c r="I44" s="1098"/>
      <c r="J44" s="60"/>
    </row>
    <row r="45" spans="1:10" ht="102" customHeight="1">
      <c r="A45" s="1100" t="str">
        <f>"POWERGRID intends to award, under laid-down organisational procedures, contract(s) for " &amp; Basic!B1</f>
        <v>POWERGRID intends to award, under laid-down organisational procedures, contract(s) for Supply and installation of 15 passenger Machine Room Less Lift including required civil works at MP Hall of POWERGRID Gurgaon</v>
      </c>
      <c r="B45" s="1100"/>
      <c r="C45" s="1100"/>
      <c r="D45" s="1100"/>
      <c r="E45" s="1100"/>
      <c r="F45" s="1100"/>
      <c r="G45" s="1100"/>
      <c r="H45" s="1100"/>
      <c r="I45" s="1100"/>
      <c r="J45" s="60"/>
    </row>
    <row r="46" spans="1:10" ht="16.5" customHeight="1">
      <c r="A46" s="184"/>
      <c r="B46" s="701"/>
      <c r="C46" s="701"/>
      <c r="D46" s="701"/>
      <c r="E46" s="701"/>
      <c r="F46" s="184"/>
      <c r="G46" s="701"/>
      <c r="H46" s="701"/>
      <c r="I46" s="701"/>
      <c r="J46" s="60"/>
    </row>
    <row r="47" spans="1:10" ht="21" customHeight="1">
      <c r="A47" s="1007" t="s">
        <v>404</v>
      </c>
      <c r="B47" s="1007"/>
      <c r="C47" s="1007"/>
      <c r="D47" s="1007"/>
      <c r="E47" s="1091" t="s">
        <v>404</v>
      </c>
      <c r="F47" s="1091"/>
      <c r="G47" s="1091"/>
      <c r="H47" s="1091"/>
      <c r="I47" s="1091"/>
      <c r="J47" s="60"/>
    </row>
    <row r="48" spans="1:10" ht="32.25" customHeight="1">
      <c r="A48" s="1092" t="s">
        <v>405</v>
      </c>
      <c r="B48" s="1092"/>
      <c r="C48" s="1092"/>
      <c r="D48" s="1092"/>
      <c r="E48" s="1093" t="s">
        <v>406</v>
      </c>
      <c r="F48" s="1093"/>
      <c r="G48" s="1093"/>
      <c r="H48" s="1093"/>
      <c r="I48" s="1093"/>
      <c r="J48" s="60"/>
    </row>
    <row r="49" spans="1:10" ht="18.75" customHeight="1">
      <c r="A49" s="186" t="s">
        <v>383</v>
      </c>
      <c r="B49" s="186"/>
      <c r="C49" s="186"/>
      <c r="D49" s="186"/>
      <c r="E49" s="186"/>
      <c r="F49" s="186"/>
      <c r="G49" s="186"/>
      <c r="H49" s="186"/>
      <c r="I49" s="187" t="s">
        <v>407</v>
      </c>
      <c r="J49" s="60"/>
    </row>
    <row r="50" spans="1:10" ht="115.5" customHeight="1">
      <c r="A50" s="1094" t="str">
        <f>Basic!B1&amp;" and Specification Number " &amp;  Basic!B3 &amp; ". POWERGRID values full compliance with all relevant laws of the land, rules, regulations, economic use of resources, and of fairness/transparency in its relations with its Bidders/ Contractors."</f>
        <v>Supply and installation of 15 passenger Machine Room Less Lift including required civil works at MP Hall of POWERGRID Gurgaon and Specification Number CC/NT/W-MISC/DOM/A15/25/11820   &amp;  5002004750. POWERGRID values full compliance with all relevant laws of the land, rules, regulations, economic use of resources, and of fairness/transparency in its relations with its Bidders/ Contractors.</v>
      </c>
      <c r="B50" s="1094"/>
      <c r="C50" s="1094"/>
      <c r="D50" s="1094"/>
      <c r="E50" s="1094"/>
      <c r="F50" s="1094"/>
      <c r="G50" s="1094"/>
      <c r="H50" s="1094"/>
      <c r="I50" s="1094"/>
    </row>
    <row r="51" spans="1:10" ht="8.1" customHeight="1">
      <c r="A51" s="188"/>
      <c r="B51" s="125"/>
      <c r="C51" s="125"/>
      <c r="D51" s="125"/>
      <c r="E51" s="125"/>
      <c r="F51" s="125"/>
      <c r="G51" s="125"/>
      <c r="H51" s="125"/>
      <c r="I51" s="125"/>
    </row>
    <row r="52" spans="1:10" ht="35.25" customHeight="1">
      <c r="A52" s="1094" t="s">
        <v>408</v>
      </c>
      <c r="B52" s="1094"/>
      <c r="C52" s="1094"/>
      <c r="D52" s="1094"/>
      <c r="E52" s="1094"/>
      <c r="F52" s="1094"/>
      <c r="G52" s="1094"/>
      <c r="H52" s="1094"/>
      <c r="I52" s="1094"/>
    </row>
    <row r="53" spans="1:10" ht="8.1" customHeight="1">
      <c r="A53" s="189"/>
      <c r="B53" s="125"/>
      <c r="C53" s="125"/>
      <c r="D53" s="125"/>
      <c r="E53" s="125"/>
      <c r="F53" s="125"/>
      <c r="G53" s="125"/>
      <c r="H53" s="125"/>
      <c r="I53" s="125"/>
    </row>
    <row r="54" spans="1:10" ht="15.75">
      <c r="A54" s="1095" t="s">
        <v>409</v>
      </c>
      <c r="B54" s="1095"/>
      <c r="C54" s="1095"/>
      <c r="D54" s="1095"/>
      <c r="E54" s="1095"/>
      <c r="F54" s="1095"/>
      <c r="G54" s="1095"/>
      <c r="H54" s="1095"/>
      <c r="I54" s="1095"/>
    </row>
    <row r="55" spans="1:10" ht="8.1" customHeight="1">
      <c r="A55" s="189"/>
      <c r="B55" s="125"/>
      <c r="C55" s="125"/>
      <c r="D55" s="125"/>
      <c r="E55" s="125"/>
      <c r="F55" s="125"/>
      <c r="G55" s="125"/>
      <c r="H55" s="125"/>
      <c r="I55" s="125"/>
    </row>
    <row r="56" spans="1:10" ht="16.5">
      <c r="A56" s="1096" t="s">
        <v>410</v>
      </c>
      <c r="B56" s="1096"/>
      <c r="C56" s="1096"/>
      <c r="D56" s="1096"/>
      <c r="E56" s="1096"/>
      <c r="F56" s="1096"/>
      <c r="G56" s="1096"/>
      <c r="H56" s="1096"/>
      <c r="I56" s="1096"/>
    </row>
    <row r="57" spans="1:10" ht="8.1" customHeight="1">
      <c r="A57" s="190"/>
      <c r="B57" s="125"/>
      <c r="C57" s="125"/>
      <c r="D57" s="125"/>
      <c r="E57" s="125"/>
      <c r="F57" s="125"/>
      <c r="G57" s="125"/>
      <c r="H57" s="125"/>
      <c r="I57" s="125"/>
    </row>
    <row r="58" spans="1:10" ht="37.5" customHeight="1">
      <c r="A58" s="191" t="s">
        <v>411</v>
      </c>
      <c r="B58" s="1007" t="s">
        <v>412</v>
      </c>
      <c r="C58" s="1007"/>
      <c r="D58" s="1007"/>
      <c r="E58" s="1007"/>
      <c r="F58" s="1007"/>
      <c r="G58" s="1007"/>
      <c r="H58" s="1007"/>
      <c r="I58" s="1007"/>
    </row>
    <row r="59" spans="1:10" ht="8.1" customHeight="1">
      <c r="A59" s="189"/>
      <c r="B59" s="125"/>
      <c r="C59" s="125"/>
      <c r="D59" s="125"/>
      <c r="E59" s="125"/>
      <c r="F59" s="125"/>
      <c r="G59" s="125"/>
      <c r="H59" s="125"/>
      <c r="I59" s="125"/>
    </row>
    <row r="60" spans="1:10" ht="67.5" customHeight="1">
      <c r="A60" s="125"/>
      <c r="B60" s="191" t="s">
        <v>78</v>
      </c>
      <c r="C60" s="1007" t="s">
        <v>413</v>
      </c>
      <c r="D60" s="1007"/>
      <c r="E60" s="1007"/>
      <c r="F60" s="1007"/>
      <c r="G60" s="1007"/>
      <c r="H60" s="1007"/>
      <c r="I60" s="1007"/>
    </row>
    <row r="61" spans="1:10" ht="8.1" customHeight="1">
      <c r="A61" s="125"/>
      <c r="B61" s="191"/>
      <c r="C61" s="184"/>
      <c r="D61" s="184"/>
      <c r="E61" s="184"/>
      <c r="F61" s="184"/>
      <c r="G61" s="184"/>
      <c r="H61" s="184"/>
      <c r="I61" s="184"/>
    </row>
    <row r="62" spans="1:10" ht="83.25" customHeight="1">
      <c r="A62" s="125"/>
      <c r="B62" s="191" t="s">
        <v>80</v>
      </c>
      <c r="C62" s="1007" t="s">
        <v>414</v>
      </c>
      <c r="D62" s="1007"/>
      <c r="E62" s="1007"/>
      <c r="F62" s="1007"/>
      <c r="G62" s="1007"/>
      <c r="H62" s="1007"/>
      <c r="I62" s="1007"/>
    </row>
    <row r="63" spans="1:10" ht="8.1" customHeight="1">
      <c r="A63" s="125"/>
      <c r="B63" s="191"/>
      <c r="C63" s="184"/>
      <c r="D63" s="184"/>
      <c r="E63" s="184"/>
      <c r="F63" s="184"/>
      <c r="G63" s="184"/>
      <c r="H63" s="184"/>
      <c r="I63" s="184"/>
    </row>
    <row r="64" spans="1:10" ht="50.25" customHeight="1">
      <c r="A64" s="125"/>
      <c r="B64" s="191" t="s">
        <v>82</v>
      </c>
      <c r="C64" s="1007" t="s">
        <v>415</v>
      </c>
      <c r="D64" s="1007"/>
      <c r="E64" s="1007"/>
      <c r="F64" s="1007"/>
      <c r="G64" s="1007"/>
      <c r="H64" s="1007"/>
      <c r="I64" s="1007"/>
    </row>
    <row r="65" spans="1:10" ht="8.1" customHeight="1">
      <c r="A65" s="125"/>
      <c r="B65" s="191"/>
      <c r="C65" s="184"/>
      <c r="D65" s="184"/>
      <c r="E65" s="184"/>
      <c r="F65" s="184"/>
      <c r="G65" s="184"/>
      <c r="H65" s="184"/>
      <c r="I65" s="184"/>
    </row>
    <row r="66" spans="1:10" ht="69" customHeight="1">
      <c r="A66" s="191" t="s">
        <v>416</v>
      </c>
      <c r="B66" s="1007" t="s">
        <v>417</v>
      </c>
      <c r="C66" s="1007"/>
      <c r="D66" s="1007"/>
      <c r="E66" s="1007"/>
      <c r="F66" s="1007"/>
      <c r="G66" s="1007"/>
      <c r="H66" s="1007"/>
      <c r="I66" s="1007"/>
    </row>
    <row r="67" spans="1:10" ht="8.1" customHeight="1">
      <c r="A67" s="125"/>
      <c r="B67" s="191"/>
      <c r="C67" s="184"/>
      <c r="D67" s="184"/>
      <c r="E67" s="184"/>
      <c r="F67" s="184"/>
      <c r="G67" s="184"/>
      <c r="H67" s="184"/>
      <c r="I67" s="184"/>
    </row>
    <row r="68" spans="1:10" ht="16.5">
      <c r="A68" s="1096" t="s">
        <v>418</v>
      </c>
      <c r="B68" s="1096"/>
      <c r="C68" s="1096"/>
      <c r="D68" s="1096"/>
      <c r="E68" s="1096"/>
      <c r="F68" s="1096"/>
      <c r="G68" s="1096"/>
      <c r="H68" s="1096"/>
      <c r="I68" s="1096"/>
    </row>
    <row r="69" spans="1:10" ht="8.1" customHeight="1">
      <c r="A69" s="125"/>
      <c r="B69" s="191"/>
      <c r="C69" s="184"/>
      <c r="D69" s="184"/>
      <c r="E69" s="184"/>
      <c r="F69" s="184"/>
      <c r="G69" s="184"/>
      <c r="H69" s="184"/>
      <c r="I69" s="184"/>
    </row>
    <row r="70" spans="1:10" ht="49.5" customHeight="1">
      <c r="A70" s="191" t="s">
        <v>411</v>
      </c>
      <c r="B70" s="1007" t="s">
        <v>419</v>
      </c>
      <c r="C70" s="1007"/>
      <c r="D70" s="1007"/>
      <c r="E70" s="1007"/>
      <c r="F70" s="1007"/>
      <c r="G70" s="1007"/>
      <c r="H70" s="1007"/>
      <c r="I70" s="1007"/>
    </row>
    <row r="71" spans="1:10" ht="24" customHeight="1">
      <c r="A71" s="184"/>
      <c r="B71" s="186"/>
      <c r="C71" s="186"/>
      <c r="D71" s="186"/>
      <c r="E71" s="186"/>
      <c r="F71" s="184"/>
      <c r="G71" s="186"/>
      <c r="H71" s="186"/>
      <c r="I71" s="186"/>
      <c r="J71" s="60"/>
    </row>
    <row r="72" spans="1:10" ht="21" customHeight="1">
      <c r="A72" s="1007" t="s">
        <v>404</v>
      </c>
      <c r="B72" s="1007"/>
      <c r="C72" s="1007"/>
      <c r="D72" s="1007"/>
      <c r="E72" s="1091" t="s">
        <v>404</v>
      </c>
      <c r="F72" s="1091"/>
      <c r="G72" s="1091"/>
      <c r="H72" s="1091"/>
      <c r="I72" s="1091"/>
      <c r="J72" s="60"/>
    </row>
    <row r="73" spans="1:10" ht="33" customHeight="1">
      <c r="A73" s="1092" t="s">
        <v>420</v>
      </c>
      <c r="B73" s="1092"/>
      <c r="C73" s="1092"/>
      <c r="D73" s="1092"/>
      <c r="E73" s="1093" t="s">
        <v>406</v>
      </c>
      <c r="F73" s="1093"/>
      <c r="G73" s="1093"/>
      <c r="H73" s="1093"/>
      <c r="I73" s="1093"/>
      <c r="J73" s="60"/>
    </row>
    <row r="74" spans="1:10" ht="15.75">
      <c r="A74" s="186" t="s">
        <v>383</v>
      </c>
      <c r="B74" s="186"/>
      <c r="C74" s="186"/>
      <c r="D74" s="186"/>
      <c r="E74" s="186"/>
      <c r="F74" s="186"/>
      <c r="G74" s="186"/>
      <c r="H74" s="186"/>
      <c r="I74" s="187" t="s">
        <v>421</v>
      </c>
      <c r="J74" s="60"/>
    </row>
    <row r="75" spans="1:10" ht="96.75" customHeight="1">
      <c r="A75" s="125"/>
      <c r="B75" s="191" t="s">
        <v>422</v>
      </c>
      <c r="C75" s="1007" t="s">
        <v>423</v>
      </c>
      <c r="D75" s="1007"/>
      <c r="E75" s="1007"/>
      <c r="F75" s="1007"/>
      <c r="G75" s="1007"/>
      <c r="H75" s="1007"/>
      <c r="I75" s="1007"/>
    </row>
    <row r="76" spans="1:10" ht="9.9499999999999993" customHeight="1">
      <c r="A76" s="125"/>
      <c r="B76" s="103"/>
      <c r="C76" s="189"/>
      <c r="D76" s="189"/>
      <c r="E76" s="189"/>
      <c r="F76" s="189"/>
      <c r="G76" s="189"/>
      <c r="H76" s="189"/>
      <c r="I76" s="189"/>
    </row>
    <row r="77" spans="1:10" ht="99" customHeight="1">
      <c r="A77" s="125"/>
      <c r="B77" s="191" t="s">
        <v>80</v>
      </c>
      <c r="C77" s="1007" t="s">
        <v>424</v>
      </c>
      <c r="D77" s="1007"/>
      <c r="E77" s="1007"/>
      <c r="F77" s="1007"/>
      <c r="G77" s="1007"/>
      <c r="H77" s="1007"/>
      <c r="I77" s="1007"/>
    </row>
    <row r="78" spans="1:10" ht="9.9499999999999993" customHeight="1">
      <c r="A78" s="125"/>
      <c r="B78" s="191"/>
      <c r="C78" s="192"/>
      <c r="D78" s="192"/>
      <c r="E78" s="192"/>
      <c r="F78" s="192"/>
      <c r="G78" s="192"/>
      <c r="H78" s="192"/>
      <c r="I78" s="192"/>
    </row>
    <row r="79" spans="1:10" ht="53.25" customHeight="1">
      <c r="A79" s="125"/>
      <c r="B79" s="191" t="s">
        <v>82</v>
      </c>
      <c r="C79" s="1007" t="s">
        <v>425</v>
      </c>
      <c r="D79" s="1007"/>
      <c r="E79" s="1007"/>
      <c r="F79" s="1007"/>
      <c r="G79" s="1007"/>
      <c r="H79" s="1007"/>
      <c r="I79" s="1007"/>
    </row>
    <row r="80" spans="1:10" ht="9.9499999999999993" customHeight="1">
      <c r="A80" s="125"/>
      <c r="B80" s="191"/>
      <c r="C80" s="192"/>
      <c r="D80" s="192"/>
      <c r="E80" s="192"/>
      <c r="F80" s="192"/>
      <c r="G80" s="192"/>
      <c r="H80" s="192"/>
      <c r="I80" s="192"/>
    </row>
    <row r="81" spans="1:10" ht="9.9499999999999993" customHeight="1">
      <c r="A81" s="125"/>
      <c r="B81" s="191"/>
      <c r="C81" s="192"/>
      <c r="D81" s="192"/>
      <c r="E81" s="192"/>
      <c r="F81" s="192"/>
      <c r="G81" s="192"/>
      <c r="H81" s="192"/>
      <c r="I81" s="192"/>
    </row>
    <row r="82" spans="1:10" ht="85.5" customHeight="1">
      <c r="A82" s="125"/>
      <c r="B82" s="191" t="s">
        <v>426</v>
      </c>
      <c r="C82" s="1007" t="s">
        <v>427</v>
      </c>
      <c r="D82" s="1007"/>
      <c r="E82" s="1007"/>
      <c r="F82" s="1007"/>
      <c r="G82" s="1007"/>
      <c r="H82" s="1007"/>
      <c r="I82" s="1007"/>
    </row>
    <row r="83" spans="1:10" ht="9.9499999999999993" customHeight="1">
      <c r="A83" s="125"/>
      <c r="B83" s="191"/>
      <c r="C83" s="192"/>
      <c r="D83" s="192"/>
      <c r="E83" s="192"/>
      <c r="F83" s="192"/>
      <c r="G83" s="192"/>
      <c r="H83" s="192"/>
      <c r="I83" s="192"/>
    </row>
    <row r="84" spans="1:10" ht="66" customHeight="1">
      <c r="A84" s="125"/>
      <c r="B84" s="191" t="s">
        <v>428</v>
      </c>
      <c r="C84" s="1007" t="s">
        <v>429</v>
      </c>
      <c r="D84" s="1007"/>
      <c r="E84" s="1007"/>
      <c r="F84" s="1007"/>
      <c r="G84" s="1007"/>
      <c r="H84" s="1007"/>
      <c r="I84" s="1007"/>
    </row>
    <row r="85" spans="1:10" ht="9.9499999999999993" customHeight="1">
      <c r="A85" s="125"/>
      <c r="B85" s="191"/>
      <c r="C85" s="192"/>
      <c r="D85" s="192"/>
      <c r="E85" s="192"/>
      <c r="F85" s="192"/>
      <c r="G85" s="192"/>
      <c r="H85" s="192"/>
      <c r="I85" s="192"/>
    </row>
    <row r="86" spans="1:10" ht="63.75" customHeight="1">
      <c r="A86" s="125"/>
      <c r="B86" s="191" t="s">
        <v>430</v>
      </c>
      <c r="C86" s="1007" t="s">
        <v>431</v>
      </c>
      <c r="D86" s="1007"/>
      <c r="E86" s="1007"/>
      <c r="F86" s="1007"/>
      <c r="G86" s="1007"/>
      <c r="H86" s="1007"/>
      <c r="I86" s="1007"/>
    </row>
    <row r="87" spans="1:10" ht="8.1" customHeight="1">
      <c r="A87" s="125"/>
      <c r="B87" s="192"/>
      <c r="C87" s="192"/>
      <c r="D87" s="192"/>
      <c r="E87" s="192"/>
      <c r="F87" s="192"/>
      <c r="G87" s="192"/>
      <c r="H87" s="192"/>
      <c r="I87" s="192"/>
    </row>
    <row r="88" spans="1:10" ht="51" customHeight="1">
      <c r="A88" s="125"/>
      <c r="B88" s="191" t="s">
        <v>432</v>
      </c>
      <c r="C88" s="1007" t="s">
        <v>433</v>
      </c>
      <c r="D88" s="1007"/>
      <c r="E88" s="1007"/>
      <c r="F88" s="1007"/>
      <c r="G88" s="1007"/>
      <c r="H88" s="1007"/>
      <c r="I88" s="1007"/>
    </row>
    <row r="89" spans="1:10" ht="8.1" customHeight="1">
      <c r="A89" s="125"/>
      <c r="B89" s="192"/>
      <c r="C89" s="192"/>
      <c r="D89" s="192"/>
      <c r="E89" s="192"/>
      <c r="F89" s="192"/>
      <c r="G89" s="192"/>
      <c r="H89" s="192"/>
      <c r="I89" s="192"/>
    </row>
    <row r="90" spans="1:10" ht="37.5" customHeight="1">
      <c r="A90" s="191" t="s">
        <v>416</v>
      </c>
      <c r="B90" s="1007" t="s">
        <v>434</v>
      </c>
      <c r="C90" s="1007"/>
      <c r="D90" s="1007"/>
      <c r="E90" s="1007"/>
      <c r="F90" s="1007"/>
      <c r="G90" s="1007"/>
      <c r="H90" s="1007"/>
      <c r="I90" s="1007"/>
    </row>
    <row r="91" spans="1:10" ht="39.75" customHeight="1">
      <c r="A91" s="184"/>
      <c r="B91" s="186"/>
      <c r="C91" s="186"/>
      <c r="D91" s="186"/>
      <c r="E91" s="186"/>
      <c r="F91" s="184"/>
      <c r="G91" s="186"/>
      <c r="H91" s="186"/>
      <c r="I91" s="186"/>
      <c r="J91" s="60"/>
    </row>
    <row r="92" spans="1:10" ht="21" customHeight="1">
      <c r="A92" s="1007" t="s">
        <v>404</v>
      </c>
      <c r="B92" s="1007"/>
      <c r="C92" s="1007"/>
      <c r="D92" s="1007"/>
      <c r="E92" s="1091" t="s">
        <v>404</v>
      </c>
      <c r="F92" s="1091"/>
      <c r="G92" s="1091"/>
      <c r="H92" s="1091"/>
      <c r="I92" s="1091"/>
      <c r="J92" s="60"/>
    </row>
    <row r="93" spans="1:10" ht="33" customHeight="1">
      <c r="A93" s="1092" t="s">
        <v>420</v>
      </c>
      <c r="B93" s="1092"/>
      <c r="C93" s="1092"/>
      <c r="D93" s="1092"/>
      <c r="E93" s="1093" t="s">
        <v>406</v>
      </c>
      <c r="F93" s="1093"/>
      <c r="G93" s="1093"/>
      <c r="H93" s="1093"/>
      <c r="I93" s="1093"/>
      <c r="J93" s="60"/>
    </row>
    <row r="94" spans="1:10" ht="15.75">
      <c r="A94" s="186" t="s">
        <v>383</v>
      </c>
      <c r="B94" s="186"/>
      <c r="C94" s="186"/>
      <c r="D94" s="186"/>
      <c r="E94" s="186"/>
      <c r="F94" s="186"/>
      <c r="G94" s="186"/>
      <c r="H94" s="186"/>
      <c r="I94" s="187" t="s">
        <v>435</v>
      </c>
      <c r="J94" s="60"/>
    </row>
    <row r="95" spans="1:10" ht="15.75">
      <c r="A95" s="186"/>
      <c r="B95" s="186"/>
      <c r="C95" s="186"/>
      <c r="D95" s="186"/>
      <c r="E95" s="186"/>
      <c r="F95" s="186"/>
      <c r="G95" s="186"/>
      <c r="H95" s="186"/>
      <c r="I95" s="187"/>
      <c r="J95" s="60"/>
    </row>
    <row r="96" spans="1:10" ht="16.5">
      <c r="A96" s="1096" t="s">
        <v>436</v>
      </c>
      <c r="B96" s="1096"/>
      <c r="C96" s="1096"/>
      <c r="D96" s="1096"/>
      <c r="E96" s="1096"/>
      <c r="F96" s="1096"/>
      <c r="G96" s="1096"/>
      <c r="H96" s="1096"/>
      <c r="I96" s="1096"/>
    </row>
    <row r="97" spans="1:9" ht="10.5" customHeight="1">
      <c r="A97" s="125"/>
      <c r="B97" s="192"/>
      <c r="C97" s="192"/>
      <c r="D97" s="192"/>
      <c r="E97" s="192"/>
      <c r="F97" s="192"/>
      <c r="G97" s="192"/>
      <c r="H97" s="192"/>
      <c r="I97" s="192"/>
    </row>
    <row r="98" spans="1:9" ht="80.25" customHeight="1">
      <c r="A98" s="191" t="s">
        <v>411</v>
      </c>
      <c r="B98" s="1007" t="s">
        <v>437</v>
      </c>
      <c r="C98" s="1007"/>
      <c r="D98" s="1007"/>
      <c r="E98" s="1007"/>
      <c r="F98" s="1007"/>
      <c r="G98" s="1007"/>
      <c r="H98" s="1007"/>
      <c r="I98" s="1007"/>
    </row>
    <row r="99" spans="1:9" ht="8.1" customHeight="1">
      <c r="A99" s="125"/>
      <c r="B99" s="192"/>
      <c r="C99" s="192"/>
      <c r="D99" s="192"/>
      <c r="E99" s="192"/>
      <c r="F99" s="192"/>
      <c r="G99" s="192"/>
      <c r="H99" s="192"/>
      <c r="I99" s="192"/>
    </row>
    <row r="100" spans="1:9" ht="141.75" customHeight="1">
      <c r="A100" s="191" t="s">
        <v>416</v>
      </c>
      <c r="B100" s="1007" t="s">
        <v>438</v>
      </c>
      <c r="C100" s="1007"/>
      <c r="D100" s="1007"/>
      <c r="E100" s="1007"/>
      <c r="F100" s="1007"/>
      <c r="G100" s="1007"/>
      <c r="H100" s="1007"/>
      <c r="I100" s="1007"/>
    </row>
    <row r="101" spans="1:9" ht="8.1" customHeight="1">
      <c r="A101" s="125"/>
      <c r="B101" s="192"/>
      <c r="C101" s="192"/>
      <c r="D101" s="192"/>
      <c r="E101" s="192"/>
      <c r="F101" s="192"/>
      <c r="G101" s="192"/>
      <c r="H101" s="192"/>
      <c r="I101" s="192"/>
    </row>
    <row r="102" spans="1:9" ht="51.75" customHeight="1">
      <c r="A102" s="191" t="s">
        <v>439</v>
      </c>
      <c r="B102" s="1007" t="s">
        <v>440</v>
      </c>
      <c r="C102" s="1007"/>
      <c r="D102" s="1007"/>
      <c r="E102" s="1007"/>
      <c r="F102" s="1007"/>
      <c r="G102" s="1007"/>
      <c r="H102" s="1007"/>
      <c r="I102" s="1007"/>
    </row>
    <row r="103" spans="1:9" ht="15" customHeight="1">
      <c r="A103" s="189"/>
      <c r="B103" s="125"/>
      <c r="C103" s="125"/>
      <c r="D103" s="125"/>
      <c r="E103" s="125"/>
      <c r="F103" s="125"/>
      <c r="G103" s="125"/>
      <c r="H103" s="125"/>
      <c r="I103" s="125"/>
    </row>
    <row r="104" spans="1:9" ht="16.5">
      <c r="A104" s="1096" t="s">
        <v>441</v>
      </c>
      <c r="B104" s="1096"/>
      <c r="C104" s="1096"/>
      <c r="D104" s="1096"/>
      <c r="E104" s="1096"/>
      <c r="F104" s="1096"/>
      <c r="G104" s="1096"/>
      <c r="H104" s="1096"/>
      <c r="I104" s="1096"/>
    </row>
    <row r="105" spans="1:9" ht="8.1" customHeight="1">
      <c r="A105" s="125"/>
      <c r="B105" s="192"/>
      <c r="C105" s="192"/>
      <c r="D105" s="192"/>
      <c r="E105" s="192"/>
      <c r="F105" s="192"/>
      <c r="G105" s="192"/>
      <c r="H105" s="192"/>
      <c r="I105" s="192"/>
    </row>
    <row r="106" spans="1:9" ht="42.75" customHeight="1">
      <c r="A106" s="191" t="s">
        <v>411</v>
      </c>
      <c r="B106" s="1094" t="s">
        <v>442</v>
      </c>
      <c r="C106" s="1094"/>
      <c r="D106" s="1094"/>
      <c r="E106" s="1094"/>
      <c r="F106" s="1094"/>
      <c r="G106" s="1094"/>
      <c r="H106" s="1094"/>
      <c r="I106" s="1094"/>
    </row>
    <row r="107" spans="1:9" ht="8.1" customHeight="1">
      <c r="A107" s="125"/>
      <c r="B107" s="192"/>
      <c r="C107" s="192"/>
      <c r="D107" s="192"/>
      <c r="E107" s="192"/>
      <c r="F107" s="192"/>
      <c r="G107" s="192"/>
      <c r="H107" s="192"/>
      <c r="I107" s="192"/>
    </row>
    <row r="108" spans="1:9" ht="70.5" customHeight="1">
      <c r="A108" s="191" t="s">
        <v>416</v>
      </c>
      <c r="B108" s="1094" t="s">
        <v>443</v>
      </c>
      <c r="C108" s="1094"/>
      <c r="D108" s="1094"/>
      <c r="E108" s="1094"/>
      <c r="F108" s="1094"/>
      <c r="G108" s="1094"/>
      <c r="H108" s="1094"/>
      <c r="I108" s="1094"/>
    </row>
    <row r="109" spans="1:9" ht="8.1" customHeight="1">
      <c r="A109" s="125"/>
      <c r="B109" s="192"/>
      <c r="C109" s="192"/>
      <c r="D109" s="192"/>
      <c r="E109" s="192"/>
      <c r="F109" s="192"/>
      <c r="G109" s="192"/>
      <c r="H109" s="192"/>
      <c r="I109" s="192"/>
    </row>
    <row r="110" spans="1:9" ht="16.5">
      <c r="A110" s="1096" t="s">
        <v>444</v>
      </c>
      <c r="B110" s="1096"/>
      <c r="C110" s="1096"/>
      <c r="D110" s="1096"/>
      <c r="E110" s="1096"/>
      <c r="F110" s="1096"/>
      <c r="G110" s="1096"/>
      <c r="H110" s="1096"/>
      <c r="I110" s="1096"/>
    </row>
    <row r="111" spans="1:9" ht="15" customHeight="1">
      <c r="A111" s="190"/>
      <c r="B111" s="125"/>
      <c r="C111" s="125"/>
      <c r="D111" s="125"/>
      <c r="E111" s="125"/>
      <c r="F111" s="125"/>
      <c r="G111" s="125"/>
      <c r="H111" s="125"/>
      <c r="I111" s="125"/>
    </row>
    <row r="112" spans="1:9" ht="58.5" customHeight="1">
      <c r="A112" s="191" t="s">
        <v>411</v>
      </c>
      <c r="B112" s="1094" t="s">
        <v>445</v>
      </c>
      <c r="C112" s="1094"/>
      <c r="D112" s="1094"/>
      <c r="E112" s="1094"/>
      <c r="F112" s="1094"/>
      <c r="G112" s="1094"/>
      <c r="H112" s="1094"/>
      <c r="I112" s="1094"/>
    </row>
    <row r="113" spans="1:10" ht="43.5" customHeight="1">
      <c r="A113" s="191"/>
      <c r="B113" s="185"/>
      <c r="C113" s="185"/>
      <c r="D113" s="185"/>
      <c r="E113" s="185"/>
      <c r="F113" s="185"/>
      <c r="G113" s="185"/>
      <c r="H113" s="185"/>
      <c r="I113" s="185"/>
    </row>
    <row r="114" spans="1:10" ht="26.25" customHeight="1">
      <c r="A114" s="125"/>
      <c r="B114" s="125"/>
      <c r="C114" s="125"/>
      <c r="D114" s="125"/>
      <c r="E114" s="125"/>
      <c r="F114" s="125"/>
      <c r="G114" s="125"/>
      <c r="H114" s="125"/>
      <c r="I114" s="125"/>
      <c r="J114" s="60"/>
    </row>
    <row r="115" spans="1:10" ht="21" customHeight="1">
      <c r="A115" s="1007" t="s">
        <v>404</v>
      </c>
      <c r="B115" s="1007"/>
      <c r="C115" s="1007"/>
      <c r="D115" s="1007"/>
      <c r="E115" s="1091" t="s">
        <v>404</v>
      </c>
      <c r="F115" s="1091"/>
      <c r="G115" s="1091"/>
      <c r="H115" s="1091"/>
      <c r="I115" s="1091"/>
      <c r="J115" s="60"/>
    </row>
    <row r="116" spans="1:10" ht="33" customHeight="1">
      <c r="A116" s="1092" t="s">
        <v>420</v>
      </c>
      <c r="B116" s="1092"/>
      <c r="C116" s="1092"/>
      <c r="D116" s="1092"/>
      <c r="E116" s="1093" t="s">
        <v>406</v>
      </c>
      <c r="F116" s="1093"/>
      <c r="G116" s="1093"/>
      <c r="H116" s="1093"/>
      <c r="I116" s="1093"/>
      <c r="J116" s="60"/>
    </row>
    <row r="117" spans="1:10" ht="15.75">
      <c r="A117" s="186" t="s">
        <v>383</v>
      </c>
      <c r="B117" s="186"/>
      <c r="C117" s="186"/>
      <c r="D117" s="186"/>
      <c r="E117" s="186"/>
      <c r="F117" s="186"/>
      <c r="G117" s="186"/>
      <c r="H117" s="186"/>
      <c r="I117" s="187" t="s">
        <v>446</v>
      </c>
      <c r="J117" s="60"/>
    </row>
    <row r="118" spans="1:10" ht="15.95" customHeight="1">
      <c r="A118" s="189"/>
      <c r="B118" s="125"/>
      <c r="C118" s="125"/>
      <c r="D118" s="125"/>
      <c r="E118" s="125"/>
      <c r="F118" s="125"/>
      <c r="G118" s="125"/>
      <c r="H118" s="125"/>
      <c r="I118" s="125"/>
    </row>
    <row r="119" spans="1:10" ht="50.25" customHeight="1">
      <c r="A119" s="191" t="s">
        <v>416</v>
      </c>
      <c r="B119" s="1094" t="s">
        <v>447</v>
      </c>
      <c r="C119" s="1094"/>
      <c r="D119" s="1094"/>
      <c r="E119" s="1094"/>
      <c r="F119" s="1094"/>
      <c r="G119" s="1094"/>
      <c r="H119" s="1094"/>
      <c r="I119" s="1094"/>
    </row>
    <row r="120" spans="1:10" ht="12" customHeight="1">
      <c r="A120" s="189"/>
      <c r="B120" s="125"/>
      <c r="C120" s="125"/>
      <c r="D120" s="125"/>
      <c r="E120" s="125"/>
      <c r="F120" s="125"/>
      <c r="G120" s="125"/>
      <c r="H120" s="125"/>
      <c r="I120" s="125"/>
    </row>
    <row r="121" spans="1:10" ht="16.5">
      <c r="A121" s="1096" t="s">
        <v>448</v>
      </c>
      <c r="B121" s="1096"/>
      <c r="C121" s="1096"/>
      <c r="D121" s="1096"/>
      <c r="E121" s="1096"/>
      <c r="F121" s="1096"/>
      <c r="G121" s="1096"/>
      <c r="H121" s="1096"/>
      <c r="I121" s="1096"/>
    </row>
    <row r="122" spans="1:10" ht="15.95" customHeight="1">
      <c r="A122" s="189"/>
      <c r="B122" s="125"/>
      <c r="C122" s="125"/>
      <c r="D122" s="125"/>
      <c r="E122" s="125"/>
      <c r="F122" s="125"/>
      <c r="G122" s="125"/>
      <c r="H122" s="125"/>
      <c r="I122" s="125"/>
    </row>
    <row r="123" spans="1:10" ht="31.5" customHeight="1">
      <c r="A123" s="191" t="s">
        <v>411</v>
      </c>
      <c r="B123" s="1094" t="s">
        <v>449</v>
      </c>
      <c r="C123" s="1094"/>
      <c r="D123" s="1094"/>
      <c r="E123" s="1094"/>
      <c r="F123" s="1094"/>
      <c r="G123" s="1094"/>
      <c r="H123" s="1094"/>
      <c r="I123" s="1094"/>
    </row>
    <row r="124" spans="1:10" ht="8.1" customHeight="1">
      <c r="A124" s="125"/>
      <c r="B124" s="192"/>
      <c r="C124" s="192"/>
      <c r="D124" s="192"/>
      <c r="E124" s="192"/>
      <c r="F124" s="192"/>
      <c r="G124" s="192"/>
      <c r="H124" s="192"/>
      <c r="I124" s="192"/>
    </row>
    <row r="125" spans="1:10" ht="39" customHeight="1">
      <c r="A125" s="191" t="s">
        <v>416</v>
      </c>
      <c r="B125" s="1094" t="s">
        <v>450</v>
      </c>
      <c r="C125" s="1094"/>
      <c r="D125" s="1094"/>
      <c r="E125" s="1094"/>
      <c r="F125" s="1094"/>
      <c r="G125" s="1094"/>
      <c r="H125" s="1094"/>
      <c r="I125" s="1094"/>
    </row>
    <row r="126" spans="1:10" ht="12" customHeight="1">
      <c r="A126" s="189"/>
      <c r="B126" s="125"/>
      <c r="C126" s="125"/>
      <c r="D126" s="125"/>
      <c r="E126" s="125"/>
      <c r="F126" s="125"/>
      <c r="G126" s="125"/>
      <c r="H126" s="125"/>
      <c r="I126" s="125"/>
    </row>
    <row r="127" spans="1:10" ht="16.5">
      <c r="A127" s="1096" t="s">
        <v>451</v>
      </c>
      <c r="B127" s="1096"/>
      <c r="C127" s="1096"/>
      <c r="D127" s="1096"/>
      <c r="E127" s="1096"/>
      <c r="F127" s="1096"/>
      <c r="G127" s="1096"/>
      <c r="H127" s="1096"/>
      <c r="I127" s="1096"/>
    </row>
    <row r="128" spans="1:10" ht="15.95" customHeight="1">
      <c r="A128" s="189"/>
      <c r="B128" s="125"/>
      <c r="C128" s="125"/>
      <c r="D128" s="125"/>
      <c r="E128" s="125"/>
      <c r="F128" s="125"/>
      <c r="G128" s="125"/>
      <c r="H128" s="125"/>
      <c r="I128" s="125"/>
    </row>
    <row r="129" spans="1:10" ht="75" customHeight="1">
      <c r="A129" s="1094" t="s">
        <v>452</v>
      </c>
      <c r="B129" s="1094"/>
      <c r="C129" s="1094"/>
      <c r="D129" s="1094"/>
      <c r="E129" s="1094"/>
      <c r="F129" s="1094"/>
      <c r="G129" s="1094"/>
      <c r="H129" s="1094"/>
      <c r="I129" s="1094"/>
    </row>
    <row r="130" spans="1:10" ht="12" customHeight="1">
      <c r="A130" s="189"/>
      <c r="B130" s="125"/>
      <c r="C130" s="125"/>
      <c r="D130" s="125"/>
      <c r="E130" s="125"/>
      <c r="F130" s="125"/>
      <c r="G130" s="125"/>
      <c r="H130" s="125"/>
      <c r="I130" s="125"/>
    </row>
    <row r="131" spans="1:10" ht="21.75" customHeight="1">
      <c r="A131" s="1096" t="s">
        <v>453</v>
      </c>
      <c r="B131" s="1096"/>
      <c r="C131" s="1096"/>
      <c r="D131" s="1096"/>
      <c r="E131" s="1096"/>
      <c r="F131" s="1096"/>
      <c r="G131" s="1096"/>
      <c r="H131" s="1096"/>
      <c r="I131" s="1096"/>
    </row>
    <row r="132" spans="1:10" ht="15.95" customHeight="1">
      <c r="A132" s="190"/>
      <c r="B132" s="125"/>
      <c r="C132" s="125"/>
      <c r="D132" s="125"/>
      <c r="E132" s="125"/>
      <c r="F132" s="125"/>
      <c r="G132" s="125"/>
      <c r="H132" s="125"/>
      <c r="I132" s="125"/>
    </row>
    <row r="133" spans="1:10" ht="57.75" customHeight="1">
      <c r="A133" s="191" t="s">
        <v>411</v>
      </c>
      <c r="B133" s="1094" t="s">
        <v>454</v>
      </c>
      <c r="C133" s="1094"/>
      <c r="D133" s="1094"/>
      <c r="E133" s="1094"/>
      <c r="F133" s="1094"/>
      <c r="G133" s="1094"/>
      <c r="H133" s="1094"/>
      <c r="I133" s="1094"/>
    </row>
    <row r="134" spans="1:10" ht="8.1" customHeight="1">
      <c r="A134" s="125"/>
      <c r="B134" s="192"/>
      <c r="C134" s="192"/>
      <c r="D134" s="192"/>
      <c r="E134" s="192"/>
      <c r="F134" s="192"/>
      <c r="G134" s="192"/>
      <c r="H134" s="192"/>
      <c r="I134" s="192"/>
    </row>
    <row r="135" spans="1:10" ht="114" customHeight="1">
      <c r="A135" s="191" t="s">
        <v>416</v>
      </c>
      <c r="B135" s="1094" t="s">
        <v>455</v>
      </c>
      <c r="C135" s="1094"/>
      <c r="D135" s="1094"/>
      <c r="E135" s="1094"/>
      <c r="F135" s="1094"/>
      <c r="G135" s="1094"/>
      <c r="H135" s="1094"/>
      <c r="I135" s="1094"/>
    </row>
    <row r="136" spans="1:10" ht="28.5" customHeight="1">
      <c r="A136" s="191"/>
      <c r="B136" s="185"/>
      <c r="C136" s="185"/>
      <c r="D136" s="185"/>
      <c r="E136" s="185"/>
      <c r="F136" s="185"/>
      <c r="G136" s="185"/>
      <c r="H136" s="185"/>
      <c r="I136" s="185"/>
    </row>
    <row r="137" spans="1:10" ht="24.95" customHeight="1">
      <c r="A137" s="191"/>
      <c r="B137" s="185"/>
      <c r="C137" s="185"/>
      <c r="D137" s="185"/>
      <c r="E137" s="185"/>
      <c r="F137" s="185"/>
      <c r="G137" s="185"/>
      <c r="H137" s="185"/>
      <c r="I137" s="185"/>
    </row>
    <row r="138" spans="1:10" ht="21" customHeight="1">
      <c r="A138" s="1007" t="s">
        <v>404</v>
      </c>
      <c r="B138" s="1007"/>
      <c r="C138" s="1007"/>
      <c r="D138" s="1007"/>
      <c r="E138" s="1091" t="s">
        <v>404</v>
      </c>
      <c r="F138" s="1091"/>
      <c r="G138" s="1091"/>
      <c r="H138" s="1091"/>
      <c r="I138" s="1091"/>
      <c r="J138" s="60"/>
    </row>
    <row r="139" spans="1:10" ht="33" customHeight="1">
      <c r="A139" s="1092" t="s">
        <v>420</v>
      </c>
      <c r="B139" s="1092"/>
      <c r="C139" s="1092"/>
      <c r="D139" s="1092"/>
      <c r="E139" s="1093" t="s">
        <v>406</v>
      </c>
      <c r="F139" s="1093"/>
      <c r="G139" s="1093"/>
      <c r="H139" s="1093"/>
      <c r="I139" s="1093"/>
      <c r="J139" s="60"/>
    </row>
    <row r="140" spans="1:10" ht="15.75">
      <c r="A140" s="186" t="s">
        <v>383</v>
      </c>
      <c r="B140" s="186"/>
      <c r="C140" s="186"/>
      <c r="D140" s="186"/>
      <c r="E140" s="186"/>
      <c r="F140" s="186"/>
      <c r="G140" s="186"/>
      <c r="H140" s="186"/>
      <c r="I140" s="187" t="s">
        <v>456</v>
      </c>
      <c r="J140" s="60"/>
    </row>
    <row r="141" spans="1:10" ht="15.75">
      <c r="A141" s="186"/>
      <c r="B141" s="186"/>
      <c r="C141" s="186"/>
      <c r="D141" s="186"/>
      <c r="E141" s="186"/>
      <c r="F141" s="186"/>
      <c r="G141" s="186"/>
      <c r="H141" s="186"/>
      <c r="I141" s="187"/>
      <c r="J141" s="60"/>
    </row>
    <row r="142" spans="1:10" ht="8.25" customHeight="1">
      <c r="A142" s="186"/>
      <c r="B142" s="186"/>
      <c r="C142" s="186"/>
      <c r="D142" s="186"/>
      <c r="E142" s="186"/>
      <c r="F142" s="186"/>
      <c r="G142" s="186"/>
      <c r="H142" s="186"/>
      <c r="I142" s="187"/>
      <c r="J142" s="60"/>
    </row>
    <row r="143" spans="1:10" ht="54" customHeight="1">
      <c r="A143" s="191" t="s">
        <v>439</v>
      </c>
      <c r="B143" s="1094" t="s">
        <v>457</v>
      </c>
      <c r="C143" s="1094"/>
      <c r="D143" s="1094"/>
      <c r="E143" s="1094"/>
      <c r="F143" s="1094"/>
      <c r="G143" s="1094"/>
      <c r="H143" s="1094"/>
      <c r="I143" s="1094"/>
    </row>
    <row r="144" spans="1:10" ht="12" customHeight="1">
      <c r="A144" s="191"/>
      <c r="B144" s="1094"/>
      <c r="C144" s="1094"/>
      <c r="D144" s="1094"/>
      <c r="E144" s="1094"/>
      <c r="F144" s="1094"/>
      <c r="G144" s="1094"/>
      <c r="H144" s="1094"/>
      <c r="I144" s="1094"/>
    </row>
    <row r="145" spans="1:10" ht="124.5" customHeight="1">
      <c r="A145" s="191" t="s">
        <v>458</v>
      </c>
      <c r="B145" s="1094" t="s">
        <v>459</v>
      </c>
      <c r="C145" s="1094"/>
      <c r="D145" s="1094"/>
      <c r="E145" s="1094"/>
      <c r="F145" s="1094"/>
      <c r="G145" s="1094"/>
      <c r="H145" s="1094"/>
      <c r="I145" s="1094"/>
    </row>
    <row r="146" spans="1:10" ht="12" customHeight="1">
      <c r="A146" s="191"/>
      <c r="B146" s="1094"/>
      <c r="C146" s="1094"/>
      <c r="D146" s="1094"/>
      <c r="E146" s="1094"/>
      <c r="F146" s="1094"/>
      <c r="G146" s="1094"/>
      <c r="H146" s="1094"/>
      <c r="I146" s="1094"/>
    </row>
    <row r="147" spans="1:10" ht="98.25" customHeight="1">
      <c r="A147" s="191" t="s">
        <v>460</v>
      </c>
      <c r="B147" s="1094" t="s">
        <v>461</v>
      </c>
      <c r="C147" s="1094"/>
      <c r="D147" s="1094"/>
      <c r="E147" s="1094"/>
      <c r="F147" s="1094"/>
      <c r="G147" s="1094"/>
      <c r="H147" s="1094"/>
      <c r="I147" s="1094"/>
    </row>
    <row r="148" spans="1:10" ht="12" customHeight="1">
      <c r="A148" s="191"/>
      <c r="B148" s="1094"/>
      <c r="C148" s="1094"/>
      <c r="D148" s="1094"/>
      <c r="E148" s="1094"/>
      <c r="F148" s="1094"/>
      <c r="G148" s="1094"/>
      <c r="H148" s="1094"/>
      <c r="I148" s="1094"/>
    </row>
    <row r="149" spans="1:10" ht="136.5" customHeight="1">
      <c r="A149" s="191" t="s">
        <v>462</v>
      </c>
      <c r="B149" s="1094" t="s">
        <v>463</v>
      </c>
      <c r="C149" s="1094"/>
      <c r="D149" s="1094"/>
      <c r="E149" s="1094"/>
      <c r="F149" s="1094"/>
      <c r="G149" s="1094"/>
      <c r="H149" s="1094"/>
      <c r="I149" s="1094"/>
    </row>
    <row r="150" spans="1:10" ht="12" customHeight="1">
      <c r="A150" s="191"/>
      <c r="B150" s="1094"/>
      <c r="C150" s="1094"/>
      <c r="D150" s="1094"/>
      <c r="E150" s="1094"/>
      <c r="F150" s="1094"/>
      <c r="G150" s="1094"/>
      <c r="H150" s="1094"/>
      <c r="I150" s="1094"/>
    </row>
    <row r="151" spans="1:10" ht="70.5" customHeight="1">
      <c r="A151" s="191" t="s">
        <v>464</v>
      </c>
      <c r="B151" s="1094" t="s">
        <v>465</v>
      </c>
      <c r="C151" s="1094"/>
      <c r="D151" s="1094"/>
      <c r="E151" s="1094"/>
      <c r="F151" s="1094"/>
      <c r="G151" s="1094"/>
      <c r="H151" s="1094"/>
      <c r="I151" s="1094"/>
    </row>
    <row r="152" spans="1:10" ht="12" customHeight="1">
      <c r="A152" s="191"/>
      <c r="B152" s="1094"/>
      <c r="C152" s="1094"/>
      <c r="D152" s="1094"/>
      <c r="E152" s="1094"/>
      <c r="F152" s="1094"/>
      <c r="G152" s="1094"/>
      <c r="H152" s="1094"/>
      <c r="I152" s="1094"/>
    </row>
    <row r="153" spans="1:10" ht="88.5" customHeight="1">
      <c r="A153" s="191" t="s">
        <v>466</v>
      </c>
      <c r="B153" s="1094" t="s">
        <v>467</v>
      </c>
      <c r="C153" s="1094"/>
      <c r="D153" s="1094"/>
      <c r="E153" s="1094"/>
      <c r="F153" s="1094"/>
      <c r="G153" s="1094"/>
      <c r="H153" s="1094"/>
      <c r="I153" s="1094"/>
    </row>
    <row r="154" spans="1:10" ht="51" customHeight="1">
      <c r="A154" s="191"/>
      <c r="B154" s="185"/>
      <c r="C154" s="185"/>
      <c r="D154" s="185"/>
      <c r="E154" s="185"/>
      <c r="F154" s="185"/>
      <c r="G154" s="185"/>
      <c r="H154" s="185"/>
      <c r="I154" s="185"/>
    </row>
    <row r="155" spans="1:10" ht="24.95" customHeight="1">
      <c r="A155" s="191"/>
      <c r="B155" s="185"/>
      <c r="C155" s="185"/>
      <c r="D155" s="185"/>
      <c r="E155" s="185"/>
      <c r="F155" s="185"/>
      <c r="G155" s="185"/>
      <c r="H155" s="185"/>
      <c r="I155" s="185"/>
    </row>
    <row r="156" spans="1:10" ht="21" customHeight="1">
      <c r="A156" s="1007" t="s">
        <v>404</v>
      </c>
      <c r="B156" s="1007"/>
      <c r="C156" s="1007"/>
      <c r="D156" s="1007"/>
      <c r="E156" s="1091" t="s">
        <v>404</v>
      </c>
      <c r="F156" s="1091"/>
      <c r="G156" s="1091"/>
      <c r="H156" s="1091"/>
      <c r="I156" s="1091"/>
      <c r="J156" s="60"/>
    </row>
    <row r="157" spans="1:10" ht="33" customHeight="1">
      <c r="A157" s="1092" t="s">
        <v>420</v>
      </c>
      <c r="B157" s="1092"/>
      <c r="C157" s="1092"/>
      <c r="D157" s="1092"/>
      <c r="E157" s="1093" t="s">
        <v>406</v>
      </c>
      <c r="F157" s="1093"/>
      <c r="G157" s="1093"/>
      <c r="H157" s="1093"/>
      <c r="I157" s="1093"/>
      <c r="J157" s="60"/>
    </row>
    <row r="158" spans="1:10" ht="15.75">
      <c r="A158" s="186" t="s">
        <v>383</v>
      </c>
      <c r="B158" s="186"/>
      <c r="C158" s="186"/>
      <c r="D158" s="186"/>
      <c r="E158" s="186"/>
      <c r="F158" s="186"/>
      <c r="G158" s="186"/>
      <c r="H158" s="186"/>
      <c r="I158" s="187" t="s">
        <v>468</v>
      </c>
      <c r="J158" s="60"/>
    </row>
    <row r="159" spans="1:10" ht="15.75">
      <c r="A159" s="186"/>
      <c r="B159" s="186"/>
      <c r="C159" s="186"/>
      <c r="D159" s="186"/>
      <c r="E159" s="186"/>
      <c r="F159" s="186"/>
      <c r="G159" s="186"/>
      <c r="H159" s="186"/>
      <c r="I159" s="187"/>
      <c r="J159" s="60"/>
    </row>
    <row r="160" spans="1:10" ht="58.5" customHeight="1">
      <c r="A160" s="191" t="s">
        <v>469</v>
      </c>
      <c r="B160" s="1094" t="s">
        <v>470</v>
      </c>
      <c r="C160" s="1094"/>
      <c r="D160" s="1094"/>
      <c r="E160" s="1094"/>
      <c r="F160" s="1094"/>
      <c r="G160" s="1094"/>
      <c r="H160" s="1094"/>
      <c r="I160" s="1094"/>
    </row>
    <row r="161" spans="1:9" ht="8.1" customHeight="1">
      <c r="A161" s="191"/>
      <c r="B161" s="125"/>
      <c r="C161" s="125"/>
      <c r="D161" s="125"/>
      <c r="E161" s="125"/>
      <c r="F161" s="125"/>
      <c r="G161" s="125"/>
      <c r="H161" s="125"/>
      <c r="I161" s="125"/>
    </row>
    <row r="162" spans="1:9" ht="16.5" customHeight="1">
      <c r="A162" s="191" t="s">
        <v>471</v>
      </c>
      <c r="B162" s="1094" t="s">
        <v>472</v>
      </c>
      <c r="C162" s="1094"/>
      <c r="D162" s="1094"/>
      <c r="E162" s="1094"/>
      <c r="F162" s="1094"/>
      <c r="G162" s="1094"/>
      <c r="H162" s="1094"/>
      <c r="I162" s="1094"/>
    </row>
    <row r="163" spans="1:9" ht="8.1" customHeight="1">
      <c r="A163" s="191"/>
      <c r="B163" s="125"/>
      <c r="C163" s="125"/>
      <c r="D163" s="125"/>
      <c r="E163" s="125"/>
      <c r="F163" s="125"/>
      <c r="G163" s="125"/>
      <c r="H163" s="125"/>
      <c r="I163" s="125"/>
    </row>
    <row r="164" spans="1:9" ht="8.1" customHeight="1">
      <c r="A164" s="191"/>
      <c r="B164" s="125"/>
      <c r="C164" s="125"/>
      <c r="D164" s="125"/>
      <c r="E164" s="125"/>
      <c r="F164" s="125"/>
      <c r="G164" s="125"/>
      <c r="H164" s="125"/>
      <c r="I164" s="125"/>
    </row>
    <row r="165" spans="1:9" ht="68.25" customHeight="1">
      <c r="A165" s="191" t="s">
        <v>473</v>
      </c>
      <c r="B165" s="1110" t="s">
        <v>474</v>
      </c>
      <c r="C165" s="1110"/>
      <c r="D165" s="1110"/>
      <c r="E165" s="1110"/>
      <c r="F165" s="1110"/>
      <c r="G165" s="1110"/>
      <c r="H165" s="1110"/>
      <c r="I165" s="1110"/>
    </row>
    <row r="166" spans="1:9" ht="8.1" customHeight="1">
      <c r="A166" s="189"/>
      <c r="B166" s="125"/>
      <c r="C166" s="125"/>
      <c r="D166" s="125"/>
      <c r="E166" s="125"/>
      <c r="F166" s="125"/>
      <c r="G166" s="125"/>
      <c r="H166" s="125"/>
      <c r="I166" s="125"/>
    </row>
    <row r="167" spans="1:9" ht="16.5">
      <c r="A167" s="1096" t="s">
        <v>475</v>
      </c>
      <c r="B167" s="1096"/>
      <c r="C167" s="1096"/>
      <c r="D167" s="1096"/>
      <c r="E167" s="1096"/>
      <c r="F167" s="1096"/>
      <c r="G167" s="1096"/>
      <c r="H167" s="1096"/>
      <c r="I167" s="1096"/>
    </row>
    <row r="168" spans="1:9" ht="8.1" customHeight="1">
      <c r="A168" s="189"/>
      <c r="B168" s="125"/>
      <c r="C168" s="125"/>
      <c r="D168" s="125"/>
      <c r="E168" s="125"/>
      <c r="F168" s="125"/>
      <c r="G168" s="125"/>
      <c r="H168" s="125"/>
      <c r="I168" s="125"/>
    </row>
    <row r="169" spans="1:9" ht="54.75" customHeight="1">
      <c r="A169" s="1094" t="s">
        <v>476</v>
      </c>
      <c r="B169" s="1094"/>
      <c r="C169" s="1094"/>
      <c r="D169" s="1094"/>
      <c r="E169" s="1094"/>
      <c r="F169" s="1094"/>
      <c r="G169" s="1094"/>
      <c r="H169" s="1094"/>
      <c r="I169" s="1094"/>
    </row>
    <row r="170" spans="1:9" ht="8.1" customHeight="1">
      <c r="A170" s="190"/>
      <c r="B170" s="125"/>
      <c r="C170" s="125"/>
      <c r="D170" s="125"/>
      <c r="E170" s="125"/>
      <c r="F170" s="125"/>
      <c r="G170" s="125"/>
      <c r="H170" s="125"/>
      <c r="I170" s="125"/>
    </row>
    <row r="171" spans="1:9" ht="16.5">
      <c r="A171" s="1096" t="s">
        <v>477</v>
      </c>
      <c r="B171" s="1096"/>
      <c r="C171" s="1096"/>
      <c r="D171" s="1096"/>
      <c r="E171" s="1096"/>
      <c r="F171" s="1096"/>
      <c r="G171" s="1096"/>
      <c r="H171" s="1096"/>
      <c r="I171" s="1096"/>
    </row>
    <row r="172" spans="1:9" ht="8.1" customHeight="1">
      <c r="A172" s="189"/>
      <c r="B172" s="125"/>
      <c r="C172" s="125"/>
      <c r="D172" s="125"/>
      <c r="E172" s="125"/>
      <c r="F172" s="125"/>
      <c r="G172" s="125"/>
      <c r="H172" s="125"/>
      <c r="I172" s="125"/>
    </row>
    <row r="173" spans="1:9" ht="63.75" customHeight="1">
      <c r="A173" s="191" t="s">
        <v>411</v>
      </c>
      <c r="B173" s="1094" t="s">
        <v>478</v>
      </c>
      <c r="C173" s="1094"/>
      <c r="D173" s="1094"/>
      <c r="E173" s="1094"/>
      <c r="F173" s="1094"/>
      <c r="G173" s="1094"/>
      <c r="H173" s="1094"/>
      <c r="I173" s="1094"/>
    </row>
    <row r="174" spans="1:9" ht="8.1" customHeight="1">
      <c r="A174" s="103"/>
      <c r="B174" s="125"/>
      <c r="C174" s="125"/>
      <c r="D174" s="125"/>
      <c r="E174" s="125"/>
      <c r="F174" s="125"/>
      <c r="G174" s="125"/>
      <c r="H174" s="125"/>
      <c r="I174" s="125"/>
    </row>
    <row r="175" spans="1:9" ht="36" customHeight="1">
      <c r="A175" s="191" t="s">
        <v>416</v>
      </c>
      <c r="B175" s="1094" t="s">
        <v>479</v>
      </c>
      <c r="C175" s="1094"/>
      <c r="D175" s="1094"/>
      <c r="E175" s="1094"/>
      <c r="F175" s="1094"/>
      <c r="G175" s="1094"/>
      <c r="H175" s="1094"/>
      <c r="I175" s="1094"/>
    </row>
    <row r="176" spans="1:9" ht="8.1" customHeight="1">
      <c r="A176" s="103"/>
      <c r="B176" s="125"/>
      <c r="C176" s="125"/>
      <c r="D176" s="125"/>
      <c r="E176" s="125"/>
      <c r="F176" s="125"/>
      <c r="G176" s="125"/>
      <c r="H176" s="125"/>
      <c r="I176" s="125"/>
    </row>
    <row r="177" spans="1:10" ht="52.5" customHeight="1">
      <c r="A177" s="191" t="s">
        <v>439</v>
      </c>
      <c r="B177" s="1094" t="s">
        <v>480</v>
      </c>
      <c r="C177" s="1094"/>
      <c r="D177" s="1094"/>
      <c r="E177" s="1094"/>
      <c r="F177" s="1094"/>
      <c r="G177" s="1094"/>
      <c r="H177" s="1094"/>
      <c r="I177" s="1094"/>
    </row>
    <row r="178" spans="1:10" ht="8.1" customHeight="1">
      <c r="A178" s="191"/>
      <c r="B178" s="125"/>
      <c r="C178" s="125"/>
      <c r="D178" s="125"/>
      <c r="E178" s="125"/>
      <c r="F178" s="125"/>
      <c r="G178" s="125"/>
      <c r="H178" s="125"/>
      <c r="I178" s="125"/>
    </row>
    <row r="179" spans="1:10" ht="49.5" customHeight="1">
      <c r="A179" s="191" t="s">
        <v>458</v>
      </c>
      <c r="B179" s="1094" t="s">
        <v>481</v>
      </c>
      <c r="C179" s="1094"/>
      <c r="D179" s="1094"/>
      <c r="E179" s="1094"/>
      <c r="F179" s="1094"/>
      <c r="G179" s="1094"/>
      <c r="H179" s="1094"/>
      <c r="I179" s="1094"/>
    </row>
    <row r="180" spans="1:10" ht="8.1" customHeight="1">
      <c r="A180" s="191"/>
      <c r="B180" s="125"/>
      <c r="C180" s="125"/>
      <c r="D180" s="125"/>
      <c r="E180" s="125"/>
      <c r="F180" s="125"/>
      <c r="G180" s="125"/>
      <c r="H180" s="125"/>
      <c r="I180" s="125"/>
    </row>
    <row r="181" spans="1:10" ht="24.75" customHeight="1">
      <c r="A181" s="191" t="s">
        <v>460</v>
      </c>
      <c r="B181" s="1113" t="s">
        <v>482</v>
      </c>
      <c r="C181" s="1113"/>
      <c r="D181" s="1113"/>
      <c r="E181" s="1113"/>
      <c r="F181" s="1113"/>
      <c r="G181" s="1113"/>
      <c r="H181" s="1113"/>
      <c r="I181" s="1113"/>
    </row>
    <row r="182" spans="1:10" ht="8.1" customHeight="1">
      <c r="A182" s="191"/>
      <c r="B182" s="125"/>
      <c r="C182" s="125"/>
      <c r="D182" s="125"/>
      <c r="E182" s="125"/>
      <c r="F182" s="125"/>
      <c r="G182" s="125"/>
      <c r="H182" s="125"/>
      <c r="I182" s="125"/>
    </row>
    <row r="183" spans="1:10" ht="88.5" customHeight="1">
      <c r="A183" s="191" t="s">
        <v>462</v>
      </c>
      <c r="B183" s="1094" t="s">
        <v>483</v>
      </c>
      <c r="C183" s="1094"/>
      <c r="D183" s="1094"/>
      <c r="E183" s="1094"/>
      <c r="F183" s="1094"/>
      <c r="G183" s="1094"/>
      <c r="H183" s="1094"/>
      <c r="I183" s="1094"/>
    </row>
    <row r="184" spans="1:10" ht="8.1" customHeight="1">
      <c r="A184" s="191"/>
      <c r="B184" s="125"/>
      <c r="C184" s="125"/>
      <c r="D184" s="125"/>
      <c r="E184" s="125"/>
      <c r="F184" s="125"/>
      <c r="G184" s="125"/>
      <c r="H184" s="125"/>
      <c r="I184" s="125"/>
    </row>
    <row r="185" spans="1:10" ht="72" customHeight="1">
      <c r="A185" s="191" t="s">
        <v>484</v>
      </c>
      <c r="B185" s="1094" t="s">
        <v>485</v>
      </c>
      <c r="C185" s="1094"/>
      <c r="D185" s="1094"/>
      <c r="E185" s="1094"/>
      <c r="F185" s="1094"/>
      <c r="G185" s="1094"/>
      <c r="H185" s="1094"/>
      <c r="I185" s="1094"/>
    </row>
    <row r="186" spans="1:10" ht="31.5" customHeight="1">
      <c r="A186" s="191"/>
      <c r="B186" s="185"/>
      <c r="C186" s="185"/>
      <c r="D186" s="185"/>
      <c r="E186" s="185"/>
      <c r="F186" s="185"/>
      <c r="G186" s="185"/>
      <c r="H186" s="185"/>
      <c r="I186" s="185"/>
    </row>
    <row r="187" spans="1:10" ht="31.5" customHeight="1">
      <c r="A187" s="191"/>
      <c r="B187" s="185"/>
      <c r="C187" s="185"/>
      <c r="D187" s="185"/>
      <c r="E187" s="185"/>
      <c r="F187" s="185"/>
      <c r="G187" s="185"/>
      <c r="H187" s="185"/>
      <c r="I187" s="185"/>
    </row>
    <row r="188" spans="1:10" ht="21" customHeight="1">
      <c r="A188" s="1007" t="s">
        <v>404</v>
      </c>
      <c r="B188" s="1007"/>
      <c r="C188" s="1007"/>
      <c r="D188" s="1007"/>
      <c r="E188" s="1091" t="s">
        <v>404</v>
      </c>
      <c r="F188" s="1091"/>
      <c r="G188" s="1091"/>
      <c r="H188" s="1091"/>
      <c r="I188" s="1091"/>
      <c r="J188" s="60"/>
    </row>
    <row r="189" spans="1:10" ht="33" customHeight="1">
      <c r="A189" s="1092" t="s">
        <v>420</v>
      </c>
      <c r="B189" s="1092"/>
      <c r="C189" s="1092"/>
      <c r="D189" s="1092"/>
      <c r="E189" s="1093" t="s">
        <v>406</v>
      </c>
      <c r="F189" s="1093"/>
      <c r="G189" s="1093"/>
      <c r="H189" s="1093"/>
      <c r="I189" s="1093"/>
      <c r="J189" s="60"/>
    </row>
    <row r="190" spans="1:10" ht="15.75">
      <c r="A190" s="186" t="s">
        <v>383</v>
      </c>
      <c r="B190" s="186"/>
      <c r="C190" s="186"/>
      <c r="D190" s="186"/>
      <c r="E190" s="186"/>
      <c r="F190" s="186"/>
      <c r="G190" s="186"/>
      <c r="H190" s="186"/>
      <c r="I190" s="187" t="s">
        <v>486</v>
      </c>
      <c r="J190" s="60"/>
    </row>
    <row r="191" spans="1:10" ht="15.75">
      <c r="A191" s="186"/>
      <c r="B191" s="186"/>
      <c r="C191" s="186"/>
      <c r="D191" s="186"/>
      <c r="E191" s="186"/>
      <c r="F191" s="186"/>
      <c r="G191" s="186"/>
      <c r="H191" s="186"/>
      <c r="I191" s="187"/>
      <c r="J191" s="60"/>
    </row>
    <row r="192" spans="1:10" ht="53.25" customHeight="1">
      <c r="A192" s="191" t="s">
        <v>464</v>
      </c>
      <c r="B192" s="1094" t="s">
        <v>487</v>
      </c>
      <c r="C192" s="1094"/>
      <c r="D192" s="1094"/>
      <c r="E192" s="1094"/>
      <c r="F192" s="1094"/>
      <c r="G192" s="1094"/>
      <c r="H192" s="1094"/>
      <c r="I192" s="1094"/>
    </row>
    <row r="193" spans="1:9" ht="15.75">
      <c r="A193" s="189"/>
      <c r="B193" s="125"/>
      <c r="C193" s="125"/>
      <c r="D193" s="125"/>
      <c r="E193" s="125"/>
      <c r="F193" s="125"/>
      <c r="G193" s="125"/>
      <c r="H193" s="125"/>
      <c r="I193" s="125"/>
    </row>
    <row r="194" spans="1:9" ht="21.95" customHeight="1">
      <c r="A194" s="125"/>
      <c r="B194" s="184"/>
      <c r="C194" s="125"/>
      <c r="D194" s="125"/>
      <c r="E194" s="125"/>
      <c r="F194" s="184"/>
      <c r="G194" s="125"/>
      <c r="H194" s="125"/>
      <c r="I194" s="125"/>
    </row>
    <row r="195" spans="1:9" ht="21.95" customHeight="1">
      <c r="A195" s="125"/>
      <c r="B195" s="193" t="s">
        <v>488</v>
      </c>
      <c r="C195" s="193"/>
      <c r="D195" s="193"/>
      <c r="E195" s="193"/>
      <c r="F195" s="193" t="s">
        <v>488</v>
      </c>
      <c r="G195" s="193"/>
      <c r="H195" s="193"/>
      <c r="I195" s="193"/>
    </row>
    <row r="196" spans="1:9" ht="35.25" customHeight="1">
      <c r="A196" s="125"/>
      <c r="B196" s="1114" t="s">
        <v>420</v>
      </c>
      <c r="C196" s="1114"/>
      <c r="D196" s="1114"/>
      <c r="E196" s="1114"/>
      <c r="F196" s="1114" t="s">
        <v>406</v>
      </c>
      <c r="G196" s="1114"/>
      <c r="H196" s="1114"/>
      <c r="I196" s="1114"/>
    </row>
    <row r="197" spans="1:9" ht="21.95" customHeight="1">
      <c r="A197" s="125"/>
      <c r="B197" s="194"/>
      <c r="C197" s="189"/>
      <c r="D197" s="189"/>
      <c r="E197" s="189"/>
      <c r="F197" s="195"/>
      <c r="G197" s="195"/>
      <c r="H197" s="195"/>
      <c r="I197" s="195"/>
    </row>
    <row r="198" spans="1:9" ht="21.95" customHeight="1">
      <c r="A198" s="125"/>
      <c r="B198" s="1007" t="s">
        <v>489</v>
      </c>
      <c r="C198" s="1007"/>
      <c r="D198" s="1007"/>
      <c r="E198" s="1007"/>
      <c r="F198" s="1007" t="s">
        <v>489</v>
      </c>
      <c r="G198" s="1007"/>
      <c r="H198" s="1007"/>
      <c r="I198" s="1007"/>
    </row>
    <row r="199" spans="1:9" ht="21.95" customHeight="1">
      <c r="A199" s="125"/>
      <c r="B199" s="184"/>
      <c r="C199" s="189"/>
      <c r="D199" s="189"/>
      <c r="E199" s="189"/>
      <c r="F199" s="184"/>
      <c r="G199" s="189"/>
      <c r="H199" s="189"/>
      <c r="I199" s="189"/>
    </row>
    <row r="200" spans="1:9" ht="21.95" customHeight="1">
      <c r="A200" s="125"/>
      <c r="B200" s="184"/>
      <c r="C200" s="189"/>
      <c r="D200" s="189"/>
      <c r="E200" s="189"/>
      <c r="F200" s="184"/>
      <c r="G200" s="189"/>
      <c r="H200" s="189"/>
      <c r="I200" s="189"/>
    </row>
    <row r="201" spans="1:9" ht="24.75" customHeight="1">
      <c r="A201" s="125"/>
      <c r="B201" s="186" t="s">
        <v>490</v>
      </c>
      <c r="C201" s="196"/>
      <c r="D201" s="186"/>
      <c r="E201" s="186"/>
      <c r="F201" s="1111" t="s">
        <v>490</v>
      </c>
      <c r="G201" s="1112"/>
      <c r="H201" s="1112"/>
      <c r="I201" s="1112"/>
    </row>
    <row r="202" spans="1:9" ht="21.95" customHeight="1">
      <c r="A202" s="125"/>
      <c r="B202" s="186" t="s">
        <v>61</v>
      </c>
      <c r="C202" s="196"/>
      <c r="D202" s="186"/>
      <c r="E202" s="186"/>
      <c r="F202" s="1111" t="s">
        <v>61</v>
      </c>
      <c r="G202" s="1112"/>
      <c r="H202" s="1112"/>
      <c r="I202" s="1112"/>
    </row>
    <row r="203" spans="1:9" ht="21.95" customHeight="1">
      <c r="A203" s="125"/>
      <c r="B203" s="193"/>
      <c r="C203" s="189"/>
      <c r="D203" s="189"/>
      <c r="E203" s="189"/>
      <c r="F203" s="193"/>
      <c r="G203" s="189"/>
      <c r="H203" s="189"/>
      <c r="I203" s="189"/>
    </row>
    <row r="204" spans="1:9" ht="21.95" customHeight="1">
      <c r="A204" s="125"/>
      <c r="B204" s="1007" t="s">
        <v>491</v>
      </c>
      <c r="C204" s="1007"/>
      <c r="D204" s="1007"/>
      <c r="E204" s="1007"/>
      <c r="F204" s="1007" t="s">
        <v>491</v>
      </c>
      <c r="G204" s="1007"/>
      <c r="H204" s="1007"/>
      <c r="I204" s="1007"/>
    </row>
    <row r="205" spans="1:9" ht="21.95" customHeight="1">
      <c r="A205" s="125"/>
      <c r="B205" s="186" t="s">
        <v>490</v>
      </c>
      <c r="C205" s="186"/>
      <c r="D205" s="186"/>
      <c r="E205" s="186"/>
      <c r="F205" s="186" t="s">
        <v>490</v>
      </c>
      <c r="G205" s="193"/>
      <c r="H205" s="193"/>
      <c r="I205" s="193"/>
    </row>
    <row r="206" spans="1:9" ht="21.95" customHeight="1">
      <c r="A206" s="125"/>
      <c r="B206" s="186" t="s">
        <v>61</v>
      </c>
      <c r="C206" s="186"/>
      <c r="D206" s="186"/>
      <c r="E206" s="186"/>
      <c r="F206" s="186" t="s">
        <v>61</v>
      </c>
      <c r="G206" s="125"/>
      <c r="H206" s="125"/>
      <c r="I206" s="125"/>
    </row>
    <row r="207" spans="1:9" ht="21.95" customHeight="1">
      <c r="A207" s="125"/>
      <c r="B207" s="125"/>
      <c r="C207" s="125"/>
      <c r="D207" s="125"/>
      <c r="E207" s="125"/>
      <c r="F207" s="125"/>
      <c r="G207" s="125"/>
      <c r="H207" s="125"/>
      <c r="I207" s="125"/>
    </row>
    <row r="208" spans="1:9" ht="21.95" customHeight="1">
      <c r="A208" s="125"/>
      <c r="B208" s="1007" t="s">
        <v>492</v>
      </c>
      <c r="C208" s="1007"/>
      <c r="D208" s="1007"/>
      <c r="E208" s="1007"/>
      <c r="F208" s="1007" t="s">
        <v>492</v>
      </c>
      <c r="G208" s="1007"/>
      <c r="H208" s="1007"/>
      <c r="I208" s="1007"/>
    </row>
    <row r="209" spans="1:9" ht="21.95" customHeight="1">
      <c r="A209" s="125"/>
      <c r="B209" s="186" t="s">
        <v>490</v>
      </c>
      <c r="C209" s="186"/>
      <c r="D209" s="186"/>
      <c r="E209" s="186"/>
      <c r="F209" s="186" t="s">
        <v>490</v>
      </c>
      <c r="G209" s="193"/>
      <c r="H209" s="193"/>
      <c r="I209" s="193"/>
    </row>
    <row r="210" spans="1:9" ht="21.95" customHeight="1">
      <c r="A210" s="125"/>
      <c r="B210" s="186" t="s">
        <v>61</v>
      </c>
      <c r="C210" s="186"/>
      <c r="D210" s="186"/>
      <c r="E210" s="186"/>
      <c r="F210" s="186" t="s">
        <v>61</v>
      </c>
      <c r="G210" s="125"/>
      <c r="H210" s="125"/>
      <c r="I210" s="125"/>
    </row>
    <row r="211" spans="1:9" ht="21.95" customHeight="1">
      <c r="A211" s="125"/>
      <c r="B211" s="186"/>
      <c r="C211" s="186"/>
      <c r="D211" s="186"/>
      <c r="E211" s="186"/>
      <c r="F211" s="186"/>
      <c r="G211" s="125"/>
      <c r="H211" s="125"/>
      <c r="I211" s="125"/>
    </row>
    <row r="212" spans="1:9" ht="21.95" customHeight="1">
      <c r="A212" s="125"/>
      <c r="B212" s="186"/>
      <c r="C212" s="186"/>
      <c r="D212" s="186"/>
      <c r="E212" s="186"/>
      <c r="F212" s="186"/>
      <c r="G212" s="125"/>
      <c r="H212" s="125"/>
      <c r="I212" s="125"/>
    </row>
    <row r="213" spans="1:9" ht="21.95" customHeight="1">
      <c r="A213" s="125"/>
      <c r="B213" s="186"/>
      <c r="C213" s="186"/>
      <c r="D213" s="186"/>
      <c r="E213" s="186"/>
      <c r="F213" s="186"/>
      <c r="G213" s="125"/>
      <c r="H213" s="125"/>
      <c r="I213" s="125"/>
    </row>
    <row r="214" spans="1:9" ht="21.95" customHeight="1">
      <c r="A214" s="125"/>
      <c r="B214" s="186"/>
      <c r="C214" s="186"/>
      <c r="D214" s="186"/>
      <c r="E214" s="186"/>
      <c r="F214" s="186"/>
      <c r="G214" s="125"/>
      <c r="H214" s="125"/>
      <c r="I214" s="125"/>
    </row>
    <row r="215" spans="1:9" ht="21.95" customHeight="1">
      <c r="A215" s="125"/>
      <c r="B215" s="186"/>
      <c r="C215" s="186"/>
      <c r="D215" s="186"/>
      <c r="E215" s="186"/>
      <c r="F215" s="186"/>
      <c r="G215" s="125"/>
      <c r="H215" s="125"/>
      <c r="I215" s="125"/>
    </row>
    <row r="216" spans="1:9" ht="21.95" customHeight="1">
      <c r="A216" s="125"/>
      <c r="B216" s="186"/>
      <c r="C216" s="186"/>
      <c r="D216" s="186"/>
      <c r="E216" s="186"/>
      <c r="F216" s="186"/>
      <c r="G216" s="125"/>
      <c r="H216" s="125"/>
      <c r="I216" s="125"/>
    </row>
    <row r="217" spans="1:9" ht="21.95" customHeight="1">
      <c r="A217" s="125"/>
      <c r="B217" s="186"/>
      <c r="C217" s="186"/>
      <c r="D217" s="186"/>
      <c r="E217" s="186"/>
      <c r="F217" s="186"/>
      <c r="G217" s="125"/>
      <c r="H217" s="125"/>
      <c r="I217" s="125"/>
    </row>
    <row r="218" spans="1:9" ht="21.95" customHeight="1">
      <c r="A218" s="125"/>
      <c r="B218" s="186"/>
      <c r="C218" s="186"/>
      <c r="D218" s="186"/>
      <c r="E218" s="186"/>
      <c r="F218" s="186"/>
      <c r="G218" s="125"/>
      <c r="H218" s="125"/>
      <c r="I218" s="125"/>
    </row>
    <row r="219" spans="1:9" ht="21.95" customHeight="1">
      <c r="A219" s="125"/>
      <c r="B219" s="186"/>
      <c r="C219" s="186"/>
      <c r="D219" s="186"/>
      <c r="E219" s="186"/>
      <c r="F219" s="186"/>
      <c r="G219" s="125"/>
      <c r="H219" s="125"/>
      <c r="I219" s="125"/>
    </row>
    <row r="220" spans="1:9" ht="21.95" customHeight="1">
      <c r="A220" s="125"/>
      <c r="B220" s="186"/>
      <c r="C220" s="186"/>
      <c r="D220" s="186"/>
      <c r="E220" s="186"/>
      <c r="F220" s="186"/>
      <c r="G220" s="125"/>
      <c r="H220" s="125"/>
      <c r="I220" s="125"/>
    </row>
    <row r="221" spans="1:9" ht="21.95" customHeight="1">
      <c r="A221" s="125"/>
      <c r="B221" s="186"/>
      <c r="C221" s="186"/>
      <c r="D221" s="186"/>
      <c r="E221" s="186"/>
      <c r="F221" s="186"/>
      <c r="G221" s="125"/>
      <c r="H221" s="125"/>
      <c r="I221" s="125"/>
    </row>
    <row r="222" spans="1:9" ht="21.95" customHeight="1">
      <c r="A222" s="125"/>
      <c r="B222" s="186"/>
      <c r="C222" s="186"/>
      <c r="D222" s="186"/>
      <c r="E222" s="186"/>
      <c r="F222" s="186"/>
      <c r="G222" s="125"/>
      <c r="H222" s="125"/>
      <c r="I222" s="125"/>
    </row>
    <row r="223" spans="1:9" ht="15.75" customHeight="1">
      <c r="A223" s="125"/>
      <c r="B223" s="186"/>
      <c r="C223" s="186"/>
      <c r="D223" s="186"/>
      <c r="E223" s="186"/>
      <c r="F223" s="186"/>
      <c r="G223" s="125"/>
      <c r="H223" s="125"/>
      <c r="I223" s="125"/>
    </row>
    <row r="224" spans="1:9" ht="15.75">
      <c r="A224" s="197"/>
      <c r="B224" s="197"/>
      <c r="C224" s="197"/>
      <c r="D224" s="197"/>
      <c r="E224" s="197"/>
      <c r="F224" s="197"/>
      <c r="G224" s="197"/>
      <c r="H224" s="197"/>
      <c r="I224" s="197"/>
    </row>
    <row r="225" spans="1:9" ht="15.75">
      <c r="A225" s="186" t="s">
        <v>383</v>
      </c>
      <c r="B225" s="186"/>
      <c r="C225" s="186"/>
      <c r="D225" s="186"/>
      <c r="E225" s="186"/>
      <c r="F225" s="186"/>
      <c r="G225" s="186"/>
      <c r="H225" s="186"/>
      <c r="I225" s="187" t="s">
        <v>493</v>
      </c>
    </row>
    <row r="226" spans="1:9" ht="15.75">
      <c r="A226" s="125"/>
      <c r="B226" s="125"/>
      <c r="C226" s="125"/>
      <c r="D226" s="125"/>
      <c r="E226" s="125"/>
      <c r="F226" s="125"/>
      <c r="G226" s="125"/>
      <c r="H226" s="125"/>
      <c r="I226" s="125"/>
    </row>
    <row r="227" spans="1:9" ht="15.75">
      <c r="A227" s="125"/>
      <c r="B227" s="125"/>
      <c r="C227" s="125"/>
      <c r="D227" s="125"/>
      <c r="E227" s="125"/>
      <c r="F227" s="125"/>
      <c r="G227" s="125"/>
      <c r="H227" s="125"/>
      <c r="I227" s="125"/>
    </row>
    <row r="228" spans="1:9" ht="15.75">
      <c r="A228" s="125"/>
      <c r="B228" s="125"/>
      <c r="C228" s="125"/>
      <c r="D228" s="125"/>
      <c r="E228" s="125"/>
      <c r="F228" s="125"/>
      <c r="G228" s="125"/>
      <c r="H228" s="125"/>
      <c r="I228" s="125"/>
    </row>
    <row r="229" spans="1:9" ht="15.75">
      <c r="A229" s="125"/>
      <c r="B229" s="125"/>
      <c r="C229" s="125"/>
      <c r="D229" s="125"/>
      <c r="E229" s="125"/>
      <c r="F229" s="125"/>
      <c r="G229" s="125"/>
      <c r="H229" s="125"/>
      <c r="I229" s="125"/>
    </row>
    <row r="230" spans="1:9" ht="15.75">
      <c r="A230" s="125"/>
      <c r="B230" s="125"/>
      <c r="C230" s="125"/>
      <c r="D230" s="125"/>
      <c r="E230" s="125"/>
      <c r="F230" s="125"/>
      <c r="G230" s="125"/>
      <c r="H230" s="125"/>
      <c r="I230" s="125"/>
    </row>
    <row r="231" spans="1:9" ht="15.75">
      <c r="A231" s="125"/>
      <c r="B231" s="125"/>
      <c r="C231" s="125"/>
      <c r="D231" s="125"/>
      <c r="E231" s="125"/>
      <c r="F231" s="125"/>
      <c r="G231" s="125"/>
      <c r="H231" s="125"/>
      <c r="I231" s="125"/>
    </row>
    <row r="232" spans="1:9" ht="15.75">
      <c r="A232" s="125"/>
      <c r="B232" s="125"/>
      <c r="C232" s="125"/>
      <c r="D232" s="125"/>
      <c r="E232" s="125"/>
      <c r="F232" s="125"/>
      <c r="G232" s="125"/>
      <c r="H232" s="125"/>
      <c r="I232" s="125"/>
    </row>
    <row r="233" spans="1:9" ht="15.75">
      <c r="A233" s="125"/>
      <c r="B233" s="125"/>
      <c r="C233" s="125"/>
      <c r="D233" s="125"/>
      <c r="E233" s="125"/>
      <c r="F233" s="125"/>
      <c r="G233" s="125"/>
      <c r="H233" s="125"/>
      <c r="I233" s="125"/>
    </row>
    <row r="234" spans="1:9" ht="15.75">
      <c r="A234" s="125"/>
      <c r="B234" s="125"/>
      <c r="C234" s="125"/>
      <c r="D234" s="125"/>
      <c r="E234" s="125"/>
      <c r="F234" s="125"/>
      <c r="G234" s="125"/>
      <c r="H234" s="125"/>
      <c r="I234" s="125"/>
    </row>
    <row r="235" spans="1:9" ht="15.75">
      <c r="A235" s="125"/>
      <c r="B235" s="125"/>
      <c r="C235" s="125"/>
      <c r="D235" s="125"/>
      <c r="E235" s="125"/>
      <c r="F235" s="125"/>
      <c r="G235" s="125"/>
      <c r="H235" s="125"/>
      <c r="I235" s="125"/>
    </row>
    <row r="236" spans="1:9" ht="15.75">
      <c r="A236" s="125"/>
      <c r="B236" s="125"/>
      <c r="C236" s="125"/>
      <c r="D236" s="125"/>
      <c r="E236" s="125"/>
      <c r="F236" s="125"/>
      <c r="G236" s="125"/>
      <c r="H236" s="125"/>
      <c r="I236" s="125"/>
    </row>
    <row r="237" spans="1:9" ht="15.75">
      <c r="A237" s="125"/>
      <c r="B237" s="125"/>
      <c r="C237" s="125"/>
      <c r="D237" s="125"/>
      <c r="E237" s="125"/>
      <c r="F237" s="125"/>
      <c r="G237" s="125"/>
      <c r="H237" s="125"/>
      <c r="I237" s="125"/>
    </row>
    <row r="238" spans="1:9" ht="15.75">
      <c r="A238" s="125"/>
      <c r="B238" s="125"/>
      <c r="C238" s="125"/>
      <c r="D238" s="125"/>
      <c r="E238" s="125"/>
      <c r="F238" s="125"/>
      <c r="G238" s="125"/>
      <c r="H238" s="125"/>
      <c r="I238" s="125"/>
    </row>
  </sheetData>
  <sheetProtection algorithmName="SHA-512" hashValue="yjoXcVCxwF29GqGzjlYK2vCEFwN8q1tKyBDmkCLy6psOcYa8EquPBkrx+PXmjPxJ9Ls6gfmqyf63TAfGVHKv4Q==" saltValue="tVNb3UH8DYH7k6jj27fDZg==" spinCount="100000" sheet="1" formatColumns="0" formatRows="0" selectLockedCells="1"/>
  <customSheetViews>
    <customSheetView guid="{45D87BB2-ECBF-4FD9-AB44-4B5F10036733}" scale="115" showPageBreaks="1" fitToPage="1" printArea="1" view="pageBreakPreview" topLeftCell="A31">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F0C5A243-1ADF-42BF-85A0-B6506A13618B}" scale="115" showPageBreaks="1" fitToPage="1" printArea="1" view="pageBreakPreview" topLeftCell="A133">
      <selection activeCell="A50" sqref="A50:I5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5"/>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6"/>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7"/>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8"/>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9"/>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0"/>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1"/>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2"/>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3"/>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4"/>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15"/>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DC28ED1E-3E35-4094-9C2B-5C0A1C1D459C}">
      <selection activeCell="K146" sqref="K146"/>
      <rowBreaks count="2" manualBreakCount="2">
        <brk id="92" max="8" man="1"/>
        <brk id="138" max="8" man="1"/>
      </rowBreaks>
      <pageMargins left="0" right="0" top="0" bottom="0" header="0" footer="0"/>
      <printOptions horizontalCentered="1"/>
      <pageSetup paperSize="9" orientation="portrait" r:id="rId16"/>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7A9EA6D6-4DDF-43D9-92E6-C6AFAD14E266}" topLeftCell="A67">
      <selection activeCell="K146" sqref="K146"/>
      <rowBreaks count="2" manualBreakCount="2">
        <brk id="92" max="8" man="1"/>
        <brk id="138" max="8" man="1"/>
      </rowBreaks>
      <pageMargins left="0" right="0" top="0" bottom="0" header="0" footer="0"/>
      <printOptions horizontalCentered="1"/>
      <pageSetup paperSize="9" orientation="portrait" r:id="rId17"/>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494F6778-23FE-4AAC-B37D-6C7543FC13B9}" topLeftCell="A37">
      <selection activeCell="L214" sqref="L214"/>
      <rowBreaks count="2" manualBreakCount="2">
        <brk id="92" max="8" man="1"/>
        <brk id="138" max="8" man="1"/>
      </rowBreaks>
      <pageMargins left="0" right="0" top="0" bottom="0" header="0" footer="0"/>
      <printOptions horizontalCentered="1"/>
      <pageSetup paperSize="9" orientation="portrait" r:id="rId18"/>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F9FE2C60-2849-4C32-B532-2B1A89FFA9CD}" topLeftCell="A7">
      <selection activeCell="A50" sqref="A50:I50"/>
      <rowBreaks count="2" manualBreakCount="2">
        <brk id="92" max="8" man="1"/>
        <brk id="138" max="8" man="1"/>
      </rowBreaks>
      <pageMargins left="0" right="0" top="0" bottom="0" header="0" footer="0"/>
      <printOptions horizontalCentered="1"/>
      <pageSetup paperSize="9" orientation="portrait" r:id="rId19"/>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0"/>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1"/>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2"/>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3"/>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4"/>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5"/>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26"/>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7"/>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8"/>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9"/>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0"/>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1"/>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 guid="{869B0F9C-77A4-468D-A350-EA35CAE357D9}" scale="115" showPageBreaks="1" fitToPage="1" printArea="1" view="pageBreakPreview" topLeftCell="A31">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2"/>
      <headerFooter alignWithMargins="0">
        <oddFooter>&amp;C&amp;A</oddFooter>
      </headerFooter>
      <extLst>
        <ext xmlns:xlsdti="http://schemas.microsoft.com/office/spreadsheetml/2023/showDataTypeIcons" uri="{a3c15fd4-4149-4032-8f15-062bd4999b60}">
          <xlsdti:showDataTypeIconsCustomSheetView visible="0"/>
        </ext>
      </extLst>
    </customSheetView>
  </customSheetViews>
  <mergeCells count="121">
    <mergeCell ref="F202:I202"/>
    <mergeCell ref="B181:I181"/>
    <mergeCell ref="B204:E204"/>
    <mergeCell ref="F204:I204"/>
    <mergeCell ref="B208:E208"/>
    <mergeCell ref="F208:I208"/>
    <mergeCell ref="B192:I192"/>
    <mergeCell ref="B196:E196"/>
    <mergeCell ref="F196:I196"/>
    <mergeCell ref="B198:E198"/>
    <mergeCell ref="F201:I201"/>
    <mergeCell ref="B175:I175"/>
    <mergeCell ref="F198:I198"/>
    <mergeCell ref="B177:I177"/>
    <mergeCell ref="B179:I179"/>
    <mergeCell ref="B183:I183"/>
    <mergeCell ref="B185:I185"/>
    <mergeCell ref="A188:D188"/>
    <mergeCell ref="E188:I188"/>
    <mergeCell ref="A189:D189"/>
    <mergeCell ref="E189:I189"/>
    <mergeCell ref="B165:I165"/>
    <mergeCell ref="A167:I167"/>
    <mergeCell ref="A169:I169"/>
    <mergeCell ref="A171:I171"/>
    <mergeCell ref="B173:I173"/>
    <mergeCell ref="B162:I162"/>
    <mergeCell ref="B149:I149"/>
    <mergeCell ref="B148:I148"/>
    <mergeCell ref="A131:I131"/>
    <mergeCell ref="B133:I133"/>
    <mergeCell ref="B135:I135"/>
    <mergeCell ref="A138:D138"/>
    <mergeCell ref="E138:I138"/>
    <mergeCell ref="A139:D139"/>
    <mergeCell ref="E139:I139"/>
    <mergeCell ref="B150:I150"/>
    <mergeCell ref="B151:I151"/>
    <mergeCell ref="B153:I153"/>
    <mergeCell ref="A156:D156"/>
    <mergeCell ref="E156:I156"/>
    <mergeCell ref="A157:D157"/>
    <mergeCell ref="E157:I157"/>
    <mergeCell ref="B152:I152"/>
    <mergeCell ref="B160:I160"/>
    <mergeCell ref="E116:I116"/>
    <mergeCell ref="B143:I143"/>
    <mergeCell ref="B144:I144"/>
    <mergeCell ref="B145:I145"/>
    <mergeCell ref="B146:I146"/>
    <mergeCell ref="B147:I147"/>
    <mergeCell ref="E93:I93"/>
    <mergeCell ref="A96:I96"/>
    <mergeCell ref="C88:I88"/>
    <mergeCell ref="A127:I127"/>
    <mergeCell ref="A129:I129"/>
    <mergeCell ref="A110:I110"/>
    <mergeCell ref="B112:I112"/>
    <mergeCell ref="A115:D115"/>
    <mergeCell ref="E115:I115"/>
    <mergeCell ref="A116:D116"/>
    <mergeCell ref="A121:I121"/>
    <mergeCell ref="B123:I123"/>
    <mergeCell ref="B125:I125"/>
    <mergeCell ref="B119:I119"/>
    <mergeCell ref="C79:I79"/>
    <mergeCell ref="B98:I98"/>
    <mergeCell ref="B100:I100"/>
    <mergeCell ref="B102:I102"/>
    <mergeCell ref="A104:I104"/>
    <mergeCell ref="B106:I106"/>
    <mergeCell ref="B108:I108"/>
    <mergeCell ref="C75:I75"/>
    <mergeCell ref="C77:I77"/>
    <mergeCell ref="C82:I82"/>
    <mergeCell ref="C84:I84"/>
    <mergeCell ref="C86:I86"/>
    <mergeCell ref="B90:I90"/>
    <mergeCell ref="A92:D92"/>
    <mergeCell ref="E92:I92"/>
    <mergeCell ref="A93:D93"/>
    <mergeCell ref="A1:I1"/>
    <mergeCell ref="B2:I2"/>
    <mergeCell ref="B3:I3"/>
    <mergeCell ref="B4:I4"/>
    <mergeCell ref="B5:I5"/>
    <mergeCell ref="B6:I6"/>
    <mergeCell ref="A31:I31"/>
    <mergeCell ref="A32:I32"/>
    <mergeCell ref="A33:I33"/>
    <mergeCell ref="A34:I34"/>
    <mergeCell ref="A35:I35"/>
    <mergeCell ref="A40:I40"/>
    <mergeCell ref="A47:D47"/>
    <mergeCell ref="E47:I47"/>
    <mergeCell ref="A48:D48"/>
    <mergeCell ref="E48:I48"/>
    <mergeCell ref="A56:I56"/>
    <mergeCell ref="B58:I58"/>
    <mergeCell ref="A44:I44"/>
    <mergeCell ref="A45:I45"/>
    <mergeCell ref="A41:I41"/>
    <mergeCell ref="A42:I42"/>
    <mergeCell ref="A43:I43"/>
    <mergeCell ref="A36:I36"/>
    <mergeCell ref="A37:I37"/>
    <mergeCell ref="A38:I38"/>
    <mergeCell ref="A39:I39"/>
    <mergeCell ref="A72:D72"/>
    <mergeCell ref="E72:I72"/>
    <mergeCell ref="A73:D73"/>
    <mergeCell ref="E73:I73"/>
    <mergeCell ref="C64:I64"/>
    <mergeCell ref="A50:I50"/>
    <mergeCell ref="A52:I52"/>
    <mergeCell ref="A54:I54"/>
    <mergeCell ref="C60:I60"/>
    <mergeCell ref="C62:I62"/>
    <mergeCell ref="B66:I66"/>
    <mergeCell ref="A68:I68"/>
    <mergeCell ref="B70:I70"/>
  </mergeCells>
  <printOptions horizontalCentered="1"/>
  <pageMargins left="0.75" right="0.75" top="0.68" bottom="0.19" header="0.5" footer="0.15"/>
  <pageSetup paperSize="9" scale="88" fitToHeight="0" orientation="portrait" r:id="rId33"/>
  <headerFooter alignWithMargins="0">
    <oddFooter>&amp;C&amp;A</oddFooter>
  </headerFooter>
  <rowBreaks count="7" manualBreakCount="7">
    <brk id="49" max="8" man="1"/>
    <brk id="74" max="8" man="1"/>
    <brk id="94" max="8" man="1"/>
    <brk id="117" max="8" man="1"/>
    <brk id="140" max="8" man="1"/>
    <brk id="158" max="8" man="1"/>
    <brk id="190" max="8" man="1"/>
  </rowBreaks>
  <drawing r:id="rId3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F7FE0-CB6E-492A-9157-E24D99C4DCAD}">
  <sheetPr codeName="Sheet22">
    <tabColor indexed="24"/>
    <pageSetUpPr fitToPage="1"/>
  </sheetPr>
  <dimension ref="A1:AE120"/>
  <sheetViews>
    <sheetView showGridLines="0" view="pageBreakPreview" zoomScale="120" zoomScaleNormal="100" zoomScaleSheetLayoutView="120" workbookViewId="0">
      <selection activeCell="E25" sqref="E25"/>
    </sheetView>
  </sheetViews>
  <sheetFormatPr defaultRowHeight="16.5"/>
  <cols>
    <col min="1" max="1" width="12.140625" style="29" customWidth="1"/>
    <col min="2" max="2" width="36.42578125" style="29" customWidth="1"/>
    <col min="3" max="3" width="11.42578125" style="29" customWidth="1"/>
    <col min="4" max="4" width="15.42578125" style="29" customWidth="1"/>
    <col min="5" max="5" width="39.28515625" style="29" customWidth="1"/>
    <col min="6" max="7" width="9.140625" style="157"/>
    <col min="8" max="8" width="0" style="157" hidden="1" customWidth="1"/>
    <col min="9" max="11" width="9.140625" style="157"/>
    <col min="12" max="12" width="0" style="157" hidden="1" customWidth="1"/>
    <col min="13" max="13" width="35.42578125" style="157" hidden="1" customWidth="1"/>
    <col min="14" max="14" width="0" style="157" hidden="1" customWidth="1"/>
    <col min="15" max="31" width="9.140625" style="157"/>
    <col min="32" max="16384" width="9.140625" style="25"/>
  </cols>
  <sheetData>
    <row r="1" spans="1:31" ht="47.25" customHeight="1">
      <c r="A1" s="811" t="str">
        <f>'Attach 3(JV)'!A1</f>
        <v>Specification No.&amp;  RFX  No  :CC/NT/W-MISC/DOM/A15/25/11820   &amp;  5002004750</v>
      </c>
      <c r="B1" s="811"/>
      <c r="C1" s="811"/>
      <c r="D1" s="811"/>
      <c r="E1" s="268" t="str">
        <f>"Attachment-15 " &amp; 'Attach 3(JV)'!AT1</f>
        <v xml:space="preserve">Attachment-15 </v>
      </c>
      <c r="F1" s="77"/>
      <c r="G1" s="77"/>
      <c r="H1" s="77"/>
      <c r="I1" s="77"/>
      <c r="J1" s="77"/>
      <c r="K1" s="77"/>
      <c r="L1" s="77"/>
      <c r="M1" s="77"/>
      <c r="N1" s="77"/>
      <c r="O1" s="77"/>
      <c r="P1" s="77"/>
      <c r="Q1" s="77"/>
      <c r="R1" s="77"/>
      <c r="S1" s="77"/>
      <c r="T1" s="77"/>
      <c r="U1" s="77"/>
      <c r="V1" s="77"/>
      <c r="W1" s="77"/>
      <c r="X1" s="77"/>
      <c r="Y1" s="77"/>
      <c r="Z1" s="77"/>
      <c r="AA1" s="77"/>
      <c r="AB1" s="77"/>
      <c r="AC1" s="77"/>
      <c r="AD1" s="77"/>
      <c r="AE1" s="77"/>
    </row>
    <row r="2" spans="1:31" ht="12" customHeight="1">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ht="78.75" customHeight="1">
      <c r="A3" s="1058" t="str">
        <f>Basic!B1</f>
        <v>Supply and installation of 15 passenger Machine Room Less Lift including required civil works at MP Hall of POWERGRID Gurgaon</v>
      </c>
      <c r="B3" s="1059"/>
      <c r="C3" s="1059"/>
      <c r="D3" s="1059"/>
      <c r="E3" s="1059"/>
      <c r="F3" s="77"/>
      <c r="G3" s="77"/>
      <c r="H3" s="77"/>
      <c r="I3" s="77"/>
      <c r="J3" s="77"/>
      <c r="K3" s="77"/>
      <c r="L3" s="77"/>
      <c r="M3" s="77"/>
      <c r="N3" s="77"/>
      <c r="O3" s="77"/>
      <c r="P3" s="77"/>
      <c r="Q3" s="77"/>
      <c r="R3" s="77"/>
      <c r="S3" s="77"/>
      <c r="T3" s="77"/>
      <c r="U3" s="77"/>
      <c r="V3" s="77"/>
      <c r="W3" s="77"/>
      <c r="X3" s="77"/>
      <c r="Y3" s="77"/>
      <c r="Z3" s="77"/>
      <c r="AA3" s="77"/>
      <c r="AB3" s="77"/>
      <c r="AC3" s="77"/>
      <c r="AD3" s="77"/>
      <c r="AE3" s="77"/>
    </row>
    <row r="4" spans="1:31" ht="9" customHeight="1">
      <c r="A4" s="28"/>
      <c r="F4" s="77"/>
      <c r="G4" s="77"/>
      <c r="H4" s="77"/>
      <c r="I4" s="77"/>
      <c r="J4" s="77"/>
      <c r="K4" s="77"/>
      <c r="L4" s="77"/>
      <c r="M4" s="77"/>
      <c r="N4" s="77"/>
      <c r="O4" s="77"/>
      <c r="P4" s="77"/>
      <c r="Q4" s="77"/>
      <c r="R4" s="77"/>
      <c r="S4" s="77"/>
      <c r="T4" s="77"/>
      <c r="U4" s="77"/>
      <c r="V4" s="77"/>
      <c r="W4" s="77"/>
      <c r="X4" s="77"/>
      <c r="Y4" s="77"/>
      <c r="Z4" s="77"/>
      <c r="AA4" s="77"/>
      <c r="AB4" s="77"/>
      <c r="AC4" s="77"/>
      <c r="AD4" s="77"/>
      <c r="AE4" s="77"/>
    </row>
    <row r="5" spans="1:31" ht="32.25" customHeight="1">
      <c r="A5" s="1123" t="s">
        <v>494</v>
      </c>
      <c r="B5" s="1123"/>
      <c r="C5" s="1123"/>
      <c r="D5" s="1123"/>
      <c r="E5" s="1123"/>
      <c r="F5" s="77"/>
      <c r="G5" s="77"/>
      <c r="H5" s="77"/>
      <c r="I5" s="77"/>
      <c r="J5" s="77"/>
      <c r="K5" s="77"/>
      <c r="L5" s="77"/>
      <c r="M5" s="77"/>
      <c r="N5" s="77"/>
      <c r="O5" s="77"/>
      <c r="P5" s="77"/>
      <c r="Q5" s="77"/>
      <c r="R5" s="77"/>
      <c r="S5" s="77"/>
      <c r="T5" s="77"/>
      <c r="U5" s="77"/>
      <c r="V5" s="77"/>
      <c r="W5" s="77"/>
      <c r="X5" s="77"/>
      <c r="Y5" s="77"/>
      <c r="Z5" s="77"/>
      <c r="AA5" s="77"/>
      <c r="AB5" s="77"/>
      <c r="AC5" s="77"/>
      <c r="AD5" s="77"/>
      <c r="AE5" s="77"/>
    </row>
    <row r="6" spans="1:31" ht="6" customHeight="1">
      <c r="A6" s="32"/>
      <c r="F6" s="77"/>
      <c r="G6" s="77"/>
      <c r="H6" s="77"/>
      <c r="I6" s="77"/>
      <c r="J6" s="77"/>
      <c r="K6" s="77"/>
      <c r="L6" s="77"/>
      <c r="M6" s="77"/>
      <c r="N6" s="77"/>
      <c r="O6" s="77"/>
      <c r="P6" s="77"/>
      <c r="Q6" s="77"/>
      <c r="R6" s="77"/>
      <c r="S6" s="77"/>
      <c r="T6" s="77"/>
      <c r="U6" s="77"/>
      <c r="V6" s="77"/>
      <c r="W6" s="77"/>
      <c r="X6" s="77"/>
      <c r="Y6" s="77"/>
      <c r="Z6" s="77"/>
      <c r="AA6" s="77"/>
      <c r="AB6" s="77"/>
      <c r="AC6" s="77"/>
      <c r="AD6" s="77"/>
      <c r="AE6" s="77"/>
    </row>
    <row r="7" spans="1:31" ht="20.100000000000001" customHeight="1">
      <c r="A7" s="33"/>
      <c r="F7" s="77"/>
      <c r="G7" s="77"/>
      <c r="H7" s="77"/>
      <c r="I7" s="77"/>
      <c r="J7" s="77"/>
      <c r="K7" s="77"/>
      <c r="L7" s="77"/>
      <c r="M7" s="77"/>
      <c r="N7" s="77"/>
      <c r="O7" s="77"/>
      <c r="P7" s="77"/>
      <c r="Q7" s="77"/>
      <c r="R7" s="77"/>
      <c r="S7" s="77"/>
      <c r="T7" s="77"/>
      <c r="U7" s="77"/>
      <c r="V7" s="77"/>
      <c r="W7" s="77"/>
      <c r="X7" s="77"/>
      <c r="Y7" s="77"/>
      <c r="Z7" s="77"/>
      <c r="AA7" s="77"/>
      <c r="AB7" s="77"/>
      <c r="AC7" s="77"/>
      <c r="AD7" s="77"/>
      <c r="AE7" s="77"/>
    </row>
    <row r="8" spans="1:31" ht="36" customHeight="1">
      <c r="A8" s="761" t="str">
        <f>'Attach 3(JV)'!A7</f>
        <v>Bidder’s Name and Address  :</v>
      </c>
      <c r="B8" s="761"/>
      <c r="C8" s="761"/>
      <c r="D8" s="761"/>
      <c r="E8" s="15" t="str">
        <f>'Attach 3(JV)'!E7</f>
        <v>To:</v>
      </c>
      <c r="F8" s="77"/>
      <c r="G8" s="77"/>
      <c r="H8" s="77"/>
      <c r="I8" s="77"/>
      <c r="J8" s="77"/>
      <c r="K8" s="77"/>
      <c r="L8" s="77"/>
      <c r="M8" s="77"/>
      <c r="N8" s="77"/>
      <c r="O8" s="77"/>
      <c r="P8" s="77"/>
      <c r="Q8" s="77"/>
      <c r="R8" s="77"/>
      <c r="S8" s="77"/>
      <c r="T8" s="77"/>
      <c r="U8" s="77"/>
      <c r="V8" s="77"/>
      <c r="W8" s="77"/>
      <c r="X8" s="77"/>
      <c r="Y8" s="77"/>
      <c r="Z8" s="77"/>
      <c r="AA8" s="77"/>
      <c r="AB8" s="77"/>
      <c r="AC8" s="77"/>
      <c r="AD8" s="77"/>
      <c r="AE8" s="77"/>
    </row>
    <row r="9" spans="1:31" ht="36" customHeight="1">
      <c r="A9" s="1008" t="str">
        <f>'Attach 3(JV)'!A8</f>
        <v/>
      </c>
      <c r="B9" s="1008"/>
      <c r="C9" s="377"/>
      <c r="D9" s="377"/>
      <c r="E9" s="12" t="str">
        <f>'Attach 3(JV)'!E8</f>
        <v>MM dept</v>
      </c>
      <c r="F9" s="77"/>
      <c r="G9" s="77"/>
      <c r="H9" s="77"/>
      <c r="I9" s="77"/>
      <c r="J9" s="77"/>
      <c r="K9" s="77"/>
      <c r="L9" s="77"/>
      <c r="M9" s="77"/>
      <c r="N9" s="77"/>
      <c r="O9" s="77"/>
      <c r="P9" s="77"/>
      <c r="Q9" s="77"/>
      <c r="R9" s="77"/>
      <c r="S9" s="77"/>
      <c r="T9" s="77"/>
      <c r="U9" s="77"/>
      <c r="V9" s="77"/>
      <c r="W9" s="77"/>
      <c r="X9" s="77"/>
      <c r="Y9" s="77"/>
      <c r="Z9" s="77"/>
      <c r="AA9" s="77"/>
      <c r="AB9" s="77"/>
      <c r="AC9" s="77"/>
      <c r="AD9" s="77"/>
      <c r="AE9" s="77"/>
    </row>
    <row r="10" spans="1:31" ht="20.100000000000001" customHeight="1">
      <c r="A10" s="13" t="s">
        <v>51</v>
      </c>
      <c r="B10" s="1124">
        <f>'Attach 3(JV)'!B9:D9</f>
        <v>0</v>
      </c>
      <c r="C10" s="1124"/>
      <c r="D10" s="1124"/>
      <c r="E10" s="12" t="str">
        <f>'Attach 3(JV)'!E9</f>
        <v>Power Grid Corporation of India Ltd.,</v>
      </c>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row>
    <row r="11" spans="1:31" ht="20.100000000000001" customHeight="1">
      <c r="A11" s="13" t="s">
        <v>53</v>
      </c>
      <c r="B11" s="758">
        <f>'Attach 3(JV)'!B10:D10</f>
        <v>0</v>
      </c>
      <c r="C11" s="758"/>
      <c r="D11" s="758"/>
      <c r="E11" s="12" t="str">
        <f>'Attach 3(JV)'!E10</f>
        <v>"Saudamini", Plot No. 2, Sector 29</v>
      </c>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row>
    <row r="12" spans="1:31" ht="17.25" customHeight="1">
      <c r="B12" s="758">
        <f>'Attach 3(JV)'!B11:D11</f>
        <v>0</v>
      </c>
      <c r="C12" s="758"/>
      <c r="D12" s="758"/>
      <c r="E12" s="12" t="str">
        <f>'Attach 3(JV)'!E11</f>
        <v>Gurgaon (Haryana) - 122001</v>
      </c>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row>
    <row r="13" spans="1:31" ht="17.25" customHeight="1">
      <c r="A13" s="32"/>
      <c r="B13" s="758">
        <f>'Attach 3(JV)'!B12</f>
        <v>0</v>
      </c>
      <c r="C13" s="758"/>
      <c r="D13" s="758"/>
      <c r="E13" s="12"/>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row>
    <row r="14" spans="1:31" ht="13.5" customHeight="1">
      <c r="A14" s="32"/>
      <c r="B14" s="758"/>
      <c r="C14" s="758"/>
      <c r="D14" s="758"/>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row>
    <row r="15" spans="1:31" ht="17.25" customHeight="1">
      <c r="A15" s="29" t="s">
        <v>57</v>
      </c>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row>
    <row r="16" spans="1:31" ht="56.25" hidden="1" customHeight="1">
      <c r="A16" s="158" t="s">
        <v>495</v>
      </c>
      <c r="B16" s="843" t="s">
        <v>496</v>
      </c>
      <c r="C16" s="843"/>
      <c r="D16" s="843"/>
      <c r="E16" s="843"/>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row>
    <row r="17" spans="1:31" ht="16.5" hidden="1" customHeight="1">
      <c r="A17" s="159"/>
      <c r="B17" s="1134" t="s">
        <v>497</v>
      </c>
      <c r="C17" s="1134"/>
      <c r="D17" s="1134"/>
      <c r="E17" s="1134"/>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row>
    <row r="18" spans="1:31" ht="18" hidden="1" customHeight="1">
      <c r="B18" s="225" t="s">
        <v>498</v>
      </c>
      <c r="C18" s="226"/>
      <c r="D18" s="227"/>
      <c r="E18" s="104"/>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row>
    <row r="19" spans="1:31" ht="18" hidden="1" customHeight="1">
      <c r="A19" s="228"/>
      <c r="B19" s="225" t="s">
        <v>499</v>
      </c>
      <c r="C19" s="226"/>
      <c r="D19" s="227"/>
      <c r="E19" s="104"/>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row>
    <row r="20" spans="1:31" ht="18" hidden="1" customHeight="1">
      <c r="A20" s="1131"/>
      <c r="B20" s="1132"/>
      <c r="C20" s="1132"/>
      <c r="D20" s="1132"/>
      <c r="E20" s="1132"/>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row>
    <row r="21" spans="1:31" ht="39.75" hidden="1" customHeight="1">
      <c r="B21" s="1133"/>
      <c r="C21" s="1133"/>
      <c r="D21" s="1133"/>
      <c r="E21" s="1133"/>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row>
    <row r="22" spans="1:31" ht="35.25" customHeight="1">
      <c r="A22" s="158" t="s">
        <v>495</v>
      </c>
      <c r="B22" s="843" t="s">
        <v>500</v>
      </c>
      <c r="C22" s="843"/>
      <c r="D22" s="843"/>
      <c r="E22" s="843"/>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row>
    <row r="23" spans="1:31" ht="36" customHeight="1">
      <c r="A23" s="142" t="s">
        <v>501</v>
      </c>
      <c r="B23" s="807" t="s">
        <v>502</v>
      </c>
      <c r="C23" s="807"/>
      <c r="D23" s="807"/>
      <c r="E23" s="131">
        <f>B10</f>
        <v>0</v>
      </c>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row>
    <row r="24" spans="1:31" ht="18.95" customHeight="1">
      <c r="A24" s="143" t="s">
        <v>503</v>
      </c>
      <c r="B24" s="1119" t="s">
        <v>504</v>
      </c>
      <c r="C24" s="1119"/>
      <c r="D24" s="1119"/>
      <c r="E24" s="98"/>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row>
    <row r="25" spans="1:31" ht="18.95" customHeight="1">
      <c r="A25" s="144"/>
      <c r="B25" s="1119" t="s">
        <v>505</v>
      </c>
      <c r="C25" s="1119"/>
      <c r="D25" s="1119"/>
      <c r="E25" s="138"/>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row>
    <row r="26" spans="1:31" ht="18.95" customHeight="1">
      <c r="A26" s="144"/>
      <c r="B26" s="1119"/>
      <c r="C26" s="1119"/>
      <c r="D26" s="1119"/>
      <c r="E26" s="138"/>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8.95" customHeight="1">
      <c r="A27" s="144"/>
      <c r="B27" s="1119"/>
      <c r="C27" s="1119"/>
      <c r="D27" s="1119"/>
      <c r="E27" s="138"/>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row>
    <row r="28" spans="1:31" ht="18.95" customHeight="1">
      <c r="A28" s="144"/>
      <c r="B28" s="1119" t="s">
        <v>506</v>
      </c>
      <c r="C28" s="1119"/>
      <c r="D28" s="1119"/>
      <c r="E28" s="138"/>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8.95" customHeight="1">
      <c r="A29" s="144"/>
      <c r="B29" s="1119"/>
      <c r="C29" s="1119"/>
      <c r="D29" s="1119"/>
      <c r="E29" s="206"/>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row>
    <row r="30" spans="1:31" ht="18.95" customHeight="1">
      <c r="A30" s="144"/>
      <c r="B30" s="1119"/>
      <c r="C30" s="1119"/>
      <c r="D30" s="1119"/>
      <c r="E30" s="206"/>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row>
    <row r="31" spans="1:31" ht="18.95" customHeight="1">
      <c r="A31" s="144"/>
      <c r="B31" s="1119" t="s">
        <v>507</v>
      </c>
      <c r="C31" s="1119"/>
      <c r="D31" s="1119"/>
      <c r="E31" s="206"/>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row>
    <row r="32" spans="1:31" ht="18.95" customHeight="1">
      <c r="A32" s="144"/>
      <c r="B32" s="1119"/>
      <c r="C32" s="1119"/>
      <c r="D32" s="1119"/>
      <c r="E32" s="138"/>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row>
    <row r="33" spans="1:31" ht="18.95" customHeight="1">
      <c r="A33" s="160"/>
      <c r="B33" s="1128"/>
      <c r="C33" s="1128"/>
      <c r="D33" s="1128"/>
      <c r="E33" s="139"/>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row>
    <row r="34" spans="1:31" ht="18.95" customHeight="1">
      <c r="A34" s="143" t="s">
        <v>508</v>
      </c>
      <c r="B34" s="1118" t="s">
        <v>509</v>
      </c>
      <c r="C34" s="1118"/>
      <c r="D34" s="1118"/>
      <c r="E34" s="1129"/>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row>
    <row r="35" spans="1:31" ht="60.75" customHeight="1">
      <c r="A35" s="160"/>
      <c r="B35" s="1125" t="s">
        <v>510</v>
      </c>
      <c r="C35" s="1126"/>
      <c r="D35" s="1127"/>
      <c r="E35" s="1130"/>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row>
    <row r="36" spans="1:31" ht="93" customHeight="1">
      <c r="A36" s="1020" t="s">
        <v>511</v>
      </c>
      <c r="B36" s="1115" t="s">
        <v>512</v>
      </c>
      <c r="C36" s="1116"/>
      <c r="D36" s="1117"/>
      <c r="E36" s="387"/>
      <c r="F36" s="77"/>
      <c r="G36" s="77"/>
      <c r="H36" s="77"/>
      <c r="I36" s="77"/>
      <c r="J36" s="77"/>
      <c r="K36" s="77"/>
      <c r="L36" s="77"/>
      <c r="M36" s="77" t="str">
        <f>IF('Names of Bidder'!D15="Yes","Yes","No")</f>
        <v>No</v>
      </c>
      <c r="N36" s="77"/>
      <c r="O36" s="77"/>
      <c r="P36" s="77"/>
      <c r="Q36" s="77"/>
      <c r="R36" s="77"/>
      <c r="S36" s="77"/>
      <c r="T36" s="77"/>
      <c r="U36" s="77"/>
      <c r="V36" s="77"/>
      <c r="W36" s="77"/>
      <c r="X36" s="77"/>
      <c r="Y36" s="77"/>
      <c r="Z36" s="77"/>
      <c r="AA36" s="77"/>
      <c r="AB36" s="77"/>
      <c r="AC36" s="77"/>
      <c r="AD36" s="77"/>
      <c r="AE36" s="77"/>
    </row>
    <row r="37" spans="1:31" ht="22.5" customHeight="1">
      <c r="A37" s="1021"/>
      <c r="B37" s="810"/>
      <c r="C37" s="811"/>
      <c r="D37" s="1136"/>
      <c r="E37" s="384"/>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row>
    <row r="38" spans="1:31" ht="60.75" customHeight="1">
      <c r="A38" s="274" t="s">
        <v>513</v>
      </c>
      <c r="B38" s="832" t="s">
        <v>514</v>
      </c>
      <c r="C38" s="833"/>
      <c r="D38" s="854"/>
      <c r="E38" s="383"/>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row>
    <row r="39" spans="1:31" ht="114.75" customHeight="1">
      <c r="A39" s="385" t="s">
        <v>515</v>
      </c>
      <c r="B39" s="1115" t="s">
        <v>516</v>
      </c>
      <c r="C39" s="1116"/>
      <c r="D39" s="1117"/>
      <c r="E39" s="38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row>
    <row r="40" spans="1:31" ht="21.75" customHeight="1">
      <c r="A40" s="48" t="s">
        <v>517</v>
      </c>
      <c r="B40" s="1137" t="s">
        <v>518</v>
      </c>
      <c r="C40" s="1138"/>
      <c r="D40" s="1139"/>
      <c r="E40" s="80"/>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row>
    <row r="41" spans="1:31" ht="24.75" customHeight="1">
      <c r="A41" s="48" t="s">
        <v>519</v>
      </c>
      <c r="B41" s="1121" t="s">
        <v>520</v>
      </c>
      <c r="C41" s="1121"/>
      <c r="D41" s="1121"/>
      <c r="E41" s="80"/>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44.25" customHeight="1">
      <c r="A42" s="271" t="s">
        <v>521</v>
      </c>
      <c r="B42" s="1121" t="s">
        <v>522</v>
      </c>
      <c r="C42" s="1121"/>
      <c r="D42" s="1121"/>
      <c r="E42" s="80"/>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row>
    <row r="43" spans="1:31" ht="36.75" customHeight="1">
      <c r="A43" s="271"/>
      <c r="B43" s="1121" t="s">
        <v>523</v>
      </c>
      <c r="C43" s="1121"/>
      <c r="D43" s="1121"/>
      <c r="E43" s="272" t="s">
        <v>524</v>
      </c>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row>
    <row r="44" spans="1:31" ht="17.100000000000001" customHeight="1">
      <c r="A44" s="271" t="s">
        <v>525</v>
      </c>
      <c r="B44" s="1045"/>
      <c r="C44" s="1122"/>
      <c r="D44" s="1046"/>
      <c r="E44" s="80"/>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row>
    <row r="45" spans="1:31" ht="17.100000000000001" customHeight="1">
      <c r="A45" s="271" t="s">
        <v>71</v>
      </c>
      <c r="B45" s="1045"/>
      <c r="C45" s="1122"/>
      <c r="D45" s="1046"/>
      <c r="E45" s="80"/>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row>
    <row r="46" spans="1:31" ht="17.100000000000001" customHeight="1">
      <c r="A46" s="271" t="s">
        <v>72</v>
      </c>
      <c r="B46" s="1045"/>
      <c r="C46" s="1122"/>
      <c r="D46" s="1046"/>
      <c r="E46" s="80"/>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row>
    <row r="47" spans="1:31" ht="66.75" customHeight="1">
      <c r="A47" s="271" t="s">
        <v>269</v>
      </c>
      <c r="B47" s="1121" t="s">
        <v>526</v>
      </c>
      <c r="C47" s="1121"/>
      <c r="D47" s="1121"/>
      <c r="E47" s="273"/>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row>
    <row r="48" spans="1:31" ht="17.100000000000001" customHeight="1">
      <c r="A48" s="271"/>
      <c r="B48" s="1121" t="s">
        <v>523</v>
      </c>
      <c r="C48" s="1121"/>
      <c r="D48" s="1121"/>
      <c r="E48" s="272" t="s">
        <v>524</v>
      </c>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row>
    <row r="49" spans="1:31" ht="17.100000000000001" customHeight="1">
      <c r="A49" s="271" t="s">
        <v>525</v>
      </c>
      <c r="B49" s="1045"/>
      <c r="C49" s="1122"/>
      <c r="D49" s="1046"/>
      <c r="E49" s="80"/>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row>
    <row r="50" spans="1:31" ht="17.100000000000001" customHeight="1">
      <c r="A50" s="271" t="s">
        <v>71</v>
      </c>
      <c r="B50" s="1045"/>
      <c r="C50" s="1122"/>
      <c r="D50" s="1046"/>
      <c r="E50" s="80"/>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row>
    <row r="51" spans="1:31" ht="17.100000000000001" customHeight="1">
      <c r="A51" s="271" t="s">
        <v>72</v>
      </c>
      <c r="B51" s="1045"/>
      <c r="C51" s="1122"/>
      <c r="D51" s="1046"/>
      <c r="E51" s="80"/>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row>
    <row r="52" spans="1:31" ht="17.100000000000001" customHeight="1">
      <c r="A52" s="274" t="s">
        <v>162</v>
      </c>
      <c r="B52" s="1045"/>
      <c r="C52" s="1122"/>
      <c r="D52" s="1046"/>
      <c r="E52" s="80"/>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row>
    <row r="53" spans="1:31" ht="17.100000000000001" customHeight="1">
      <c r="A53" s="271" t="s">
        <v>163</v>
      </c>
      <c r="B53" s="1045"/>
      <c r="C53" s="1122"/>
      <c r="D53" s="1046"/>
      <c r="E53" s="80"/>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row>
    <row r="54" spans="1:31" ht="17.100000000000001" customHeight="1">
      <c r="A54" s="274" t="s">
        <v>165</v>
      </c>
      <c r="B54" s="1045"/>
      <c r="C54" s="1122"/>
      <c r="D54" s="1046"/>
      <c r="E54" s="80"/>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row>
    <row r="55" spans="1:31" ht="17.100000000000001" customHeight="1">
      <c r="A55" s="48">
        <v>6</v>
      </c>
      <c r="B55" s="1143" t="s">
        <v>527</v>
      </c>
      <c r="C55" s="1143"/>
      <c r="D55" s="1143"/>
      <c r="E55" s="80"/>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row>
    <row r="56" spans="1:31" ht="17.100000000000001" customHeight="1">
      <c r="A56" s="48">
        <v>7</v>
      </c>
      <c r="B56" s="1119" t="s">
        <v>528</v>
      </c>
      <c r="C56" s="1119"/>
      <c r="D56" s="1119"/>
      <c r="E56" s="80"/>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row>
    <row r="57" spans="1:31" ht="17.100000000000001" customHeight="1">
      <c r="A57" s="97"/>
      <c r="B57" s="1119"/>
      <c r="C57" s="1119"/>
      <c r="D57" s="1119"/>
      <c r="E57" s="138"/>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7.100000000000001" customHeight="1">
      <c r="A58" s="92"/>
      <c r="B58" s="1128"/>
      <c r="C58" s="1128"/>
      <c r="D58" s="1128"/>
      <c r="E58" s="139"/>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row>
    <row r="59" spans="1:31" ht="17.100000000000001" customHeight="1">
      <c r="A59" s="97">
        <v>8</v>
      </c>
      <c r="B59" s="1120" t="s">
        <v>529</v>
      </c>
      <c r="C59" s="1120"/>
      <c r="D59" s="1120"/>
      <c r="E59" s="140"/>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row>
    <row r="60" spans="1:31" ht="17.100000000000001" customHeight="1">
      <c r="A60" s="97"/>
      <c r="B60" s="1119" t="s">
        <v>46</v>
      </c>
      <c r="C60" s="1119"/>
      <c r="D60" s="1119"/>
      <c r="E60" s="138"/>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row>
    <row r="61" spans="1:31" ht="17.100000000000001" customHeight="1">
      <c r="A61" s="48">
        <v>9</v>
      </c>
      <c r="B61" s="1144" t="s">
        <v>530</v>
      </c>
      <c r="C61" s="1145"/>
      <c r="D61" s="1146"/>
      <c r="E61" s="141"/>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row>
    <row r="62" spans="1:31" ht="17.100000000000001" customHeight="1">
      <c r="A62" s="97"/>
      <c r="B62" s="1119" t="s">
        <v>531</v>
      </c>
      <c r="C62" s="1119"/>
      <c r="D62" s="1119"/>
      <c r="E62" s="138"/>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row>
    <row r="63" spans="1:31" ht="17.100000000000001" customHeight="1">
      <c r="A63" s="97"/>
      <c r="B63" s="1119" t="s">
        <v>532</v>
      </c>
      <c r="C63" s="1119"/>
      <c r="D63" s="1119"/>
      <c r="E63" s="138"/>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row>
    <row r="64" spans="1:31" ht="17.100000000000001" customHeight="1">
      <c r="A64" s="92"/>
      <c r="B64" s="1128" t="s">
        <v>533</v>
      </c>
      <c r="C64" s="1128"/>
      <c r="D64" s="1128"/>
      <c r="E64" s="139"/>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row>
    <row r="65" spans="1:31" ht="17.100000000000001" customHeight="1">
      <c r="A65" s="48">
        <v>10</v>
      </c>
      <c r="B65" s="1147" t="s">
        <v>534</v>
      </c>
      <c r="C65" s="1147"/>
      <c r="D65" s="1147"/>
      <c r="E65" s="141"/>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row>
    <row r="66" spans="1:31" ht="17.100000000000001" customHeight="1">
      <c r="A66" s="97"/>
      <c r="B66" s="1119" t="s">
        <v>535</v>
      </c>
      <c r="C66" s="1119"/>
      <c r="D66" s="1119"/>
      <c r="E66" s="138"/>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row>
    <row r="67" spans="1:31" ht="17.100000000000001" customHeight="1">
      <c r="A67" s="97"/>
      <c r="B67" s="1119" t="s">
        <v>536</v>
      </c>
      <c r="C67" s="1119"/>
      <c r="D67" s="1119"/>
      <c r="E67" s="138"/>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row>
    <row r="68" spans="1:31" ht="17.100000000000001" customHeight="1">
      <c r="A68" s="97"/>
      <c r="B68" s="1119"/>
      <c r="C68" s="1119"/>
      <c r="D68" s="1119"/>
      <c r="E68" s="138"/>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row>
    <row r="69" spans="1:31" ht="17.100000000000001" customHeight="1">
      <c r="A69" s="97"/>
      <c r="B69" s="1119"/>
      <c r="C69" s="1119"/>
      <c r="D69" s="1119"/>
      <c r="E69" s="138"/>
      <c r="F69" s="77"/>
      <c r="G69" s="77"/>
      <c r="H69" s="702">
        <v>2</v>
      </c>
      <c r="I69" s="77"/>
      <c r="J69" s="77"/>
      <c r="K69" s="77"/>
      <c r="L69" s="77"/>
      <c r="M69" s="77"/>
      <c r="N69" s="77"/>
      <c r="O69" s="77"/>
      <c r="P69" s="77"/>
      <c r="Q69" s="77"/>
      <c r="R69" s="77"/>
      <c r="S69" s="77"/>
      <c r="T69" s="77"/>
      <c r="U69" s="77"/>
      <c r="V69" s="77"/>
      <c r="W69" s="77"/>
      <c r="X69" s="77"/>
      <c r="Y69" s="77"/>
      <c r="Z69" s="77"/>
      <c r="AA69" s="77"/>
      <c r="AB69" s="77"/>
      <c r="AC69" s="77"/>
      <c r="AD69" s="77"/>
      <c r="AE69" s="77"/>
    </row>
    <row r="70" spans="1:31" ht="17.100000000000001" customHeight="1">
      <c r="A70" s="97"/>
      <c r="B70" s="1119" t="s">
        <v>537</v>
      </c>
      <c r="C70" s="1119"/>
      <c r="D70" s="1119"/>
      <c r="E70" s="138"/>
      <c r="F70" s="77"/>
      <c r="G70" s="77"/>
      <c r="H70" s="77"/>
      <c r="I70" s="77"/>
      <c r="J70" s="77"/>
      <c r="K70" s="77"/>
      <c r="L70" s="77"/>
      <c r="M70" s="77"/>
      <c r="N70" s="77"/>
      <c r="O70" s="77"/>
      <c r="P70" s="77"/>
      <c r="Q70" s="77"/>
      <c r="R70" s="77"/>
      <c r="S70" s="77"/>
      <c r="T70" s="77"/>
      <c r="U70" s="77"/>
      <c r="V70" s="77"/>
      <c r="W70" s="77"/>
      <c r="X70" s="77"/>
      <c r="Y70" s="77"/>
      <c r="Z70" s="83"/>
      <c r="AA70" s="83"/>
      <c r="AB70" s="83"/>
      <c r="AC70" s="77"/>
      <c r="AD70" s="77"/>
      <c r="AE70" s="77"/>
    </row>
    <row r="71" spans="1:31" ht="17.100000000000001" customHeight="1">
      <c r="A71" s="97"/>
      <c r="B71" s="1119" t="s">
        <v>538</v>
      </c>
      <c r="C71" s="1119"/>
      <c r="D71" s="1119"/>
      <c r="E71" s="138"/>
      <c r="F71" s="77"/>
      <c r="G71" s="77"/>
      <c r="H71" s="77"/>
      <c r="I71" s="77"/>
      <c r="J71" s="77"/>
      <c r="K71" s="77"/>
      <c r="L71" s="77"/>
      <c r="M71" s="77"/>
      <c r="N71" s="77"/>
      <c r="O71" s="77"/>
      <c r="P71" s="77"/>
      <c r="Q71" s="77"/>
      <c r="R71" s="77"/>
      <c r="S71" s="77"/>
      <c r="T71" s="77"/>
      <c r="U71" s="77"/>
      <c r="V71" s="77"/>
      <c r="W71" s="77"/>
      <c r="X71" s="77"/>
      <c r="Y71" s="77"/>
      <c r="Z71" s="83"/>
      <c r="AA71" s="83"/>
      <c r="AB71" s="83"/>
      <c r="AC71" s="77"/>
      <c r="AD71" s="77"/>
      <c r="AE71" s="77"/>
    </row>
    <row r="72" spans="1:31" ht="18.95" customHeight="1">
      <c r="A72" s="97"/>
      <c r="B72" s="1140" t="s">
        <v>538</v>
      </c>
      <c r="C72" s="1141"/>
      <c r="D72" s="1142"/>
      <c r="E72" s="97" t="str">
        <f>IF(H69=1,"Saving Account","Current Account")</f>
        <v>Current Account</v>
      </c>
      <c r="F72" s="77"/>
      <c r="G72" s="77"/>
      <c r="H72" s="77"/>
      <c r="I72" s="77"/>
      <c r="J72" s="77"/>
      <c r="K72" s="77"/>
      <c r="L72" s="77"/>
      <c r="M72" s="77"/>
      <c r="N72" s="77"/>
      <c r="O72" s="77"/>
      <c r="P72" s="77"/>
      <c r="Q72" s="77"/>
      <c r="R72" s="77"/>
      <c r="S72" s="77"/>
      <c r="T72" s="77"/>
      <c r="U72" s="77"/>
      <c r="V72" s="77"/>
      <c r="W72" s="77"/>
      <c r="X72" s="77"/>
      <c r="Y72" s="77"/>
      <c r="Z72" s="83"/>
      <c r="AA72" s="83"/>
      <c r="AB72" s="83"/>
      <c r="AC72" s="77"/>
      <c r="AD72" s="77"/>
      <c r="AE72" s="77"/>
    </row>
    <row r="73" spans="1:31" ht="33" customHeight="1">
      <c r="A73" s="81">
        <v>11</v>
      </c>
      <c r="B73" s="807" t="s">
        <v>539</v>
      </c>
      <c r="C73" s="807"/>
      <c r="D73" s="807"/>
      <c r="E73" s="80"/>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row>
    <row r="74" spans="1:31" ht="48" customHeight="1">
      <c r="A74" s="81">
        <v>12</v>
      </c>
      <c r="B74" s="807" t="s">
        <v>540</v>
      </c>
      <c r="C74" s="807"/>
      <c r="D74" s="807"/>
      <c r="E74" s="80"/>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row>
    <row r="75" spans="1:31" ht="50.25" customHeight="1">
      <c r="A75" s="1086" t="s">
        <v>541</v>
      </c>
      <c r="B75" s="1086"/>
      <c r="C75" s="1086"/>
      <c r="D75" s="1086"/>
      <c r="E75" s="1086"/>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c r="A76" s="826"/>
      <c r="B76" s="826"/>
      <c r="C76" s="826"/>
      <c r="D76" s="826"/>
      <c r="E76" s="826"/>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row>
    <row r="77" spans="1:31" ht="15">
      <c r="A77" s="846" t="s">
        <v>542</v>
      </c>
      <c r="B77" s="846"/>
      <c r="C77" s="846"/>
      <c r="D77" s="846"/>
      <c r="E77" s="846"/>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row>
    <row r="78" spans="1:31" ht="15">
      <c r="A78" s="1135"/>
      <c r="B78" s="1135"/>
      <c r="C78" s="1135"/>
      <c r="D78" s="1135"/>
      <c r="E78" s="1135"/>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row>
    <row r="79" spans="1:31" ht="15">
      <c r="A79" s="846" t="s">
        <v>543</v>
      </c>
      <c r="B79" s="846"/>
      <c r="C79" s="846"/>
      <c r="D79" s="846"/>
      <c r="E79" s="846"/>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row>
    <row r="80" spans="1:31" ht="15">
      <c r="A80" s="1135"/>
      <c r="B80" s="1135"/>
      <c r="C80" s="1135"/>
      <c r="D80" s="1135"/>
      <c r="E80" s="1135"/>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row>
    <row r="81" spans="1:5" ht="15">
      <c r="A81" s="788" t="s">
        <v>544</v>
      </c>
      <c r="B81" s="788"/>
      <c r="C81" s="788"/>
      <c r="D81" s="788"/>
      <c r="E81" s="788"/>
    </row>
    <row r="82" spans="1:5" ht="15">
      <c r="A82" s="788" t="s">
        <v>545</v>
      </c>
      <c r="B82" s="788"/>
      <c r="C82" s="788"/>
      <c r="D82" s="788"/>
      <c r="E82" s="788"/>
    </row>
    <row r="83" spans="1:5" ht="15">
      <c r="A83" s="788" t="s">
        <v>546</v>
      </c>
      <c r="B83" s="788"/>
      <c r="C83" s="788"/>
      <c r="D83" s="788"/>
      <c r="E83" s="788"/>
    </row>
    <row r="84" spans="1:5" ht="15">
      <c r="A84" s="1135"/>
      <c r="B84" s="1135"/>
      <c r="C84" s="1135"/>
      <c r="D84" s="1135"/>
      <c r="E84" s="1135"/>
    </row>
    <row r="85" spans="1:5" ht="32.25" customHeight="1">
      <c r="A85" s="846" t="s">
        <v>547</v>
      </c>
      <c r="B85" s="846"/>
      <c r="C85" s="846"/>
      <c r="D85" s="846"/>
      <c r="E85" s="846"/>
    </row>
    <row r="86" spans="1:5">
      <c r="A86" s="59"/>
      <c r="B86" s="59"/>
      <c r="C86" s="59"/>
      <c r="D86" s="386"/>
      <c r="E86" s="59"/>
    </row>
    <row r="87" spans="1:5" ht="24.95" customHeight="1">
      <c r="A87" s="36" t="s">
        <v>58</v>
      </c>
      <c r="B87" s="62" t="str">
        <f>'Attach 3(JV)'!B24</f>
        <v>--</v>
      </c>
      <c r="D87" s="52" t="s">
        <v>59</v>
      </c>
      <c r="E87" s="198" t="str">
        <f>'Attach 3(JV)'!E24</f>
        <v/>
      </c>
    </row>
    <row r="88" spans="1:5" ht="34.5" customHeight="1">
      <c r="A88" s="36" t="s">
        <v>60</v>
      </c>
      <c r="B88" s="198" t="str">
        <f>'Attach 3(JV)'!B25</f>
        <v/>
      </c>
      <c r="D88" s="52" t="s">
        <v>61</v>
      </c>
      <c r="E88" s="198" t="str">
        <f>'Attach 3(JV)'!E25</f>
        <v/>
      </c>
    </row>
    <row r="89" spans="1:5" ht="24.95" customHeight="1">
      <c r="D89" s="52"/>
      <c r="E89" s="38"/>
    </row>
    <row r="90" spans="1:5" ht="48" customHeight="1">
      <c r="A90" s="38"/>
    </row>
    <row r="91" spans="1:5" ht="96" customHeight="1"/>
    <row r="92" spans="1:5" ht="20.100000000000001" customHeight="1">
      <c r="A92" s="38"/>
    </row>
    <row r="93" spans="1:5" ht="46.5" customHeight="1"/>
    <row r="94" spans="1:5" ht="20.100000000000001" customHeight="1">
      <c r="A94" s="38"/>
    </row>
    <row r="95" spans="1:5" ht="20.100000000000001" customHeight="1"/>
    <row r="96" spans="1:5" ht="20.100000000000001" customHeight="1">
      <c r="A96" s="38"/>
    </row>
    <row r="97" ht="20.100000000000001" customHeight="1"/>
    <row r="98" ht="20.100000000000001" customHeight="1"/>
    <row r="99" ht="20.100000000000001" customHeight="1"/>
    <row r="100" ht="20.100000000000001" customHeight="1"/>
    <row r="116" ht="62.25" customHeight="1"/>
    <row r="118" ht="57" customHeight="1"/>
    <row r="120" ht="40.5" customHeight="1"/>
  </sheetData>
  <sheetProtection algorithmName="SHA-512" hashValue="xcwDqzKoggC4Ub4pXTJMNP0t70BqKslrBswRQww0VVr5Sy5q3ZnWFfQSrZpZX46LYpcYy5S6jNgbGBwPIcsibg==" saltValue="Ic7/HKE9dQlcYB2G5No/wA==" spinCount="100000" sheet="1" formatColumns="0" formatRows="0" selectLockedCells="1"/>
  <customSheetViews>
    <customSheetView guid="{45D87BB2-ECBF-4FD9-AB44-4B5F10036733}" scale="160" showPageBreaks="1" showGridLines="0" fitToPage="1" printArea="1" hiddenRows="1" hiddenColumns="1" view="pageBreakPreview" topLeftCell="A10">
      <selection activeCell="E25" sqref="E25"/>
      <rowBreaks count="1" manualBreakCount="1">
        <brk id="30" max="4" man="1"/>
      </rowBreaks>
      <pageMargins left="0" right="0" top="0" bottom="0" header="0" footer="0"/>
      <pageSetup scale="88" fitToHeight="0" orientation="portrait" r:id="rId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B9DDBA10-9BB0-4D91-9619-C113F75B2489}" scale="160" showPageBreaks="1" showGridLines="0" fitToPage="1" printArea="1" hiddenRows="1" hiddenColumns="1" view="pageBreakPreview" topLeftCell="A7">
      <selection activeCell="E25" sqref="E25"/>
      <rowBreaks count="1" manualBreakCount="1">
        <brk id="30" max="4" man="1"/>
      </rowBreaks>
      <pageMargins left="0" right="0" top="0" bottom="0" header="0" footer="0"/>
      <pageSetup scale="88" fitToHeight="0" orientation="portrait" r:id="rId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9" fitToHeight="0" orientation="portrait" r:id="rId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0C5A243-1ADF-42BF-85A0-B6506A13618B}"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 right="0" top="0" bottom="0" header="0" footer="0"/>
      <pageSetup scale="88" fitToHeight="0" orientation="portrait" r:id="rId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 right="0" top="0" bottom="0" header="0" footer="0"/>
      <pageSetup scale="88" fitToHeight="0" orientation="portrait" r:id="rId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 right="0" top="0" bottom="0" header="0" footer="0"/>
      <pageSetup scale="99" orientation="portrait" r:id="rId1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1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 right="0" top="0" bottom="0" header="0" footer="0"/>
      <pageSetup scale="99" orientation="portrait" r:id="rId1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E3ED18F-7B8F-4A1C-969D-A70DC3B696C3}"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77F7E43-D393-45BA-B99B-D838E4629B5D}"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 right="0" top="0" bottom="0" header="0" footer="0"/>
      <pageSetup scale="99" orientation="portrait" r:id="rId1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DC28ED1E-3E35-4094-9C2B-5C0A1C1D459C}" showGridLines="0" hiddenRows="1" hiddenColumns="1">
      <selection activeCell="E30" sqref="E30"/>
      <pageMargins left="0" right="0" top="0" bottom="0" header="0" footer="0"/>
      <pageSetup orientation="portrait" r:id="rId1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7A9EA6D6-4DDF-43D9-92E6-C6AFAD14E266}" showGridLines="0" hiddenRows="1" hiddenColumns="1" topLeftCell="A19">
      <selection activeCell="E30" sqref="E30"/>
      <pageMargins left="0" right="0" top="0" bottom="0" header="0" footer="0"/>
      <pageSetup orientation="portrait" r:id="rId1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3BCBF1E-CDCF-4541-8D79-87EDCECBC1FD}" showGridLines="0" hiddenRows="1" hiddenColumns="1">
      <selection activeCell="E19" sqref="E19"/>
      <pageMargins left="0" right="0" top="0" bottom="0" header="0" footer="0"/>
      <pageSetup orientation="portrait" r:id="rId1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4CA1A8-824A-452F-BDBA-32A47C1B3013}" showGridLines="0" hiddenRows="1" hiddenColumns="1" topLeftCell="A2">
      <selection activeCell="E19" sqref="E19"/>
      <pageMargins left="0" right="0" top="0" bottom="0" header="0" footer="0"/>
      <pageSetup orientation="portrait" r:id="rId1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94F6778-23FE-4AAC-B37D-6C7543FC13B9}" showGridLines="0" hiddenRows="1" hiddenColumns="1" topLeftCell="A25">
      <selection activeCell="E36" sqref="E36:E37"/>
      <pageMargins left="0" right="0" top="0" bottom="0" header="0" footer="0"/>
      <pageSetup orientation="portrait" r:id="rId2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9FE2C60-2849-4C32-B532-2B1A89FFA9CD}" showGridLines="0" hiddenRows="1" hiddenColumns="1" topLeftCell="A22">
      <selection activeCell="E19" sqref="E19"/>
      <pageMargins left="0" right="0" top="0" bottom="0" header="0" footer="0"/>
      <pageSetup orientation="portrait" r:id="rId2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 right="0" top="0" bottom="0" header="0" footer="0"/>
      <pageSetup scale="99" orientation="portrait" r:id="rId2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5EDD9E3-0801-4479-8600-A80B0FCFDF0B}"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15A19D23-A9FD-4FC1-B7B0-F2D16BDFC729}"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2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 right="0" top="0" bottom="0" header="0" footer="0"/>
      <pageSetup scale="99" orientation="portrait" r:id="rId2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 right="0" top="0" bottom="0" header="0" footer="0"/>
      <pageSetup scale="99" orientation="portrait" r:id="rId2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 right="0" top="0" bottom="0" header="0" footer="0"/>
      <pageSetup scale="88" fitToHeight="0" orientation="portrait" r:id="rId2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2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8" fitToHeight="0" orientation="portrait" r:id="rId3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3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3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69B0F9C-77A4-468D-A350-EA35CAE357D9}" scale="160" showPageBreaks="1" showGridLines="0" fitToPage="1" printArea="1" hiddenRows="1" hiddenColumns="1" view="pageBreakPreview" topLeftCell="A10">
      <selection activeCell="E25" sqref="E25"/>
      <rowBreaks count="1" manualBreakCount="1">
        <brk id="30" max="4" man="1"/>
      </rowBreaks>
      <pageMargins left="0" right="0" top="0" bottom="0" header="0" footer="0"/>
      <pageSetup scale="88" fitToHeight="0" orientation="portrait" r:id="rId3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s>
  <mergeCells count="79">
    <mergeCell ref="A79:E79"/>
    <mergeCell ref="A80:E80"/>
    <mergeCell ref="A81:E81"/>
    <mergeCell ref="B46:D46"/>
    <mergeCell ref="B54:D54"/>
    <mergeCell ref="B69:D69"/>
    <mergeCell ref="B49:D49"/>
    <mergeCell ref="B55:D55"/>
    <mergeCell ref="B61:D61"/>
    <mergeCell ref="B70:D70"/>
    <mergeCell ref="B71:D71"/>
    <mergeCell ref="B60:D60"/>
    <mergeCell ref="A75:E75"/>
    <mergeCell ref="B64:D64"/>
    <mergeCell ref="B65:D65"/>
    <mergeCell ref="B66:D66"/>
    <mergeCell ref="A85:E85"/>
    <mergeCell ref="A84:E84"/>
    <mergeCell ref="A36:A37"/>
    <mergeCell ref="B36:D37"/>
    <mergeCell ref="B38:D38"/>
    <mergeCell ref="A76:E76"/>
    <mergeCell ref="A77:E77"/>
    <mergeCell ref="A82:E82"/>
    <mergeCell ref="A83:E83"/>
    <mergeCell ref="A78:E78"/>
    <mergeCell ref="B58:D58"/>
    <mergeCell ref="B40:D40"/>
    <mergeCell ref="B68:D68"/>
    <mergeCell ref="B74:D74"/>
    <mergeCell ref="B63:D63"/>
    <mergeCell ref="B72:D72"/>
    <mergeCell ref="B25:D25"/>
    <mergeCell ref="B26:D26"/>
    <mergeCell ref="B13:D13"/>
    <mergeCell ref="B16:E16"/>
    <mergeCell ref="A20:E20"/>
    <mergeCell ref="B21:E21"/>
    <mergeCell ref="B17:E17"/>
    <mergeCell ref="B14:D14"/>
    <mergeCell ref="B10:D10"/>
    <mergeCell ref="B11:D11"/>
    <mergeCell ref="B12:D12"/>
    <mergeCell ref="A9:B9"/>
    <mergeCell ref="B35:D35"/>
    <mergeCell ref="B30:D30"/>
    <mergeCell ref="B31:D31"/>
    <mergeCell ref="B27:D27"/>
    <mergeCell ref="B22:E22"/>
    <mergeCell ref="B23:D23"/>
    <mergeCell ref="B32:D32"/>
    <mergeCell ref="B33:D33"/>
    <mergeCell ref="E34:E35"/>
    <mergeCell ref="B28:D28"/>
    <mergeCell ref="B29:D29"/>
    <mergeCell ref="B24:D24"/>
    <mergeCell ref="B67:D67"/>
    <mergeCell ref="B73:D73"/>
    <mergeCell ref="B62:D62"/>
    <mergeCell ref="B43:D43"/>
    <mergeCell ref="B57:D57"/>
    <mergeCell ref="B44:D44"/>
    <mergeCell ref="B45:D45"/>
    <mergeCell ref="B39:D39"/>
    <mergeCell ref="B34:D34"/>
    <mergeCell ref="B56:D56"/>
    <mergeCell ref="A1:D1"/>
    <mergeCell ref="B59:D59"/>
    <mergeCell ref="B47:D47"/>
    <mergeCell ref="B48:D48"/>
    <mergeCell ref="B50:D50"/>
    <mergeCell ref="B51:D51"/>
    <mergeCell ref="B52:D52"/>
    <mergeCell ref="B53:D53"/>
    <mergeCell ref="B41:D41"/>
    <mergeCell ref="B42:D42"/>
    <mergeCell ref="A3:E3"/>
    <mergeCell ref="A5:E5"/>
    <mergeCell ref="A8:D8"/>
  </mergeCells>
  <dataValidations count="3">
    <dataValidation type="list" allowBlank="1" showInputMessage="1" showErrorMessage="1" sqref="E18:E19" xr:uid="{CC09851E-98BB-4A3F-8CCC-50A330AC9060}">
      <formula1>"Yes, No"</formula1>
    </dataValidation>
    <dataValidation type="list" allowBlank="1" showInputMessage="1" showErrorMessage="1" sqref="E71" xr:uid="{1DDA69A3-F276-4285-944B-CCF8D3951A69}">
      <formula1>$Z$70:$Z$71</formula1>
    </dataValidation>
    <dataValidation type="list" allowBlank="1" showInputMessage="1" showErrorMessage="1" sqref="E36 E39" xr:uid="{1E373030-EB34-487A-B76E-CBE55921FD90}">
      <formula1>"Yes,No"</formula1>
    </dataValidation>
  </dataValidations>
  <pageMargins left="0.75" right="0.63" top="0.57999999999999996" bottom="0.6" header="0.34" footer="0.35"/>
  <pageSetup scale="88" fitToHeight="0" orientation="portrait" r:id="rId35"/>
  <headerFooter alignWithMargins="0">
    <oddFooter>&amp;R&amp;"Book Antiqua,Bold"&amp;8 Page &amp;P of &amp;N</oddFooter>
  </headerFooter>
  <rowBreaks count="1" manualBreakCount="1">
    <brk id="30" max="4" man="1"/>
  </rowBreaks>
  <drawing r:id="rId36"/>
  <legacyDrawing r:id="rId37"/>
  <mc:AlternateContent xmlns:mc="http://schemas.openxmlformats.org/markup-compatibility/2006">
    <mc:Choice Requires="x14">
      <controls>
        <mc:AlternateContent xmlns:mc="http://schemas.openxmlformats.org/markup-compatibility/2006">
          <mc:Choice Requires="x14">
            <control shapeId="24577" r:id="rId38" name="Option Button 1">
              <controlPr defaultSize="0" autoFill="0" autoLine="0" autoPict="0">
                <anchor moveWithCells="1">
                  <from>
                    <xdr:col>1</xdr:col>
                    <xdr:colOff>1123950</xdr:colOff>
                    <xdr:row>71</xdr:row>
                    <xdr:rowOff>19050</xdr:rowOff>
                  </from>
                  <to>
                    <xdr:col>1</xdr:col>
                    <xdr:colOff>2124075</xdr:colOff>
                    <xdr:row>71</xdr:row>
                    <xdr:rowOff>228600</xdr:rowOff>
                  </to>
                </anchor>
              </controlPr>
            </control>
          </mc:Choice>
        </mc:AlternateContent>
        <mc:AlternateContent xmlns:mc="http://schemas.openxmlformats.org/markup-compatibility/2006">
          <mc:Choice Requires="x14">
            <control shapeId="24578" r:id="rId39" name="Option Button 2">
              <controlPr defaultSize="0" autoFill="0" autoLine="0" autoPict="0">
                <anchor moveWithCells="1">
                  <from>
                    <xdr:col>2</xdr:col>
                    <xdr:colOff>685800</xdr:colOff>
                    <xdr:row>71</xdr:row>
                    <xdr:rowOff>19050</xdr:rowOff>
                  </from>
                  <to>
                    <xdr:col>3</xdr:col>
                    <xdr:colOff>923925</xdr:colOff>
                    <xdr:row>71</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47540-88E0-4CCB-B22D-00815D088362}">
  <sheetPr codeName="Sheet19">
    <tabColor indexed="10"/>
  </sheetPr>
  <dimension ref="A1:Z96"/>
  <sheetViews>
    <sheetView showGridLines="0" showZeros="0" view="pageBreakPreview" topLeftCell="A3" zoomScale="110" zoomScaleSheetLayoutView="110" workbookViewId="0">
      <selection activeCell="H21" sqref="H21:L21"/>
    </sheetView>
  </sheetViews>
  <sheetFormatPr defaultRowHeight="16.5"/>
  <cols>
    <col min="1" max="1" width="12.140625" style="599" customWidth="1"/>
    <col min="2" max="2" width="18.140625" style="599" customWidth="1"/>
    <col min="3" max="5" width="7.42578125" style="599" customWidth="1"/>
    <col min="6" max="8" width="7.42578125" style="537" customWidth="1"/>
    <col min="9" max="12" width="7.42578125" style="322" customWidth="1"/>
    <col min="13" max="16384" width="9.140625" style="322"/>
  </cols>
  <sheetData>
    <row r="1" spans="1:26" s="611" customFormat="1" ht="21" customHeight="1">
      <c r="A1" s="1178" t="str">
        <f>'Attach 15'!A1:D1</f>
        <v>Specification No.&amp;  RFX  No  :CC/NT/W-MISC/DOM/A15/25/11820   &amp;  5002004750</v>
      </c>
      <c r="B1" s="1178"/>
      <c r="C1" s="1178"/>
      <c r="D1" s="1178"/>
      <c r="E1" s="1178"/>
      <c r="F1" s="1178"/>
      <c r="G1" s="1178"/>
      <c r="H1" s="1179" t="s">
        <v>548</v>
      </c>
      <c r="I1" s="1179"/>
      <c r="J1" s="1179"/>
      <c r="K1" s="1179"/>
      <c r="L1" s="1179"/>
    </row>
    <row r="2" spans="1:26" ht="11.25" customHeight="1">
      <c r="Z2" s="612">
        <f>'[18]Attach 3(JV)'!Z2</f>
        <v>0</v>
      </c>
    </row>
    <row r="3" spans="1:26" ht="89.25" customHeight="1">
      <c r="A3" s="1058" t="str">
        <f>'Attach 15'!A3:E3</f>
        <v>Supply and installation of 15 passenger Machine Room Less Lift including required civil works at MP Hall of POWERGRID Gurgaon</v>
      </c>
      <c r="B3" s="1059"/>
      <c r="C3" s="1059"/>
      <c r="D3" s="1059"/>
      <c r="E3" s="1059"/>
      <c r="F3" s="1059"/>
      <c r="G3" s="1059"/>
      <c r="H3" s="1059"/>
      <c r="I3" s="1059"/>
      <c r="J3" s="1059"/>
      <c r="K3" s="1059"/>
      <c r="L3" s="1059"/>
    </row>
    <row r="4" spans="1:26" ht="15.95" customHeight="1">
      <c r="A4" s="613"/>
      <c r="H4" s="30"/>
      <c r="I4" s="11"/>
    </row>
    <row r="5" spans="1:26" ht="20.100000000000001" customHeight="1">
      <c r="A5" s="1180" t="s">
        <v>549</v>
      </c>
      <c r="B5" s="1180"/>
      <c r="C5" s="1180"/>
      <c r="D5" s="1180"/>
      <c r="E5" s="1180"/>
      <c r="F5" s="1180"/>
      <c r="G5" s="1180"/>
      <c r="H5" s="1180"/>
      <c r="I5" s="1180"/>
      <c r="J5" s="1180"/>
      <c r="K5" s="1180"/>
      <c r="L5" s="1180"/>
    </row>
    <row r="6" spans="1:26" ht="15.95" customHeight="1">
      <c r="A6" s="614"/>
      <c r="H6" s="30"/>
      <c r="I6" s="11"/>
    </row>
    <row r="7" spans="1:26" ht="20.100000000000001" customHeight="1">
      <c r="A7" s="615" t="str">
        <f>'Attach 15'!A8:D8</f>
        <v>Bidder’s Name and Address  :</v>
      </c>
      <c r="G7" s="15" t="str">
        <f>'[18]Attach 3(JV)'!E7</f>
        <v>To:</v>
      </c>
      <c r="I7" s="11"/>
    </row>
    <row r="8" spans="1:26" ht="36" customHeight="1">
      <c r="A8" s="1181" t="str">
        <f>'[18]Attach 3(JV)'!A8</f>
        <v/>
      </c>
      <c r="B8" s="1181"/>
      <c r="C8" s="1181"/>
      <c r="D8" s="1181"/>
      <c r="E8" s="1181"/>
      <c r="F8" s="1181"/>
      <c r="G8" s="12" t="s">
        <v>950</v>
      </c>
      <c r="I8" s="11"/>
    </row>
    <row r="9" spans="1:26" ht="20.100000000000001" customHeight="1">
      <c r="A9" s="13" t="s">
        <v>51</v>
      </c>
      <c r="B9" s="758">
        <f>'Attach 15'!B10:D10</f>
        <v>0</v>
      </c>
      <c r="C9" s="758"/>
      <c r="D9" s="758"/>
      <c r="E9" s="758"/>
      <c r="F9" s="758"/>
      <c r="G9" s="12" t="str">
        <f>'[18]Attach 3(JV)'!E9</f>
        <v>Power Grid Corporation of India Ltd.,</v>
      </c>
      <c r="I9" s="11"/>
    </row>
    <row r="10" spans="1:26" ht="20.100000000000001" customHeight="1">
      <c r="A10" s="13" t="s">
        <v>53</v>
      </c>
      <c r="B10" s="758">
        <f>'Attach 15'!B11:D11</f>
        <v>0</v>
      </c>
      <c r="C10" s="758"/>
      <c r="D10" s="758"/>
      <c r="E10" s="758"/>
      <c r="F10" s="758"/>
      <c r="G10" s="12" t="str">
        <f>'[18]Attach 3(JV)'!E10</f>
        <v>"Saudamini", Plot No. 2, Sector 29</v>
      </c>
      <c r="I10" s="11"/>
    </row>
    <row r="11" spans="1:26" ht="20.100000000000001" customHeight="1">
      <c r="B11" s="758">
        <f>'Attach 15'!B12:D12</f>
        <v>0</v>
      </c>
      <c r="C11" s="758"/>
      <c r="D11" s="758"/>
      <c r="E11" s="758"/>
      <c r="F11" s="758"/>
      <c r="G11" s="12" t="str">
        <f>'[18]Attach 3(JV)'!E11</f>
        <v>Gurgaon (Haryana) - 122001</v>
      </c>
    </row>
    <row r="12" spans="1:26" ht="20.100000000000001" customHeight="1">
      <c r="A12" s="614"/>
      <c r="B12" s="758">
        <f>'Attach 15'!B13:D13</f>
        <v>0</v>
      </c>
      <c r="C12" s="758"/>
      <c r="D12" s="758"/>
      <c r="E12" s="758"/>
      <c r="F12" s="758"/>
      <c r="G12" s="12"/>
    </row>
    <row r="13" spans="1:26" ht="15.95" customHeight="1">
      <c r="A13" s="614"/>
      <c r="B13" s="102"/>
      <c r="C13" s="102"/>
      <c r="D13" s="102"/>
      <c r="E13" s="102"/>
      <c r="F13" s="102"/>
    </row>
    <row r="14" spans="1:26" ht="20.100000000000001" customHeight="1">
      <c r="A14" s="599" t="s">
        <v>57</v>
      </c>
    </row>
    <row r="15" spans="1:26" ht="20.100000000000001" customHeight="1">
      <c r="A15" s="614"/>
    </row>
    <row r="16" spans="1:26" ht="57.75" customHeight="1">
      <c r="A16" s="1182" t="s">
        <v>550</v>
      </c>
      <c r="B16" s="1182"/>
      <c r="C16" s="1182"/>
      <c r="D16" s="1182"/>
      <c r="E16" s="1182"/>
      <c r="F16" s="1182"/>
      <c r="G16" s="1182"/>
      <c r="H16" s="1182"/>
      <c r="I16" s="1182"/>
      <c r="J16" s="1182"/>
      <c r="K16" s="1182"/>
      <c r="L16" s="1182"/>
    </row>
    <row r="17" spans="1:12" ht="20.100000000000001" customHeight="1">
      <c r="A17" s="616">
        <v>1</v>
      </c>
      <c r="B17" s="617" t="s">
        <v>551</v>
      </c>
    </row>
    <row r="18" spans="1:12" ht="82.5" customHeight="1">
      <c r="A18" s="618"/>
      <c r="B18" s="1158" t="s">
        <v>552</v>
      </c>
      <c r="C18" s="1158"/>
      <c r="D18" s="1158"/>
      <c r="E18" s="1158"/>
      <c r="F18" s="1158"/>
      <c r="G18" s="1158"/>
      <c r="H18" s="1158"/>
      <c r="I18" s="1158"/>
      <c r="J18" s="1158"/>
      <c r="K18" s="1158"/>
      <c r="L18" s="1158"/>
    </row>
    <row r="19" spans="1:12" ht="60.75" customHeight="1">
      <c r="A19" s="610">
        <v>1.1000000000000001</v>
      </c>
      <c r="B19" s="1183" t="s">
        <v>553</v>
      </c>
      <c r="C19" s="1183"/>
      <c r="D19" s="1183"/>
      <c r="E19" s="1183"/>
      <c r="F19" s="1183"/>
      <c r="G19" s="1183"/>
      <c r="H19" s="1183"/>
      <c r="I19" s="1183"/>
      <c r="J19" s="1183"/>
      <c r="K19" s="1183"/>
      <c r="L19" s="1183"/>
    </row>
    <row r="20" spans="1:12" ht="33" customHeight="1">
      <c r="A20" s="618"/>
      <c r="B20" s="1172" t="str">
        <f>IF('[18]Names of Bidder'!I6="Sole Bidder","Name of the Bidder (Sole Bidder)", "Name of Bidder (Lead Partner)")</f>
        <v>Name of the Bidder (Sole Bidder)</v>
      </c>
      <c r="C20" s="1172"/>
      <c r="D20" s="1172"/>
      <c r="E20" s="1172"/>
      <c r="F20" s="1172"/>
      <c r="G20" s="1172"/>
      <c r="H20" s="1169">
        <f>B9</f>
        <v>0</v>
      </c>
      <c r="I20" s="1169"/>
      <c r="J20" s="1169"/>
      <c r="K20" s="1169"/>
      <c r="L20" s="1169"/>
    </row>
    <row r="21" spans="1:12" ht="33" customHeight="1">
      <c r="A21" s="619"/>
      <c r="B21" s="1172" t="s">
        <v>554</v>
      </c>
      <c r="C21" s="1172"/>
      <c r="D21" s="1172"/>
      <c r="E21" s="1172"/>
      <c r="F21" s="1172"/>
      <c r="G21" s="1172"/>
      <c r="H21" s="1173" t="s">
        <v>555</v>
      </c>
      <c r="I21" s="1173"/>
      <c r="J21" s="1173"/>
      <c r="K21" s="1173"/>
      <c r="L21" s="1173"/>
    </row>
    <row r="22" spans="1:12" ht="33" customHeight="1">
      <c r="A22" s="619"/>
      <c r="B22" s="1172" t="s">
        <v>556</v>
      </c>
      <c r="C22" s="1172"/>
      <c r="D22" s="1172"/>
      <c r="E22" s="1172"/>
      <c r="F22" s="1172"/>
      <c r="G22" s="1172"/>
      <c r="H22" s="1173"/>
      <c r="I22" s="1173"/>
      <c r="J22" s="1173"/>
      <c r="K22" s="1173"/>
      <c r="L22" s="1173"/>
    </row>
    <row r="23" spans="1:12" ht="33" customHeight="1">
      <c r="A23" s="619"/>
      <c r="B23" s="1172" t="s">
        <v>557</v>
      </c>
      <c r="C23" s="1172"/>
      <c r="D23" s="1172"/>
      <c r="E23" s="1172"/>
      <c r="F23" s="1172"/>
      <c r="G23" s="1172"/>
      <c r="H23" s="1173"/>
      <c r="I23" s="1173"/>
      <c r="J23" s="1173"/>
      <c r="K23" s="1173"/>
      <c r="L23" s="1173"/>
    </row>
    <row r="24" spans="1:12" ht="33" customHeight="1">
      <c r="A24" s="619"/>
      <c r="B24" s="1172" t="s">
        <v>558</v>
      </c>
      <c r="C24" s="1172"/>
      <c r="D24" s="1172"/>
      <c r="E24" s="1172"/>
      <c r="F24" s="1172"/>
      <c r="G24" s="1172"/>
      <c r="H24" s="1173"/>
      <c r="I24" s="1173"/>
      <c r="J24" s="1173"/>
      <c r="K24" s="1173"/>
      <c r="L24" s="1173"/>
    </row>
    <row r="25" spans="1:12" ht="6" customHeight="1">
      <c r="A25" s="619"/>
      <c r="B25" s="607"/>
      <c r="C25" s="607"/>
      <c r="D25" s="607"/>
      <c r="E25" s="607"/>
      <c r="F25" s="607"/>
      <c r="G25" s="607"/>
      <c r="H25" s="594"/>
      <c r="I25" s="594"/>
      <c r="J25" s="594"/>
      <c r="K25" s="594"/>
      <c r="L25" s="594"/>
    </row>
    <row r="26" spans="1:12" ht="18.95" customHeight="1">
      <c r="A26" s="610">
        <v>1.2</v>
      </c>
      <c r="B26" s="1174" t="s">
        <v>271</v>
      </c>
      <c r="C26" s="1174"/>
      <c r="D26" s="1174"/>
      <c r="E26" s="1174"/>
      <c r="F26" s="1174"/>
      <c r="G26" s="1174"/>
      <c r="H26" s="1174"/>
      <c r="I26" s="1174"/>
      <c r="J26" s="1174"/>
      <c r="K26" s="1174"/>
      <c r="L26" s="1174"/>
    </row>
    <row r="27" spans="1:12" ht="18.95" customHeight="1">
      <c r="A27" s="620" t="s">
        <v>70</v>
      </c>
      <c r="B27" s="599" t="s">
        <v>559</v>
      </c>
      <c r="D27" s="621"/>
      <c r="E27" s="621"/>
    </row>
    <row r="28" spans="1:12" ht="18.95" customHeight="1">
      <c r="A28" s="619"/>
      <c r="B28" s="1169" t="s">
        <v>560</v>
      </c>
      <c r="C28" s="1169"/>
      <c r="D28" s="1152"/>
      <c r="E28" s="1152"/>
      <c r="F28" s="1152"/>
      <c r="G28" s="1152"/>
      <c r="H28" s="1152"/>
      <c r="I28" s="1152"/>
      <c r="J28" s="1152"/>
      <c r="K28" s="1152"/>
      <c r="L28" s="1152"/>
    </row>
    <row r="29" spans="1:12" ht="18.95" customHeight="1">
      <c r="A29" s="619"/>
      <c r="B29" s="1175" t="s">
        <v>561</v>
      </c>
      <c r="C29" s="1176"/>
      <c r="D29" s="1177"/>
      <c r="E29" s="1177"/>
      <c r="F29" s="1177"/>
      <c r="G29" s="1177"/>
      <c r="H29" s="1177"/>
      <c r="I29" s="1177"/>
      <c r="J29" s="1177"/>
      <c r="K29" s="1177"/>
      <c r="L29" s="1177"/>
    </row>
    <row r="30" spans="1:12" ht="18.95" customHeight="1">
      <c r="A30" s="619"/>
      <c r="B30" s="622"/>
      <c r="C30" s="623"/>
      <c r="D30" s="1170"/>
      <c r="E30" s="1170"/>
      <c r="F30" s="1170"/>
      <c r="G30" s="1170"/>
      <c r="H30" s="1170"/>
      <c r="I30" s="1170"/>
      <c r="J30" s="1170"/>
      <c r="K30" s="1170"/>
      <c r="L30" s="1170"/>
    </row>
    <row r="31" spans="1:12" ht="18.95" customHeight="1">
      <c r="A31" s="619"/>
      <c r="B31" s="622"/>
      <c r="C31" s="623"/>
      <c r="D31" s="1170"/>
      <c r="E31" s="1170"/>
      <c r="F31" s="1170"/>
      <c r="G31" s="1170"/>
      <c r="H31" s="1170"/>
      <c r="I31" s="1170"/>
      <c r="J31" s="1170"/>
      <c r="K31" s="1170"/>
      <c r="L31" s="1170"/>
    </row>
    <row r="32" spans="1:12" ht="18.95" customHeight="1">
      <c r="A32" s="619"/>
      <c r="B32" s="624"/>
      <c r="C32" s="625"/>
      <c r="D32" s="1171"/>
      <c r="E32" s="1171"/>
      <c r="F32" s="1171"/>
      <c r="G32" s="1171"/>
      <c r="H32" s="1171"/>
      <c r="I32" s="1171"/>
      <c r="J32" s="1171"/>
      <c r="K32" s="1171"/>
      <c r="L32" s="1171"/>
    </row>
    <row r="33" spans="1:12" ht="18.95" customHeight="1">
      <c r="A33" s="619"/>
      <c r="B33" s="1169" t="s">
        <v>133</v>
      </c>
      <c r="C33" s="1169"/>
      <c r="D33" s="1152"/>
      <c r="E33" s="1152"/>
      <c r="F33" s="1152"/>
      <c r="G33" s="1152"/>
      <c r="H33" s="1152"/>
      <c r="I33" s="1152"/>
      <c r="J33" s="1152"/>
      <c r="K33" s="1152"/>
      <c r="L33" s="1152"/>
    </row>
    <row r="34" spans="1:12" ht="18.95" customHeight="1">
      <c r="A34" s="619"/>
      <c r="B34" s="1169" t="s">
        <v>562</v>
      </c>
      <c r="C34" s="1169"/>
      <c r="D34" s="1152"/>
      <c r="E34" s="1152"/>
      <c r="F34" s="1152"/>
      <c r="G34" s="1152"/>
      <c r="H34" s="1152"/>
      <c r="I34" s="1152"/>
      <c r="J34" s="1152"/>
      <c r="K34" s="1152"/>
      <c r="L34" s="1152"/>
    </row>
    <row r="35" spans="1:12" ht="18.95" customHeight="1">
      <c r="A35" s="619"/>
      <c r="B35" s="1169" t="s">
        <v>563</v>
      </c>
      <c r="C35" s="1169"/>
      <c r="D35" s="1152"/>
      <c r="E35" s="1152"/>
      <c r="F35" s="1152"/>
      <c r="G35" s="1152"/>
      <c r="H35" s="1152"/>
      <c r="I35" s="1152"/>
      <c r="J35" s="1152"/>
      <c r="K35" s="1152"/>
      <c r="L35" s="1152"/>
    </row>
    <row r="36" spans="1:12" ht="18.95" customHeight="1">
      <c r="A36" s="619"/>
      <c r="B36" s="1169" t="s">
        <v>564</v>
      </c>
      <c r="C36" s="1169"/>
      <c r="D36" s="1152"/>
      <c r="E36" s="1152"/>
      <c r="F36" s="1152"/>
      <c r="G36" s="1152"/>
      <c r="H36" s="1152"/>
      <c r="I36" s="1152"/>
      <c r="J36" s="1152"/>
      <c r="K36" s="1152"/>
      <c r="L36" s="1152"/>
    </row>
    <row r="37" spans="1:12" ht="8.1" customHeight="1">
      <c r="A37" s="619"/>
      <c r="B37" s="626"/>
      <c r="C37" s="626"/>
      <c r="D37" s="627"/>
      <c r="E37" s="627"/>
      <c r="F37" s="627"/>
      <c r="G37" s="627"/>
      <c r="H37" s="627"/>
      <c r="I37" s="627"/>
      <c r="J37" s="627"/>
      <c r="K37" s="627"/>
      <c r="L37" s="627"/>
    </row>
    <row r="38" spans="1:12" ht="61.5" customHeight="1">
      <c r="A38" s="628" t="s">
        <v>71</v>
      </c>
      <c r="B38" s="1158" t="s">
        <v>565</v>
      </c>
      <c r="C38" s="1158"/>
      <c r="D38" s="1158"/>
      <c r="E38" s="1158"/>
      <c r="F38" s="1158"/>
      <c r="G38" s="1158"/>
      <c r="H38" s="1158"/>
      <c r="I38" s="1158"/>
      <c r="J38" s="1158"/>
      <c r="K38" s="1158"/>
      <c r="L38" s="1158"/>
    </row>
    <row r="39" spans="1:12" ht="33.75" customHeight="1">
      <c r="A39" s="619"/>
      <c r="B39" s="629" t="s">
        <v>322</v>
      </c>
      <c r="C39" s="1168" t="s">
        <v>566</v>
      </c>
      <c r="D39" s="1168"/>
      <c r="E39" s="1168"/>
      <c r="F39" s="1168"/>
      <c r="G39" s="1168" t="s">
        <v>367</v>
      </c>
      <c r="H39" s="1168"/>
      <c r="I39" s="1168" t="s">
        <v>567</v>
      </c>
      <c r="J39" s="1168"/>
      <c r="K39" s="1168"/>
      <c r="L39" s="1168"/>
    </row>
    <row r="40" spans="1:12" ht="38.1" customHeight="1">
      <c r="B40" s="630"/>
      <c r="C40" s="1152"/>
      <c r="D40" s="1152"/>
      <c r="E40" s="1152"/>
      <c r="F40" s="1152"/>
      <c r="G40" s="1153"/>
      <c r="H40" s="1153"/>
      <c r="I40" s="1152"/>
      <c r="J40" s="1152"/>
      <c r="K40" s="1152"/>
      <c r="L40" s="1152"/>
    </row>
    <row r="41" spans="1:12" ht="38.1" customHeight="1">
      <c r="A41" s="619"/>
      <c r="B41" s="630"/>
      <c r="C41" s="1152"/>
      <c r="D41" s="1152"/>
      <c r="E41" s="1152"/>
      <c r="F41" s="1152"/>
      <c r="G41" s="1153"/>
      <c r="H41" s="1153"/>
      <c r="I41" s="1152"/>
      <c r="J41" s="1152"/>
      <c r="K41" s="1152"/>
      <c r="L41" s="1152"/>
    </row>
    <row r="42" spans="1:12" ht="55.5" customHeight="1">
      <c r="A42" s="603" t="s">
        <v>72</v>
      </c>
      <c r="B42" s="1158" t="s">
        <v>568</v>
      </c>
      <c r="C42" s="1158"/>
      <c r="D42" s="1158"/>
      <c r="E42" s="1158"/>
      <c r="F42" s="1158"/>
      <c r="G42" s="1158"/>
      <c r="H42" s="1158"/>
      <c r="I42" s="1158"/>
      <c r="J42" s="1158"/>
      <c r="K42" s="1158"/>
      <c r="L42" s="1158"/>
    </row>
    <row r="43" spans="1:12" ht="57" customHeight="1">
      <c r="A43" s="619"/>
      <c r="B43" s="629" t="s">
        <v>322</v>
      </c>
      <c r="C43" s="1168" t="s">
        <v>569</v>
      </c>
      <c r="D43" s="1168"/>
      <c r="E43" s="1168"/>
      <c r="F43" s="1168"/>
      <c r="G43" s="1168" t="s">
        <v>570</v>
      </c>
      <c r="H43" s="1168"/>
      <c r="I43" s="1168" t="s">
        <v>571</v>
      </c>
      <c r="J43" s="1168"/>
      <c r="K43" s="1168"/>
      <c r="L43" s="1168"/>
    </row>
    <row r="44" spans="1:12" ht="38.1" customHeight="1">
      <c r="A44" s="619"/>
      <c r="B44" s="630"/>
      <c r="C44" s="1152"/>
      <c r="D44" s="1152"/>
      <c r="E44" s="1152"/>
      <c r="F44" s="1152"/>
      <c r="G44" s="1153"/>
      <c r="H44" s="1153"/>
      <c r="I44" s="1152"/>
      <c r="J44" s="1152"/>
      <c r="K44" s="1152"/>
      <c r="L44" s="1152"/>
    </row>
    <row r="45" spans="1:12" ht="38.1" customHeight="1">
      <c r="A45" s="619"/>
      <c r="B45" s="630"/>
      <c r="C45" s="1152"/>
      <c r="D45" s="1152"/>
      <c r="E45" s="1152"/>
      <c r="F45" s="1152"/>
      <c r="G45" s="1153"/>
      <c r="H45" s="1153"/>
      <c r="I45" s="1152"/>
      <c r="J45" s="1152"/>
      <c r="K45" s="1152"/>
      <c r="L45" s="1152"/>
    </row>
    <row r="46" spans="1:12" ht="20.100000000000001" customHeight="1">
      <c r="A46" s="616">
        <v>2</v>
      </c>
      <c r="B46" s="631" t="s">
        <v>572</v>
      </c>
    </row>
    <row r="47" spans="1:12" ht="78.75" customHeight="1">
      <c r="B47" s="1158" t="s">
        <v>573</v>
      </c>
      <c r="C47" s="1158"/>
      <c r="D47" s="1158"/>
      <c r="E47" s="1158"/>
      <c r="F47" s="1158"/>
      <c r="G47" s="1158"/>
      <c r="H47" s="1158"/>
      <c r="I47" s="1158"/>
      <c r="J47" s="1158"/>
      <c r="K47" s="1158"/>
      <c r="L47" s="1158"/>
    </row>
    <row r="48" spans="1:12" s="537" customFormat="1" ht="34.5" customHeight="1">
      <c r="A48" s="610">
        <v>2.1</v>
      </c>
      <c r="B48" s="1158" t="s">
        <v>574</v>
      </c>
      <c r="C48" s="1158"/>
      <c r="D48" s="1158"/>
      <c r="E48" s="1158"/>
      <c r="F48" s="1158"/>
      <c r="G48" s="1158"/>
      <c r="H48" s="1158"/>
      <c r="I48" s="1158"/>
      <c r="J48" s="1158"/>
      <c r="K48" s="1158"/>
      <c r="L48" s="1158"/>
    </row>
    <row r="49" spans="1:12" ht="51" customHeight="1">
      <c r="A49" s="619"/>
      <c r="B49" s="629" t="s">
        <v>575</v>
      </c>
      <c r="C49" s="1168" t="s">
        <v>576</v>
      </c>
      <c r="D49" s="1168"/>
      <c r="E49" s="1168"/>
      <c r="F49" s="1168"/>
      <c r="G49" s="1168" t="s">
        <v>577</v>
      </c>
      <c r="H49" s="1168"/>
      <c r="I49" s="1168" t="s">
        <v>578</v>
      </c>
      <c r="J49" s="1168"/>
      <c r="K49" s="1168" t="s">
        <v>579</v>
      </c>
      <c r="L49" s="1168"/>
    </row>
    <row r="50" spans="1:12" ht="27.95" customHeight="1">
      <c r="A50" s="619"/>
      <c r="B50" s="630">
        <v>1</v>
      </c>
      <c r="C50" s="1152"/>
      <c r="D50" s="1152"/>
      <c r="E50" s="1152"/>
      <c r="F50" s="1152"/>
      <c r="G50" s="1153"/>
      <c r="H50" s="1153"/>
      <c r="I50" s="1153"/>
      <c r="J50" s="1153"/>
      <c r="K50" s="1166"/>
      <c r="L50" s="1166"/>
    </row>
    <row r="51" spans="1:12" ht="27.95" customHeight="1">
      <c r="A51" s="619"/>
      <c r="B51" s="630">
        <v>2</v>
      </c>
      <c r="C51" s="1152"/>
      <c r="D51" s="1152"/>
      <c r="E51" s="1152"/>
      <c r="F51" s="1152"/>
      <c r="G51" s="1153"/>
      <c r="H51" s="1153"/>
      <c r="I51" s="1153"/>
      <c r="J51" s="1153"/>
      <c r="K51" s="1166"/>
      <c r="L51" s="1166"/>
    </row>
    <row r="52" spans="1:12" ht="27.95" customHeight="1">
      <c r="A52" s="619"/>
      <c r="B52" s="630">
        <v>3</v>
      </c>
      <c r="C52" s="1152"/>
      <c r="D52" s="1152"/>
      <c r="E52" s="1152"/>
      <c r="F52" s="1152"/>
      <c r="G52" s="1153"/>
      <c r="H52" s="1153"/>
      <c r="I52" s="1153"/>
      <c r="J52" s="1153"/>
      <c r="K52" s="1166"/>
      <c r="L52" s="1166"/>
    </row>
    <row r="53" spans="1:12" ht="27.95" customHeight="1">
      <c r="A53" s="619"/>
      <c r="B53" s="630">
        <v>4</v>
      </c>
      <c r="C53" s="1152"/>
      <c r="D53" s="1152"/>
      <c r="E53" s="1152"/>
      <c r="F53" s="1152"/>
      <c r="G53" s="1153"/>
      <c r="H53" s="1153"/>
      <c r="I53" s="1153"/>
      <c r="J53" s="1153"/>
      <c r="K53" s="1166"/>
      <c r="L53" s="1166"/>
    </row>
    <row r="54" spans="1:12" ht="27.95" customHeight="1">
      <c r="A54" s="619"/>
      <c r="B54" s="630">
        <v>5</v>
      </c>
      <c r="C54" s="1152"/>
      <c r="D54" s="1152"/>
      <c r="E54" s="1152"/>
      <c r="F54" s="1152"/>
      <c r="G54" s="1153"/>
      <c r="H54" s="1153"/>
      <c r="I54" s="1153"/>
      <c r="J54" s="1153"/>
      <c r="K54" s="1166"/>
      <c r="L54" s="1166"/>
    </row>
    <row r="55" spans="1:12" ht="27.95" customHeight="1">
      <c r="A55" s="619"/>
      <c r="B55" s="632"/>
      <c r="C55" s="633"/>
      <c r="D55" s="633"/>
      <c r="E55" s="633"/>
      <c r="F55" s="633"/>
      <c r="G55" s="632"/>
      <c r="H55" s="632"/>
      <c r="I55" s="632"/>
      <c r="J55" s="632"/>
      <c r="K55" s="634"/>
      <c r="L55" s="634"/>
    </row>
    <row r="56" spans="1:12" ht="27.95" customHeight="1">
      <c r="A56" s="635">
        <v>3</v>
      </c>
      <c r="B56" s="1167" t="s">
        <v>580</v>
      </c>
      <c r="C56" s="1167"/>
      <c r="D56" s="1167"/>
      <c r="E56" s="1167"/>
      <c r="F56" s="1167"/>
      <c r="G56" s="1167"/>
      <c r="H56" s="1167"/>
      <c r="I56" s="1167"/>
      <c r="J56" s="1167"/>
      <c r="K56" s="1167"/>
      <c r="L56" s="1167"/>
    </row>
    <row r="57" spans="1:12" ht="54.75" customHeight="1">
      <c r="A57" s="619"/>
      <c r="B57" s="1165" t="s">
        <v>581</v>
      </c>
      <c r="C57" s="1165"/>
      <c r="D57" s="1165"/>
      <c r="E57" s="1165"/>
      <c r="F57" s="1165"/>
      <c r="G57" s="1165"/>
      <c r="H57" s="1165"/>
      <c r="I57" s="1165"/>
      <c r="J57" s="1165"/>
      <c r="K57" s="1165"/>
      <c r="L57" s="1165"/>
    </row>
    <row r="58" spans="1:12" ht="27.95" customHeight="1">
      <c r="A58" s="635">
        <v>3.1</v>
      </c>
      <c r="B58" s="1162" t="s">
        <v>582</v>
      </c>
      <c r="C58" s="1162"/>
      <c r="D58" s="1162"/>
      <c r="E58" s="1162"/>
      <c r="F58" s="1162"/>
      <c r="G58" s="1162"/>
      <c r="H58" s="1162"/>
      <c r="I58" s="1162"/>
      <c r="J58" s="1162"/>
      <c r="K58" s="1162"/>
      <c r="L58" s="1162"/>
    </row>
    <row r="59" spans="1:12" ht="36.75" customHeight="1">
      <c r="A59" s="619"/>
      <c r="B59" s="636" t="s">
        <v>575</v>
      </c>
      <c r="C59" s="1163" t="s">
        <v>583</v>
      </c>
      <c r="D59" s="1163"/>
      <c r="E59" s="1163"/>
      <c r="F59" s="1163"/>
      <c r="G59" s="1163" t="s">
        <v>584</v>
      </c>
      <c r="H59" s="1163"/>
      <c r="I59" s="1163"/>
      <c r="J59" s="1163"/>
      <c r="K59" s="1163"/>
      <c r="L59" s="1163"/>
    </row>
    <row r="60" spans="1:12" ht="27.95" customHeight="1">
      <c r="A60" s="619"/>
      <c r="B60" s="630"/>
      <c r="C60" s="1159"/>
      <c r="D60" s="1160"/>
      <c r="E60" s="1160"/>
      <c r="F60" s="1161"/>
      <c r="G60" s="1159"/>
      <c r="H60" s="1160"/>
      <c r="I60" s="1160"/>
      <c r="J60" s="1160"/>
      <c r="K60" s="1160"/>
      <c r="L60" s="1161"/>
    </row>
    <row r="61" spans="1:12" ht="27.95" customHeight="1">
      <c r="A61" s="619"/>
      <c r="B61" s="630"/>
      <c r="C61" s="1159"/>
      <c r="D61" s="1160"/>
      <c r="E61" s="1160"/>
      <c r="F61" s="1161"/>
      <c r="G61" s="1159"/>
      <c r="H61" s="1160"/>
      <c r="I61" s="1160"/>
      <c r="J61" s="1160"/>
      <c r="K61" s="1160"/>
      <c r="L61" s="1161"/>
    </row>
    <row r="62" spans="1:12" ht="27.95" customHeight="1">
      <c r="A62" s="619"/>
      <c r="B62" s="630"/>
      <c r="C62" s="1159"/>
      <c r="D62" s="1160"/>
      <c r="E62" s="1160"/>
      <c r="F62" s="1161"/>
      <c r="G62" s="1159"/>
      <c r="H62" s="1160"/>
      <c r="I62" s="1160"/>
      <c r="J62" s="1160"/>
      <c r="K62" s="1160"/>
      <c r="L62" s="1161"/>
    </row>
    <row r="63" spans="1:12" ht="27.95" customHeight="1">
      <c r="A63" s="619"/>
      <c r="B63" s="630"/>
      <c r="C63" s="1159"/>
      <c r="D63" s="1160"/>
      <c r="E63" s="1160"/>
      <c r="F63" s="1161"/>
      <c r="G63" s="1159"/>
      <c r="H63" s="1160"/>
      <c r="I63" s="1160"/>
      <c r="J63" s="1160"/>
      <c r="K63" s="1160"/>
      <c r="L63" s="1161"/>
    </row>
    <row r="64" spans="1:12" ht="27.95" customHeight="1">
      <c r="A64" s="619"/>
      <c r="B64" s="630"/>
      <c r="C64" s="1159"/>
      <c r="D64" s="1160"/>
      <c r="E64" s="1160"/>
      <c r="F64" s="1161"/>
      <c r="G64" s="1159"/>
      <c r="H64" s="1160"/>
      <c r="I64" s="1160"/>
      <c r="J64" s="1160"/>
      <c r="K64" s="1160"/>
      <c r="L64" s="1161"/>
    </row>
    <row r="65" spans="1:12" ht="27.95" customHeight="1">
      <c r="A65" s="619"/>
      <c r="B65" s="630"/>
      <c r="C65" s="1159"/>
      <c r="D65" s="1160"/>
      <c r="E65" s="1160"/>
      <c r="F65" s="1161"/>
      <c r="G65" s="1159"/>
      <c r="H65" s="1160"/>
      <c r="I65" s="1160"/>
      <c r="J65" s="1160"/>
      <c r="K65" s="1160"/>
      <c r="L65" s="1161"/>
    </row>
    <row r="66" spans="1:12" ht="27.95" customHeight="1">
      <c r="A66" s="619"/>
      <c r="B66" s="630"/>
      <c r="C66" s="1159"/>
      <c r="D66" s="1160"/>
      <c r="E66" s="1160"/>
      <c r="F66" s="1161"/>
      <c r="G66" s="1159"/>
      <c r="H66" s="1160"/>
      <c r="I66" s="1160"/>
      <c r="J66" s="1160"/>
      <c r="K66" s="1160"/>
      <c r="L66" s="1161"/>
    </row>
    <row r="67" spans="1:12" ht="27.95" customHeight="1">
      <c r="A67" s="619"/>
      <c r="B67" s="630"/>
      <c r="C67" s="1159"/>
      <c r="D67" s="1160"/>
      <c r="E67" s="1160"/>
      <c r="F67" s="1161"/>
      <c r="G67" s="1159"/>
      <c r="H67" s="1160"/>
      <c r="I67" s="1160"/>
      <c r="J67" s="1160"/>
      <c r="K67" s="1160"/>
      <c r="L67" s="1161"/>
    </row>
    <row r="68" spans="1:12" ht="27.95" customHeight="1">
      <c r="A68" s="619"/>
      <c r="B68" s="630"/>
      <c r="C68" s="1159"/>
      <c r="D68" s="1160"/>
      <c r="E68" s="1160"/>
      <c r="F68" s="1161"/>
      <c r="G68" s="1159"/>
      <c r="H68" s="1160"/>
      <c r="I68" s="1160"/>
      <c r="J68" s="1160"/>
      <c r="K68" s="1160"/>
      <c r="L68" s="1161"/>
    </row>
    <row r="69" spans="1:12" ht="27.95" customHeight="1">
      <c r="A69" s="619"/>
      <c r="B69" s="630"/>
      <c r="C69" s="1159"/>
      <c r="D69" s="1160"/>
      <c r="E69" s="1160"/>
      <c r="F69" s="1161"/>
      <c r="G69" s="1159"/>
      <c r="H69" s="1160"/>
      <c r="I69" s="1160"/>
      <c r="J69" s="1160"/>
      <c r="K69" s="1160"/>
      <c r="L69" s="1161"/>
    </row>
    <row r="70" spans="1:12" ht="27.95" customHeight="1">
      <c r="A70" s="619"/>
      <c r="B70" s="637"/>
      <c r="C70" s="637"/>
      <c r="D70" s="637"/>
      <c r="E70" s="637"/>
      <c r="F70" s="637"/>
      <c r="G70" s="637"/>
      <c r="H70" s="637"/>
      <c r="I70" s="637"/>
      <c r="J70" s="637"/>
      <c r="K70" s="637"/>
      <c r="L70" s="637"/>
    </row>
    <row r="71" spans="1:12" ht="21" customHeight="1">
      <c r="A71" s="616">
        <v>4</v>
      </c>
      <c r="B71" s="631" t="s">
        <v>585</v>
      </c>
      <c r="D71" s="627"/>
      <c r="E71" s="627"/>
      <c r="F71" s="627"/>
    </row>
    <row r="72" spans="1:12" ht="18" customHeight="1">
      <c r="A72" s="638">
        <v>4.0999999999999996</v>
      </c>
      <c r="B72" s="1164" t="s">
        <v>586</v>
      </c>
      <c r="C72" s="1164"/>
      <c r="D72" s="1164"/>
      <c r="E72" s="1164"/>
      <c r="F72" s="627"/>
    </row>
    <row r="73" spans="1:12" ht="67.5" customHeight="1">
      <c r="A73" s="619"/>
      <c r="B73" s="1158" t="s">
        <v>587</v>
      </c>
      <c r="C73" s="1158"/>
      <c r="D73" s="1158"/>
      <c r="E73" s="1158"/>
      <c r="F73" s="1158"/>
      <c r="G73" s="1158"/>
      <c r="H73" s="1158"/>
      <c r="I73" s="1158"/>
      <c r="J73" s="1158"/>
      <c r="K73" s="1158"/>
      <c r="L73" s="1158"/>
    </row>
    <row r="74" spans="1:12" s="537" customFormat="1" ht="35.25" customHeight="1">
      <c r="A74" s="619"/>
      <c r="B74" s="1154" t="s">
        <v>588</v>
      </c>
      <c r="C74" s="1154"/>
      <c r="D74" s="1154"/>
      <c r="E74" s="1155" t="s">
        <v>589</v>
      </c>
      <c r="F74" s="1156"/>
      <c r="G74" s="1156"/>
      <c r="H74" s="1157"/>
      <c r="I74" s="1154" t="s">
        <v>590</v>
      </c>
      <c r="J74" s="1154"/>
      <c r="K74" s="1154"/>
      <c r="L74" s="1154"/>
    </row>
    <row r="75" spans="1:12" ht="20.100000000000001" customHeight="1">
      <c r="A75" s="619"/>
      <c r="B75" s="1152"/>
      <c r="C75" s="1152"/>
      <c r="D75" s="1152"/>
      <c r="E75" s="1153"/>
      <c r="F75" s="1153"/>
      <c r="G75" s="1153"/>
      <c r="H75" s="1153"/>
      <c r="I75" s="1153"/>
      <c r="J75" s="1153"/>
      <c r="K75" s="1153"/>
      <c r="L75" s="1153"/>
    </row>
    <row r="76" spans="1:12" ht="20.100000000000001" customHeight="1">
      <c r="A76" s="619"/>
      <c r="B76" s="1152"/>
      <c r="C76" s="1152"/>
      <c r="D76" s="1152"/>
      <c r="E76" s="1153"/>
      <c r="F76" s="1153"/>
      <c r="G76" s="1153"/>
      <c r="H76" s="1153"/>
      <c r="I76" s="1153"/>
      <c r="J76" s="1153"/>
      <c r="K76" s="1153"/>
      <c r="L76" s="1153"/>
    </row>
    <row r="77" spans="1:12" ht="20.100000000000001" customHeight="1">
      <c r="A77" s="619"/>
      <c r="B77" s="1152"/>
      <c r="C77" s="1152"/>
      <c r="D77" s="1152"/>
      <c r="E77" s="1153"/>
      <c r="F77" s="1153"/>
      <c r="G77" s="1153"/>
      <c r="H77" s="1153"/>
      <c r="I77" s="1153"/>
      <c r="J77" s="1153"/>
      <c r="K77" s="1153"/>
      <c r="L77" s="1153"/>
    </row>
    <row r="78" spans="1:12" ht="20.100000000000001" customHeight="1">
      <c r="A78" s="619"/>
      <c r="B78" s="1152"/>
      <c r="C78" s="1152"/>
      <c r="D78" s="1152"/>
      <c r="E78" s="1153"/>
      <c r="F78" s="1153"/>
      <c r="G78" s="1153"/>
      <c r="H78" s="1153"/>
      <c r="I78" s="1153"/>
      <c r="J78" s="1153"/>
      <c r="K78" s="1153"/>
      <c r="L78" s="1153"/>
    </row>
    <row r="79" spans="1:12" ht="20.100000000000001" customHeight="1">
      <c r="A79" s="619"/>
      <c r="B79" s="1152"/>
      <c r="C79" s="1152"/>
      <c r="D79" s="1152"/>
      <c r="E79" s="1153"/>
      <c r="F79" s="1153"/>
      <c r="G79" s="1153"/>
      <c r="H79" s="1153"/>
      <c r="I79" s="1153"/>
      <c r="J79" s="1153"/>
      <c r="K79" s="1153"/>
      <c r="L79" s="1153"/>
    </row>
    <row r="80" spans="1:12" ht="20.100000000000001" customHeight="1">
      <c r="A80" s="619"/>
      <c r="B80" s="1152"/>
      <c r="C80" s="1152"/>
      <c r="D80" s="1152"/>
      <c r="E80" s="1153"/>
      <c r="F80" s="1153"/>
      <c r="G80" s="1153"/>
      <c r="H80" s="1153"/>
      <c r="I80" s="1153"/>
      <c r="J80" s="1153"/>
      <c r="K80" s="1153"/>
      <c r="L80" s="1153"/>
    </row>
    <row r="81" spans="1:12" s="537" customFormat="1" ht="20.100000000000001" customHeight="1">
      <c r="A81" s="618">
        <v>4.2</v>
      </c>
      <c r="B81" s="614" t="s">
        <v>591</v>
      </c>
      <c r="C81" s="639"/>
      <c r="D81" s="639"/>
      <c r="E81" s="639"/>
      <c r="F81" s="639"/>
    </row>
    <row r="82" spans="1:12" s="537" customFormat="1" ht="20.100000000000001" customHeight="1">
      <c r="A82" s="614"/>
      <c r="B82" s="614"/>
      <c r="C82" s="639"/>
      <c r="D82" s="639"/>
      <c r="E82" s="639"/>
      <c r="F82" s="639"/>
      <c r="K82" s="640" t="s">
        <v>592</v>
      </c>
      <c r="L82" s="641"/>
    </row>
    <row r="83" spans="1:12" s="537" customFormat="1" ht="20.100000000000001" customHeight="1">
      <c r="A83" s="614"/>
      <c r="B83" s="642" t="s">
        <v>571</v>
      </c>
      <c r="C83" s="1154" t="s">
        <v>593</v>
      </c>
      <c r="D83" s="1154"/>
      <c r="E83" s="1154"/>
      <c r="F83" s="1154"/>
      <c r="G83" s="1154"/>
      <c r="H83" s="1155" t="s">
        <v>594</v>
      </c>
      <c r="I83" s="1156"/>
      <c r="J83" s="1156"/>
      <c r="K83" s="1156"/>
      <c r="L83" s="1157"/>
    </row>
    <row r="84" spans="1:12" s="645" customFormat="1" ht="33" customHeight="1">
      <c r="A84" s="594"/>
      <c r="B84" s="643"/>
      <c r="C84" s="644" t="s">
        <v>595</v>
      </c>
      <c r="D84" s="644" t="s">
        <v>596</v>
      </c>
      <c r="E84" s="644" t="s">
        <v>597</v>
      </c>
      <c r="F84" s="644" t="s">
        <v>598</v>
      </c>
      <c r="G84" s="644" t="s">
        <v>599</v>
      </c>
      <c r="H84" s="644" t="s">
        <v>600</v>
      </c>
      <c r="I84" s="644" t="s">
        <v>601</v>
      </c>
      <c r="J84" s="644" t="s">
        <v>602</v>
      </c>
      <c r="K84" s="644" t="s">
        <v>603</v>
      </c>
      <c r="L84" s="644" t="s">
        <v>604</v>
      </c>
    </row>
    <row r="85" spans="1:12" s="537" customFormat="1" ht="33" customHeight="1">
      <c r="A85" s="614"/>
      <c r="B85" s="643" t="s">
        <v>605</v>
      </c>
      <c r="C85" s="646"/>
      <c r="D85" s="646"/>
      <c r="E85" s="646"/>
      <c r="F85" s="646"/>
      <c r="G85" s="646"/>
      <c r="H85" s="646"/>
      <c r="I85" s="646"/>
      <c r="J85" s="646"/>
      <c r="K85" s="646"/>
      <c r="L85" s="646"/>
    </row>
    <row r="86" spans="1:12" s="537" customFormat="1" ht="33" customHeight="1">
      <c r="A86" s="614"/>
      <c r="B86" s="643" t="s">
        <v>606</v>
      </c>
      <c r="C86" s="646"/>
      <c r="D86" s="646"/>
      <c r="E86" s="646"/>
      <c r="F86" s="646"/>
      <c r="G86" s="646"/>
      <c r="H86" s="646"/>
      <c r="I86" s="646"/>
      <c r="J86" s="646"/>
      <c r="K86" s="646"/>
      <c r="L86" s="646"/>
    </row>
    <row r="87" spans="1:12" s="537" customFormat="1" ht="33" customHeight="1">
      <c r="A87" s="614"/>
      <c r="B87" s="643" t="s">
        <v>607</v>
      </c>
      <c r="C87" s="646"/>
      <c r="D87" s="646"/>
      <c r="E87" s="646"/>
      <c r="F87" s="646"/>
      <c r="G87" s="646"/>
      <c r="H87" s="646"/>
      <c r="I87" s="646"/>
      <c r="J87" s="646"/>
      <c r="K87" s="646"/>
      <c r="L87" s="646"/>
    </row>
    <row r="88" spans="1:12" s="537" customFormat="1" ht="33" customHeight="1">
      <c r="A88" s="614"/>
      <c r="B88" s="643" t="s">
        <v>608</v>
      </c>
      <c r="C88" s="646"/>
      <c r="D88" s="646"/>
      <c r="E88" s="646"/>
      <c r="F88" s="646"/>
      <c r="G88" s="646"/>
      <c r="H88" s="646"/>
      <c r="I88" s="646"/>
      <c r="J88" s="646"/>
      <c r="K88" s="646"/>
      <c r="L88" s="646"/>
    </row>
    <row r="89" spans="1:12" s="537" customFormat="1" ht="33" customHeight="1">
      <c r="A89" s="614"/>
      <c r="B89" s="643" t="s">
        <v>609</v>
      </c>
      <c r="C89" s="646"/>
      <c r="D89" s="646"/>
      <c r="E89" s="646"/>
      <c r="F89" s="646"/>
      <c r="G89" s="646"/>
      <c r="H89" s="646"/>
      <c r="I89" s="646"/>
      <c r="J89" s="646"/>
      <c r="K89" s="646"/>
      <c r="L89" s="646"/>
    </row>
    <row r="90" spans="1:12" s="537" customFormat="1" ht="33" customHeight="1">
      <c r="A90" s="614"/>
      <c r="B90" s="643" t="s">
        <v>610</v>
      </c>
      <c r="C90" s="646"/>
      <c r="D90" s="646"/>
      <c r="E90" s="646"/>
      <c r="F90" s="646"/>
      <c r="G90" s="646"/>
      <c r="H90" s="646"/>
      <c r="I90" s="646"/>
      <c r="J90" s="646"/>
      <c r="K90" s="646"/>
      <c r="L90" s="646"/>
    </row>
    <row r="91" spans="1:12" ht="20.100000000000001" customHeight="1">
      <c r="A91" s="647"/>
      <c r="B91" s="647"/>
      <c r="C91" s="609"/>
      <c r="D91" s="609"/>
      <c r="E91" s="609"/>
      <c r="F91" s="609"/>
    </row>
    <row r="92" spans="1:12">
      <c r="A92" s="618"/>
      <c r="B92" s="1158"/>
      <c r="C92" s="1158"/>
      <c r="D92" s="1158"/>
      <c r="E92" s="1158"/>
      <c r="F92" s="1158"/>
      <c r="G92" s="1158"/>
      <c r="H92" s="1158"/>
      <c r="I92" s="1158"/>
      <c r="J92" s="1158"/>
      <c r="K92" s="1158"/>
      <c r="L92" s="1158"/>
    </row>
    <row r="93" spans="1:12" ht="20.100000000000001" customHeight="1">
      <c r="A93" s="647"/>
      <c r="B93" s="647"/>
      <c r="C93" s="609"/>
      <c r="D93" s="609"/>
      <c r="E93" s="609"/>
      <c r="F93" s="609"/>
    </row>
    <row r="94" spans="1:12" ht="24" customHeight="1">
      <c r="A94" s="647"/>
      <c r="B94" s="647"/>
      <c r="C94" s="609"/>
      <c r="D94" s="609"/>
      <c r="E94" s="609"/>
      <c r="F94" s="322"/>
      <c r="G94" s="648"/>
    </row>
    <row r="95" spans="1:12" ht="24" customHeight="1">
      <c r="A95" s="649" t="s">
        <v>58</v>
      </c>
      <c r="B95" s="1148" t="str">
        <f>'Attach 15'!B87</f>
        <v>--</v>
      </c>
      <c r="C95" s="1148"/>
      <c r="D95" s="1148"/>
      <c r="E95" s="322"/>
      <c r="G95" s="648" t="s">
        <v>59</v>
      </c>
      <c r="H95" s="1149" t="str">
        <f>'Attach 15'!E87</f>
        <v/>
      </c>
      <c r="I95" s="1150"/>
      <c r="J95" s="1150"/>
      <c r="K95" s="1150"/>
      <c r="L95" s="1150"/>
    </row>
    <row r="96" spans="1:12" ht="24" customHeight="1">
      <c r="A96" s="649" t="s">
        <v>60</v>
      </c>
      <c r="B96" s="1151" t="str">
        <f>'Attach 15'!B88</f>
        <v/>
      </c>
      <c r="C96" s="1151"/>
      <c r="D96" s="1151"/>
      <c r="E96" s="322"/>
      <c r="G96" s="648" t="s">
        <v>61</v>
      </c>
      <c r="H96" s="1149" t="str">
        <f>'Attach 15'!E88</f>
        <v/>
      </c>
      <c r="I96" s="1150"/>
      <c r="J96" s="1150"/>
      <c r="K96" s="1150"/>
      <c r="L96" s="1150"/>
    </row>
  </sheetData>
  <sheetProtection algorithmName="SHA-512" hashValue="vtnvGYxm6R3m2nPl2BbriySXPgvMGvm8f4MPRRPITRHN/bxWcZeBGQ3s3x0xUJcSxd1V/RixHKzQ6/uEfIraXA==" saltValue="3dZ/mLqEat9Ba4JZwOHAJA==" spinCount="100000" sheet="1" formatColumns="0" formatRows="0" selectLockedCells="1"/>
  <customSheetViews>
    <customSheetView guid="{45D87BB2-ECBF-4FD9-AB44-4B5F10036733}" scale="110" showPageBreaks="1" showGridLines="0" zeroValues="0" printArea="1" view="pageBreakPreview" topLeftCell="A43">
      <selection activeCell="K87" sqref="K87"/>
      <rowBreaks count="2" manualBreakCount="2">
        <brk id="23" max="11" man="1"/>
        <brk id="53" max="11" man="1"/>
      </rowBreaks>
      <pageMargins left="0" right="0" top="0" bottom="0" header="0" footer="0"/>
      <pageSetup scale="95" orientation="portrait" r:id="rId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0C5A243-1ADF-42BF-85A0-B6506A13618B}" scale="120" showPageBreaks="1" showGridLines="0" zeroValues="0" printArea="1" view="pageBreakPreview" topLeftCell="A37">
      <selection activeCell="B40" sqref="B40"/>
      <rowBreaks count="2" manualBreakCount="2">
        <brk id="23" max="11" man="1"/>
        <brk id="53" max="11" man="1"/>
      </rowBreaks>
      <pageMargins left="0" right="0" top="0" bottom="0" header="0" footer="0"/>
      <pageSetup scale="95" orientation="portrait" r:id="rId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69B0F9C-77A4-468D-A350-EA35CAE357D9}" scale="110" showPageBreaks="1" showGridLines="0" zeroValues="0" printArea="1" view="pageBreakPreview" topLeftCell="A43">
      <selection activeCell="K87" sqref="K87"/>
      <rowBreaks count="2" manualBreakCount="2">
        <brk id="23" max="11" man="1"/>
        <brk id="53" max="11" man="1"/>
      </rowBreaks>
      <pageMargins left="0" right="0" top="0" bottom="0" header="0" footer="0"/>
      <pageSetup scale="95" orientation="portrait" r:id="rId1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s>
  <mergeCells count="139">
    <mergeCell ref="B21:G21"/>
    <mergeCell ref="H21:L21"/>
    <mergeCell ref="B29:C29"/>
    <mergeCell ref="D29:L29"/>
    <mergeCell ref="A1:G1"/>
    <mergeCell ref="H1:L1"/>
    <mergeCell ref="A3:L3"/>
    <mergeCell ref="A5:L5"/>
    <mergeCell ref="A8:F8"/>
    <mergeCell ref="B9:F9"/>
    <mergeCell ref="B20:G20"/>
    <mergeCell ref="H20:L20"/>
    <mergeCell ref="B28:C28"/>
    <mergeCell ref="D28:L28"/>
    <mergeCell ref="B22:G22"/>
    <mergeCell ref="H22:L22"/>
    <mergeCell ref="B10:F10"/>
    <mergeCell ref="B11:F11"/>
    <mergeCell ref="B12:F12"/>
    <mergeCell ref="A16:L16"/>
    <mergeCell ref="B18:L18"/>
    <mergeCell ref="B19:L19"/>
    <mergeCell ref="D30:L30"/>
    <mergeCell ref="D31:L31"/>
    <mergeCell ref="D32:L32"/>
    <mergeCell ref="B33:C33"/>
    <mergeCell ref="D33:L33"/>
    <mergeCell ref="B23:G23"/>
    <mergeCell ref="H23:L23"/>
    <mergeCell ref="B24:G24"/>
    <mergeCell ref="H24:L24"/>
    <mergeCell ref="B26:L26"/>
    <mergeCell ref="B34:C34"/>
    <mergeCell ref="D34:L34"/>
    <mergeCell ref="B35:C35"/>
    <mergeCell ref="D35:L35"/>
    <mergeCell ref="B36:C36"/>
    <mergeCell ref="D36:L36"/>
    <mergeCell ref="B38:L38"/>
    <mergeCell ref="C39:F39"/>
    <mergeCell ref="G39:H39"/>
    <mergeCell ref="I39:L39"/>
    <mergeCell ref="C40:F40"/>
    <mergeCell ref="G40:H40"/>
    <mergeCell ref="I40:L40"/>
    <mergeCell ref="C41:F41"/>
    <mergeCell ref="G41:H41"/>
    <mergeCell ref="I41:L41"/>
    <mergeCell ref="B42:L42"/>
    <mergeCell ref="C43:F43"/>
    <mergeCell ref="G43:H43"/>
    <mergeCell ref="I43:L43"/>
    <mergeCell ref="C44:F44"/>
    <mergeCell ref="G44:H44"/>
    <mergeCell ref="I44:L44"/>
    <mergeCell ref="C45:F45"/>
    <mergeCell ref="G45:H45"/>
    <mergeCell ref="I45:L45"/>
    <mergeCell ref="B47:L47"/>
    <mergeCell ref="B48:L48"/>
    <mergeCell ref="C49:F49"/>
    <mergeCell ref="G49:H49"/>
    <mergeCell ref="I49:J49"/>
    <mergeCell ref="K49:L49"/>
    <mergeCell ref="C50:F50"/>
    <mergeCell ref="G50:H50"/>
    <mergeCell ref="I50:J50"/>
    <mergeCell ref="K50:L50"/>
    <mergeCell ref="C51:F51"/>
    <mergeCell ref="G51:H51"/>
    <mergeCell ref="I51:J51"/>
    <mergeCell ref="K51:L51"/>
    <mergeCell ref="C52:F52"/>
    <mergeCell ref="G52:H52"/>
    <mergeCell ref="I52:J52"/>
    <mergeCell ref="K52:L52"/>
    <mergeCell ref="C53:F53"/>
    <mergeCell ref="G53:H53"/>
    <mergeCell ref="I53:J53"/>
    <mergeCell ref="K53:L53"/>
    <mergeCell ref="C54:F54"/>
    <mergeCell ref="G54:H54"/>
    <mergeCell ref="I54:J54"/>
    <mergeCell ref="K54:L54"/>
    <mergeCell ref="B56:L56"/>
    <mergeCell ref="B75:D75"/>
    <mergeCell ref="E75:H75"/>
    <mergeCell ref="I75:L75"/>
    <mergeCell ref="B57:L57"/>
    <mergeCell ref="C67:F67"/>
    <mergeCell ref="C68:F68"/>
    <mergeCell ref="G62:L62"/>
    <mergeCell ref="G63:L63"/>
    <mergeCell ref="G64:L64"/>
    <mergeCell ref="G65:L65"/>
    <mergeCell ref="G66:L66"/>
    <mergeCell ref="G67:L67"/>
    <mergeCell ref="G68:L68"/>
    <mergeCell ref="G61:L61"/>
    <mergeCell ref="C62:F62"/>
    <mergeCell ref="C63:F63"/>
    <mergeCell ref="C64:F64"/>
    <mergeCell ref="C65:F65"/>
    <mergeCell ref="C66:F66"/>
    <mergeCell ref="C69:F69"/>
    <mergeCell ref="G69:L69"/>
    <mergeCell ref="B58:L58"/>
    <mergeCell ref="C59:F59"/>
    <mergeCell ref="G59:L59"/>
    <mergeCell ref="C60:F60"/>
    <mergeCell ref="G60:L60"/>
    <mergeCell ref="C61:F61"/>
    <mergeCell ref="B72:E72"/>
    <mergeCell ref="B79:D79"/>
    <mergeCell ref="E79:H79"/>
    <mergeCell ref="I79:L79"/>
    <mergeCell ref="B76:D76"/>
    <mergeCell ref="E76:H76"/>
    <mergeCell ref="I76:L76"/>
    <mergeCell ref="B77:D77"/>
    <mergeCell ref="E77:H77"/>
    <mergeCell ref="I77:L77"/>
    <mergeCell ref="B78:D78"/>
    <mergeCell ref="E78:H78"/>
    <mergeCell ref="I78:L78"/>
    <mergeCell ref="B73:L73"/>
    <mergeCell ref="B74:D74"/>
    <mergeCell ref="E74:H74"/>
    <mergeCell ref="I74:L74"/>
    <mergeCell ref="B95:D95"/>
    <mergeCell ref="H95:L95"/>
    <mergeCell ref="B96:D96"/>
    <mergeCell ref="H96:L96"/>
    <mergeCell ref="B80:D80"/>
    <mergeCell ref="E80:H80"/>
    <mergeCell ref="I80:L80"/>
    <mergeCell ref="C83:G83"/>
    <mergeCell ref="H83:L83"/>
    <mergeCell ref="B92:L92"/>
  </mergeCells>
  <dataValidations count="1">
    <dataValidation type="list" allowBlank="1" showInputMessage="1" showErrorMessage="1" error="Enter Yes or No from drop down menu." sqref="H23:L24" xr:uid="{5E485929-FAAE-4BE5-B0FB-1C2375FA2736}">
      <formula1>"Yes, No"</formula1>
    </dataValidation>
  </dataValidations>
  <pageMargins left="0.63" right="0.42" top="0.57999999999999996" bottom="0.6" header="0.34" footer="0.35"/>
  <pageSetup scale="95" orientation="portrait" r:id="rId13"/>
  <headerFooter alignWithMargins="0">
    <oddFooter>&amp;R&amp;"Book Antiqua,Bold"&amp;8 Page &amp;P of &amp;N</oddFooter>
  </headerFooter>
  <rowBreaks count="2" manualBreakCount="2">
    <brk id="23" max="11" man="1"/>
    <brk id="53" max="11" man="1"/>
  </rowBreaks>
  <drawing r:id="rId1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9C868-986D-45F3-8060-00B36C23181F}">
  <sheetPr codeName="Sheet25">
    <tabColor rgb="FFFF0000"/>
    <pageSetUpPr fitToPage="1"/>
  </sheetPr>
  <dimension ref="A1:Z209"/>
  <sheetViews>
    <sheetView view="pageBreakPreview" zoomScaleSheetLayoutView="100" workbookViewId="0">
      <selection activeCell="A19" sqref="A19"/>
    </sheetView>
  </sheetViews>
  <sheetFormatPr defaultRowHeight="16.5"/>
  <cols>
    <col min="1" max="1" width="16.28515625" style="235" customWidth="1"/>
    <col min="2" max="2" width="31.28515625" style="235" customWidth="1"/>
    <col min="3" max="3" width="34.85546875" style="235" customWidth="1"/>
    <col min="4" max="4" width="18.85546875" style="235" customWidth="1"/>
    <col min="5" max="5" width="21.28515625" style="235" customWidth="1"/>
    <col min="6" max="8" width="9.140625" style="233"/>
    <col min="9" max="16384" width="9.140625" style="234"/>
  </cols>
  <sheetData>
    <row r="1" spans="1:26" ht="15">
      <c r="A1" s="1185" t="str">
        <f>'Attach 3(JV)'!A1</f>
        <v>Specification No.&amp;  RFX  No  :CC/NT/W-MISC/DOM/A15/25/11820   &amp;  5002004750</v>
      </c>
      <c r="B1" s="1185"/>
      <c r="C1" s="1185"/>
      <c r="D1" s="1184" t="str">
        <f>"Attachment-17 "&amp;'Attach 3(JV)'!AT1</f>
        <v xml:space="preserve">Attachment-17 </v>
      </c>
      <c r="E1" s="1184"/>
    </row>
    <row r="2" spans="1:26" ht="10.5" customHeight="1">
      <c r="Z2" s="236">
        <f>'[5]Attach 3(JV)'!Z2</f>
        <v>0</v>
      </c>
    </row>
    <row r="3" spans="1:26" ht="77.25" customHeight="1">
      <c r="A3" s="1058" t="str">
        <f>'Attach 3(JV)'!A3</f>
        <v>Supply and installation of 15 passenger Machine Room Less Lift including required civil works at MP Hall of POWERGRID Gurgaon</v>
      </c>
      <c r="B3" s="1059"/>
      <c r="C3" s="1059"/>
      <c r="D3" s="1059"/>
      <c r="E3" s="1059"/>
      <c r="F3" s="237"/>
      <c r="G3" s="238"/>
      <c r="H3" s="237"/>
    </row>
    <row r="4" spans="1:26" ht="6.75" customHeight="1">
      <c r="A4" s="239"/>
      <c r="H4" s="30"/>
      <c r="I4" s="11"/>
    </row>
    <row r="5" spans="1:26" ht="19.5" customHeight="1">
      <c r="A5" s="1088" t="s">
        <v>611</v>
      </c>
      <c r="B5" s="1088"/>
      <c r="C5" s="1088"/>
      <c r="D5" s="1088"/>
      <c r="E5" s="1088"/>
      <c r="F5" s="240"/>
      <c r="H5" s="30"/>
      <c r="I5" s="11"/>
    </row>
    <row r="6" spans="1:26" ht="7.5" customHeight="1">
      <c r="A6" s="241"/>
      <c r="H6" s="30"/>
      <c r="I6" s="11"/>
    </row>
    <row r="7" spans="1:26" ht="19.5" customHeight="1">
      <c r="A7" s="242" t="str">
        <f>'Attach 3(JV)'!A7</f>
        <v>Bidder’s Name and Address  :</v>
      </c>
      <c r="B7" s="241"/>
      <c r="C7" s="241"/>
      <c r="D7" s="15" t="str">
        <f>'[5]Attach 3(JV)'!E7</f>
        <v>To:</v>
      </c>
      <c r="H7" s="30"/>
      <c r="I7" s="11"/>
    </row>
    <row r="8" spans="1:26" ht="26.25" customHeight="1">
      <c r="A8" s="1089" t="str">
        <f>'Attach 3(JV)'!A8</f>
        <v/>
      </c>
      <c r="B8" s="1089"/>
      <c r="C8" s="1089"/>
      <c r="D8" s="12" t="s">
        <v>950</v>
      </c>
      <c r="H8" s="30"/>
      <c r="I8" s="11"/>
    </row>
    <row r="9" spans="1:26" ht="19.5" customHeight="1">
      <c r="A9" s="13" t="s">
        <v>51</v>
      </c>
      <c r="B9" s="758">
        <f>'Attach 3(JV)'!B9</f>
        <v>0</v>
      </c>
      <c r="C9" s="758"/>
      <c r="D9" s="12" t="str">
        <f>'[5]Attach 3(JV)'!E9</f>
        <v>Power Grid Corporation of India Ltd.,</v>
      </c>
      <c r="H9" s="30"/>
      <c r="I9" s="11"/>
    </row>
    <row r="10" spans="1:26" ht="19.5" customHeight="1">
      <c r="A10" s="13" t="s">
        <v>53</v>
      </c>
      <c r="B10" s="758">
        <f>'Attach 3(JV)'!B10</f>
        <v>0</v>
      </c>
      <c r="C10" s="758"/>
      <c r="D10" s="12" t="str">
        <f>'[5]Attach 3(JV)'!E10</f>
        <v>"Saudamini", Plot No. 2, Sector 29</v>
      </c>
      <c r="H10" s="30"/>
      <c r="I10" s="11"/>
    </row>
    <row r="11" spans="1:26" ht="19.5" customHeight="1">
      <c r="B11" s="758">
        <f>'Attach 3(JV)'!B11</f>
        <v>0</v>
      </c>
      <c r="C11" s="758"/>
      <c r="D11" s="12" t="str">
        <f>'[5]Attach 3(JV)'!E11</f>
        <v>Gurgaon (Haryana) - 122001</v>
      </c>
    </row>
    <row r="12" spans="1:26" ht="14.25" customHeight="1">
      <c r="A12" s="241"/>
      <c r="B12" s="758">
        <f>'Attach 3(JV)'!B12</f>
        <v>0</v>
      </c>
      <c r="C12" s="758"/>
      <c r="D12" s="12"/>
    </row>
    <row r="13" spans="1:26" ht="19.5" customHeight="1">
      <c r="A13" s="235" t="s">
        <v>57</v>
      </c>
    </row>
    <row r="14" spans="1:26" ht="9.9499999999999993" customHeight="1">
      <c r="A14" s="241"/>
    </row>
    <row r="15" spans="1:26" ht="93.75" customHeight="1">
      <c r="A15" s="243">
        <v>1</v>
      </c>
      <c r="B15" s="1186" t="s">
        <v>612</v>
      </c>
      <c r="C15" s="1186"/>
      <c r="D15" s="1186"/>
      <c r="E15" s="1186"/>
      <c r="F15" s="244"/>
      <c r="G15" s="244"/>
      <c r="H15" s="244"/>
    </row>
    <row r="16" spans="1:26" ht="51.75" customHeight="1">
      <c r="A16" s="243">
        <v>2</v>
      </c>
      <c r="B16" s="1186" t="s">
        <v>613</v>
      </c>
      <c r="C16" s="1186"/>
      <c r="D16" s="1186"/>
      <c r="E16" s="1186"/>
      <c r="F16" s="244"/>
      <c r="G16" s="244"/>
      <c r="H16" s="244"/>
    </row>
    <row r="17" spans="1:8" ht="16.5" customHeight="1">
      <c r="A17" s="241"/>
      <c r="B17" s="241"/>
      <c r="C17" s="241"/>
      <c r="D17" s="241"/>
      <c r="E17" s="241"/>
      <c r="F17" s="244"/>
      <c r="G17" s="244"/>
      <c r="H17" s="244"/>
    </row>
    <row r="18" spans="1:8" s="233" customFormat="1" ht="97.5" customHeight="1">
      <c r="A18" s="245" t="s">
        <v>614</v>
      </c>
      <c r="B18" s="246" t="s">
        <v>322</v>
      </c>
      <c r="C18" s="246" t="s">
        <v>615</v>
      </c>
      <c r="D18" s="245" t="s">
        <v>616</v>
      </c>
      <c r="E18" s="245" t="s">
        <v>617</v>
      </c>
      <c r="G18" s="244"/>
      <c r="H18" s="244"/>
    </row>
    <row r="19" spans="1:8">
      <c r="A19" s="247"/>
      <c r="B19" s="248"/>
      <c r="C19" s="248"/>
      <c r="D19" s="249"/>
      <c r="E19" s="249"/>
      <c r="F19" s="244"/>
      <c r="G19" s="244"/>
      <c r="H19" s="244"/>
    </row>
    <row r="20" spans="1:8">
      <c r="A20" s="247"/>
      <c r="B20" s="248"/>
      <c r="C20" s="248"/>
      <c r="D20" s="249"/>
      <c r="E20" s="249"/>
      <c r="F20" s="244"/>
      <c r="G20" s="244"/>
      <c r="H20" s="244"/>
    </row>
    <row r="21" spans="1:8">
      <c r="A21" s="247"/>
      <c r="B21" s="248"/>
      <c r="C21" s="248"/>
      <c r="D21" s="249"/>
      <c r="E21" s="249"/>
      <c r="F21" s="244"/>
      <c r="G21" s="244"/>
      <c r="H21" s="244"/>
    </row>
    <row r="22" spans="1:8">
      <c r="A22" s="247"/>
      <c r="B22" s="248"/>
      <c r="C22" s="248"/>
      <c r="D22" s="249"/>
      <c r="E22" s="249"/>
      <c r="F22" s="244"/>
      <c r="G22" s="244"/>
      <c r="H22" s="244"/>
    </row>
    <row r="23" spans="1:8">
      <c r="A23" s="247"/>
      <c r="B23" s="248"/>
      <c r="C23" s="248"/>
      <c r="D23" s="249"/>
      <c r="E23" s="249"/>
      <c r="F23" s="244"/>
      <c r="G23" s="244"/>
      <c r="H23" s="244"/>
    </row>
    <row r="24" spans="1:8">
      <c r="A24" s="247"/>
      <c r="B24" s="248"/>
      <c r="C24" s="248"/>
      <c r="D24" s="249"/>
      <c r="E24" s="249"/>
      <c r="F24" s="244"/>
      <c r="G24" s="244"/>
      <c r="H24" s="244"/>
    </row>
    <row r="25" spans="1:8" ht="6" customHeight="1">
      <c r="A25" s="250"/>
      <c r="B25" s="251"/>
      <c r="C25" s="251"/>
      <c r="D25" s="252"/>
      <c r="E25" s="252"/>
      <c r="F25" s="244"/>
      <c r="G25" s="244"/>
      <c r="H25" s="244"/>
    </row>
    <row r="26" spans="1:8" ht="0.6" hidden="1" customHeight="1">
      <c r="A26" s="253"/>
      <c r="B26" s="254"/>
      <c r="C26" s="254"/>
      <c r="D26" s="255"/>
      <c r="E26" s="255"/>
      <c r="F26" s="244"/>
      <c r="G26" s="244"/>
      <c r="H26" s="244"/>
    </row>
    <row r="27" spans="1:8" ht="30" customHeight="1">
      <c r="A27" s="1187" t="s">
        <v>618</v>
      </c>
      <c r="B27" s="1187"/>
      <c r="C27" s="1187"/>
      <c r="D27" s="1187"/>
      <c r="E27" s="1187"/>
      <c r="F27" s="244"/>
      <c r="G27" s="244"/>
      <c r="H27" s="244"/>
    </row>
    <row r="28" spans="1:8">
      <c r="C28" s="256"/>
    </row>
    <row r="29" spans="1:8">
      <c r="A29" s="257" t="s">
        <v>58</v>
      </c>
      <c r="B29" s="258" t="str">
        <f>'Attach 3(JV)'!B24</f>
        <v>--</v>
      </c>
      <c r="C29" s="256" t="s">
        <v>59</v>
      </c>
      <c r="D29" s="259" t="str">
        <f>'Attach 3(JV)'!E24</f>
        <v/>
      </c>
    </row>
    <row r="30" spans="1:8">
      <c r="A30" s="257" t="s">
        <v>60</v>
      </c>
      <c r="B30" s="259" t="str">
        <f>'Attach 3(JV)'!B25</f>
        <v/>
      </c>
      <c r="C30" s="256" t="s">
        <v>61</v>
      </c>
      <c r="D30" s="259" t="str">
        <f>'Attach 3(JV)'!E25</f>
        <v/>
      </c>
    </row>
    <row r="31" spans="1:8">
      <c r="B31" s="260"/>
      <c r="C31" s="256"/>
      <c r="D31" s="256"/>
      <c r="E31" s="260"/>
    </row>
    <row r="32" spans="1:8" hidden="1">
      <c r="A32" s="230" t="str">
        <f>A1</f>
        <v>Specification No.&amp;  RFX  No  :CC/NT/W-MISC/DOM/A15/25/11820   &amp;  5002004750</v>
      </c>
      <c r="B32" s="231"/>
      <c r="C32" s="231"/>
      <c r="D32" s="231"/>
      <c r="E32" s="232" t="str">
        <f>D1</f>
        <v xml:space="preserve">Attachment-17 </v>
      </c>
    </row>
    <row r="33" spans="1:8" hidden="1"/>
    <row r="34" spans="1:8" ht="15" hidden="1">
      <c r="A34" s="1188" t="str">
        <f>A3</f>
        <v>Supply and installation of 15 passenger Machine Room Less Lift including required civil works at MP Hall of POWERGRID Gurgaon</v>
      </c>
      <c r="B34" s="1188"/>
      <c r="C34" s="1188"/>
      <c r="D34" s="1188"/>
      <c r="E34" s="1188"/>
    </row>
    <row r="35" spans="1:8" hidden="1">
      <c r="A35" s="239"/>
    </row>
    <row r="36" spans="1:8" ht="15" hidden="1">
      <c r="A36" s="1189" t="s">
        <v>368</v>
      </c>
      <c r="B36" s="1189"/>
      <c r="C36" s="1189"/>
      <c r="D36" s="1189"/>
      <c r="E36" s="1189"/>
      <c r="F36" s="234"/>
      <c r="G36" s="234"/>
      <c r="H36" s="234"/>
    </row>
    <row r="37" spans="1:8" hidden="1">
      <c r="A37" s="241"/>
      <c r="F37" s="234"/>
      <c r="G37" s="234"/>
      <c r="H37" s="234"/>
    </row>
    <row r="38" spans="1:8" hidden="1">
      <c r="A38" s="242" t="str">
        <f>'[5]Attach 3(JV)'!A15</f>
        <v>Name(s) and Addresse(s) of other partner(s)</v>
      </c>
      <c r="B38" s="241"/>
      <c r="C38" s="241"/>
      <c r="D38" s="15" t="str">
        <f>D7</f>
        <v>To:</v>
      </c>
      <c r="F38" s="234"/>
      <c r="G38" s="234"/>
      <c r="H38" s="234"/>
    </row>
    <row r="39" spans="1:8" hidden="1">
      <c r="A39" s="242" t="str">
        <f>'[5]Attach 3(JV)'!B16</f>
        <v/>
      </c>
      <c r="B39" s="241"/>
      <c r="C39" s="241"/>
      <c r="D39" s="12" t="str">
        <f>D8</f>
        <v>MM dept</v>
      </c>
      <c r="F39" s="234"/>
      <c r="G39" s="234"/>
      <c r="H39" s="234"/>
    </row>
    <row r="40" spans="1:8" hidden="1">
      <c r="A40" s="13" t="s">
        <v>51</v>
      </c>
      <c r="B40" s="758" t="str">
        <f>'[5]Attach 3(JV)'!B17:D17</f>
        <v xml:space="preserve">…… ……. …….. …… ……. …….. </v>
      </c>
      <c r="C40" s="758"/>
      <c r="D40" s="12" t="str">
        <f>D9</f>
        <v>Power Grid Corporation of India Ltd.,</v>
      </c>
      <c r="F40" s="234"/>
      <c r="G40" s="234"/>
      <c r="H40" s="234"/>
    </row>
    <row r="41" spans="1:8" hidden="1">
      <c r="A41" s="13" t="s">
        <v>53</v>
      </c>
      <c r="B41" s="758" t="str">
        <f>'[5]Attach 3(JV)'!B18:D18</f>
        <v xml:space="preserve">…… ……. …….. …… ……. …….. </v>
      </c>
      <c r="C41" s="758"/>
      <c r="D41" s="12" t="str">
        <f>D10</f>
        <v>"Saudamini", Plot No. 2, Sector 29</v>
      </c>
      <c r="F41" s="234"/>
      <c r="G41" s="234"/>
      <c r="H41" s="234"/>
    </row>
    <row r="42" spans="1:8" hidden="1">
      <c r="B42" s="758" t="str">
        <f>'[5]Attach 3(JV)'!B19:D19</f>
        <v xml:space="preserve">…… ……. …….. …… ……. …….. </v>
      </c>
      <c r="C42" s="758"/>
      <c r="D42" s="12" t="str">
        <f>D11</f>
        <v>Gurgaon (Haryana) - 122001</v>
      </c>
      <c r="F42" s="234"/>
      <c r="G42" s="234"/>
      <c r="H42" s="234"/>
    </row>
    <row r="43" spans="1:8" hidden="1">
      <c r="A43" s="241"/>
      <c r="B43" s="758" t="str">
        <f>'[5]Attach 3(JV)'!B20:D20</f>
        <v xml:space="preserve">…… ……. …….. …… ……. …….. </v>
      </c>
      <c r="C43" s="758"/>
      <c r="D43" s="12"/>
      <c r="F43" s="234"/>
      <c r="G43" s="234"/>
      <c r="H43" s="234"/>
    </row>
    <row r="44" spans="1:8" hidden="1">
      <c r="A44" s="235" t="s">
        <v>57</v>
      </c>
      <c r="F44" s="234"/>
      <c r="G44" s="234"/>
      <c r="H44" s="234"/>
    </row>
    <row r="45" spans="1:8" hidden="1">
      <c r="A45" s="241"/>
      <c r="F45" s="234"/>
      <c r="G45" s="234"/>
      <c r="H45" s="234"/>
    </row>
    <row r="46" spans="1:8" hidden="1">
      <c r="A46" s="1192" t="s">
        <v>376</v>
      </c>
      <c r="B46" s="1192"/>
      <c r="C46" s="1192"/>
      <c r="D46" s="1192"/>
      <c r="E46" s="1192"/>
      <c r="F46" s="234"/>
      <c r="G46" s="234"/>
      <c r="H46" s="234"/>
    </row>
    <row r="47" spans="1:8" hidden="1">
      <c r="A47" s="241"/>
      <c r="B47" s="241"/>
      <c r="C47" s="241"/>
      <c r="D47" s="241"/>
      <c r="E47" s="241"/>
      <c r="F47" s="234"/>
      <c r="G47" s="234"/>
      <c r="H47" s="234"/>
    </row>
    <row r="48" spans="1:8" ht="66" hidden="1">
      <c r="A48" s="245" t="s">
        <v>322</v>
      </c>
      <c r="B48" s="1191" t="s">
        <v>370</v>
      </c>
      <c r="C48" s="1191"/>
      <c r="D48" s="245" t="s">
        <v>371</v>
      </c>
      <c r="E48" s="245" t="s">
        <v>377</v>
      </c>
      <c r="F48" s="234"/>
      <c r="G48" s="234"/>
      <c r="H48" s="234"/>
    </row>
    <row r="49" spans="1:8" hidden="1">
      <c r="A49" s="261">
        <v>1</v>
      </c>
      <c r="B49" s="1190"/>
      <c r="C49" s="1190"/>
      <c r="D49" s="262"/>
      <c r="E49" s="262"/>
      <c r="F49" s="234"/>
      <c r="G49" s="234"/>
      <c r="H49" s="234"/>
    </row>
    <row r="50" spans="1:8" hidden="1">
      <c r="A50" s="261">
        <v>2</v>
      </c>
      <c r="B50" s="1190"/>
      <c r="C50" s="1190"/>
      <c r="D50" s="262"/>
      <c r="E50" s="262"/>
      <c r="F50" s="234"/>
      <c r="G50" s="234"/>
      <c r="H50" s="234"/>
    </row>
    <row r="51" spans="1:8" hidden="1">
      <c r="A51" s="261">
        <v>3</v>
      </c>
      <c r="B51" s="1190"/>
      <c r="C51" s="1190"/>
      <c r="D51" s="262"/>
      <c r="E51" s="262"/>
      <c r="F51" s="234"/>
      <c r="G51" s="234"/>
      <c r="H51" s="234"/>
    </row>
    <row r="52" spans="1:8" hidden="1">
      <c r="A52" s="261">
        <v>4</v>
      </c>
      <c r="B52" s="1190"/>
      <c r="C52" s="1190"/>
      <c r="D52" s="262"/>
      <c r="E52" s="262"/>
      <c r="F52" s="234"/>
      <c r="G52" s="234"/>
      <c r="H52" s="234"/>
    </row>
    <row r="53" spans="1:8" hidden="1">
      <c r="A53" s="261">
        <v>5</v>
      </c>
      <c r="B53" s="1190"/>
      <c r="C53" s="1190"/>
      <c r="D53" s="262"/>
      <c r="E53" s="262"/>
      <c r="F53" s="234"/>
      <c r="G53" s="234"/>
      <c r="H53" s="234"/>
    </row>
    <row r="54" spans="1:8" hidden="1">
      <c r="A54" s="261">
        <v>6</v>
      </c>
      <c r="B54" s="1190"/>
      <c r="C54" s="1190"/>
      <c r="D54" s="262"/>
      <c r="E54" s="262"/>
      <c r="F54" s="234"/>
      <c r="G54" s="234"/>
      <c r="H54" s="234"/>
    </row>
    <row r="55" spans="1:8" hidden="1">
      <c r="A55" s="241"/>
      <c r="B55" s="241"/>
      <c r="C55" s="241"/>
      <c r="D55" s="241"/>
      <c r="E55" s="241"/>
      <c r="F55" s="234"/>
      <c r="G55" s="234"/>
      <c r="H55" s="234"/>
    </row>
    <row r="56" spans="1:8" ht="15" hidden="1">
      <c r="A56" s="263"/>
      <c r="B56" s="263"/>
      <c r="C56" s="263"/>
      <c r="D56" s="263"/>
      <c r="E56" s="263"/>
      <c r="F56" s="234"/>
      <c r="G56" s="234"/>
      <c r="H56" s="234"/>
    </row>
    <row r="57" spans="1:8" ht="15" hidden="1">
      <c r="A57" s="263" t="s">
        <v>58</v>
      </c>
      <c r="B57" s="258" t="str">
        <f>B29</f>
        <v>--</v>
      </c>
      <c r="C57" s="263" t="s">
        <v>59</v>
      </c>
      <c r="D57" s="263" t="str">
        <f>D29</f>
        <v/>
      </c>
      <c r="E57" s="263"/>
      <c r="F57" s="234"/>
      <c r="G57" s="234"/>
      <c r="H57" s="234"/>
    </row>
    <row r="58" spans="1:8" ht="15" hidden="1">
      <c r="A58" s="263" t="s">
        <v>60</v>
      </c>
      <c r="B58" s="263" t="str">
        <f>B30</f>
        <v/>
      </c>
      <c r="C58" s="263" t="s">
        <v>61</v>
      </c>
      <c r="D58" s="263" t="str">
        <f>D30</f>
        <v/>
      </c>
      <c r="E58" s="263"/>
      <c r="F58" s="234"/>
      <c r="G58" s="234"/>
      <c r="H58" s="234"/>
    </row>
    <row r="59" spans="1:8" ht="15" hidden="1">
      <c r="A59" s="263"/>
      <c r="B59" s="263"/>
      <c r="C59" s="263"/>
      <c r="D59" s="263"/>
      <c r="E59" s="263"/>
      <c r="F59" s="234"/>
      <c r="G59" s="234"/>
      <c r="H59" s="234"/>
    </row>
    <row r="60" spans="1:8" hidden="1">
      <c r="A60" s="230" t="str">
        <f>A32</f>
        <v>Specification No.&amp;  RFX  No  :CC/NT/W-MISC/DOM/A15/25/11820   &amp;  5002004750</v>
      </c>
      <c r="B60" s="231"/>
      <c r="C60" s="231"/>
      <c r="D60" s="231"/>
      <c r="E60" s="232" t="str">
        <f>E32</f>
        <v xml:space="preserve">Attachment-17 </v>
      </c>
      <c r="F60" s="234"/>
      <c r="G60" s="234"/>
      <c r="H60" s="234"/>
    </row>
    <row r="61" spans="1:8" hidden="1">
      <c r="F61" s="234"/>
      <c r="G61" s="234"/>
      <c r="H61" s="234"/>
    </row>
    <row r="62" spans="1:8" ht="15" hidden="1">
      <c r="A62" s="1188" t="str">
        <f>A34</f>
        <v>Supply and installation of 15 passenger Machine Room Less Lift including required civil works at MP Hall of POWERGRID Gurgaon</v>
      </c>
      <c r="B62" s="1188"/>
      <c r="C62" s="1188"/>
      <c r="D62" s="1188"/>
      <c r="E62" s="1188"/>
      <c r="F62" s="234"/>
      <c r="G62" s="234"/>
      <c r="H62" s="234"/>
    </row>
    <row r="63" spans="1:8" hidden="1">
      <c r="A63" s="239"/>
      <c r="F63" s="234"/>
      <c r="G63" s="234"/>
      <c r="H63" s="234"/>
    </row>
    <row r="64" spans="1:8" ht="15" hidden="1">
      <c r="A64" s="1189" t="s">
        <v>368</v>
      </c>
      <c r="B64" s="1189"/>
      <c r="C64" s="1189"/>
      <c r="D64" s="1189"/>
      <c r="E64" s="1189"/>
      <c r="F64" s="234"/>
      <c r="G64" s="234"/>
      <c r="H64" s="234"/>
    </row>
    <row r="65" spans="1:8" hidden="1">
      <c r="A65" s="241"/>
      <c r="F65" s="234"/>
      <c r="G65" s="234"/>
      <c r="H65" s="234"/>
    </row>
    <row r="66" spans="1:8" hidden="1">
      <c r="A66" s="242" t="str">
        <f>'[5]Attach 3(JV)'!A15</f>
        <v>Name(s) and Addresse(s) of other partner(s)</v>
      </c>
      <c r="B66" s="241"/>
      <c r="C66" s="241"/>
      <c r="D66" s="15" t="str">
        <f>D7</f>
        <v>To:</v>
      </c>
      <c r="F66" s="234"/>
      <c r="G66" s="234"/>
      <c r="H66" s="234"/>
    </row>
    <row r="67" spans="1:8" hidden="1">
      <c r="A67" s="242" t="str">
        <f>'[5]Attach 3(JV)'!E16</f>
        <v/>
      </c>
      <c r="B67" s="241"/>
      <c r="C67" s="241"/>
      <c r="D67" s="12" t="str">
        <f>D8</f>
        <v>MM dept</v>
      </c>
      <c r="F67" s="234"/>
      <c r="G67" s="234"/>
      <c r="H67" s="234"/>
    </row>
    <row r="68" spans="1:8" hidden="1">
      <c r="A68" s="13" t="s">
        <v>51</v>
      </c>
      <c r="B68" s="758" t="str">
        <f>'[5]Attach 3(JV)'!E17</f>
        <v/>
      </c>
      <c r="C68" s="758"/>
      <c r="D68" s="12" t="str">
        <f>D9</f>
        <v>Power Grid Corporation of India Ltd.,</v>
      </c>
      <c r="F68" s="234"/>
      <c r="G68" s="234"/>
      <c r="H68" s="234"/>
    </row>
    <row r="69" spans="1:8" hidden="1">
      <c r="A69" s="13" t="s">
        <v>53</v>
      </c>
      <c r="B69" s="758" t="str">
        <f>'[5]Attach 3(JV)'!E18</f>
        <v/>
      </c>
      <c r="C69" s="758"/>
      <c r="D69" s="12" t="str">
        <f>D10</f>
        <v>"Saudamini", Plot No. 2, Sector 29</v>
      </c>
      <c r="F69" s="234"/>
      <c r="G69" s="234"/>
      <c r="H69" s="234"/>
    </row>
    <row r="70" spans="1:8" hidden="1">
      <c r="B70" s="758" t="str">
        <f>'[5]Attach 3(JV)'!E19</f>
        <v/>
      </c>
      <c r="C70" s="758"/>
      <c r="D70" s="12" t="str">
        <f>D11</f>
        <v>Gurgaon (Haryana) - 122001</v>
      </c>
      <c r="F70" s="234"/>
      <c r="G70" s="234"/>
      <c r="H70" s="234"/>
    </row>
    <row r="71" spans="1:8" hidden="1">
      <c r="A71" s="241"/>
      <c r="B71" s="758" t="str">
        <f>'[5]Attach 3(JV)'!E20</f>
        <v/>
      </c>
      <c r="C71" s="758"/>
      <c r="D71" s="12"/>
      <c r="F71" s="234"/>
      <c r="G71" s="234"/>
      <c r="H71" s="234"/>
    </row>
    <row r="72" spans="1:8" hidden="1">
      <c r="A72" s="235" t="s">
        <v>57</v>
      </c>
      <c r="F72" s="234"/>
      <c r="G72" s="234"/>
      <c r="H72" s="234"/>
    </row>
    <row r="73" spans="1:8" hidden="1">
      <c r="A73" s="241"/>
      <c r="F73" s="234"/>
      <c r="G73" s="234"/>
      <c r="H73" s="234"/>
    </row>
    <row r="74" spans="1:8" hidden="1">
      <c r="A74" s="1192" t="s">
        <v>376</v>
      </c>
      <c r="B74" s="1192"/>
      <c r="C74" s="1192"/>
      <c r="D74" s="1192"/>
      <c r="E74" s="1192"/>
      <c r="F74" s="234"/>
      <c r="G74" s="234"/>
      <c r="H74" s="234"/>
    </row>
    <row r="75" spans="1:8" hidden="1">
      <c r="A75" s="241"/>
      <c r="B75" s="241"/>
      <c r="C75" s="241"/>
      <c r="D75" s="241"/>
      <c r="E75" s="241"/>
      <c r="F75" s="234"/>
      <c r="G75" s="234"/>
      <c r="H75" s="234"/>
    </row>
    <row r="76" spans="1:8" ht="66" hidden="1">
      <c r="A76" s="245" t="s">
        <v>322</v>
      </c>
      <c r="B76" s="1191" t="s">
        <v>370</v>
      </c>
      <c r="C76" s="1191"/>
      <c r="D76" s="245" t="s">
        <v>371</v>
      </c>
      <c r="E76" s="245" t="s">
        <v>377</v>
      </c>
      <c r="F76" s="234"/>
      <c r="G76" s="234"/>
      <c r="H76" s="234"/>
    </row>
    <row r="77" spans="1:8" hidden="1">
      <c r="A77" s="261">
        <v>1</v>
      </c>
      <c r="B77" s="1190"/>
      <c r="C77" s="1190"/>
      <c r="D77" s="262"/>
      <c r="E77" s="262"/>
      <c r="F77" s="234"/>
      <c r="G77" s="234"/>
      <c r="H77" s="234"/>
    </row>
    <row r="78" spans="1:8" hidden="1">
      <c r="A78" s="261">
        <v>2</v>
      </c>
      <c r="B78" s="1190"/>
      <c r="C78" s="1190"/>
      <c r="D78" s="262"/>
      <c r="E78" s="262"/>
      <c r="F78" s="234"/>
      <c r="G78" s="234"/>
      <c r="H78" s="234"/>
    </row>
    <row r="79" spans="1:8" hidden="1">
      <c r="A79" s="261">
        <v>3</v>
      </c>
      <c r="B79" s="1190"/>
      <c r="C79" s="1190"/>
      <c r="D79" s="262"/>
      <c r="E79" s="262"/>
      <c r="F79" s="234"/>
      <c r="G79" s="234"/>
      <c r="H79" s="234"/>
    </row>
    <row r="80" spans="1:8" hidden="1">
      <c r="A80" s="261">
        <v>4</v>
      </c>
      <c r="B80" s="1190"/>
      <c r="C80" s="1190"/>
      <c r="D80" s="262"/>
      <c r="E80" s="262"/>
      <c r="F80" s="234"/>
      <c r="G80" s="234"/>
      <c r="H80" s="234"/>
    </row>
    <row r="81" spans="1:8" hidden="1">
      <c r="A81" s="261">
        <v>5</v>
      </c>
      <c r="B81" s="1190"/>
      <c r="C81" s="1190"/>
      <c r="D81" s="262"/>
      <c r="E81" s="262"/>
      <c r="F81" s="234"/>
      <c r="G81" s="234"/>
      <c r="H81" s="234"/>
    </row>
    <row r="82" spans="1:8" hidden="1">
      <c r="A82" s="261">
        <v>6</v>
      </c>
      <c r="B82" s="1190"/>
      <c r="C82" s="1190"/>
      <c r="D82" s="262"/>
      <c r="E82" s="262"/>
      <c r="F82" s="234"/>
      <c r="G82" s="234"/>
      <c r="H82" s="234"/>
    </row>
    <row r="83" spans="1:8" hidden="1">
      <c r="A83" s="241"/>
      <c r="B83" s="241"/>
      <c r="C83" s="241"/>
      <c r="D83" s="241"/>
      <c r="E83" s="241"/>
      <c r="F83" s="234"/>
      <c r="G83" s="234"/>
      <c r="H83" s="234"/>
    </row>
    <row r="84" spans="1:8" ht="15" hidden="1">
      <c r="A84" s="263"/>
      <c r="B84" s="263"/>
      <c r="C84" s="263"/>
      <c r="D84" s="263"/>
      <c r="E84" s="263"/>
      <c r="F84" s="234"/>
      <c r="G84" s="234"/>
      <c r="H84" s="234"/>
    </row>
    <row r="85" spans="1:8" ht="15" hidden="1">
      <c r="A85" s="263" t="s">
        <v>58</v>
      </c>
      <c r="B85" s="258" t="str">
        <f>B57</f>
        <v>--</v>
      </c>
      <c r="C85" s="263" t="s">
        <v>59</v>
      </c>
      <c r="D85" s="263" t="str">
        <f>D57</f>
        <v/>
      </c>
      <c r="E85" s="263"/>
      <c r="F85" s="234"/>
      <c r="G85" s="234"/>
      <c r="H85" s="234"/>
    </row>
    <row r="86" spans="1:8" ht="15" hidden="1">
      <c r="A86" s="263" t="s">
        <v>60</v>
      </c>
      <c r="B86" s="263" t="str">
        <f>B58</f>
        <v/>
      </c>
      <c r="C86" s="263" t="s">
        <v>61</v>
      </c>
      <c r="D86" s="263" t="str">
        <f>D58</f>
        <v/>
      </c>
      <c r="E86" s="263"/>
      <c r="F86" s="234"/>
      <c r="G86" s="234"/>
      <c r="H86" s="234"/>
    </row>
    <row r="87" spans="1:8" ht="15" hidden="1">
      <c r="A87" s="263"/>
      <c r="B87" s="263"/>
      <c r="C87" s="263"/>
      <c r="D87" s="263"/>
      <c r="E87" s="263"/>
      <c r="F87" s="234"/>
      <c r="G87" s="234"/>
      <c r="H87" s="234"/>
    </row>
    <row r="88" spans="1:8" hidden="1">
      <c r="A88" s="264"/>
      <c r="B88" s="264"/>
      <c r="C88" s="264"/>
      <c r="D88" s="264"/>
      <c r="E88" s="264"/>
      <c r="F88" s="234"/>
      <c r="G88" s="234"/>
      <c r="H88" s="234"/>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m8SOyUBi6zyHc+ROn5xresAqMzUCRIBtpQ68IDiCxQ150iXlV0tuMDqCrqzC0hXClaiZgaUcQJGbtU28oaIHBQ==" saltValue="wyc9A5u6S0ct6xPa4grk+g==" spinCount="100000" sheet="1" formatColumns="0" formatRows="0" selectLockedCells="1"/>
  <customSheetViews>
    <customSheetView guid="{45D87BB2-ECBF-4FD9-AB44-4B5F10036733}" showPageBreaks="1" fitToPage="1" printArea="1" hiddenRows="1" view="pageBreakPreview" topLeftCell="A7">
      <selection activeCell="A19" sqref="A19"/>
      <pageMargins left="0" right="0" top="0" bottom="0" header="0" footer="0"/>
      <pageSetup scale="82" fitToHeight="0" orientation="portrait" r:id="rId1"/>
      <extLst>
        <ext xmlns:xlsdti="http://schemas.microsoft.com/office/spreadsheetml/2023/showDataTypeIcons" uri="{a3c15fd4-4149-4032-8f15-062bd4999b60}">
          <xlsdti:showDataTypeIconsCustomSheetView visible="0"/>
        </ext>
      </extLst>
    </customSheetView>
    <customSheetView guid="{B9DDBA10-9BB0-4D91-9619-C113F75B2489}" showPageBreaks="1" fitToPage="1" printArea="1" hiddenRows="1" view="pageBreakPreview">
      <selection activeCell="A19" sqref="A19"/>
      <pageMargins left="0" right="0" top="0" bottom="0" header="0" footer="0"/>
      <pageSetup scale="82" fitToHeight="0" orientation="portrait" r:id="rId2"/>
      <extLst>
        <ext xmlns:xlsdti="http://schemas.microsoft.com/office/spreadsheetml/2023/showDataTypeIcons" uri="{a3c15fd4-4149-4032-8f15-062bd4999b60}">
          <xlsdti:showDataTypeIconsCustomSheetView visible="0"/>
        </ext>
      </extLst>
    </customSheetView>
    <customSheetView guid="{5D67CA2D-8BB3-4F00-894F-4872C1BBE88F}" showPageBreaks="1" fitToPage="1" printArea="1" hiddenRows="1" view="pageBreakPreview" topLeftCell="A16">
      <selection activeCell="A19" sqref="A19"/>
      <pageMargins left="0" right="0" top="0" bottom="0" header="0" footer="0"/>
      <pageSetup scale="82" fitToHeight="0" orientation="portrait" r:id="rId3"/>
      <extLst>
        <ext xmlns:xlsdti="http://schemas.microsoft.com/office/spreadsheetml/2023/showDataTypeIcons" uri="{a3c15fd4-4149-4032-8f15-062bd4999b60}">
          <xlsdti:showDataTypeIconsCustomSheetView visible="0"/>
        </ext>
      </extLst>
    </customSheetView>
    <customSheetView guid="{F0C5A243-1ADF-42BF-85A0-B6506A13618B}" showPageBreaks="1" fitToPage="1" printArea="1" hiddenRows="1" view="pageBreakPreview">
      <selection activeCell="A19" sqref="A19"/>
      <pageMargins left="0" right="0" top="0" bottom="0" header="0" footer="0"/>
      <pageSetup scale="82" fitToHeight="0" orientation="portrait" r:id="rId4"/>
      <extLst>
        <ext xmlns:xlsdti="http://schemas.microsoft.com/office/spreadsheetml/2023/showDataTypeIcons" uri="{a3c15fd4-4149-4032-8f15-062bd4999b60}">
          <xlsdti:showDataTypeIconsCustomSheetView visible="0"/>
        </ext>
      </extLst>
    </customSheetView>
    <customSheetView guid="{067EF7EF-2552-42C0-8B2F-9338A16B73EB}" showPageBreaks="1" fitToPage="1" printArea="1" hiddenRows="1" view="pageBreakPreview">
      <selection activeCell="A19" sqref="A19"/>
      <pageMargins left="0" right="0" top="0" bottom="0" header="0" footer="0"/>
      <pageSetup scale="82" fitToHeight="0" orientation="portrait" r:id="rId5"/>
      <extLst>
        <ext xmlns:xlsdti="http://schemas.microsoft.com/office/spreadsheetml/2023/showDataTypeIcons" uri="{a3c15fd4-4149-4032-8f15-062bd4999b60}">
          <xlsdti:showDataTypeIconsCustomSheetView visible="0"/>
        </ext>
      </extLst>
    </customSheetView>
    <customSheetView guid="{F8DC905B-04E9-41D7-B695-0DB8D092215B}" showPageBreaks="1" fitToPage="1" printArea="1" hiddenRows="1" view="pageBreakPreview">
      <selection activeCell="A19" sqref="A19"/>
      <pageMargins left="0" right="0" top="0" bottom="0" header="0" footer="0"/>
      <pageSetup scale="82" fitToHeight="0" orientation="portrait" r:id="rId6"/>
      <extLst>
        <ext xmlns:xlsdti="http://schemas.microsoft.com/office/spreadsheetml/2023/showDataTypeIcons" uri="{a3c15fd4-4149-4032-8f15-062bd4999b60}">
          <xlsdti:showDataTypeIconsCustomSheetView visible="0"/>
        </ext>
      </extLst>
    </customSheetView>
    <customSheetView guid="{3836A67F-51F8-4B52-B51D-937DC398CD1F}" showPageBreaks="1" fitToPage="1" printArea="1" hiddenRows="1" view="pageBreakPreview" topLeftCell="A13">
      <selection activeCell="A19" sqref="A19"/>
      <pageMargins left="0" right="0" top="0" bottom="0" header="0" footer="0"/>
      <pageSetup scale="82" fitToHeight="0" orientation="portrait" r:id="rId7"/>
      <extLst>
        <ext xmlns:xlsdti="http://schemas.microsoft.com/office/spreadsheetml/2023/showDataTypeIcons" uri="{a3c15fd4-4149-4032-8f15-062bd4999b60}">
          <xlsdti:showDataTypeIconsCustomSheetView visible="0"/>
        </ext>
      </extLst>
    </customSheetView>
    <customSheetView guid="{A8583C01-5E6A-4469-ADCA-440E12AA8084}" showPageBreaks="1" fitToPage="1" printArea="1" hiddenRows="1" view="pageBreakPreview" topLeftCell="A3">
      <selection activeCell="A19" sqref="A19"/>
      <pageMargins left="0" right="0" top="0" bottom="0" header="0" footer="0"/>
      <pageSetup scale="82" fitToHeight="0" orientation="portrait" r:id="rId8"/>
      <extLst>
        <ext xmlns:xlsdti="http://schemas.microsoft.com/office/spreadsheetml/2023/showDataTypeIcons" uri="{a3c15fd4-4149-4032-8f15-062bd4999b60}">
          <xlsdti:showDataTypeIconsCustomSheetView visible="0"/>
        </ext>
      </extLst>
    </customSheetView>
    <customSheetView guid="{05855B4F-D61E-4C97-B759-B2F96767F6F8}" showPageBreaks="1" fitToPage="1" printArea="1" hiddenRows="1" view="pageBreakPreview">
      <selection activeCell="A19" sqref="A19"/>
      <pageMargins left="0" right="0" top="0" bottom="0" header="0" footer="0"/>
      <pageSetup scale="82" fitToHeight="0" orientation="portrait" r:id="rId9"/>
      <extLst>
        <ext xmlns:xlsdti="http://schemas.microsoft.com/office/spreadsheetml/2023/showDataTypeIcons" uri="{a3c15fd4-4149-4032-8f15-062bd4999b60}">
          <xlsdti:showDataTypeIconsCustomSheetView visible="0"/>
        </ext>
      </extLst>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 right="0" top="0" bottom="0" header="0" footer="0"/>
      <pageSetup fitToHeight="0" orientation="portrait" r:id="rId10"/>
      <extLst>
        <ext xmlns:xlsdti="http://schemas.microsoft.com/office/spreadsheetml/2023/showDataTypeIcons" uri="{a3c15fd4-4149-4032-8f15-062bd4999b60}">
          <xlsdti:showDataTypeIconsCustomSheetView visible="0"/>
        </ext>
      </extLst>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11"/>
      <extLst>
        <ext xmlns:xlsdti="http://schemas.microsoft.com/office/spreadsheetml/2023/showDataTypeIcons" uri="{a3c15fd4-4149-4032-8f15-062bd4999b60}">
          <xlsdti:showDataTypeIconsCustomSheetView visible="0"/>
        </ext>
      </extLst>
    </customSheetView>
    <customSheetView guid="{38BECF6E-1A53-4F98-87B9-44F2C5F77E08}" showPageBreaks="1" fitToPage="1" printArea="1" hiddenRows="1" view="pageBreakPreview" topLeftCell="A17">
      <selection activeCell="A19" sqref="A19"/>
      <rowBreaks count="1" manualBreakCount="1">
        <brk id="31" max="4" man="1"/>
      </rowBreaks>
      <pageMargins left="0" right="0" top="0" bottom="0" header="0" footer="0"/>
      <pageSetup fitToHeight="0" orientation="portrait" r:id="rId12"/>
      <extLst>
        <ext xmlns:xlsdti="http://schemas.microsoft.com/office/spreadsheetml/2023/showDataTypeIcons" uri="{a3c15fd4-4149-4032-8f15-062bd4999b60}">
          <xlsdti:showDataTypeIconsCustomSheetView visible="0"/>
        </ext>
      </extLst>
    </customSheetView>
    <customSheetView guid="{8E3ED18F-7B8F-4A1C-969D-A70DC3B696C3}"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3"/>
      <extLst>
        <ext xmlns:xlsdti="http://schemas.microsoft.com/office/spreadsheetml/2023/showDataTypeIcons" uri="{a3c15fd4-4149-4032-8f15-062bd4999b60}">
          <xlsdti:showDataTypeIconsCustomSheetView visible="0"/>
        </ext>
      </extLst>
    </customSheetView>
    <customSheetView guid="{477F7E43-D393-45BA-B99B-D838E4629B5D}"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4"/>
      <extLst>
        <ext xmlns:xlsdti="http://schemas.microsoft.com/office/spreadsheetml/2023/showDataTypeIcons" uri="{a3c15fd4-4149-4032-8f15-062bd4999b60}">
          <xlsdti:showDataTypeIconsCustomSheetView visible="0"/>
        </ext>
      </extLst>
    </customSheetView>
    <customSheetView guid="{240327DD-375F-45D4-BA52-89AFD79FE6A1}" showPageBreaks="1" fitToPage="1" printArea="1" hiddenRows="1" view="pageBreakPreview">
      <selection activeCell="A19" sqref="A19"/>
      <pageMargins left="0" right="0" top="0" bottom="0" header="0" footer="0"/>
      <pageSetup paperSize="9" fitToHeight="0" orientation="portrait" r:id="rId15"/>
      <extLst>
        <ext xmlns:xlsdti="http://schemas.microsoft.com/office/spreadsheetml/2023/showDataTypeIcons" uri="{a3c15fd4-4149-4032-8f15-062bd4999b60}">
          <xlsdti:showDataTypeIconsCustomSheetView visible="0"/>
        </ext>
      </extLst>
    </customSheetView>
    <customSheetView guid="{DC28ED1E-3E35-4094-9C2B-5C0A1C1D459C}" showPageBreaks="1" fitToPage="1" printArea="1" hiddenRows="1">
      <selection activeCell="A19" sqref="A19"/>
      <pageMargins left="0" right="0" top="0" bottom="0" header="0" footer="0"/>
      <pageSetup paperSize="9" fitToHeight="0" orientation="portrait" r:id="rId16"/>
      <extLst>
        <ext xmlns:xlsdti="http://schemas.microsoft.com/office/spreadsheetml/2023/showDataTypeIcons" uri="{a3c15fd4-4149-4032-8f15-062bd4999b60}">
          <xlsdti:showDataTypeIconsCustomSheetView visible="0"/>
        </ext>
      </extLst>
    </customSheetView>
    <customSheetView guid="{7A9EA6D6-4DDF-43D9-92E6-C6AFAD14E266}" fitToPage="1" hiddenRows="1" topLeftCell="A11">
      <selection activeCell="A19" sqref="A19"/>
      <pageMargins left="0" right="0" top="0" bottom="0" header="0" footer="0"/>
      <pageSetup paperSize="9" fitToHeight="0" orientation="portrait" r:id="rId17"/>
      <extLst>
        <ext xmlns:xlsdti="http://schemas.microsoft.com/office/spreadsheetml/2023/showDataTypeIcons" uri="{a3c15fd4-4149-4032-8f15-062bd4999b60}">
          <xlsdti:showDataTypeIconsCustomSheetView visible="0"/>
        </ext>
      </extLst>
    </customSheetView>
    <customSheetView guid="{F9FE2C60-2849-4C32-B532-2B1A89FFA9CD}" fitToPage="1" hiddenRows="1" topLeftCell="A19">
      <selection activeCell="A19" sqref="A19"/>
      <pageMargins left="0" right="0" top="0" bottom="0" header="0" footer="0"/>
      <pageSetup paperSize="9" fitToHeight="0" orientation="portrait" r:id="rId18"/>
      <extLst>
        <ext xmlns:xlsdti="http://schemas.microsoft.com/office/spreadsheetml/2023/showDataTypeIcons" uri="{a3c15fd4-4149-4032-8f15-062bd4999b60}">
          <xlsdti:showDataTypeIconsCustomSheetView visible="0"/>
        </ext>
      </extLst>
    </customSheetView>
    <customSheetView guid="{FE4EC9C4-31B9-4D40-8323-5B16C3BC840F}" showPageBreaks="1" fitToPage="1" printArea="1" hiddenRows="1" view="pageBreakPreview" topLeftCell="A13">
      <selection activeCell="A19" sqref="A19"/>
      <pageMargins left="0" right="0" top="0" bottom="0" header="0" footer="0"/>
      <pageSetup paperSize="9" fitToHeight="0" orientation="portrait" r:id="rId19"/>
      <extLst>
        <ext xmlns:xlsdti="http://schemas.microsoft.com/office/spreadsheetml/2023/showDataTypeIcons" uri="{a3c15fd4-4149-4032-8f15-062bd4999b60}">
          <xlsdti:showDataTypeIconsCustomSheetView visible="0"/>
        </ext>
      </extLst>
    </customSheetView>
    <customSheetView guid="{C5EDD9E3-0801-4479-8600-A80B0FCFDF0B}" showPageBreaks="1" fitToPage="1" printArea="1" hiddenRows="1" view="pageBreakPreview">
      <selection activeCell="B17" sqref="B17"/>
      <rowBreaks count="1" manualBreakCount="1">
        <brk id="31" max="4" man="1"/>
      </rowBreaks>
      <pageMargins left="0" right="0" top="0" bottom="0" header="0" footer="0"/>
      <pageSetup fitToHeight="0" orientation="portrait" r:id="rId20"/>
      <extLst>
        <ext xmlns:xlsdti="http://schemas.microsoft.com/office/spreadsheetml/2023/showDataTypeIcons" uri="{a3c15fd4-4149-4032-8f15-062bd4999b60}">
          <xlsdti:showDataTypeIconsCustomSheetView visible="0"/>
        </ext>
      </extLst>
    </customSheetView>
    <customSheetView guid="{15A19D23-A9FD-4FC1-B7B0-F2D16BDFC729}"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1"/>
      <extLst>
        <ext xmlns:xlsdti="http://schemas.microsoft.com/office/spreadsheetml/2023/showDataTypeIcons" uri="{a3c15fd4-4149-4032-8f15-062bd4999b60}">
          <xlsdti:showDataTypeIconsCustomSheetView visible="0"/>
        </ext>
      </extLst>
    </customSheetView>
    <customSheetView guid="{97C0FC0E-800C-45C9-895E-E91A3F1ADBA4}" showPageBreaks="1" fitToPage="1" printArea="1" hiddenRows="1" view="pageBreakPreview" topLeftCell="A13">
      <selection activeCell="A19" sqref="A19"/>
      <rowBreaks count="1" manualBreakCount="1">
        <brk id="31" max="4" man="1"/>
      </rowBreaks>
      <pageMargins left="0" right="0" top="0" bottom="0" header="0" footer="0"/>
      <pageSetup fitToHeight="0" orientation="portrait" r:id="rId22"/>
      <extLst>
        <ext xmlns:xlsdti="http://schemas.microsoft.com/office/spreadsheetml/2023/showDataTypeIcons" uri="{a3c15fd4-4149-4032-8f15-062bd4999b60}">
          <xlsdti:showDataTypeIconsCustomSheetView visible="0"/>
        </ext>
      </extLst>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23"/>
      <extLst>
        <ext xmlns:xlsdti="http://schemas.microsoft.com/office/spreadsheetml/2023/showDataTypeIcons" uri="{a3c15fd4-4149-4032-8f15-062bd4999b60}">
          <xlsdti:showDataTypeIconsCustomSheetView visible="0"/>
        </ext>
      </extLst>
    </customSheetView>
    <customSheetView guid="{E51D3662-FFCE-4FD6-A590-7DDC9E38C41F}" showPageBreaks="1" fitToPage="1" printArea="1" hiddenRows="1" view="pageBreakPreview">
      <selection activeCell="A19" sqref="A19"/>
      <rowBreaks count="2" manualBreakCount="2">
        <brk id="28" max="4" man="1"/>
        <brk id="31" max="4" man="1"/>
      </rowBreaks>
      <pageMargins left="0" right="0" top="0" bottom="0" header="0" footer="0"/>
      <pageSetup fitToHeight="0" orientation="portrait" r:id="rId24"/>
      <extLst>
        <ext xmlns:xlsdti="http://schemas.microsoft.com/office/spreadsheetml/2023/showDataTypeIcons" uri="{a3c15fd4-4149-4032-8f15-062bd4999b60}">
          <xlsdti:showDataTypeIconsCustomSheetView visible="0"/>
        </ext>
      </extLst>
    </customSheetView>
    <customSheetView guid="{2CF6F19D-227C-4840-A9E1-6C944B0145DB}" showPageBreaks="1" fitToPage="1" printArea="1" hiddenRows="1" view="pageBreakPreview" topLeftCell="A19">
      <selection activeCell="A19" sqref="A19"/>
      <pageMargins left="0" right="0" top="0" bottom="0" header="0" footer="0"/>
      <pageSetup scale="82" fitToHeight="0" orientation="portrait" r:id="rId25"/>
      <extLst>
        <ext xmlns:xlsdti="http://schemas.microsoft.com/office/spreadsheetml/2023/showDataTypeIcons" uri="{a3c15fd4-4149-4032-8f15-062bd4999b60}">
          <xlsdti:showDataTypeIconsCustomSheetView visible="0"/>
        </ext>
      </extLst>
    </customSheetView>
    <customSheetView guid="{CDF7C778-C53B-45C7-952D-968F867FB204}" showPageBreaks="1" fitToPage="1" printArea="1" hiddenRows="1" view="pageBreakPreview">
      <selection activeCell="A19" sqref="A19"/>
      <pageMargins left="0" right="0" top="0" bottom="0" header="0" footer="0"/>
      <pageSetup scale="82" fitToHeight="0" orientation="portrait" r:id="rId26"/>
      <extLst>
        <ext xmlns:xlsdti="http://schemas.microsoft.com/office/spreadsheetml/2023/showDataTypeIcons" uri="{a3c15fd4-4149-4032-8f15-062bd4999b60}">
          <xlsdti:showDataTypeIconsCustomSheetView visible="0"/>
        </ext>
      </extLst>
    </customSheetView>
    <customSheetView guid="{27CB7082-4FAB-46F1-8968-11E3E4A629B2}" showPageBreaks="1" fitToPage="1" printArea="1" hiddenRows="1" view="pageBreakPreview" topLeftCell="A16">
      <selection activeCell="A19" sqref="A19"/>
      <pageMargins left="0" right="0" top="0" bottom="0" header="0" footer="0"/>
      <pageSetup scale="82" fitToHeight="0" orientation="portrait" r:id="rId27"/>
      <extLst>
        <ext xmlns:xlsdti="http://schemas.microsoft.com/office/spreadsheetml/2023/showDataTypeIcons" uri="{a3c15fd4-4149-4032-8f15-062bd4999b60}">
          <xlsdti:showDataTypeIconsCustomSheetView visible="0"/>
        </ext>
      </extLst>
    </customSheetView>
    <customSheetView guid="{273BBCBD-8F12-4445-A7CA-FDA7C67AE3D5}" showPageBreaks="1" fitToPage="1" printArea="1" hiddenRows="1" view="pageBreakPreview" topLeftCell="A2">
      <selection activeCell="A19" sqref="A19"/>
      <pageMargins left="0" right="0" top="0" bottom="0" header="0" footer="0"/>
      <pageSetup scale="82" fitToHeight="0" orientation="portrait" r:id="rId28"/>
      <extLst>
        <ext xmlns:xlsdti="http://schemas.microsoft.com/office/spreadsheetml/2023/showDataTypeIcons" uri="{a3c15fd4-4149-4032-8f15-062bd4999b60}">
          <xlsdti:showDataTypeIconsCustomSheetView visible="0"/>
        </ext>
      </extLst>
    </customSheetView>
    <customSheetView guid="{5476C51C-4037-4B28-A818-10D7CDF0C66A}" showPageBreaks="1" fitToPage="1" printArea="1" hiddenRows="1" view="pageBreakPreview">
      <selection activeCell="A19" sqref="A19"/>
      <pageMargins left="0" right="0" top="0" bottom="0" header="0" footer="0"/>
      <pageSetup scale="82" fitToHeight="0" orientation="portrait" r:id="rId29"/>
      <extLst>
        <ext xmlns:xlsdti="http://schemas.microsoft.com/office/spreadsheetml/2023/showDataTypeIcons" uri="{a3c15fd4-4149-4032-8f15-062bd4999b60}">
          <xlsdti:showDataTypeIconsCustomSheetView visible="0"/>
        </ext>
      </extLst>
    </customSheetView>
    <customSheetView guid="{696D4A13-5E44-4B16-B107-EB70ABB06CBE}" showPageBreaks="1" fitToPage="1" printArea="1" hiddenRows="1" view="pageBreakPreview">
      <selection activeCell="A19" sqref="A19"/>
      <pageMargins left="0" right="0" top="0" bottom="0" header="0" footer="0"/>
      <pageSetup scale="82" fitToHeight="0" orientation="portrait" r:id="rId30"/>
      <extLst>
        <ext xmlns:xlsdti="http://schemas.microsoft.com/office/spreadsheetml/2023/showDataTypeIcons" uri="{a3c15fd4-4149-4032-8f15-062bd4999b60}">
          <xlsdti:showDataTypeIconsCustomSheetView visible="0"/>
        </ext>
      </extLst>
    </customSheetView>
    <customSheetView guid="{869B0F9C-77A4-468D-A350-EA35CAE357D9}" showPageBreaks="1" fitToPage="1" printArea="1" hiddenRows="1" view="pageBreakPreview" topLeftCell="A7">
      <selection activeCell="A19" sqref="A19"/>
      <pageMargins left="0" right="0" top="0" bottom="0" header="0" footer="0"/>
      <pageSetup scale="82" fitToHeight="0" orientation="portrait" r:id="rId31"/>
      <extLst>
        <ext xmlns:xlsdti="http://schemas.microsoft.com/office/spreadsheetml/2023/showDataTypeIcons" uri="{a3c15fd4-4149-4032-8f15-062bd4999b60}">
          <xlsdti:showDataTypeIconsCustomSheetView visible="0"/>
        </ext>
      </extLst>
    </customSheetView>
  </customSheetViews>
  <mergeCells count="40">
    <mergeCell ref="B81:C81"/>
    <mergeCell ref="B82:C82"/>
    <mergeCell ref="A74:E74"/>
    <mergeCell ref="B76:C76"/>
    <mergeCell ref="B77:C77"/>
    <mergeCell ref="B78:C78"/>
    <mergeCell ref="B79:C79"/>
    <mergeCell ref="B80:C80"/>
    <mergeCell ref="B71:C71"/>
    <mergeCell ref="A36:E36"/>
    <mergeCell ref="B40:C40"/>
    <mergeCell ref="B51:C51"/>
    <mergeCell ref="B52:C52"/>
    <mergeCell ref="B53:C53"/>
    <mergeCell ref="B69:C69"/>
    <mergeCell ref="B49:C49"/>
    <mergeCell ref="B50:C50"/>
    <mergeCell ref="B70:C70"/>
    <mergeCell ref="B54:C54"/>
    <mergeCell ref="A62:E62"/>
    <mergeCell ref="A64:E64"/>
    <mergeCell ref="B68:C68"/>
    <mergeCell ref="B48:C48"/>
    <mergeCell ref="A46:E46"/>
    <mergeCell ref="D1:E1"/>
    <mergeCell ref="A1:C1"/>
    <mergeCell ref="B41:C41"/>
    <mergeCell ref="B42:C42"/>
    <mergeCell ref="B43:C43"/>
    <mergeCell ref="B11:C11"/>
    <mergeCell ref="A3:E3"/>
    <mergeCell ref="A5:E5"/>
    <mergeCell ref="A8:C8"/>
    <mergeCell ref="B9:C9"/>
    <mergeCell ref="B10:C10"/>
    <mergeCell ref="B12:C12"/>
    <mergeCell ref="B15:E15"/>
    <mergeCell ref="B16:E16"/>
    <mergeCell ref="A27:E27"/>
    <mergeCell ref="A34:E34"/>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82" fitToHeight="0" orientation="portrait" r:id="rId32"/>
  <drawing r:id="rId3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F2148-1B7E-4EB1-A32B-F0306926289E}">
  <sheetPr codeName="Sheet27">
    <tabColor rgb="FFFF0000"/>
    <pageSetUpPr fitToPage="1"/>
  </sheetPr>
  <dimension ref="A1:I34"/>
  <sheetViews>
    <sheetView showGridLines="0" view="pageBreakPreview" topLeftCell="A3" zoomScale="130" zoomScaleSheetLayoutView="130" workbookViewId="0">
      <selection activeCell="A23" sqref="A23"/>
    </sheetView>
  </sheetViews>
  <sheetFormatPr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s="517" customFormat="1" ht="14.25">
      <c r="A1" s="1010" t="str">
        <f>'Attach 3(JV)'!A1</f>
        <v>Specification No.&amp;  RFX  No  :CC/NT/W-MISC/DOM/A15/25/11820   &amp;  5002004750</v>
      </c>
      <c r="B1" s="1010"/>
      <c r="C1" s="1010"/>
      <c r="D1" s="1010"/>
      <c r="E1" s="531" t="str">
        <f>"Attachment-18 " &amp; 'Attach 3(JV)'!AT1</f>
        <v xml:space="preserve">Attachment-18 </v>
      </c>
      <c r="F1" s="516"/>
      <c r="G1" s="516"/>
      <c r="H1" s="516"/>
    </row>
    <row r="3" spans="1:9" ht="83.25" customHeight="1">
      <c r="A3" s="1193" t="str">
        <f>'Attach 3(JV)'!A3</f>
        <v>Supply and installation of 15 passenger Machine Room Less Lift including required civil works at MP Hall of POWERGRID Gurgaon</v>
      </c>
      <c r="B3" s="1194"/>
      <c r="C3" s="1194"/>
      <c r="D3" s="1194"/>
      <c r="E3" s="1194"/>
      <c r="F3" s="26"/>
      <c r="G3" s="27"/>
      <c r="H3" s="26"/>
    </row>
    <row r="4" spans="1:9" ht="20.100000000000001" customHeight="1">
      <c r="A4" s="28"/>
      <c r="H4" s="30"/>
      <c r="I4" s="11"/>
    </row>
    <row r="5" spans="1:9" ht="20.100000000000001" customHeight="1">
      <c r="A5" s="755" t="s">
        <v>619</v>
      </c>
      <c r="B5" s="755"/>
      <c r="C5" s="755"/>
      <c r="D5" s="755"/>
      <c r="E5" s="755"/>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61" t="str">
        <f>'Attach 3(JV)'!A8</f>
        <v/>
      </c>
      <c r="B8" s="761"/>
      <c r="C8" s="761"/>
      <c r="D8" s="761"/>
      <c r="E8" s="12" t="str">
        <f>'Attach 3(JV)'!E8</f>
        <v>MM dept</v>
      </c>
      <c r="H8" s="30"/>
      <c r="I8" s="11"/>
    </row>
    <row r="9" spans="1:9" ht="20.100000000000001" customHeight="1">
      <c r="A9" s="13" t="s">
        <v>51</v>
      </c>
      <c r="B9" s="758">
        <f>'Attach 3(JV)'!B9</f>
        <v>0</v>
      </c>
      <c r="C9" s="758"/>
      <c r="D9" s="758"/>
      <c r="E9" s="12" t="str">
        <f>'Attach 3(JV)'!E9</f>
        <v>Power Grid Corporation of India Ltd.,</v>
      </c>
      <c r="H9" s="30"/>
      <c r="I9" s="11"/>
    </row>
    <row r="10" spans="1:9" ht="20.100000000000001" customHeight="1">
      <c r="A10" s="13" t="s">
        <v>53</v>
      </c>
      <c r="B10" s="758">
        <f>'Attach 3(JV)'!B10</f>
        <v>0</v>
      </c>
      <c r="C10" s="758"/>
      <c r="D10" s="758"/>
      <c r="E10" s="12" t="str">
        <f>'Attach 3(JV)'!E10</f>
        <v>"Saudamini", Plot No. 2, Sector 29</v>
      </c>
      <c r="H10" s="30"/>
      <c r="I10" s="11"/>
    </row>
    <row r="11" spans="1:9" ht="20.100000000000001" customHeight="1">
      <c r="B11" s="758">
        <f>'Attach 3(JV)'!B11</f>
        <v>0</v>
      </c>
      <c r="C11" s="758"/>
      <c r="D11" s="758"/>
      <c r="E11" s="12" t="str">
        <f>'Attach 3(JV)'!E11</f>
        <v>Gurgaon (Haryana) - 122001</v>
      </c>
    </row>
    <row r="12" spans="1:9" ht="20.100000000000001" customHeight="1">
      <c r="A12" s="32"/>
      <c r="B12" s="758">
        <f>'Attach 3(JV)'!B12</f>
        <v>0</v>
      </c>
      <c r="C12" s="758"/>
      <c r="D12" s="758"/>
      <c r="E12" s="12"/>
    </row>
    <row r="13" spans="1:9" ht="20.100000000000001" customHeight="1">
      <c r="A13" s="32"/>
      <c r="B13" s="102"/>
      <c r="C13" s="102"/>
      <c r="D13" s="102"/>
      <c r="E13" s="25"/>
    </row>
    <row r="14" spans="1:9" ht="20.100000000000001" customHeight="1">
      <c r="A14" s="29" t="s">
        <v>57</v>
      </c>
    </row>
    <row r="15" spans="1:9" ht="20.100000000000001" customHeight="1">
      <c r="A15" s="32"/>
    </row>
    <row r="16" spans="1:9" ht="20.100000000000001" customHeight="1">
      <c r="A16" s="1090" t="s">
        <v>620</v>
      </c>
      <c r="B16" s="1090"/>
      <c r="C16" s="1090"/>
      <c r="D16" s="1090"/>
      <c r="E16" s="1090"/>
    </row>
    <row r="17" spans="1:5" ht="20.100000000000001" customHeight="1">
      <c r="A17" s="32"/>
    </row>
    <row r="18" spans="1:5" ht="20.100000000000001" customHeight="1">
      <c r="A18" s="32"/>
    </row>
    <row r="19" spans="1:5">
      <c r="A19" s="36" t="s">
        <v>58</v>
      </c>
      <c r="B19" s="62" t="str">
        <f>'Attach 3(JV)'!B24</f>
        <v>--</v>
      </c>
      <c r="C19" s="40"/>
      <c r="D19" s="37" t="s">
        <v>59</v>
      </c>
      <c r="E19" s="198" t="str">
        <f>'Attach 3(JV)'!E24</f>
        <v/>
      </c>
    </row>
    <row r="20" spans="1:5">
      <c r="A20" s="36" t="s">
        <v>60</v>
      </c>
      <c r="B20" s="198" t="str">
        <f>'Attach 3(JV)'!B25</f>
        <v/>
      </c>
      <c r="C20" s="40"/>
      <c r="D20" s="37" t="s">
        <v>61</v>
      </c>
      <c r="E20" s="198"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9PBodqYSxSfk52XxBuImNTqN4PS7oY/0y8fwDnm0lLntK+pT48jHiu++bVdofy3g/vKwKXNgOcR3Kxn9dRqoeQ==" saltValue="KJ+P8eo6y54xn2fNqQ0zZA==" spinCount="100000" sheet="1" formatColumns="0" formatRows="0" selectLockedCells="1"/>
  <customSheetViews>
    <customSheetView guid="{45D87BB2-ECBF-4FD9-AB44-4B5F10036733}" scale="130" showPageBreaks="1" showGridLines="0" fitToPage="1" printArea="1" view="pageBreakPreview" topLeftCell="A7">
      <selection activeCell="A23" sqref="A23"/>
      <pageMargins left="0" right="0" top="0" bottom="0" header="0" footer="0"/>
      <pageSetup scale="98" orientation="portrait" r:id="rId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B9DDBA10-9BB0-4D91-9619-C113F75B2489}" scale="130" showPageBreaks="1" showGridLines="0" fitToPage="1" printArea="1" view="pageBreakPreview">
      <selection activeCell="A23" sqref="A23"/>
      <pageMargins left="0" right="0" top="0" bottom="0" header="0" footer="0"/>
      <pageSetup scale="98" orientation="portrait" r:id="rId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D67CA2D-8BB3-4F00-894F-4872C1BBE88F}" scale="130" showPageBreaks="1" showGridLines="0" fitToPage="1" printArea="1" view="pageBreakPreview">
      <selection activeCell="A23" sqref="A23"/>
      <pageMargins left="0" right="0" top="0" bottom="0" header="0" footer="0"/>
      <pageSetup scale="98" orientation="portrait" r:id="rId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0C5A243-1ADF-42BF-85A0-B6506A13618B}" scale="130" showPageBreaks="1" showGridLines="0" fitToPage="1" printArea="1" view="pageBreakPreview">
      <selection activeCell="E4" sqref="E4"/>
      <pageMargins left="0" right="0" top="0" bottom="0" header="0" footer="0"/>
      <pageSetup scale="98" orientation="portrait" r:id="rId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67EF7EF-2552-42C0-8B2F-9338A16B73EB}" scale="130" showPageBreaks="1" showGridLines="0" fitToPage="1" printArea="1" view="pageBreakPreview">
      <selection activeCell="E4" sqref="E4"/>
      <pageMargins left="0" right="0" top="0" bottom="0" header="0" footer="0"/>
      <pageSetup scale="98" orientation="portrait" r:id="rId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8DC905B-04E9-41D7-B695-0DB8D092215B}" scale="130" showPageBreaks="1" showGridLines="0" fitToPage="1" printArea="1" view="pageBreakPreview">
      <selection activeCell="E4" sqref="E4"/>
      <pageMargins left="0" right="0" top="0" bottom="0" header="0" footer="0"/>
      <pageSetup scale="98" orientation="portrait" r:id="rId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36A67F-51F8-4B52-B51D-937DC398CD1F}" scale="130" showPageBreaks="1" showGridLines="0" fitToPage="1" printArea="1" view="pageBreakPreview" topLeftCell="A4">
      <selection activeCell="A22" sqref="A22:E22"/>
      <pageMargins left="0" right="0" top="0" bottom="0" header="0" footer="0"/>
      <pageSetup scale="98" orientation="portrait" r:id="rId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A8583C01-5E6A-4469-ADCA-440E12AA8084}" scale="130" showPageBreaks="1" showGridLines="0" fitToPage="1" printArea="1" view="pageBreakPreview">
      <selection activeCell="H8" sqref="H8"/>
      <pageMargins left="0" right="0" top="0" bottom="0" header="0" footer="0"/>
      <pageSetup scale="98" orientation="portrait" r:id="rId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5855B4F-D61E-4C97-B759-B2F96767F6F8}" scale="130" showPageBreaks="1" showGridLines="0" fitToPage="1" printArea="1" view="pageBreakPreview">
      <selection activeCell="A5" sqref="A5:E5"/>
      <pageMargins left="0" right="0" top="0" bottom="0" header="0" footer="0"/>
      <pageSetup scale="98" orientation="portrait" r:id="rId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2E8A0F5-0020-4355-95CF-28601763A783}" showPageBreaks="1" showGridLines="0" fitToPage="1" printArea="1" view="pageBreakPreview">
      <selection activeCell="G4" sqref="G4"/>
      <pageMargins left="0" right="0" top="0" bottom="0" header="0" footer="0"/>
      <pageSetup scale="96" orientation="portrait" r:id="rId1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40562B9-6CEE-4962-8D7D-CA1C6778F52C}" showPageBreaks="1" showGridLines="0" printArea="1" view="pageBreakPreview" topLeftCell="A22">
      <selection activeCell="J23" sqref="J23"/>
      <pageMargins left="0" right="0" top="0" bottom="0" header="0" footer="0"/>
      <pageSetup scale="99" orientation="portrait" r:id="rId1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BECF6E-1A53-4F98-87B9-44F2C5F77E08}" showPageBreaks="1" showGridLines="0" printArea="1" view="pageBreakPreview">
      <selection activeCell="J23" sqref="J23"/>
      <pageMargins left="0" right="0" top="0" bottom="0" header="0" footer="0"/>
      <pageSetup scale="99" orientation="portrait" r:id="rId1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97C0FC0E-800C-45C9-895E-E91A3F1ADBA4}" showPageBreaks="1" showGridLines="0" printArea="1" view="pageBreakPreview" topLeftCell="A22">
      <selection activeCell="J23" sqref="J23"/>
      <pageMargins left="0" right="0" top="0" bottom="0" header="0" footer="0"/>
      <pageSetup scale="99" orientation="portrait" r:id="rId1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B7992C9-ABA5-4C7D-8C49-1E1D8E8875C7}" showPageBreaks="1" showGridLines="0" printArea="1" view="pageBreakPreview">
      <selection activeCell="G6" sqref="G6"/>
      <pageMargins left="0" right="0" top="0" bottom="0" header="0" footer="0"/>
      <pageSetup scale="99" orientation="portrait" r:id="rId1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51D3662-FFCE-4FD6-A590-7DDC9E38C41F}" showPageBreaks="1" showGridLines="0" fitToPage="1" printArea="1" view="pageBreakPreview">
      <selection activeCell="G20" sqref="G20"/>
      <pageMargins left="0" right="0" top="0" bottom="0" header="0" footer="0"/>
      <pageSetup scale="98" orientation="portrait" r:id="rId1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CF6F19D-227C-4840-A9E1-6C944B0145DB}" scale="130" showPageBreaks="1" showGridLines="0" fitToPage="1" printArea="1" view="pageBreakPreview" topLeftCell="D19">
      <selection activeCell="H8" sqref="H8"/>
      <pageMargins left="0" right="0" top="0" bottom="0" header="0" footer="0"/>
      <pageSetup scale="98" orientation="portrait" r:id="rId1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F7C778-C53B-45C7-952D-968F867FB204}" scale="130" showPageBreaks="1" showGridLines="0" fitToPage="1" printArea="1" view="pageBreakPreview" topLeftCell="A10">
      <selection activeCell="A23" sqref="A23"/>
      <pageMargins left="0" right="0" top="0" bottom="0" header="0" footer="0"/>
      <pageSetup scale="98" orientation="portrait" r:id="rId1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CB7082-4FAB-46F1-8968-11E3E4A629B2}" scale="130" showPageBreaks="1" showGridLines="0" fitToPage="1" printArea="1" view="pageBreakPreview">
      <selection activeCell="A23" sqref="A23"/>
      <pageMargins left="0" right="0" top="0" bottom="0" header="0" footer="0"/>
      <pageSetup scale="98" orientation="portrait" r:id="rId1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3BBCBD-8F12-4445-A7CA-FDA7C67AE3D5}" scale="130" showPageBreaks="1" showGridLines="0" fitToPage="1" printArea="1" view="pageBreakPreview">
      <selection activeCell="A23" sqref="A23"/>
      <pageMargins left="0" right="0" top="0" bottom="0" header="0" footer="0"/>
      <pageSetup scale="98" orientation="portrait" r:id="rId1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476C51C-4037-4B28-A818-10D7CDF0C66A}" scale="130" showPageBreaks="1" showGridLines="0" fitToPage="1" printArea="1" view="pageBreakPreview">
      <selection activeCell="A23" sqref="A23"/>
      <pageMargins left="0" right="0" top="0" bottom="0" header="0" footer="0"/>
      <pageSetup scale="98" orientation="portrait" r:id="rId2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696D4A13-5E44-4B16-B107-EB70ABB06CBE}" scale="130" showPageBreaks="1" showGridLines="0" fitToPage="1" printArea="1" view="pageBreakPreview">
      <selection activeCell="A23" sqref="A23"/>
      <pageMargins left="0" right="0" top="0" bottom="0" header="0" footer="0"/>
      <pageSetup scale="98" orientation="portrait" r:id="rId2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69B0F9C-77A4-468D-A350-EA35CAE357D9}" scale="130" showPageBreaks="1" showGridLines="0" fitToPage="1" printArea="1" view="pageBreakPreview" topLeftCell="A7">
      <selection activeCell="A23" sqref="A23"/>
      <pageMargins left="0" right="0" top="0" bottom="0" header="0" footer="0"/>
      <pageSetup scale="98" orientation="portrait" r:id="rId2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3"/>
  <headerFooter alignWithMargins="0">
    <oddFooter>&amp;R&amp;"Book Antiqua,Bold"&amp;8 Page &amp;P of &amp;N</oddFooter>
  </headerFooter>
  <drawing r:id="rId2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95A9C-1D0C-4B65-97B1-5E24F6C562A6}">
  <sheetPr codeName="Sheet29"/>
  <dimension ref="A1:P184"/>
  <sheetViews>
    <sheetView view="pageBreakPreview" zoomScale="145" zoomScaleNormal="100" zoomScaleSheetLayoutView="145" workbookViewId="0">
      <selection activeCell="A41" sqref="A41:I41"/>
    </sheetView>
  </sheetViews>
  <sheetFormatPr defaultRowHeight="13.5"/>
  <cols>
    <col min="1" max="1" width="10" style="322" customWidth="1"/>
    <col min="2" max="2" width="10.7109375" style="322" customWidth="1"/>
    <col min="3" max="3" width="10.85546875" style="322" customWidth="1"/>
    <col min="4" max="8" width="10.7109375" style="322" customWidth="1"/>
    <col min="9" max="9" width="23" style="322" customWidth="1"/>
    <col min="10" max="10" width="9.140625" style="322" hidden="1" customWidth="1"/>
    <col min="11" max="16" width="10.28515625" style="322" hidden="1" customWidth="1"/>
    <col min="17" max="41" width="0" style="322" hidden="1" customWidth="1"/>
    <col min="42" max="16384" width="9.140625" style="322"/>
  </cols>
  <sheetData>
    <row r="1" spans="1:9" ht="27" customHeight="1">
      <c r="A1" s="1199" t="s">
        <v>621</v>
      </c>
      <c r="B1" s="1200"/>
      <c r="C1" s="1200"/>
      <c r="D1" s="1200"/>
      <c r="E1" s="1200"/>
      <c r="F1" s="1200"/>
      <c r="G1" s="1200"/>
      <c r="H1" s="1200"/>
      <c r="I1" s="1201"/>
    </row>
    <row r="2" spans="1:9" ht="31.5" customHeight="1">
      <c r="A2" s="661" t="s">
        <v>385</v>
      </c>
      <c r="B2" s="1202" t="s">
        <v>622</v>
      </c>
      <c r="C2" s="1202"/>
      <c r="D2" s="1202"/>
      <c r="E2" s="1202"/>
      <c r="F2" s="1202"/>
      <c r="G2" s="1202"/>
      <c r="H2" s="1202"/>
      <c r="I2" s="1203"/>
    </row>
    <row r="3" spans="1:9" ht="36" customHeight="1">
      <c r="A3" s="661" t="s">
        <v>387</v>
      </c>
      <c r="B3" s="1202" t="s">
        <v>623</v>
      </c>
      <c r="C3" s="1202"/>
      <c r="D3" s="1202"/>
      <c r="E3" s="1202"/>
      <c r="F3" s="1202"/>
      <c r="G3" s="1202"/>
      <c r="H3" s="1202"/>
      <c r="I3" s="1203"/>
    </row>
    <row r="4" spans="1:9" ht="36" customHeight="1">
      <c r="A4" s="661" t="s">
        <v>389</v>
      </c>
      <c r="B4" s="1202" t="s">
        <v>624</v>
      </c>
      <c r="C4" s="1202"/>
      <c r="D4" s="1202"/>
      <c r="E4" s="1202"/>
      <c r="F4" s="1202"/>
      <c r="G4" s="1202"/>
      <c r="H4" s="1202"/>
      <c r="I4" s="1203"/>
    </row>
    <row r="5" spans="1:9" ht="36" customHeight="1">
      <c r="A5" s="661" t="s">
        <v>391</v>
      </c>
      <c r="B5" s="1202" t="s">
        <v>392</v>
      </c>
      <c r="C5" s="1202"/>
      <c r="D5" s="1202"/>
      <c r="E5" s="1202"/>
      <c r="F5" s="1202"/>
      <c r="G5" s="1202"/>
      <c r="H5" s="1202"/>
      <c r="I5" s="1203"/>
    </row>
    <row r="6" spans="1:9" ht="19.5" customHeight="1">
      <c r="A6" s="662" t="s">
        <v>393</v>
      </c>
      <c r="B6" s="771" t="s">
        <v>625</v>
      </c>
      <c r="C6" s="771"/>
      <c r="D6" s="771"/>
      <c r="E6" s="771"/>
      <c r="F6" s="771"/>
      <c r="G6" s="771"/>
      <c r="H6" s="771"/>
      <c r="I6" s="1195"/>
    </row>
    <row r="7" spans="1:9" ht="15.75">
      <c r="A7" s="278"/>
      <c r="C7" s="278"/>
      <c r="D7" s="278"/>
      <c r="E7" s="278"/>
      <c r="F7" s="278"/>
      <c r="G7" s="278"/>
      <c r="H7" s="278"/>
      <c r="I7" s="278"/>
    </row>
    <row r="27" spans="1:11" ht="15">
      <c r="K27" s="663">
        <v>0</v>
      </c>
    </row>
    <row r="28" spans="1:11">
      <c r="A28" s="664"/>
      <c r="B28" s="664"/>
      <c r="C28" s="664"/>
      <c r="D28" s="664"/>
      <c r="E28" s="664"/>
      <c r="F28" s="664"/>
      <c r="G28" s="664"/>
      <c r="H28" s="664"/>
      <c r="I28" s="664"/>
      <c r="J28" s="664"/>
      <c r="K28" s="665">
        <v>0</v>
      </c>
    </row>
    <row r="29" spans="1:11">
      <c r="A29" s="664"/>
      <c r="B29" s="664"/>
      <c r="C29" s="664"/>
      <c r="D29" s="664"/>
      <c r="E29" s="664"/>
      <c r="F29" s="664"/>
      <c r="G29" s="664"/>
      <c r="H29" s="664"/>
      <c r="I29" s="664"/>
      <c r="J29" s="664"/>
      <c r="K29" s="665">
        <v>0</v>
      </c>
    </row>
    <row r="30" spans="1:11">
      <c r="A30" s="664"/>
      <c r="B30" s="664"/>
      <c r="C30" s="664"/>
      <c r="D30" s="664"/>
      <c r="E30" s="664"/>
      <c r="F30" s="664"/>
      <c r="G30" s="664"/>
      <c r="H30" s="664"/>
      <c r="I30" s="664"/>
      <c r="J30" s="664"/>
      <c r="K30" s="665">
        <v>0</v>
      </c>
    </row>
    <row r="31" spans="1:11">
      <c r="A31" s="664"/>
      <c r="B31" s="664"/>
      <c r="C31" s="664"/>
      <c r="D31" s="664"/>
      <c r="E31" s="664"/>
      <c r="F31" s="664"/>
      <c r="G31" s="664"/>
      <c r="H31" s="664"/>
      <c r="I31" s="664"/>
      <c r="J31" s="664"/>
    </row>
    <row r="32" spans="1:11" ht="18.75">
      <c r="A32" s="1196" t="s">
        <v>626</v>
      </c>
      <c r="B32" s="1196"/>
      <c r="C32" s="1196"/>
      <c r="D32" s="1196"/>
      <c r="E32" s="1196"/>
      <c r="F32" s="1196"/>
      <c r="G32" s="1196"/>
      <c r="H32" s="1196"/>
      <c r="I32" s="1196"/>
      <c r="J32" s="664"/>
    </row>
    <row r="33" spans="1:16" ht="18.75">
      <c r="A33" s="666"/>
      <c r="B33" s="666"/>
      <c r="C33" s="666"/>
      <c r="D33" s="666"/>
      <c r="E33" s="666"/>
      <c r="F33" s="666"/>
      <c r="G33" s="666"/>
      <c r="H33" s="666"/>
      <c r="I33" s="666"/>
      <c r="J33" s="664"/>
    </row>
    <row r="34" spans="1:16" ht="15.75">
      <c r="A34" s="1197" t="s">
        <v>396</v>
      </c>
      <c r="B34" s="1197"/>
      <c r="C34" s="1197"/>
      <c r="D34" s="1197"/>
      <c r="E34" s="1197"/>
      <c r="F34" s="1197"/>
      <c r="G34" s="1197"/>
      <c r="H34" s="1197"/>
      <c r="I34" s="1197"/>
      <c r="J34" s="664"/>
      <c r="K34" s="663" t="e">
        <v>#REF!</v>
      </c>
      <c r="O34" s="665" t="e">
        <v>#REF!</v>
      </c>
    </row>
    <row r="35" spans="1:16" ht="16.5">
      <c r="A35" s="1198" t="s">
        <v>397</v>
      </c>
      <c r="B35" s="1198"/>
      <c r="C35" s="1198"/>
      <c r="D35" s="1198"/>
      <c r="E35" s="1198"/>
      <c r="F35" s="1198"/>
      <c r="G35" s="1198"/>
      <c r="H35" s="1198"/>
      <c r="I35" s="1198"/>
      <c r="J35" s="664"/>
      <c r="K35" s="665" t="e">
        <v>#REF!</v>
      </c>
      <c r="O35" s="665" t="e">
        <v>#REF!</v>
      </c>
    </row>
    <row r="36" spans="1:16" ht="36" customHeight="1">
      <c r="A36" s="1204" t="s">
        <v>627</v>
      </c>
      <c r="B36" s="1204"/>
      <c r="C36" s="1204"/>
      <c r="D36" s="1204"/>
      <c r="E36" s="1204"/>
      <c r="F36" s="1204"/>
      <c r="G36" s="1204"/>
      <c r="H36" s="1204"/>
      <c r="I36" s="1204"/>
      <c r="J36" s="664"/>
      <c r="K36" s="665" t="e">
        <v>#REF!</v>
      </c>
      <c r="O36" s="665" t="e">
        <v>#REF!</v>
      </c>
    </row>
    <row r="37" spans="1:16" ht="16.5">
      <c r="A37" s="1198" t="s">
        <v>628</v>
      </c>
      <c r="B37" s="1198"/>
      <c r="C37" s="1198"/>
      <c r="D37" s="1198"/>
      <c r="E37" s="1198"/>
      <c r="F37" s="1198"/>
      <c r="G37" s="1198"/>
      <c r="H37" s="1198"/>
      <c r="I37" s="1198"/>
      <c r="J37" s="664"/>
      <c r="K37" s="665" t="e">
        <v>#REF!</v>
      </c>
      <c r="O37" s="665" t="e">
        <v>#REF!</v>
      </c>
    </row>
    <row r="38" spans="1:16" ht="15.75">
      <c r="A38" s="1197" t="s">
        <v>400</v>
      </c>
      <c r="B38" s="1197"/>
      <c r="C38" s="1197"/>
      <c r="D38" s="1197"/>
      <c r="E38" s="1197"/>
      <c r="F38" s="1197"/>
      <c r="G38" s="1197"/>
      <c r="H38" s="1197"/>
      <c r="I38" s="1197"/>
      <c r="J38" s="664"/>
    </row>
    <row r="39" spans="1:16" ht="18.75" customHeight="1">
      <c r="A39" s="1198">
        <f>'Names of Bidder'!D10</f>
        <v>0</v>
      </c>
      <c r="B39" s="1198"/>
      <c r="C39" s="1198"/>
      <c r="D39" s="1198"/>
      <c r="E39" s="1198"/>
      <c r="F39" s="1198"/>
      <c r="G39" s="1198"/>
      <c r="H39" s="1198"/>
      <c r="I39" s="1198"/>
      <c r="J39" s="664"/>
      <c r="K39" s="323">
        <v>1</v>
      </c>
      <c r="M39" s="665" t="s">
        <v>629</v>
      </c>
      <c r="P39" s="665" t="s">
        <v>630</v>
      </c>
    </row>
    <row r="40" spans="1:16" ht="17.25" customHeight="1">
      <c r="A40" s="1204" t="str">
        <f xml:space="preserve"> "having its Registered Office at " &amp;'Names of Bidder'!D11 &amp; ","&amp;'Names of Bidder'!D12&amp;","&amp;'Names of Bidder'!D13</f>
        <v>having its Registered Office at ,,</v>
      </c>
      <c r="B40" s="1204"/>
      <c r="C40" s="1204"/>
      <c r="D40" s="1204"/>
      <c r="E40" s="1204"/>
      <c r="F40" s="1204"/>
      <c r="G40" s="1204"/>
      <c r="H40" s="1204"/>
      <c r="I40" s="1204"/>
      <c r="J40" s="664"/>
      <c r="K40" s="323">
        <v>1</v>
      </c>
      <c r="M40" s="665" t="s">
        <v>631</v>
      </c>
    </row>
    <row r="41" spans="1:16" ht="15.75">
      <c r="A41" s="1197" t="s">
        <v>400</v>
      </c>
      <c r="B41" s="1197"/>
      <c r="C41" s="1197"/>
      <c r="D41" s="1197"/>
      <c r="E41" s="1197"/>
      <c r="F41" s="1197"/>
      <c r="G41" s="1197"/>
      <c r="H41" s="1197"/>
      <c r="I41" s="1197"/>
      <c r="J41" s="664"/>
    </row>
    <row r="42" spans="1:16" ht="15.75">
      <c r="A42" s="1197" t="str">
        <f>IF('[19]Names of Bidder'!D6= "Sole Bidder", "", IF('[19]Names of Bidder'!D7=1,'[19]Names of Bidder'!D15,IF('[19]Names of Bidder'!D7=2,'[19]Names of Bidder'!D15&amp;" &amp; "&amp;'[19]Names of Bidder'!D20,"")))</f>
        <v/>
      </c>
      <c r="B42" s="1197"/>
      <c r="C42" s="1197"/>
      <c r="D42" s="1197"/>
      <c r="E42" s="1197"/>
      <c r="F42" s="1197"/>
      <c r="G42" s="1197"/>
      <c r="H42" s="1197"/>
      <c r="I42" s="1197"/>
      <c r="J42" s="664"/>
    </row>
    <row r="43" spans="1:16" ht="18" customHeight="1">
      <c r="A43" s="1204" t="str">
        <f>IF('[19]Names of Bidder'!D6= "Sole Bidder", "", "having its Registered Office at "&amp;IF('[19]Names of Bidder'!D7=1,'[19]Names of Bidder'!D16&amp;" "&amp;'[19]Names of Bidder'!D17&amp;" "&amp;'[19]Names of Bidder'!D18,IF('[19]Names of Bidder'!D7=2,'[19]Names of Bidder'!D16&amp;" &amp; "&amp;'[19]Names of Bidder'!D17&amp;" "&amp;'[19]Names of Bidder'!D18&amp;" and " &amp; '[19]Names of Bidder'!D21&amp;" &amp; "&amp;'[19]Names of Bidder'!D22&amp;" "&amp;'[19]Names of Bidder'!D23 &amp;IF('[19]Names of Bidder'!D7="2 or More"," respectively",""))))</f>
        <v/>
      </c>
      <c r="B43" s="1204"/>
      <c r="C43" s="1204"/>
      <c r="D43" s="1204"/>
      <c r="E43" s="1204"/>
      <c r="F43" s="1204"/>
      <c r="G43" s="1204"/>
      <c r="H43" s="1204"/>
      <c r="I43" s="1204"/>
      <c r="J43" s="664"/>
    </row>
    <row r="44" spans="1:16" ht="15.75">
      <c r="A44" s="1197" t="s">
        <v>401</v>
      </c>
      <c r="B44" s="1197"/>
      <c r="C44" s="1197"/>
      <c r="D44" s="1197"/>
      <c r="E44" s="1197"/>
      <c r="F44" s="1197"/>
      <c r="G44" s="1197"/>
      <c r="H44" s="1197"/>
      <c r="I44" s="1197"/>
      <c r="J44" s="664"/>
    </row>
    <row r="45" spans="1:16" ht="15.75">
      <c r="A45" s="390"/>
      <c r="B45" s="390"/>
      <c r="C45" s="390"/>
      <c r="D45" s="390"/>
      <c r="E45" s="390"/>
      <c r="F45" s="390"/>
      <c r="G45" s="390"/>
      <c r="H45" s="390"/>
      <c r="I45" s="390"/>
      <c r="J45" s="664"/>
    </row>
    <row r="46" spans="1:16" ht="16.5">
      <c r="A46" s="1198" t="s">
        <v>402</v>
      </c>
      <c r="B46" s="1198"/>
      <c r="C46" s="1198"/>
      <c r="D46" s="1198"/>
      <c r="E46" s="1198"/>
      <c r="F46" s="1198"/>
      <c r="G46" s="1198"/>
      <c r="H46" s="1198"/>
      <c r="I46" s="1198"/>
      <c r="J46" s="664"/>
    </row>
    <row r="47" spans="1:16" ht="30.75" customHeight="1">
      <c r="A47" s="1198" t="s">
        <v>403</v>
      </c>
      <c r="B47" s="1198"/>
      <c r="C47" s="1198"/>
      <c r="D47" s="1198"/>
      <c r="E47" s="1198"/>
      <c r="F47" s="1198"/>
      <c r="G47" s="1198"/>
      <c r="H47" s="1198"/>
      <c r="I47" s="1198"/>
      <c r="J47" s="664"/>
    </row>
    <row r="48" spans="1:16" ht="120.75" customHeight="1">
      <c r="A48" s="883" t="str">
        <f>"POWERGRID intends to award, under laid-down organisational procedures, contract(s) for "&amp;Basic!B1&amp;" Specification Number:"&amp;Basic!B3</f>
        <v>POWERGRID intends to award, under laid-down organisational procedures, contract(s) for Supply and installation of 15 passenger Machine Room Less Lift including required civil works at MP Hall of POWERGRID Gurgaon Specification Number:CC/NT/W-MISC/DOM/A15/25/11820   &amp;  5002004750</v>
      </c>
      <c r="B48" s="883"/>
      <c r="C48" s="883"/>
      <c r="D48" s="883"/>
      <c r="E48" s="883"/>
      <c r="F48" s="883"/>
      <c r="G48" s="883"/>
      <c r="H48" s="883"/>
      <c r="I48" s="883"/>
      <c r="J48" s="664"/>
    </row>
    <row r="49" spans="1:10" ht="21" customHeight="1">
      <c r="A49" s="979" t="s">
        <v>404</v>
      </c>
      <c r="B49" s="979"/>
      <c r="C49" s="979"/>
      <c r="D49" s="979"/>
      <c r="E49" s="1207" t="s">
        <v>404</v>
      </c>
      <c r="F49" s="1207"/>
      <c r="G49" s="1207"/>
      <c r="H49" s="1207"/>
      <c r="I49" s="1207"/>
      <c r="J49" s="664"/>
    </row>
    <row r="50" spans="1:10" ht="33" customHeight="1">
      <c r="A50" s="1205" t="s">
        <v>420</v>
      </c>
      <c r="B50" s="1205"/>
      <c r="C50" s="1205"/>
      <c r="D50" s="1205"/>
      <c r="E50" s="1206" t="s">
        <v>632</v>
      </c>
      <c r="F50" s="1206"/>
      <c r="G50" s="1206"/>
      <c r="H50" s="1206"/>
      <c r="I50" s="1206"/>
      <c r="J50" s="664"/>
    </row>
    <row r="51" spans="1:10" ht="22.5" customHeight="1">
      <c r="A51" s="325" t="s">
        <v>619</v>
      </c>
      <c r="B51" s="326"/>
      <c r="C51" s="326"/>
      <c r="D51" s="326"/>
      <c r="E51" s="667"/>
      <c r="F51" s="326"/>
      <c r="G51" s="326"/>
      <c r="H51" s="326"/>
      <c r="I51" s="668" t="s">
        <v>633</v>
      </c>
      <c r="J51" s="664"/>
    </row>
    <row r="52" spans="1:10" ht="40.5" customHeight="1">
      <c r="A52" s="1208" t="s">
        <v>634</v>
      </c>
      <c r="B52" s="1208"/>
      <c r="C52" s="1208"/>
      <c r="D52" s="1208"/>
      <c r="E52" s="1208"/>
      <c r="F52" s="1208"/>
      <c r="G52" s="1208"/>
      <c r="H52" s="1208"/>
      <c r="I52" s="1208"/>
    </row>
    <row r="53" spans="1:10" ht="40.5" customHeight="1">
      <c r="A53" s="1208" t="s">
        <v>635</v>
      </c>
      <c r="B53" s="1208"/>
      <c r="C53" s="1208"/>
      <c r="D53" s="1208"/>
      <c r="E53" s="1208"/>
      <c r="F53" s="1208"/>
      <c r="G53" s="1208"/>
      <c r="H53" s="1208"/>
      <c r="I53" s="1208"/>
    </row>
    <row r="54" spans="1:10" ht="13.5" customHeight="1">
      <c r="A54" s="669"/>
      <c r="B54" s="278"/>
      <c r="C54" s="278"/>
      <c r="D54" s="278"/>
      <c r="E54" s="278"/>
      <c r="F54" s="278"/>
      <c r="G54" s="278"/>
      <c r="H54" s="278"/>
      <c r="I54" s="278"/>
    </row>
    <row r="55" spans="1:10" ht="15.75">
      <c r="A55" s="1209" t="s">
        <v>409</v>
      </c>
      <c r="B55" s="1209"/>
      <c r="C55" s="1209"/>
      <c r="D55" s="1209"/>
      <c r="E55" s="1209"/>
      <c r="F55" s="1209"/>
      <c r="G55" s="1209"/>
      <c r="H55" s="1209"/>
      <c r="I55" s="1209"/>
    </row>
    <row r="56" spans="1:10" ht="15.75">
      <c r="A56" s="669"/>
      <c r="B56" s="669"/>
      <c r="C56" s="669"/>
      <c r="D56" s="669"/>
      <c r="E56" s="669"/>
      <c r="F56" s="669"/>
      <c r="G56" s="669"/>
      <c r="H56" s="669"/>
      <c r="I56" s="669"/>
    </row>
    <row r="57" spans="1:10" ht="16.5">
      <c r="A57" s="1210" t="s">
        <v>410</v>
      </c>
      <c r="B57" s="1210"/>
      <c r="C57" s="1210"/>
      <c r="D57" s="1210"/>
      <c r="E57" s="1210"/>
      <c r="F57" s="1210"/>
      <c r="G57" s="1210"/>
      <c r="H57" s="1210"/>
      <c r="I57" s="1210"/>
    </row>
    <row r="58" spans="1:10" ht="16.5">
      <c r="A58" s="670"/>
      <c r="B58" s="670"/>
      <c r="C58" s="670"/>
      <c r="D58" s="670"/>
      <c r="E58" s="670"/>
      <c r="F58" s="670"/>
      <c r="G58" s="670"/>
      <c r="H58" s="670"/>
      <c r="I58" s="670"/>
    </row>
    <row r="59" spans="1:10" ht="37.5" customHeight="1">
      <c r="A59" s="883" t="s">
        <v>636</v>
      </c>
      <c r="B59" s="883"/>
      <c r="C59" s="883"/>
      <c r="D59" s="883"/>
      <c r="E59" s="883"/>
      <c r="F59" s="883"/>
      <c r="G59" s="883"/>
      <c r="H59" s="883"/>
      <c r="I59" s="883"/>
    </row>
    <row r="60" spans="1:10" ht="61.5" customHeight="1">
      <c r="A60" s="671" t="s">
        <v>385</v>
      </c>
      <c r="B60" s="883" t="s">
        <v>637</v>
      </c>
      <c r="C60" s="883"/>
      <c r="D60" s="883"/>
      <c r="E60" s="883"/>
      <c r="F60" s="883"/>
      <c r="G60" s="883"/>
      <c r="H60" s="883"/>
      <c r="I60" s="883"/>
    </row>
    <row r="61" spans="1:10" ht="53.25" customHeight="1">
      <c r="A61" s="671" t="s">
        <v>387</v>
      </c>
      <c r="B61" s="883" t="s">
        <v>638</v>
      </c>
      <c r="C61" s="883"/>
      <c r="D61" s="883"/>
      <c r="E61" s="883"/>
      <c r="F61" s="883"/>
      <c r="G61" s="883"/>
      <c r="H61" s="883"/>
      <c r="I61" s="883"/>
    </row>
    <row r="62" spans="1:10" ht="63" customHeight="1">
      <c r="A62" s="671" t="s">
        <v>389</v>
      </c>
      <c r="B62" s="883" t="s">
        <v>639</v>
      </c>
      <c r="C62" s="883"/>
      <c r="D62" s="883"/>
      <c r="E62" s="883"/>
      <c r="F62" s="883"/>
      <c r="G62" s="883"/>
      <c r="H62" s="883"/>
      <c r="I62" s="883"/>
    </row>
    <row r="63" spans="1:10" ht="62.25" customHeight="1">
      <c r="A63" s="671" t="s">
        <v>391</v>
      </c>
      <c r="B63" s="883" t="s">
        <v>640</v>
      </c>
      <c r="C63" s="883"/>
      <c r="D63" s="883"/>
      <c r="E63" s="883"/>
      <c r="F63" s="883"/>
      <c r="G63" s="883"/>
      <c r="H63" s="883"/>
      <c r="I63" s="883"/>
    </row>
    <row r="64" spans="1:10" ht="64.5" customHeight="1">
      <c r="A64" s="671" t="s">
        <v>393</v>
      </c>
      <c r="B64" s="883" t="s">
        <v>641</v>
      </c>
      <c r="C64" s="883"/>
      <c r="D64" s="883"/>
      <c r="E64" s="883"/>
      <c r="F64" s="883"/>
      <c r="G64" s="883"/>
      <c r="H64" s="883"/>
      <c r="I64" s="883"/>
    </row>
    <row r="65" spans="1:10" ht="62.25" customHeight="1">
      <c r="A65" s="671" t="s">
        <v>642</v>
      </c>
      <c r="B65" s="883" t="s">
        <v>643</v>
      </c>
      <c r="C65" s="883"/>
      <c r="D65" s="883"/>
      <c r="E65" s="883"/>
      <c r="F65" s="883"/>
      <c r="G65" s="883"/>
      <c r="H65" s="883"/>
      <c r="I65" s="883"/>
    </row>
    <row r="66" spans="1:10" ht="60.75" customHeight="1">
      <c r="A66" s="671" t="s">
        <v>644</v>
      </c>
      <c r="B66" s="883" t="s">
        <v>645</v>
      </c>
      <c r="C66" s="883"/>
      <c r="D66" s="883"/>
      <c r="E66" s="883"/>
      <c r="F66" s="883"/>
      <c r="G66" s="883"/>
      <c r="H66" s="883"/>
      <c r="I66" s="883"/>
    </row>
    <row r="67" spans="1:10" ht="72" customHeight="1">
      <c r="A67" s="671" t="s">
        <v>646</v>
      </c>
      <c r="B67" s="883" t="s">
        <v>647</v>
      </c>
      <c r="C67" s="883"/>
      <c r="D67" s="883"/>
      <c r="E67" s="883"/>
      <c r="F67" s="883"/>
      <c r="G67" s="883"/>
      <c r="H67" s="883"/>
      <c r="I67" s="883"/>
    </row>
    <row r="68" spans="1:10" ht="60" customHeight="1">
      <c r="A68" s="671" t="s">
        <v>648</v>
      </c>
      <c r="B68" s="883" t="s">
        <v>649</v>
      </c>
      <c r="C68" s="883"/>
      <c r="D68" s="883"/>
      <c r="E68" s="883"/>
      <c r="F68" s="883"/>
      <c r="G68" s="883"/>
      <c r="H68" s="883"/>
      <c r="I68" s="883"/>
    </row>
    <row r="69" spans="1:10" ht="21" customHeight="1">
      <c r="A69" s="883" t="s">
        <v>404</v>
      </c>
      <c r="B69" s="883"/>
      <c r="C69" s="883"/>
      <c r="D69" s="883"/>
      <c r="E69" s="1211" t="s">
        <v>404</v>
      </c>
      <c r="F69" s="1211"/>
      <c r="G69" s="1211"/>
      <c r="H69" s="1211"/>
      <c r="I69" s="1211"/>
      <c r="J69" s="664"/>
    </row>
    <row r="70" spans="1:10" ht="33" customHeight="1">
      <c r="A70" s="1003" t="s">
        <v>420</v>
      </c>
      <c r="B70" s="1003"/>
      <c r="C70" s="1003"/>
      <c r="D70" s="1003"/>
      <c r="E70" s="1212" t="s">
        <v>632</v>
      </c>
      <c r="F70" s="1212"/>
      <c r="G70" s="1212"/>
      <c r="H70" s="1212"/>
      <c r="I70" s="1212"/>
      <c r="J70" s="664"/>
    </row>
    <row r="71" spans="1:10" ht="20.25" customHeight="1">
      <c r="A71" s="325" t="s">
        <v>619</v>
      </c>
      <c r="B71" s="326"/>
      <c r="C71" s="326"/>
      <c r="D71" s="326"/>
      <c r="E71" s="326"/>
      <c r="F71" s="326"/>
      <c r="G71" s="326"/>
      <c r="H71" s="326"/>
      <c r="I71" s="668" t="s">
        <v>650</v>
      </c>
      <c r="J71" s="664"/>
    </row>
    <row r="72" spans="1:10" ht="24" customHeight="1">
      <c r="A72" s="1213"/>
      <c r="B72" s="1213"/>
      <c r="C72" s="1213"/>
      <c r="D72" s="1213"/>
      <c r="E72" s="1213"/>
      <c r="F72" s="1213"/>
      <c r="G72" s="1213"/>
      <c r="H72" s="1213"/>
      <c r="I72" s="1213"/>
      <c r="J72" s="664"/>
    </row>
    <row r="73" spans="1:10" ht="84" customHeight="1">
      <c r="A73" s="671" t="s">
        <v>651</v>
      </c>
      <c r="B73" s="883" t="s">
        <v>652</v>
      </c>
      <c r="C73" s="883"/>
      <c r="D73" s="883"/>
      <c r="E73" s="883"/>
      <c r="F73" s="883"/>
      <c r="G73" s="883"/>
      <c r="H73" s="883"/>
      <c r="I73" s="883"/>
    </row>
    <row r="74" spans="1:10" ht="30" customHeight="1">
      <c r="A74" s="672" t="s">
        <v>653</v>
      </c>
      <c r="B74" s="673"/>
      <c r="C74" s="673"/>
      <c r="D74" s="673"/>
      <c r="E74" s="673"/>
      <c r="F74" s="673"/>
      <c r="G74" s="673"/>
      <c r="H74" s="673"/>
      <c r="I74" s="673"/>
    </row>
    <row r="75" spans="1:10" ht="42" customHeight="1">
      <c r="A75" s="1214" t="s">
        <v>654</v>
      </c>
      <c r="B75" s="1214"/>
      <c r="C75" s="1214"/>
      <c r="D75" s="1214"/>
      <c r="E75" s="1214"/>
      <c r="F75" s="1214"/>
      <c r="G75" s="1214"/>
      <c r="H75" s="1214"/>
      <c r="I75" s="1214"/>
    </row>
    <row r="76" spans="1:10" ht="80.25" customHeight="1">
      <c r="A76" s="671" t="s">
        <v>385</v>
      </c>
      <c r="B76" s="883" t="s">
        <v>655</v>
      </c>
      <c r="C76" s="883"/>
      <c r="D76" s="883"/>
      <c r="E76" s="883"/>
      <c r="F76" s="883"/>
      <c r="G76" s="883"/>
      <c r="H76" s="883"/>
      <c r="I76" s="883"/>
    </row>
    <row r="77" spans="1:10" ht="72" customHeight="1">
      <c r="A77" s="671" t="s">
        <v>387</v>
      </c>
      <c r="B77" s="883" t="s">
        <v>656</v>
      </c>
      <c r="C77" s="883"/>
      <c r="D77" s="883"/>
      <c r="E77" s="883"/>
      <c r="F77" s="883"/>
      <c r="G77" s="883"/>
      <c r="H77" s="883"/>
      <c r="I77" s="883"/>
    </row>
    <row r="78" spans="1:10" ht="55.5" customHeight="1">
      <c r="A78" s="671" t="s">
        <v>389</v>
      </c>
      <c r="B78" s="883" t="s">
        <v>657</v>
      </c>
      <c r="C78" s="883"/>
      <c r="D78" s="883"/>
      <c r="E78" s="883"/>
      <c r="F78" s="883"/>
      <c r="G78" s="883"/>
      <c r="H78" s="883"/>
      <c r="I78" s="883"/>
    </row>
    <row r="79" spans="1:10" ht="69.75" customHeight="1">
      <c r="A79" s="671" t="s">
        <v>391</v>
      </c>
      <c r="B79" s="883" t="s">
        <v>658</v>
      </c>
      <c r="C79" s="883"/>
      <c r="D79" s="883"/>
      <c r="E79" s="883"/>
      <c r="F79" s="883"/>
      <c r="G79" s="883"/>
      <c r="H79" s="883"/>
      <c r="I79" s="883"/>
    </row>
    <row r="80" spans="1:10" ht="56.25" customHeight="1">
      <c r="A80" s="671" t="s">
        <v>393</v>
      </c>
      <c r="B80" s="883" t="s">
        <v>659</v>
      </c>
      <c r="C80" s="883"/>
      <c r="D80" s="883"/>
      <c r="E80" s="883"/>
      <c r="F80" s="883"/>
      <c r="G80" s="883"/>
      <c r="H80" s="883"/>
      <c r="I80" s="883"/>
    </row>
    <row r="81" spans="1:10" ht="70.5" customHeight="1">
      <c r="A81" s="671" t="s">
        <v>642</v>
      </c>
      <c r="B81" s="883" t="s">
        <v>660</v>
      </c>
      <c r="C81" s="883"/>
      <c r="D81" s="883"/>
      <c r="E81" s="883"/>
      <c r="F81" s="883"/>
      <c r="G81" s="883"/>
      <c r="H81" s="883"/>
      <c r="I81" s="883"/>
    </row>
    <row r="82" spans="1:10" ht="86.25" customHeight="1">
      <c r="A82" s="671" t="s">
        <v>644</v>
      </c>
      <c r="B82" s="883" t="s">
        <v>661</v>
      </c>
      <c r="C82" s="883"/>
      <c r="D82" s="883"/>
      <c r="E82" s="883"/>
      <c r="F82" s="883"/>
      <c r="G82" s="883"/>
      <c r="H82" s="883"/>
      <c r="I82" s="883"/>
    </row>
    <row r="83" spans="1:10" ht="72" customHeight="1">
      <c r="A83" s="671" t="s">
        <v>646</v>
      </c>
      <c r="B83" s="883" t="s">
        <v>662</v>
      </c>
      <c r="C83" s="883"/>
      <c r="D83" s="883"/>
      <c r="E83" s="883"/>
      <c r="F83" s="883"/>
      <c r="G83" s="883"/>
      <c r="H83" s="883"/>
      <c r="I83" s="883"/>
    </row>
    <row r="84" spans="1:10" ht="21" customHeight="1">
      <c r="A84" s="883" t="s">
        <v>404</v>
      </c>
      <c r="B84" s="883"/>
      <c r="C84" s="883"/>
      <c r="D84" s="883"/>
      <c r="E84" s="1211" t="s">
        <v>404</v>
      </c>
      <c r="F84" s="1211"/>
      <c r="G84" s="1211"/>
      <c r="H84" s="1211"/>
      <c r="I84" s="1211"/>
      <c r="J84" s="664"/>
    </row>
    <row r="85" spans="1:10" ht="33" customHeight="1">
      <c r="A85" s="1003" t="s">
        <v>420</v>
      </c>
      <c r="B85" s="1003"/>
      <c r="C85" s="1003"/>
      <c r="D85" s="1003"/>
      <c r="E85" s="1212" t="s">
        <v>632</v>
      </c>
      <c r="F85" s="1212"/>
      <c r="G85" s="1212"/>
      <c r="H85" s="1212"/>
      <c r="I85" s="1212"/>
      <c r="J85" s="664"/>
    </row>
    <row r="86" spans="1:10" ht="20.25" customHeight="1">
      <c r="A86" s="325" t="s">
        <v>619</v>
      </c>
      <c r="B86" s="326"/>
      <c r="C86" s="326"/>
      <c r="D86" s="326"/>
      <c r="E86" s="326"/>
      <c r="F86" s="326"/>
      <c r="G86" s="326"/>
      <c r="H86" s="326"/>
      <c r="I86" s="668" t="s">
        <v>663</v>
      </c>
      <c r="J86" s="664"/>
    </row>
    <row r="87" spans="1:10" ht="7.5" customHeight="1">
      <c r="A87" s="1210"/>
      <c r="B87" s="1210"/>
      <c r="C87" s="1210"/>
      <c r="D87" s="1210"/>
      <c r="E87" s="1210"/>
      <c r="F87" s="1210"/>
      <c r="G87" s="1210"/>
      <c r="H87" s="1210"/>
      <c r="I87" s="1210"/>
    </row>
    <row r="88" spans="1:10" ht="89.25" customHeight="1">
      <c r="A88" s="671" t="s">
        <v>648</v>
      </c>
      <c r="B88" s="883" t="s">
        <v>664</v>
      </c>
      <c r="C88" s="883"/>
      <c r="D88" s="883"/>
      <c r="E88" s="883"/>
      <c r="F88" s="883"/>
      <c r="G88" s="883"/>
      <c r="H88" s="883"/>
      <c r="I88" s="883"/>
    </row>
    <row r="89" spans="1:10" ht="75" customHeight="1">
      <c r="A89" s="671" t="s">
        <v>651</v>
      </c>
      <c r="B89" s="883" t="s">
        <v>665</v>
      </c>
      <c r="C89" s="883"/>
      <c r="D89" s="883"/>
      <c r="E89" s="883"/>
      <c r="F89" s="883"/>
      <c r="G89" s="883"/>
      <c r="H89" s="883"/>
      <c r="I89" s="883"/>
    </row>
    <row r="90" spans="1:10" ht="64.5" customHeight="1">
      <c r="A90" s="671" t="s">
        <v>666</v>
      </c>
      <c r="B90" s="883" t="s">
        <v>667</v>
      </c>
      <c r="C90" s="883"/>
      <c r="D90" s="883"/>
      <c r="E90" s="883"/>
      <c r="F90" s="883"/>
      <c r="G90" s="883"/>
      <c r="H90" s="883"/>
      <c r="I90" s="883"/>
    </row>
    <row r="91" spans="1:10" ht="95.25" customHeight="1">
      <c r="A91" s="671" t="s">
        <v>668</v>
      </c>
      <c r="B91" s="883" t="s">
        <v>669</v>
      </c>
      <c r="C91" s="883"/>
      <c r="D91" s="883"/>
      <c r="E91" s="883"/>
      <c r="F91" s="883"/>
      <c r="G91" s="883"/>
      <c r="H91" s="883"/>
      <c r="I91" s="883"/>
    </row>
    <row r="92" spans="1:10" ht="73.5" customHeight="1">
      <c r="A92" s="671" t="s">
        <v>670</v>
      </c>
      <c r="B92" s="883" t="s">
        <v>671</v>
      </c>
      <c r="C92" s="883"/>
      <c r="D92" s="883"/>
      <c r="E92" s="883"/>
      <c r="F92" s="883"/>
      <c r="G92" s="883"/>
      <c r="H92" s="883"/>
      <c r="I92" s="883"/>
    </row>
    <row r="93" spans="1:10" ht="58.5" customHeight="1">
      <c r="A93" s="671" t="s">
        <v>672</v>
      </c>
      <c r="B93" s="883" t="s">
        <v>673</v>
      </c>
      <c r="C93" s="883"/>
      <c r="D93" s="883"/>
      <c r="E93" s="883"/>
      <c r="F93" s="883"/>
      <c r="G93" s="883"/>
      <c r="H93" s="883"/>
      <c r="I93" s="883"/>
    </row>
    <row r="94" spans="1:10" ht="111.75" customHeight="1">
      <c r="A94" s="671" t="s">
        <v>674</v>
      </c>
      <c r="B94" s="883" t="s">
        <v>675</v>
      </c>
      <c r="C94" s="883"/>
      <c r="D94" s="883"/>
      <c r="E94" s="883"/>
      <c r="F94" s="883"/>
      <c r="G94" s="883"/>
      <c r="H94" s="883"/>
      <c r="I94" s="883"/>
    </row>
    <row r="95" spans="1:10" ht="84.75" customHeight="1">
      <c r="A95" s="671" t="s">
        <v>676</v>
      </c>
      <c r="B95" s="883" t="s">
        <v>677</v>
      </c>
      <c r="C95" s="883"/>
      <c r="D95" s="883"/>
      <c r="E95" s="883"/>
      <c r="F95" s="883"/>
      <c r="G95" s="883"/>
      <c r="H95" s="883"/>
      <c r="I95" s="883"/>
    </row>
    <row r="96" spans="1:10" ht="84.75" customHeight="1">
      <c r="A96" s="671" t="s">
        <v>678</v>
      </c>
      <c r="B96" s="883" t="s">
        <v>679</v>
      </c>
      <c r="C96" s="883"/>
      <c r="D96" s="883"/>
      <c r="E96" s="883"/>
      <c r="F96" s="883"/>
      <c r="G96" s="883"/>
      <c r="H96" s="883"/>
      <c r="I96" s="883"/>
    </row>
    <row r="97" spans="1:10" ht="21" customHeight="1">
      <c r="A97" s="883" t="s">
        <v>404</v>
      </c>
      <c r="B97" s="883"/>
      <c r="C97" s="883"/>
      <c r="D97" s="883"/>
      <c r="E97" s="1211" t="s">
        <v>404</v>
      </c>
      <c r="F97" s="1211"/>
      <c r="G97" s="1211"/>
      <c r="H97" s="1211"/>
      <c r="I97" s="1211"/>
      <c r="J97" s="664"/>
    </row>
    <row r="98" spans="1:10" ht="33" customHeight="1">
      <c r="A98" s="1003" t="s">
        <v>420</v>
      </c>
      <c r="B98" s="1003"/>
      <c r="C98" s="1003"/>
      <c r="D98" s="1003"/>
      <c r="E98" s="1212" t="s">
        <v>632</v>
      </c>
      <c r="F98" s="1212"/>
      <c r="G98" s="1212"/>
      <c r="H98" s="1212"/>
      <c r="I98" s="1212"/>
      <c r="J98" s="664"/>
    </row>
    <row r="99" spans="1:10" ht="19.5" customHeight="1">
      <c r="A99" s="325" t="s">
        <v>619</v>
      </c>
      <c r="B99" s="326"/>
      <c r="C99" s="326"/>
      <c r="D99" s="326"/>
      <c r="E99" s="326"/>
      <c r="F99" s="326"/>
      <c r="G99" s="326"/>
      <c r="H99" s="326"/>
      <c r="I99" s="668" t="s">
        <v>680</v>
      </c>
    </row>
    <row r="100" spans="1:10" ht="10.5" customHeight="1">
      <c r="A100" s="674"/>
      <c r="B100" s="675"/>
      <c r="C100" s="675"/>
      <c r="D100" s="675"/>
      <c r="E100" s="675"/>
      <c r="F100" s="675"/>
      <c r="G100" s="675"/>
      <c r="H100" s="675"/>
      <c r="I100" s="675"/>
    </row>
    <row r="101" spans="1:10" ht="79.5" customHeight="1">
      <c r="A101" s="671" t="s">
        <v>681</v>
      </c>
      <c r="B101" s="883" t="s">
        <v>682</v>
      </c>
      <c r="C101" s="883"/>
      <c r="D101" s="883"/>
      <c r="E101" s="883"/>
      <c r="F101" s="883"/>
      <c r="G101" s="883"/>
      <c r="H101" s="883"/>
      <c r="I101" s="883"/>
    </row>
    <row r="102" spans="1:10" ht="72" customHeight="1">
      <c r="A102" s="671" t="s">
        <v>683</v>
      </c>
      <c r="B102" s="883" t="s">
        <v>684</v>
      </c>
      <c r="C102" s="883"/>
      <c r="D102" s="883"/>
      <c r="E102" s="883"/>
      <c r="F102" s="883"/>
      <c r="G102" s="883"/>
      <c r="H102" s="883"/>
      <c r="I102" s="883"/>
    </row>
    <row r="103" spans="1:10" ht="72.75" customHeight="1">
      <c r="A103" s="671" t="s">
        <v>685</v>
      </c>
      <c r="B103" s="883" t="s">
        <v>686</v>
      </c>
      <c r="C103" s="883"/>
      <c r="D103" s="883"/>
      <c r="E103" s="883"/>
      <c r="F103" s="883"/>
      <c r="G103" s="883"/>
      <c r="H103" s="883"/>
      <c r="I103" s="883"/>
    </row>
    <row r="104" spans="1:10" ht="30" customHeight="1">
      <c r="A104" s="672" t="s">
        <v>687</v>
      </c>
      <c r="B104" s="673"/>
      <c r="C104" s="673"/>
      <c r="D104" s="673"/>
      <c r="E104" s="673"/>
      <c r="F104" s="673"/>
      <c r="G104" s="673"/>
      <c r="H104" s="673"/>
      <c r="I104" s="673"/>
    </row>
    <row r="105" spans="1:10" ht="32.25" customHeight="1">
      <c r="A105" s="671" t="s">
        <v>385</v>
      </c>
      <c r="B105" s="883" t="s">
        <v>449</v>
      </c>
      <c r="C105" s="883"/>
      <c r="D105" s="883"/>
      <c r="E105" s="883"/>
      <c r="F105" s="883"/>
      <c r="G105" s="883"/>
      <c r="H105" s="883"/>
      <c r="I105" s="883"/>
    </row>
    <row r="106" spans="1:10" ht="44.25" customHeight="1">
      <c r="A106" s="671" t="s">
        <v>387</v>
      </c>
      <c r="B106" s="883" t="s">
        <v>688</v>
      </c>
      <c r="C106" s="883"/>
      <c r="D106" s="883"/>
      <c r="E106" s="883"/>
      <c r="F106" s="883"/>
      <c r="G106" s="883"/>
      <c r="H106" s="883"/>
      <c r="I106" s="883"/>
    </row>
    <row r="107" spans="1:10" ht="12" customHeight="1">
      <c r="A107" s="671"/>
      <c r="B107" s="676"/>
      <c r="C107" s="676"/>
      <c r="D107" s="676"/>
      <c r="E107" s="676"/>
      <c r="F107" s="676"/>
      <c r="G107" s="676"/>
      <c r="H107" s="676"/>
      <c r="I107" s="676"/>
    </row>
    <row r="108" spans="1:10" ht="30" customHeight="1">
      <c r="A108" s="672" t="s">
        <v>689</v>
      </c>
      <c r="B108" s="673"/>
      <c r="C108" s="673"/>
      <c r="D108" s="673"/>
      <c r="E108" s="673"/>
      <c r="F108" s="673"/>
      <c r="G108" s="673"/>
      <c r="H108" s="673"/>
      <c r="I108" s="673"/>
    </row>
    <row r="109" spans="1:10" ht="40.5" customHeight="1">
      <c r="A109" s="1214" t="s">
        <v>690</v>
      </c>
      <c r="B109" s="1214"/>
      <c r="C109" s="1214"/>
      <c r="D109" s="1214"/>
      <c r="E109" s="1214"/>
      <c r="F109" s="1214"/>
      <c r="G109" s="1214"/>
      <c r="H109" s="1214"/>
      <c r="I109" s="1214"/>
    </row>
    <row r="110" spans="1:10" ht="30" customHeight="1">
      <c r="A110" s="672" t="s">
        <v>691</v>
      </c>
      <c r="B110" s="673"/>
      <c r="C110" s="673"/>
      <c r="D110" s="673"/>
      <c r="E110" s="673"/>
      <c r="F110" s="673"/>
      <c r="G110" s="673"/>
      <c r="H110" s="673"/>
      <c r="I110" s="673"/>
    </row>
    <row r="111" spans="1:10" ht="62.25" customHeight="1">
      <c r="A111" s="671" t="s">
        <v>385</v>
      </c>
      <c r="B111" s="883" t="s">
        <v>692</v>
      </c>
      <c r="C111" s="883"/>
      <c r="D111" s="883"/>
      <c r="E111" s="883"/>
      <c r="F111" s="883"/>
      <c r="G111" s="883"/>
      <c r="H111" s="883"/>
      <c r="I111" s="883"/>
    </row>
    <row r="112" spans="1:10" ht="45" customHeight="1">
      <c r="A112" s="671" t="s">
        <v>387</v>
      </c>
      <c r="B112" s="883" t="s">
        <v>693</v>
      </c>
      <c r="C112" s="883"/>
      <c r="D112" s="883"/>
      <c r="E112" s="883"/>
      <c r="F112" s="883"/>
      <c r="G112" s="883"/>
      <c r="H112" s="883"/>
      <c r="I112" s="883"/>
    </row>
    <row r="113" spans="1:10" ht="55.5" customHeight="1">
      <c r="A113" s="671" t="s">
        <v>389</v>
      </c>
      <c r="B113" s="883" t="s">
        <v>694</v>
      </c>
      <c r="C113" s="883"/>
      <c r="D113" s="883"/>
      <c r="E113" s="883"/>
      <c r="F113" s="883"/>
      <c r="G113" s="883"/>
      <c r="H113" s="883"/>
      <c r="I113" s="883"/>
    </row>
    <row r="114" spans="1:10" ht="58.5" customHeight="1">
      <c r="A114" s="671" t="s">
        <v>391</v>
      </c>
      <c r="B114" s="883" t="s">
        <v>695</v>
      </c>
      <c r="C114" s="883"/>
      <c r="D114" s="883"/>
      <c r="E114" s="883"/>
      <c r="F114" s="883"/>
      <c r="G114" s="883"/>
      <c r="H114" s="883"/>
      <c r="I114" s="883"/>
    </row>
    <row r="115" spans="1:10" ht="54" customHeight="1">
      <c r="A115" s="671" t="s">
        <v>393</v>
      </c>
      <c r="B115" s="883" t="s">
        <v>696</v>
      </c>
      <c r="C115" s="883"/>
      <c r="D115" s="883"/>
      <c r="E115" s="883"/>
      <c r="F115" s="883"/>
      <c r="G115" s="883"/>
      <c r="H115" s="883"/>
      <c r="I115" s="883"/>
    </row>
    <row r="116" spans="1:10" ht="17.45" customHeight="1">
      <c r="A116" s="674"/>
      <c r="B116" s="675"/>
      <c r="C116" s="675"/>
      <c r="D116" s="675"/>
      <c r="E116" s="675"/>
      <c r="F116" s="675"/>
      <c r="G116" s="675"/>
      <c r="H116" s="675"/>
      <c r="I116" s="675"/>
    </row>
    <row r="117" spans="1:10" ht="21" customHeight="1">
      <c r="A117" s="883" t="s">
        <v>404</v>
      </c>
      <c r="B117" s="883"/>
      <c r="C117" s="883"/>
      <c r="D117" s="883"/>
      <c r="E117" s="1211" t="s">
        <v>404</v>
      </c>
      <c r="F117" s="1211"/>
      <c r="G117" s="1211"/>
      <c r="H117" s="1211"/>
      <c r="I117" s="1211"/>
      <c r="J117" s="664"/>
    </row>
    <row r="118" spans="1:10" ht="33" customHeight="1">
      <c r="A118" s="1003" t="s">
        <v>420</v>
      </c>
      <c r="B118" s="1003"/>
      <c r="C118" s="1003"/>
      <c r="D118" s="1003"/>
      <c r="E118" s="1212" t="s">
        <v>632</v>
      </c>
      <c r="F118" s="1212"/>
      <c r="G118" s="1212"/>
      <c r="H118" s="1212"/>
      <c r="I118" s="1212"/>
      <c r="J118" s="664"/>
    </row>
    <row r="119" spans="1:10" ht="22.5" customHeight="1">
      <c r="A119" s="325" t="s">
        <v>619</v>
      </c>
      <c r="B119" s="326"/>
      <c r="C119" s="326"/>
      <c r="D119" s="326"/>
      <c r="E119" s="326"/>
      <c r="F119" s="326"/>
      <c r="G119" s="326"/>
      <c r="H119" s="326"/>
      <c r="I119" s="668" t="s">
        <v>697</v>
      </c>
      <c r="J119" s="664"/>
    </row>
    <row r="120" spans="1:10" ht="30.75" customHeight="1">
      <c r="A120" s="674"/>
      <c r="B120" s="1208"/>
      <c r="C120" s="1208"/>
      <c r="D120" s="1208"/>
      <c r="E120" s="1208"/>
      <c r="F120" s="1208"/>
      <c r="G120" s="1208"/>
      <c r="H120" s="1208"/>
      <c r="I120" s="1208"/>
    </row>
    <row r="121" spans="1:10" ht="21.95" customHeight="1">
      <c r="A121" s="278"/>
      <c r="B121" s="324"/>
      <c r="C121" s="278"/>
      <c r="D121" s="278"/>
      <c r="E121" s="278"/>
      <c r="F121" s="324"/>
      <c r="G121" s="278"/>
      <c r="H121" s="278"/>
      <c r="I121" s="278"/>
    </row>
    <row r="122" spans="1:10" ht="21.95" customHeight="1">
      <c r="A122" s="278"/>
      <c r="B122" s="895" t="s">
        <v>488</v>
      </c>
      <c r="C122" s="895"/>
      <c r="D122" s="300"/>
      <c r="E122" s="300"/>
      <c r="F122" s="895" t="s">
        <v>488</v>
      </c>
      <c r="G122" s="895"/>
      <c r="H122" s="300"/>
      <c r="I122" s="300"/>
    </row>
    <row r="123" spans="1:10" ht="35.25" customHeight="1">
      <c r="A123" s="278"/>
      <c r="B123" s="1215" t="s">
        <v>420</v>
      </c>
      <c r="C123" s="1215"/>
      <c r="D123" s="1215"/>
      <c r="E123" s="1215"/>
      <c r="F123" s="1215" t="s">
        <v>632</v>
      </c>
      <c r="G123" s="1215"/>
      <c r="H123" s="1215"/>
      <c r="I123" s="1215"/>
    </row>
    <row r="124" spans="1:10" ht="21.95" customHeight="1">
      <c r="A124" s="278"/>
      <c r="B124" s="677"/>
      <c r="C124" s="669"/>
      <c r="D124" s="669"/>
      <c r="E124" s="669"/>
      <c r="F124" s="678"/>
      <c r="G124" s="678"/>
      <c r="H124" s="678"/>
      <c r="I124" s="678"/>
    </row>
    <row r="125" spans="1:10" ht="21.95" customHeight="1">
      <c r="A125" s="278"/>
      <c r="B125" s="883" t="s">
        <v>489</v>
      </c>
      <c r="C125" s="883"/>
      <c r="D125" s="883"/>
      <c r="E125" s="883"/>
      <c r="F125" s="883" t="s">
        <v>489</v>
      </c>
      <c r="G125" s="883"/>
      <c r="H125" s="883"/>
      <c r="I125" s="883"/>
    </row>
    <row r="126" spans="1:10" ht="21.95" customHeight="1">
      <c r="A126" s="278"/>
      <c r="B126" s="324"/>
      <c r="C126" s="669"/>
      <c r="D126" s="669"/>
      <c r="E126" s="669"/>
      <c r="F126" s="324"/>
      <c r="G126" s="669"/>
      <c r="H126" s="669"/>
      <c r="I126" s="669"/>
    </row>
    <row r="127" spans="1:10" ht="21.95" customHeight="1">
      <c r="A127" s="278"/>
      <c r="B127" s="324"/>
      <c r="C127" s="669"/>
      <c r="D127" s="669"/>
      <c r="E127" s="669"/>
      <c r="F127" s="324"/>
      <c r="G127" s="669"/>
      <c r="H127" s="669"/>
      <c r="I127" s="669"/>
    </row>
    <row r="128" spans="1:10" ht="21.95" customHeight="1">
      <c r="A128" s="278"/>
      <c r="B128" s="326" t="s">
        <v>490</v>
      </c>
      <c r="C128" s="679"/>
      <c r="D128" s="326"/>
      <c r="E128" s="326"/>
      <c r="F128" s="1213" t="s">
        <v>490</v>
      </c>
      <c r="G128" s="1213"/>
      <c r="H128" s="1213"/>
      <c r="I128" s="1213"/>
    </row>
    <row r="129" spans="1:9" ht="21.95" customHeight="1">
      <c r="A129" s="278"/>
      <c r="B129" s="326" t="s">
        <v>61</v>
      </c>
      <c r="C129" s="679"/>
      <c r="D129" s="326"/>
      <c r="E129" s="326"/>
      <c r="F129" s="326" t="s">
        <v>698</v>
      </c>
      <c r="G129" s="300"/>
      <c r="H129" s="300"/>
      <c r="I129" s="300"/>
    </row>
    <row r="130" spans="1:9" ht="21.95" customHeight="1">
      <c r="A130" s="278"/>
      <c r="B130" s="300"/>
      <c r="C130" s="669"/>
      <c r="D130" s="669"/>
      <c r="E130" s="669"/>
      <c r="F130" s="300"/>
      <c r="G130" s="669"/>
      <c r="H130" s="669"/>
      <c r="I130" s="669"/>
    </row>
    <row r="131" spans="1:9" ht="21.95" customHeight="1">
      <c r="A131" s="278"/>
      <c r="B131" s="883" t="s">
        <v>491</v>
      </c>
      <c r="C131" s="883"/>
      <c r="D131" s="883"/>
      <c r="E131" s="883"/>
      <c r="F131" s="883" t="s">
        <v>491</v>
      </c>
      <c r="G131" s="883"/>
      <c r="H131" s="883"/>
      <c r="I131" s="883"/>
    </row>
    <row r="132" spans="1:9" ht="21.95" customHeight="1">
      <c r="A132" s="278"/>
      <c r="B132" s="326" t="s">
        <v>490</v>
      </c>
      <c r="C132" s="326"/>
      <c r="D132" s="326"/>
      <c r="E132" s="326"/>
      <c r="F132" s="326" t="s">
        <v>490</v>
      </c>
      <c r="G132" s="300"/>
      <c r="H132" s="300"/>
      <c r="I132" s="300"/>
    </row>
    <row r="133" spans="1:9" ht="21.95" customHeight="1">
      <c r="A133" s="278"/>
      <c r="B133" s="326" t="s">
        <v>61</v>
      </c>
      <c r="C133" s="326"/>
      <c r="D133" s="326"/>
      <c r="E133" s="326"/>
      <c r="F133" s="326" t="s">
        <v>61</v>
      </c>
      <c r="G133" s="278"/>
      <c r="H133" s="278"/>
      <c r="I133" s="278"/>
    </row>
    <row r="134" spans="1:9" ht="21.95" customHeight="1">
      <c r="A134" s="278"/>
      <c r="B134" s="278"/>
      <c r="C134" s="278"/>
      <c r="D134" s="278"/>
      <c r="E134" s="278"/>
      <c r="F134" s="278"/>
      <c r="G134" s="278"/>
      <c r="H134" s="278"/>
      <c r="I134" s="278"/>
    </row>
    <row r="135" spans="1:9" ht="21.95" customHeight="1">
      <c r="A135" s="278"/>
      <c r="B135" s="883" t="s">
        <v>492</v>
      </c>
      <c r="C135" s="883"/>
      <c r="D135" s="883"/>
      <c r="E135" s="883"/>
      <c r="F135" s="883" t="s">
        <v>492</v>
      </c>
      <c r="G135" s="883"/>
      <c r="H135" s="883"/>
      <c r="I135" s="883"/>
    </row>
    <row r="136" spans="1:9" ht="21.95" customHeight="1">
      <c r="A136" s="278"/>
      <c r="B136" s="326" t="s">
        <v>490</v>
      </c>
      <c r="C136" s="326"/>
      <c r="D136" s="326"/>
      <c r="E136" s="326"/>
      <c r="F136" s="326" t="s">
        <v>490</v>
      </c>
      <c r="G136" s="300"/>
      <c r="H136" s="300"/>
      <c r="I136" s="300"/>
    </row>
    <row r="137" spans="1:9" ht="21.95" customHeight="1">
      <c r="A137" s="278"/>
      <c r="B137" s="326" t="s">
        <v>61</v>
      </c>
      <c r="C137" s="326"/>
      <c r="D137" s="326"/>
      <c r="E137" s="326"/>
      <c r="F137" s="326" t="s">
        <v>61</v>
      </c>
      <c r="G137" s="278"/>
      <c r="H137" s="278"/>
      <c r="I137" s="278"/>
    </row>
    <row r="138" spans="1:9" ht="21.95" customHeight="1">
      <c r="A138" s="278"/>
      <c r="B138" s="326"/>
      <c r="C138" s="326"/>
      <c r="D138" s="326"/>
      <c r="E138" s="326"/>
      <c r="F138" s="326"/>
      <c r="G138" s="278"/>
      <c r="H138" s="278"/>
      <c r="I138" s="278"/>
    </row>
    <row r="139" spans="1:9" ht="21.95" customHeight="1">
      <c r="A139" s="278"/>
      <c r="B139" s="326"/>
      <c r="C139" s="326"/>
      <c r="D139" s="326"/>
      <c r="E139" s="326"/>
      <c r="F139" s="326"/>
      <c r="G139" s="278"/>
      <c r="H139" s="278"/>
      <c r="I139" s="278"/>
    </row>
    <row r="140" spans="1:9" ht="21.95" customHeight="1">
      <c r="A140" s="278"/>
      <c r="B140" s="326"/>
      <c r="C140" s="326"/>
      <c r="D140" s="326"/>
      <c r="E140" s="326"/>
      <c r="F140" s="326"/>
      <c r="G140" s="278"/>
      <c r="H140" s="278"/>
      <c r="I140" s="278"/>
    </row>
    <row r="141" spans="1:9" ht="21.95" customHeight="1">
      <c r="A141" s="278"/>
      <c r="B141" s="326"/>
      <c r="C141" s="326"/>
      <c r="D141" s="326"/>
      <c r="E141" s="326"/>
      <c r="F141" s="326"/>
      <c r="G141" s="278"/>
      <c r="H141" s="278"/>
      <c r="I141" s="278"/>
    </row>
    <row r="142" spans="1:9" ht="21.95" customHeight="1">
      <c r="A142" s="278"/>
      <c r="B142" s="326"/>
      <c r="C142" s="326"/>
      <c r="D142" s="326"/>
      <c r="E142" s="326"/>
      <c r="F142" s="326"/>
      <c r="G142" s="278"/>
      <c r="H142" s="278"/>
      <c r="I142" s="278"/>
    </row>
    <row r="143" spans="1:9" ht="21.95" customHeight="1">
      <c r="A143" s="278"/>
      <c r="B143" s="326"/>
      <c r="C143" s="326"/>
      <c r="D143" s="326"/>
      <c r="E143" s="326"/>
      <c r="F143" s="326"/>
      <c r="G143" s="278"/>
      <c r="H143" s="278"/>
      <c r="I143" s="278"/>
    </row>
    <row r="144" spans="1:9" ht="21.95" customHeight="1">
      <c r="A144" s="278"/>
      <c r="B144" s="326"/>
      <c r="C144" s="326"/>
      <c r="D144" s="326"/>
      <c r="E144" s="326"/>
      <c r="F144" s="326"/>
      <c r="G144" s="278"/>
      <c r="H144" s="278"/>
      <c r="I144" s="278"/>
    </row>
    <row r="145" spans="1:9" ht="21.95" customHeight="1">
      <c r="A145" s="278"/>
      <c r="B145" s="326"/>
      <c r="C145" s="326"/>
      <c r="D145" s="326"/>
      <c r="E145" s="326"/>
      <c r="F145" s="326"/>
      <c r="G145" s="278"/>
      <c r="H145" s="278"/>
      <c r="I145" s="278"/>
    </row>
    <row r="146" spans="1:9" ht="21.95" customHeight="1">
      <c r="A146" s="278"/>
      <c r="B146" s="326"/>
      <c r="C146" s="326"/>
      <c r="D146" s="326"/>
      <c r="E146" s="326"/>
      <c r="F146" s="326"/>
      <c r="G146" s="278"/>
      <c r="H146" s="278"/>
      <c r="I146" s="278"/>
    </row>
    <row r="147" spans="1:9" ht="21.95" customHeight="1">
      <c r="A147" s="278"/>
      <c r="B147" s="326"/>
      <c r="C147" s="326"/>
      <c r="D147" s="326"/>
      <c r="E147" s="326"/>
      <c r="F147" s="326"/>
      <c r="G147" s="278"/>
      <c r="H147" s="278"/>
      <c r="I147" s="278"/>
    </row>
    <row r="148" spans="1:9" ht="21.6" customHeight="1">
      <c r="A148" s="278"/>
      <c r="B148" s="326"/>
      <c r="C148" s="326"/>
      <c r="D148" s="326"/>
      <c r="E148" s="326"/>
      <c r="F148" s="326"/>
      <c r="G148" s="278"/>
      <c r="H148" s="278"/>
      <c r="I148" s="278"/>
    </row>
    <row r="149" spans="1:9" ht="21.6" hidden="1" customHeight="1">
      <c r="A149" s="278"/>
      <c r="B149" s="326"/>
      <c r="C149" s="326"/>
      <c r="D149" s="326"/>
      <c r="E149" s="326"/>
      <c r="F149" s="326"/>
      <c r="G149" s="278"/>
      <c r="H149" s="278"/>
      <c r="I149" s="278"/>
    </row>
    <row r="150" spans="1:9" ht="21.6" hidden="1" customHeight="1">
      <c r="A150" s="278"/>
      <c r="B150" s="326"/>
      <c r="C150" s="326"/>
      <c r="D150" s="326"/>
      <c r="E150" s="326"/>
      <c r="F150" s="326"/>
      <c r="G150" s="278"/>
      <c r="H150" s="278"/>
      <c r="I150" s="278"/>
    </row>
    <row r="151" spans="1:9" ht="18.600000000000001" hidden="1" customHeight="1">
      <c r="A151" s="278"/>
      <c r="B151" s="326"/>
      <c r="C151" s="326"/>
      <c r="D151" s="326"/>
      <c r="E151" s="326"/>
      <c r="F151" s="326"/>
      <c r="G151" s="278"/>
      <c r="H151" s="278"/>
      <c r="I151" s="278"/>
    </row>
    <row r="152" spans="1:9" ht="21.6" hidden="1" customHeight="1">
      <c r="A152" s="278"/>
      <c r="B152" s="326"/>
      <c r="C152" s="326"/>
      <c r="D152" s="326"/>
      <c r="E152" s="326"/>
      <c r="F152" s="326"/>
      <c r="G152" s="278"/>
      <c r="H152" s="278"/>
      <c r="I152" s="278"/>
    </row>
    <row r="153" spans="1:9" ht="21.6" hidden="1" customHeight="1">
      <c r="A153" s="278"/>
      <c r="B153" s="326"/>
      <c r="C153" s="326"/>
      <c r="D153" s="326"/>
      <c r="E153" s="326"/>
      <c r="F153" s="326"/>
      <c r="G153" s="278"/>
      <c r="H153" s="278"/>
      <c r="I153" s="278"/>
    </row>
    <row r="154" spans="1:9" ht="21.95" customHeight="1">
      <c r="A154" s="278"/>
      <c r="B154" s="326"/>
      <c r="C154" s="326"/>
      <c r="D154" s="326"/>
      <c r="E154" s="326"/>
      <c r="F154" s="326"/>
      <c r="G154" s="278"/>
      <c r="H154" s="278"/>
      <c r="I154" s="278"/>
    </row>
    <row r="155" spans="1:9" ht="21.95" customHeight="1">
      <c r="A155" s="278"/>
      <c r="B155" s="326"/>
      <c r="C155" s="326"/>
      <c r="D155" s="326"/>
      <c r="E155" s="326"/>
      <c r="F155" s="326"/>
      <c r="G155" s="278"/>
      <c r="H155" s="278"/>
      <c r="I155" s="278"/>
    </row>
    <row r="156" spans="1:9" ht="21.95" customHeight="1">
      <c r="A156" s="327"/>
      <c r="B156" s="275"/>
      <c r="C156" s="275"/>
      <c r="D156" s="275"/>
      <c r="E156" s="275"/>
      <c r="F156" s="275"/>
      <c r="G156" s="327"/>
      <c r="H156" s="327"/>
      <c r="I156" s="327"/>
    </row>
    <row r="157" spans="1:9" ht="21.95" customHeight="1">
      <c r="A157" s="325" t="s">
        <v>619</v>
      </c>
      <c r="B157" s="326"/>
      <c r="C157" s="326"/>
      <c r="D157" s="326"/>
      <c r="E157" s="326"/>
      <c r="F157" s="326"/>
      <c r="G157" s="326"/>
      <c r="H157" s="326"/>
      <c r="I157" s="668" t="s">
        <v>699</v>
      </c>
    </row>
    <row r="158" spans="1:9" ht="21.95" customHeight="1">
      <c r="A158" s="278"/>
      <c r="B158" s="326"/>
      <c r="C158" s="326"/>
      <c r="D158" s="326"/>
      <c r="E158" s="326"/>
      <c r="F158" s="326"/>
      <c r="G158" s="278"/>
      <c r="H158" s="278"/>
      <c r="I158" s="278"/>
    </row>
    <row r="159" spans="1:9" ht="21.95" customHeight="1">
      <c r="A159" s="278"/>
      <c r="B159" s="326"/>
      <c r="C159" s="326"/>
      <c r="D159" s="326"/>
      <c r="E159" s="326"/>
      <c r="F159" s="326"/>
      <c r="G159" s="278"/>
      <c r="H159" s="278"/>
      <c r="I159" s="278"/>
    </row>
    <row r="160" spans="1:9" ht="21.95" customHeight="1">
      <c r="A160" s="278"/>
      <c r="B160" s="326"/>
      <c r="C160" s="326"/>
      <c r="D160" s="326"/>
      <c r="E160" s="326"/>
      <c r="F160" s="326"/>
      <c r="G160" s="278"/>
      <c r="H160" s="278"/>
      <c r="I160" s="278"/>
    </row>
    <row r="161" spans="1:10" ht="21.95" customHeight="1">
      <c r="A161" s="278"/>
      <c r="B161" s="326"/>
      <c r="C161" s="326"/>
      <c r="D161" s="326"/>
      <c r="E161" s="326"/>
      <c r="F161" s="326"/>
      <c r="G161" s="278"/>
      <c r="H161" s="278"/>
      <c r="I161" s="278"/>
    </row>
    <row r="162" spans="1:10" ht="21.95" customHeight="1">
      <c r="A162" s="278"/>
      <c r="B162" s="326"/>
      <c r="C162" s="326"/>
      <c r="D162" s="326"/>
      <c r="E162" s="326"/>
      <c r="F162" s="326"/>
      <c r="G162" s="278"/>
      <c r="H162" s="278"/>
      <c r="I162" s="278"/>
    </row>
    <row r="163" spans="1:10" ht="21.95" customHeight="1">
      <c r="A163" s="278"/>
      <c r="B163" s="326"/>
      <c r="C163" s="326"/>
      <c r="D163" s="326"/>
      <c r="E163" s="326"/>
      <c r="F163" s="326"/>
      <c r="G163" s="278"/>
      <c r="H163" s="278"/>
      <c r="I163" s="278"/>
    </row>
    <row r="164" spans="1:10" ht="21.95" customHeight="1">
      <c r="A164" s="278"/>
      <c r="B164" s="326"/>
      <c r="C164" s="326"/>
      <c r="D164" s="326"/>
      <c r="E164" s="326"/>
      <c r="F164" s="326"/>
      <c r="G164" s="278"/>
      <c r="H164" s="278"/>
      <c r="I164" s="278"/>
    </row>
    <row r="165" spans="1:10" ht="21.95" customHeight="1">
      <c r="A165" s="278"/>
      <c r="B165" s="326"/>
      <c r="C165" s="326"/>
      <c r="D165" s="326"/>
      <c r="E165" s="326"/>
      <c r="F165" s="326"/>
      <c r="G165" s="278"/>
      <c r="H165" s="278"/>
      <c r="I165" s="278"/>
    </row>
    <row r="166" spans="1:10" ht="21.95" customHeight="1">
      <c r="A166" s="278"/>
      <c r="B166" s="326"/>
      <c r="C166" s="326"/>
      <c r="D166" s="326"/>
      <c r="E166" s="326"/>
      <c r="F166" s="326"/>
      <c r="G166" s="278"/>
      <c r="H166" s="278"/>
      <c r="I166" s="278"/>
    </row>
    <row r="167" spans="1:10" ht="21.95" customHeight="1">
      <c r="A167" s="278"/>
      <c r="B167" s="326"/>
      <c r="C167" s="326"/>
      <c r="D167" s="326"/>
      <c r="E167" s="326"/>
      <c r="F167" s="326"/>
      <c r="G167" s="278"/>
      <c r="H167" s="278"/>
      <c r="I167" s="278"/>
    </row>
    <row r="168" spans="1:10" ht="21.95" customHeight="1">
      <c r="A168" s="278"/>
      <c r="B168" s="326"/>
      <c r="C168" s="326"/>
      <c r="D168" s="326"/>
      <c r="E168" s="326"/>
      <c r="F168" s="326"/>
      <c r="G168" s="278"/>
      <c r="H168" s="278"/>
      <c r="I168" s="278"/>
    </row>
    <row r="169" spans="1:10" ht="21.95" customHeight="1">
      <c r="A169" s="278"/>
      <c r="B169" s="326"/>
      <c r="C169" s="326"/>
      <c r="D169" s="326"/>
      <c r="E169" s="326"/>
      <c r="F169" s="326"/>
      <c r="G169" s="278"/>
      <c r="H169" s="278"/>
      <c r="I169" s="278"/>
    </row>
    <row r="170" spans="1:10" ht="15.75">
      <c r="A170" s="278"/>
      <c r="B170" s="278"/>
      <c r="C170" s="278"/>
      <c r="D170" s="278"/>
      <c r="E170" s="278"/>
      <c r="F170" s="278"/>
      <c r="G170" s="278"/>
      <c r="H170" s="278"/>
      <c r="I170" s="278"/>
    </row>
    <row r="171" spans="1:10">
      <c r="J171" s="664"/>
    </row>
    <row r="172" spans="1:10" ht="15.75">
      <c r="A172" s="278"/>
      <c r="B172" s="278"/>
      <c r="C172" s="278"/>
      <c r="D172" s="278"/>
      <c r="E172" s="278"/>
      <c r="F172" s="278"/>
      <c r="G172" s="278"/>
      <c r="H172" s="278"/>
      <c r="I172" s="278"/>
    </row>
    <row r="173" spans="1:10" ht="15.75">
      <c r="A173" s="278"/>
      <c r="B173" s="278"/>
      <c r="C173" s="278"/>
      <c r="D173" s="278"/>
      <c r="E173" s="278"/>
      <c r="F173" s="278"/>
      <c r="G173" s="278"/>
      <c r="H173" s="278"/>
      <c r="I173" s="278"/>
    </row>
    <row r="174" spans="1:10" ht="15.75">
      <c r="A174" s="278"/>
      <c r="B174" s="278"/>
      <c r="C174" s="278"/>
      <c r="D174" s="278"/>
      <c r="E174" s="278"/>
      <c r="F174" s="278"/>
      <c r="G174" s="278"/>
      <c r="H174" s="278"/>
      <c r="I174" s="278"/>
    </row>
    <row r="175" spans="1:10" ht="15.75">
      <c r="A175" s="278"/>
      <c r="B175" s="278"/>
      <c r="C175" s="278"/>
      <c r="D175" s="278"/>
      <c r="E175" s="278"/>
      <c r="F175" s="278"/>
      <c r="G175" s="278"/>
      <c r="H175" s="278"/>
      <c r="I175" s="278"/>
    </row>
    <row r="176" spans="1:10" ht="15.75">
      <c r="A176" s="278"/>
      <c r="B176" s="278"/>
      <c r="C176" s="278"/>
      <c r="D176" s="278"/>
      <c r="E176" s="278"/>
      <c r="F176" s="278"/>
      <c r="G176" s="278"/>
      <c r="H176" s="278"/>
      <c r="I176" s="278"/>
    </row>
    <row r="177" spans="1:9" ht="15.75">
      <c r="A177" s="278"/>
      <c r="B177" s="278"/>
      <c r="C177" s="278"/>
      <c r="D177" s="278"/>
      <c r="E177" s="278"/>
      <c r="F177" s="278"/>
      <c r="G177" s="278"/>
      <c r="H177" s="278"/>
      <c r="I177" s="278"/>
    </row>
    <row r="178" spans="1:9" ht="15.75">
      <c r="A178" s="278"/>
      <c r="B178" s="278"/>
      <c r="C178" s="278"/>
      <c r="D178" s="278"/>
      <c r="E178" s="278"/>
      <c r="F178" s="278"/>
      <c r="G178" s="278"/>
      <c r="H178" s="278"/>
      <c r="I178" s="278"/>
    </row>
    <row r="179" spans="1:9" ht="15.75">
      <c r="A179" s="278"/>
      <c r="B179" s="278"/>
      <c r="C179" s="278"/>
      <c r="D179" s="278"/>
      <c r="E179" s="278"/>
      <c r="F179" s="278"/>
      <c r="G179" s="278"/>
      <c r="H179" s="278"/>
      <c r="I179" s="278"/>
    </row>
    <row r="180" spans="1:9" ht="15.75">
      <c r="A180" s="278"/>
      <c r="B180" s="278"/>
      <c r="C180" s="278"/>
      <c r="D180" s="278"/>
      <c r="E180" s="278"/>
      <c r="F180" s="278"/>
      <c r="G180" s="278"/>
      <c r="H180" s="278"/>
      <c r="I180" s="278"/>
    </row>
    <row r="181" spans="1:9" ht="15.75">
      <c r="A181" s="278"/>
      <c r="B181" s="278"/>
      <c r="C181" s="278"/>
      <c r="D181" s="278"/>
      <c r="E181" s="278"/>
      <c r="F181" s="278"/>
      <c r="G181" s="278"/>
      <c r="H181" s="278"/>
      <c r="I181" s="278"/>
    </row>
    <row r="182" spans="1:9" ht="15.75">
      <c r="A182" s="278"/>
      <c r="B182" s="278"/>
      <c r="C182" s="278"/>
      <c r="D182" s="278"/>
      <c r="E182" s="278"/>
      <c r="F182" s="278"/>
      <c r="G182" s="278"/>
      <c r="H182" s="278"/>
      <c r="I182" s="278"/>
    </row>
    <row r="183" spans="1:9" ht="15.75">
      <c r="A183" s="278"/>
      <c r="B183" s="278"/>
      <c r="C183" s="278"/>
      <c r="D183" s="278"/>
      <c r="E183" s="278"/>
      <c r="F183" s="278"/>
      <c r="G183" s="278"/>
      <c r="H183" s="278"/>
      <c r="I183" s="278"/>
    </row>
    <row r="184" spans="1:9" ht="15.75">
      <c r="A184" s="278"/>
      <c r="B184" s="278"/>
      <c r="C184" s="278"/>
      <c r="D184" s="278"/>
      <c r="E184" s="278"/>
      <c r="F184" s="278"/>
      <c r="G184" s="278"/>
      <c r="H184" s="278"/>
      <c r="I184" s="278"/>
    </row>
  </sheetData>
  <sheetProtection algorithmName="SHA-512" hashValue="f30rWWfvRiH0FpLZ0R6qV9O/pxbJuwE9y4ptBrvTrzS5/AzuIvJnvlgIZ3DAZ+wYkM3++zycTm/T10su2rSlkg==" saltValue="rWaiZao03R9CK7vIbrqLjQ==" spinCount="100000" sheet="1" formatColumns="0" formatRows="0" selectLockedCells="1"/>
  <customSheetViews>
    <customSheetView guid="{45D87BB2-ECBF-4FD9-AB44-4B5F10036733}" scale="145" showPageBreaks="1" printArea="1" hiddenRows="1" hiddenColumns="1" view="pageBreakPreview" topLeftCell="A46">
      <selection activeCell="A41" sqref="A41:I4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
      <headerFooter alignWithMargins="0"/>
      <extLst>
        <ext xmlns:xlsdti="http://schemas.microsoft.com/office/spreadsheetml/2023/showDataTypeIcons" uri="{a3c15fd4-4149-4032-8f15-062bd4999b60}">
          <xlsdti:showDataTypeIconsCustomSheetView visible="0"/>
        </ext>
      </extLst>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2"/>
      <headerFooter alignWithMargins="0"/>
      <extLst>
        <ext xmlns:xlsdti="http://schemas.microsoft.com/office/spreadsheetml/2023/showDataTypeIcons" uri="{a3c15fd4-4149-4032-8f15-062bd4999b60}">
          <xlsdti:showDataTypeIconsCustomSheetView visible="0"/>
        </ext>
      </extLst>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3"/>
      <headerFooter alignWithMargins="0"/>
      <extLst>
        <ext xmlns:xlsdti="http://schemas.microsoft.com/office/spreadsheetml/2023/showDataTypeIcons" uri="{a3c15fd4-4149-4032-8f15-062bd4999b60}">
          <xlsdti:showDataTypeIconsCustomSheetView visible="0"/>
        </ext>
      </extLst>
    </customSheetView>
    <customSheetView guid="{869B0F9C-77A4-468D-A350-EA35CAE357D9}" scale="145" showPageBreaks="1" printArea="1" hiddenRows="1" hiddenColumns="1" view="pageBreakPreview" topLeftCell="A46">
      <selection activeCell="A41" sqref="A41:I4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4"/>
      <headerFooter alignWithMargins="0"/>
      <extLst>
        <ext xmlns:xlsdti="http://schemas.microsoft.com/office/spreadsheetml/2023/showDataTypeIcons" uri="{a3c15fd4-4149-4032-8f15-062bd4999b60}">
          <xlsdti:showDataTypeIconsCustomSheetView visible="0"/>
        </ext>
      </extLst>
    </customSheetView>
  </customSheetViews>
  <mergeCells count="99">
    <mergeCell ref="B131:E131"/>
    <mergeCell ref="F131:I131"/>
    <mergeCell ref="B135:E135"/>
    <mergeCell ref="F135:I135"/>
    <mergeCell ref="B120:I120"/>
    <mergeCell ref="B122:C122"/>
    <mergeCell ref="F122:G122"/>
    <mergeCell ref="B123:E123"/>
    <mergeCell ref="F123:I123"/>
    <mergeCell ref="F128:I128"/>
    <mergeCell ref="B111:I111"/>
    <mergeCell ref="B125:E125"/>
    <mergeCell ref="F125:I125"/>
    <mergeCell ref="B113:I113"/>
    <mergeCell ref="B114:I114"/>
    <mergeCell ref="B115:I115"/>
    <mergeCell ref="A117:D117"/>
    <mergeCell ref="E117:I117"/>
    <mergeCell ref="A118:D118"/>
    <mergeCell ref="E118:I118"/>
    <mergeCell ref="B112:I112"/>
    <mergeCell ref="A109:I109"/>
    <mergeCell ref="B91:I91"/>
    <mergeCell ref="B92:I92"/>
    <mergeCell ref="B93:I93"/>
    <mergeCell ref="B94:I94"/>
    <mergeCell ref="B95:I95"/>
    <mergeCell ref="A97:D97"/>
    <mergeCell ref="E97:I97"/>
    <mergeCell ref="A98:D98"/>
    <mergeCell ref="E98:I98"/>
    <mergeCell ref="B101:I101"/>
    <mergeCell ref="B102:I102"/>
    <mergeCell ref="B103:I103"/>
    <mergeCell ref="B105:I105"/>
    <mergeCell ref="B106:I106"/>
    <mergeCell ref="B81:I81"/>
    <mergeCell ref="B82:I82"/>
    <mergeCell ref="B83:I83"/>
    <mergeCell ref="B96:I96"/>
    <mergeCell ref="A85:D85"/>
    <mergeCell ref="E85:I85"/>
    <mergeCell ref="A87:I87"/>
    <mergeCell ref="B88:I88"/>
    <mergeCell ref="B89:I89"/>
    <mergeCell ref="B90:I90"/>
    <mergeCell ref="A84:D84"/>
    <mergeCell ref="E84:I84"/>
    <mergeCell ref="B78:I78"/>
    <mergeCell ref="B79:I79"/>
    <mergeCell ref="B80:I80"/>
    <mergeCell ref="B65:I65"/>
    <mergeCell ref="B67:I67"/>
    <mergeCell ref="B68:I68"/>
    <mergeCell ref="A69:D69"/>
    <mergeCell ref="E69:I69"/>
    <mergeCell ref="A70:D70"/>
    <mergeCell ref="E70:I70"/>
    <mergeCell ref="B66:I66"/>
    <mergeCell ref="A72:I72"/>
    <mergeCell ref="B73:I73"/>
    <mergeCell ref="A75:I75"/>
    <mergeCell ref="B76:I76"/>
    <mergeCell ref="B77:I77"/>
    <mergeCell ref="B64:I64"/>
    <mergeCell ref="A46:I46"/>
    <mergeCell ref="A47:I47"/>
    <mergeCell ref="A48:I48"/>
    <mergeCell ref="A49:D49"/>
    <mergeCell ref="E49:I49"/>
    <mergeCell ref="A52:I52"/>
    <mergeCell ref="A53:I53"/>
    <mergeCell ref="A55:I55"/>
    <mergeCell ref="A57:I57"/>
    <mergeCell ref="A59:I59"/>
    <mergeCell ref="B60:I60"/>
    <mergeCell ref="B61:I61"/>
    <mergeCell ref="B62:I62"/>
    <mergeCell ref="B63:I63"/>
    <mergeCell ref="A36:I36"/>
    <mergeCell ref="A37:I37"/>
    <mergeCell ref="A50:D50"/>
    <mergeCell ref="E50:I50"/>
    <mergeCell ref="A39:I39"/>
    <mergeCell ref="A40:I40"/>
    <mergeCell ref="A41:I41"/>
    <mergeCell ref="A42:I42"/>
    <mergeCell ref="A43:I43"/>
    <mergeCell ref="A44:I44"/>
    <mergeCell ref="A38:I38"/>
    <mergeCell ref="B6:I6"/>
    <mergeCell ref="A32:I32"/>
    <mergeCell ref="A34:I34"/>
    <mergeCell ref="A35:I35"/>
    <mergeCell ref="A1:I1"/>
    <mergeCell ref="B2:I2"/>
    <mergeCell ref="B3:I3"/>
    <mergeCell ref="B4:I4"/>
    <mergeCell ref="B5:I5"/>
  </mergeCells>
  <printOptions horizontalCentered="1"/>
  <pageMargins left="0.59" right="0.42" top="0.52" bottom="0.32" header="0.27" footer="0.21"/>
  <pageSetup paperSize="9" scale="91" orientation="portrait" r:id="rId5"/>
  <headerFooter alignWithMargins="0"/>
  <rowBreaks count="5" manualBreakCount="5">
    <brk id="51" max="8" man="1"/>
    <brk id="71" max="8" man="1"/>
    <brk id="86" max="8" man="1"/>
    <brk id="99" max="8" man="1"/>
    <brk id="119" max="8" man="1"/>
  </rowBreaks>
  <drawing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C175A-95B5-4884-A1AA-FE6DB07D74F9}">
  <sheetPr codeName="Sheet20">
    <tabColor indexed="11"/>
    <pageSetUpPr fitToPage="1"/>
  </sheetPr>
  <dimension ref="A1:I45"/>
  <sheetViews>
    <sheetView showGridLines="0" showZeros="0" view="pageBreakPreview" topLeftCell="A3" zoomScaleSheetLayoutView="100" workbookViewId="0">
      <selection activeCell="E1" sqref="E1"/>
    </sheetView>
  </sheetViews>
  <sheetFormatPr defaultRowHeight="16.5"/>
  <cols>
    <col min="1" max="1" width="12.140625" style="29" customWidth="1"/>
    <col min="2" max="2" width="36.85546875" style="29" customWidth="1"/>
    <col min="3" max="3" width="11.42578125" style="29" customWidth="1"/>
    <col min="4" max="4" width="27.140625" style="29" customWidth="1"/>
    <col min="5" max="5" width="39.28515625" style="29" customWidth="1"/>
    <col min="6" max="8" width="9.140625" style="24"/>
    <col min="9" max="16384" width="9.140625" style="25"/>
  </cols>
  <sheetData>
    <row r="1" spans="1:9" s="77" customFormat="1" ht="24.75" customHeight="1">
      <c r="A1" s="1217" t="str">
        <f>'Attach 3(JV)'!A1</f>
        <v>Specification No.&amp;  RFX  No  :CC/NT/W-MISC/DOM/A15/25/11820   &amp;  5002004750</v>
      </c>
      <c r="B1" s="1217"/>
      <c r="C1" s="1217"/>
      <c r="D1" s="1217"/>
      <c r="E1" s="509" t="str">
        <f>"Attachment-19 " &amp; 'Attach 3(JV)'!AT1</f>
        <v xml:space="preserve">Attachment-19 </v>
      </c>
      <c r="F1" s="78"/>
      <c r="G1" s="78"/>
      <c r="H1" s="78"/>
    </row>
    <row r="2" spans="1:9" ht="7.5" customHeight="1"/>
    <row r="3" spans="1:9" ht="91.5" customHeight="1">
      <c r="A3" s="1058" t="str">
        <f>'Attach 3(JV)'!A3</f>
        <v>Supply and installation of 15 passenger Machine Room Less Lift including required civil works at MP Hall of POWERGRID Gurgaon</v>
      </c>
      <c r="B3" s="1059"/>
      <c r="C3" s="1059"/>
      <c r="D3" s="1059"/>
      <c r="E3" s="1059"/>
      <c r="F3" s="26"/>
      <c r="G3" s="27"/>
      <c r="H3" s="26"/>
    </row>
    <row r="4" spans="1:9" ht="20.100000000000001" customHeight="1">
      <c r="A4" s="28"/>
      <c r="H4" s="30"/>
      <c r="I4" s="11"/>
    </row>
    <row r="5" spans="1:9" ht="20.100000000000001" customHeight="1">
      <c r="A5" s="755" t="s">
        <v>700</v>
      </c>
      <c r="B5" s="755"/>
      <c r="C5" s="755"/>
      <c r="D5" s="755"/>
      <c r="E5" s="755"/>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5.25" customHeight="1">
      <c r="A8" s="1216" t="str">
        <f>'Attach 3(JV)'!A8</f>
        <v/>
      </c>
      <c r="B8" s="1216"/>
      <c r="C8" s="1216"/>
      <c r="D8" s="1216"/>
      <c r="E8" s="107" t="str">
        <f>'Attach 3(JV)'!E8</f>
        <v>MM dept</v>
      </c>
      <c r="H8" s="30"/>
      <c r="I8" s="11"/>
    </row>
    <row r="9" spans="1:9" ht="20.100000000000001" customHeight="1">
      <c r="A9" s="13" t="s">
        <v>51</v>
      </c>
      <c r="B9" s="757">
        <f>'Attach 3(JV)'!B9</f>
        <v>0</v>
      </c>
      <c r="C9" s="757"/>
      <c r="D9" s="757"/>
      <c r="E9" s="107" t="str">
        <f>'Attach 3(JV)'!E9</f>
        <v>Power Grid Corporation of India Ltd.,</v>
      </c>
      <c r="H9" s="30"/>
      <c r="I9" s="11"/>
    </row>
    <row r="10" spans="1:9" ht="20.100000000000001" customHeight="1">
      <c r="A10" s="13" t="s">
        <v>53</v>
      </c>
      <c r="B10" s="757">
        <f>'Attach 3(JV)'!B10</f>
        <v>0</v>
      </c>
      <c r="C10" s="757"/>
      <c r="D10" s="757"/>
      <c r="E10" s="107" t="str">
        <f>'Attach 3(JV)'!E10</f>
        <v>"Saudamini", Plot No. 2, Sector 29</v>
      </c>
      <c r="H10" s="30"/>
      <c r="I10" s="11"/>
    </row>
    <row r="11" spans="1:9" ht="20.100000000000001" customHeight="1">
      <c r="B11" s="757">
        <f>'Attach 3(JV)'!B11</f>
        <v>0</v>
      </c>
      <c r="C11" s="757"/>
      <c r="D11" s="757"/>
      <c r="E11" s="107" t="str">
        <f>'Attach 3(JV)'!E11</f>
        <v>Gurgaon (Haryana) - 122001</v>
      </c>
    </row>
    <row r="12" spans="1:9" ht="18" customHeight="1">
      <c r="A12" s="32"/>
      <c r="B12" s="757">
        <f>'Attach 3(JV)'!B12</f>
        <v>0</v>
      </c>
      <c r="C12" s="757"/>
      <c r="D12" s="757"/>
      <c r="E12" s="15"/>
    </row>
    <row r="13" spans="1:9" ht="19.5" hidden="1" customHeight="1">
      <c r="A13" s="32"/>
      <c r="B13" s="102"/>
      <c r="C13" s="102"/>
      <c r="D13" s="102"/>
      <c r="E13" s="15"/>
    </row>
    <row r="14" spans="1:9" ht="20.100000000000001" customHeight="1">
      <c r="A14" s="32"/>
      <c r="B14" s="102"/>
      <c r="C14" s="102"/>
      <c r="D14" s="102"/>
      <c r="G14" s="12"/>
    </row>
    <row r="15" spans="1:9" ht="20.100000000000001" customHeight="1">
      <c r="A15" s="29" t="s">
        <v>57</v>
      </c>
    </row>
    <row r="16" spans="1:9" ht="6" customHeight="1">
      <c r="A16" s="32"/>
    </row>
    <row r="17" spans="1:8" ht="78.75" customHeight="1">
      <c r="A17" s="974" t="s">
        <v>701</v>
      </c>
      <c r="B17" s="974"/>
      <c r="C17" s="974"/>
      <c r="D17" s="974"/>
      <c r="E17" s="974"/>
    </row>
    <row r="18" spans="1:8" ht="56.25" customHeight="1">
      <c r="A18" s="942" t="s">
        <v>702</v>
      </c>
      <c r="B18" s="942"/>
      <c r="C18" s="942"/>
      <c r="D18" s="942"/>
      <c r="E18" s="942"/>
    </row>
    <row r="19" spans="1:8" ht="184.5" customHeight="1">
      <c r="A19" s="942" t="s">
        <v>703</v>
      </c>
      <c r="B19" s="942"/>
      <c r="C19" s="942"/>
      <c r="D19" s="942"/>
      <c r="E19" s="942"/>
    </row>
    <row r="20" spans="1:8" ht="8.25" hidden="1" customHeight="1">
      <c r="A20" s="32"/>
    </row>
    <row r="21" spans="1:8" ht="20.100000000000001" hidden="1" customHeight="1">
      <c r="A21" s="32"/>
    </row>
    <row r="22" spans="1:8" ht="20.100000000000001" hidden="1" customHeight="1">
      <c r="A22" s="32"/>
    </row>
    <row r="23" spans="1:8" ht="57.75" hidden="1" customHeight="1">
      <c r="A23" s="974"/>
      <c r="B23" s="974"/>
      <c r="C23" s="974"/>
      <c r="D23" s="974"/>
      <c r="E23" s="974"/>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58</v>
      </c>
      <c r="B30" s="62" t="str">
        <f>'Attach 3(JV)'!B24</f>
        <v>--</v>
      </c>
      <c r="C30" s="40"/>
      <c r="D30" s="37" t="s">
        <v>59</v>
      </c>
      <c r="E30" s="198" t="str">
        <f>'Attach 3(JV)'!E24</f>
        <v/>
      </c>
    </row>
    <row r="31" spans="1:8" ht="33" customHeight="1">
      <c r="A31" s="36" t="s">
        <v>60</v>
      </c>
      <c r="B31" s="198" t="str">
        <f>'Attach 3(JV)'!B25</f>
        <v/>
      </c>
      <c r="C31" s="40"/>
      <c r="D31" s="37" t="s">
        <v>61</v>
      </c>
      <c r="E31" s="198"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nBaadhb8Rb/k37gn/8zIXAsLvmXoRnimqt++PD4qtRycePicEpCrUMOUaZjp76zHDyhLAMVVWVvJpPrJ8Ha80g==" saltValue="grfz/jWpVrCCRR59XrFtNQ==" spinCount="100000" sheet="1" formatColumns="0" formatRows="0" selectLockedCells="1"/>
  <customSheetViews>
    <customSheetView guid="{45D87BB2-ECBF-4FD9-AB44-4B5F10036733}" showPageBreaks="1" showGridLines="0" zeroValues="0" fitToPage="1" printArea="1" hiddenRows="1" view="pageBreakPreview" topLeftCell="A10">
      <selection activeCell="E1" sqref="E1"/>
      <pageMargins left="0" right="0" top="0" bottom="0" header="0" footer="0"/>
      <pageSetup scale="80" orientation="portrait" r:id="rId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B9DDBA10-9BB0-4D91-9619-C113F75B2489}" showPageBreaks="1" showGridLines="0" zeroValues="0" fitToPage="1" printArea="1" hiddenRows="1" view="pageBreakPreview" topLeftCell="A2">
      <selection activeCell="E1" sqref="E1"/>
      <pageMargins left="0" right="0" top="0" bottom="0" header="0" footer="0"/>
      <pageSetup scale="80" orientation="portrait" r:id="rId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D67CA2D-8BB3-4F00-894F-4872C1BBE88F}" showPageBreaks="1" showGridLines="0" zeroValues="0" fitToPage="1" printArea="1" hiddenRows="1" view="pageBreakPreview" topLeftCell="A10">
      <selection activeCell="E1" sqref="E1"/>
      <pageMargins left="0" right="0" top="0" bottom="0" header="0" footer="0"/>
      <pageSetup scale="79" orientation="portrait" r:id="rId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0C5A243-1ADF-42BF-85A0-B6506A13618B}" showPageBreaks="1" showGridLines="0" zeroValues="0" fitToPage="1" printArea="1" hiddenRows="1" view="pageBreakPreview">
      <selection activeCell="E1" sqref="E1"/>
      <pageMargins left="0" right="0" top="0" bottom="0" header="0" footer="0"/>
      <pageSetup scale="80" orientation="portrait" r:id="rId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67EF7EF-2552-42C0-8B2F-9338A16B73EB}" showPageBreaks="1" showGridLines="0" zeroValues="0" fitToPage="1" printArea="1" hiddenRows="1" view="pageBreakPreview">
      <selection activeCell="A17" sqref="A17:E17"/>
      <pageMargins left="0" right="0" top="0" bottom="0" header="0" footer="0"/>
      <pageSetup scale="80" orientation="portrait" r:id="rId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8DC905B-04E9-41D7-B695-0DB8D092215B}" showPageBreaks="1" showGridLines="0" zeroValues="0" fitToPage="1" printArea="1" hiddenRows="1" view="pageBreakPreview">
      <selection activeCell="A17" sqref="A17:E17"/>
      <pageMargins left="0" right="0" top="0" bottom="0" header="0" footer="0"/>
      <pageSetup scale="79" orientation="portrait" r:id="rId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36A67F-51F8-4B52-B51D-937DC398CD1F}" showPageBreaks="1" showGridLines="0" zeroValues="0" fitToPage="1" printArea="1" hiddenRows="1" view="pageBreakPreview" topLeftCell="A14">
      <selection activeCell="A22" sqref="A22:E22"/>
      <pageMargins left="0" right="0" top="0" bottom="0" header="0" footer="0"/>
      <pageSetup scale="80" orientation="portrait" r:id="rId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A8583C01-5E6A-4469-ADCA-440E12AA8084}" showPageBreaks="1" showGridLines="0" zeroValues="0" fitToPage="1" printArea="1" hiddenRows="1" view="pageBreakPreview">
      <selection activeCell="A3" sqref="A3:E3"/>
      <pageMargins left="0" right="0" top="0" bottom="0" header="0" footer="0"/>
      <pageSetup scale="80" orientation="portrait" r:id="rId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5855B4F-D61E-4C97-B759-B2F96767F6F8}" showPageBreaks="1" showGridLines="0" zeroValues="0" fitToPage="1" printArea="1" hiddenRows="1" view="pageBreakPreview">
      <selection activeCell="A3" sqref="A3:E3"/>
      <pageMargins left="0" right="0" top="0" bottom="0" header="0" footer="0"/>
      <pageSetup scale="80" orientation="portrait" r:id="rId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2E8A0F5-0020-4355-95CF-28601763A783}" showPageBreaks="1" showGridLines="0" zeroValues="0" fitToPage="1" printArea="1" hiddenRows="1" view="pageBreakPreview" topLeftCell="A10">
      <selection activeCell="E4" sqref="E4"/>
      <pageMargins left="0" right="0" top="0" bottom="0" header="0" footer="0"/>
      <pageSetup scale="94" orientation="portrait" r:id="rId1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40562B9-6CEE-4962-8D7D-CA1C6778F52C}" showPageBreaks="1" showGridLines="0" zeroValues="0" printArea="1" hiddenRows="1" view="pageBreakPreview" topLeftCell="A32">
      <selection activeCell="I7" sqref="I7"/>
      <pageMargins left="0" right="0" top="0" bottom="0" header="0" footer="0"/>
      <pageSetup scale="95" orientation="portrait" r:id="rId1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BECF6E-1A53-4F98-87B9-44F2C5F77E08}" showPageBreaks="1" showGridLines="0" zeroValues="0" printArea="1" hiddenRows="1" view="pageBreakPreview">
      <selection activeCell="I7" sqref="I7"/>
      <pageMargins left="0" right="0" top="0" bottom="0" header="0" footer="0"/>
      <pageSetup scale="95" orientation="portrait" r:id="rId1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E3ED18F-7B8F-4A1C-969D-A70DC3B696C3}" showPageBreaks="1" showGridLines="0" zeroValues="0" printArea="1" hiddenRows="1" view="pageBreakPreview" topLeftCell="A32">
      <selection activeCell="A17" sqref="A17:E17"/>
      <pageMargins left="0" right="0" top="0" bottom="0" header="0" footer="0"/>
      <pageSetup scale="95" orientation="portrait" r:id="rId1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77F7E43-D393-45BA-B99B-D838E4629B5D}" showPageBreaks="1" showGridLines="0" zeroValues="0" printArea="1" hiddenRows="1" view="pageBreakPreview" topLeftCell="A32">
      <selection activeCell="A17" sqref="A17:E17"/>
      <pageMargins left="0" right="0" top="0" bottom="0" header="0" footer="0"/>
      <pageSetup scale="95" orientation="portrait" r:id="rId1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40327DD-375F-45D4-BA52-89AFD79FE6A1}" scale="60" showPageBreaks="1" showGridLines="0" zeroValues="0" printArea="1" hiddenRows="1" view="pageBreakPreview" topLeftCell="A15">
      <selection activeCell="B11" sqref="B11:D11"/>
      <pageMargins left="0" right="0" top="0" bottom="0" header="0" footer="0"/>
      <pageSetup scale="95" orientation="portrait" r:id="rId1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DC28ED1E-3E35-4094-9C2B-5C0A1C1D459C}" showGridLines="0" zeroValues="0" hiddenRows="1">
      <selection activeCell="B11" sqref="B11:D11"/>
      <pageMargins left="0" right="0" top="0" bottom="0" header="0" footer="0"/>
      <pageSetup orientation="portrait" r:id="rId1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7A9EA6D6-4DDF-43D9-92E6-C6AFAD14E266}" showGridLines="0" zeroValues="0" hiddenRows="1">
      <selection activeCell="B11" sqref="B11:D11"/>
      <pageMargins left="0" right="0" top="0" bottom="0" header="0" footer="0"/>
      <pageSetup orientation="portrait" r:id="rId1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3BCBF1E-CDCF-4541-8D79-87EDCECBC1FD}" showGridLines="0" zeroValues="0">
      <selection activeCell="K12" sqref="K12"/>
      <pageMargins left="0" right="0" top="0" bottom="0" header="0" footer="0"/>
      <pageSetup orientation="portrait" r:id="rId1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CEBABD0-566A-41C4-AA9A-38EA30EFEDA8}" showGridLines="0" zeroValues="0" showRuler="0">
      <pageMargins left="0" right="0" top="0" bottom="0" header="0" footer="0"/>
      <pageSetup orientation="portrait" r:id="rId19"/>
      <headerFooter alignWithMargins="0">
        <oddFooter>&amp;L&amp;8Tower Package-TW03, TL associated with Phase-I Generation Project in Orissa (Part-C)&amp;R&amp;"Book Antiqua,Bold"&amp;8Attachment-3(JV) TW03  / Page &amp;P of &amp;N</oddFooter>
      </headerFooter>
      <extLst>
        <ext xmlns:xlsdti="http://schemas.microsoft.com/office/spreadsheetml/2023/showDataTypeIcons" uri="{a3c15fd4-4149-4032-8f15-062bd4999b60}">
          <xlsdti:showDataTypeIconsCustomSheetView visible="0"/>
        </ext>
      </extLst>
    </customSheetView>
    <customSheetView guid="{A3F641DF-CF1D-48E3-AFDC-E52726A449CB}" zeroValues="0" showRuler="0">
      <pageMargins left="0" right="0" top="0" bottom="0" header="0" footer="0"/>
      <pageSetup orientation="portrait" r:id="rId20"/>
      <headerFooter alignWithMargins="0">
        <oddFooter>&amp;L&amp;8Tower Package-P238-TW04, TL associated with Phase-I Generation Project in Orissa (Part-C)&amp;R&amp;"Book Antiqua,Bold"&amp;8Attachment-17 TW04  / Page &amp;P of &amp;N</oddFooter>
      </headerFooter>
      <extLst>
        <ext xmlns:xlsdti="http://schemas.microsoft.com/office/spreadsheetml/2023/showDataTypeIcons" uri="{a3c15fd4-4149-4032-8f15-062bd4999b60}">
          <xlsdti:showDataTypeIconsCustomSheetView visible="0"/>
        </ext>
      </extLst>
    </customSheetView>
    <customSheetView guid="{8E7B022F-1113-4BA2-B2BA-8EDBE02A2557}" showPageBreaks="1" showGridLines="0" zeroValues="0" printArea="1" showRuler="0">
      <selection activeCell="A5" sqref="A5:F5"/>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4CA1A8-824A-452F-BDBA-32A47C1B3013}" showGridLines="0" zeroValues="0">
      <selection activeCell="E11" sqref="E11"/>
      <pageMargins left="0" right="0" top="0" bottom="0" header="0" footer="0"/>
      <pageSetup orientation="portrait" r:id="rId2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94F6778-23FE-4AAC-B37D-6C7543FC13B9}" showGridLines="0" zeroValues="0">
      <selection activeCell="A3" sqref="A3:E3"/>
      <pageMargins left="0" right="0" top="0" bottom="0" header="0" footer="0"/>
      <pageSetup orientation="portrait" r:id="rId2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9FE2C60-2849-4C32-B532-2B1A89FFA9CD}" showGridLines="0" zeroValues="0" hiddenRows="1" topLeftCell="A29">
      <selection activeCell="B11" sqref="B11:D11"/>
      <pageMargins left="0" right="0" top="0" bottom="0" header="0" footer="0"/>
      <pageSetup orientation="portrait" r:id="rId2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E4EC9C4-31B9-4D40-8323-5B16C3BC840F}" scale="60" showPageBreaks="1" showGridLines="0" zeroValues="0" printArea="1" hiddenRows="1" view="pageBreakPreview" topLeftCell="A4">
      <selection activeCell="B11" sqref="B11:D11"/>
      <pageMargins left="0" right="0" top="0" bottom="0" header="0" footer="0"/>
      <pageSetup orientation="portrait" r:id="rId2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5EDD9E3-0801-4479-8600-A80B0FCFDF0B}" showPageBreaks="1" showGridLines="0" zeroValues="0" printArea="1" hiddenRows="1" view="pageBreakPreview" topLeftCell="A32">
      <selection activeCell="A17" sqref="A17:E17"/>
      <pageMargins left="0" right="0" top="0" bottom="0" header="0" footer="0"/>
      <pageSetup scale="95" orientation="portrait" r:id="rId2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15A19D23-A9FD-4FC1-B7B0-F2D16BDFC729}" showPageBreaks="1" showGridLines="0" zeroValues="0" printArea="1" hiddenRows="1" view="pageBreakPreview" topLeftCell="A32">
      <selection activeCell="A17" sqref="A17:E17"/>
      <pageMargins left="0" right="0" top="0" bottom="0" header="0" footer="0"/>
      <pageSetup scale="95" orientation="portrait" r:id="rId2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97C0FC0E-800C-45C9-895E-E91A3F1ADBA4}" showPageBreaks="1" showGridLines="0" zeroValues="0" printArea="1" hiddenRows="1" view="pageBreakPreview" topLeftCell="A32">
      <selection activeCell="I7" sqref="I7"/>
      <pageMargins left="0" right="0" top="0" bottom="0" header="0" footer="0"/>
      <pageSetup scale="95" orientation="portrait" r:id="rId2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B7992C9-ABA5-4C7D-8C49-1E1D8E8875C7}" showPageBreaks="1" showGridLines="0" zeroValues="0" printArea="1" hiddenRows="1" view="pageBreakPreview" topLeftCell="A10">
      <selection activeCell="H18" sqref="H18"/>
      <pageMargins left="0" right="0" top="0" bottom="0" header="0" footer="0"/>
      <pageSetup scale="95" orientation="portrait" r:id="rId2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51D3662-FFCE-4FD6-A590-7DDC9E38C41F}" showPageBreaks="1" showGridLines="0" zeroValues="0" fitToPage="1" printArea="1" hiddenRows="1" view="pageBreakPreview">
      <selection activeCell="G17" sqref="G17"/>
      <pageMargins left="0" right="0" top="0" bottom="0" header="0" footer="0"/>
      <pageSetup scale="96" orientation="portrait" r:id="rId3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CF6F19D-227C-4840-A9E1-6C944B0145DB}" showPageBreaks="1" showGridLines="0" zeroValues="0" fitToPage="1" printArea="1" hiddenRows="1" view="pageBreakPreview" topLeftCell="A14">
      <selection activeCell="A3" sqref="A3:E3"/>
      <pageMargins left="0" right="0" top="0" bottom="0" header="0" footer="0"/>
      <pageSetup scale="80" orientation="portrait" r:id="rId3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F7C778-C53B-45C7-952D-968F867FB204}" showPageBreaks="1" showGridLines="0" zeroValues="0" fitToPage="1" printArea="1" hiddenRows="1" view="pageBreakPreview">
      <selection activeCell="E1" sqref="E1"/>
      <pageMargins left="0" right="0" top="0" bottom="0" header="0" footer="0"/>
      <pageSetup scale="80" orientation="portrait" r:id="rId3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CB7082-4FAB-46F1-8968-11E3E4A629B2}" showPageBreaks="1" showGridLines="0" zeroValues="0" fitToPage="1" printArea="1" hiddenRows="1" view="pageBreakPreview" topLeftCell="A10">
      <selection activeCell="E1" sqref="E1"/>
      <pageMargins left="0" right="0" top="0" bottom="0" header="0" footer="0"/>
      <pageSetup scale="79" orientation="portrait" r:id="rId3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3BBCBD-8F12-4445-A7CA-FDA7C67AE3D5}" showPageBreaks="1" showGridLines="0" zeroValues="0" fitToPage="1" printArea="1" hiddenRows="1" view="pageBreakPreview">
      <selection activeCell="E1" sqref="E1"/>
      <pageMargins left="0" right="0" top="0" bottom="0" header="0" footer="0"/>
      <pageSetup scale="80" orientation="portrait" r:id="rId3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476C51C-4037-4B28-A818-10D7CDF0C66A}" showPageBreaks="1" showGridLines="0" zeroValues="0" fitToPage="1" printArea="1" hiddenRows="1" view="pageBreakPreview">
      <selection activeCell="E1" sqref="E1"/>
      <pageMargins left="0" right="0" top="0" bottom="0" header="0" footer="0"/>
      <pageSetup scale="80" orientation="portrait" r:id="rId3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696D4A13-5E44-4B16-B107-EB70ABB06CBE}" showPageBreaks="1" showGridLines="0" zeroValues="0" fitToPage="1" printArea="1" hiddenRows="1" view="pageBreakPreview" topLeftCell="A14">
      <selection activeCell="E1" sqref="E1"/>
      <pageMargins left="0" right="0" top="0" bottom="0" header="0" footer="0"/>
      <pageSetup scale="80" orientation="portrait" r:id="rId3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69B0F9C-77A4-468D-A350-EA35CAE357D9}" showPageBreaks="1" showGridLines="0" zeroValues="0" fitToPage="1" printArea="1" hiddenRows="1" view="pageBreakPreview" topLeftCell="A10">
      <selection activeCell="E1" sqref="E1"/>
      <pageMargins left="0" right="0" top="0" bottom="0" header="0" footer="0"/>
      <pageSetup scale="80" orientation="portrait" r:id="rId3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80" orientation="portrait" r:id="rId38"/>
  <headerFooter alignWithMargins="0">
    <oddFooter>&amp;R&amp;"Book Antiqua,Bold"&amp;8 Page &amp;P of &amp;N</oddFooter>
  </headerFooter>
  <drawing r:id="rId39"/>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4D08A-2A8B-4E1F-B690-6E1DFEA24129}">
  <sheetPr codeName="Sheet23">
    <tabColor indexed="13"/>
    <pageSetUpPr fitToPage="1"/>
  </sheetPr>
  <dimension ref="A1:AZ118"/>
  <sheetViews>
    <sheetView showGridLines="0" view="pageBreakPreview" topLeftCell="B41" zoomScale="110" zoomScaleSheetLayoutView="110" workbookViewId="0">
      <selection activeCell="F79" sqref="F79"/>
    </sheetView>
  </sheetViews>
  <sheetFormatPr defaultRowHeight="16.5"/>
  <cols>
    <col min="1" max="1" width="13.85546875" style="29" customWidth="1"/>
    <col min="2" max="2" width="11.28515625" style="29" customWidth="1"/>
    <col min="3" max="3" width="39" style="29" customWidth="1"/>
    <col min="4" max="4" width="18.7109375" style="29" customWidth="1"/>
    <col min="5" max="5" width="27.28515625" style="29" customWidth="1"/>
    <col min="6" max="6" width="25" style="29" customWidth="1"/>
    <col min="7" max="7" width="12.5703125" style="29" customWidth="1"/>
    <col min="8" max="8" width="11.28515625" style="29" customWidth="1"/>
    <col min="9" max="9" width="9.42578125" style="53" customWidth="1"/>
    <col min="10" max="10" width="11.42578125" style="53" customWidth="1"/>
    <col min="11" max="11" width="9.140625" style="53" hidden="1" customWidth="1"/>
    <col min="12" max="13" width="9.140625" style="53" customWidth="1"/>
    <col min="14" max="25" width="9.140625" style="53"/>
    <col min="26" max="26" width="10" style="53" bestFit="1" customWidth="1"/>
    <col min="27" max="27" width="0" style="53" hidden="1" customWidth="1"/>
    <col min="28" max="28" width="0" style="56" hidden="1" customWidth="1"/>
    <col min="29" max="29" width="22.42578125" style="57" hidden="1" customWidth="1"/>
    <col min="30" max="31" width="0" style="178" hidden="1" customWidth="1"/>
    <col min="32" max="32" width="0" style="157" hidden="1" customWidth="1"/>
    <col min="33" max="33" width="10" style="157" hidden="1" customWidth="1"/>
    <col min="34" max="34" width="14.85546875" style="157" hidden="1" customWidth="1"/>
    <col min="35" max="35" width="0" style="157" hidden="1" customWidth="1"/>
    <col min="36" max="42" width="9.140625" style="157"/>
    <col min="43" max="16384" width="9.140625" style="25"/>
  </cols>
  <sheetData>
    <row r="1" spans="1:52" ht="36" customHeight="1">
      <c r="A1" s="811" t="str">
        <f>'Attach 3(JV)'!A1</f>
        <v>Specification No.&amp;  RFX  No  :CC/NT/W-MISC/DOM/A15/25/11820   &amp;  5002004750</v>
      </c>
      <c r="B1" s="811"/>
      <c r="C1" s="811"/>
      <c r="D1" s="811"/>
      <c r="E1" s="811"/>
      <c r="F1" s="269" t="s">
        <v>704</v>
      </c>
      <c r="G1" s="52"/>
      <c r="H1" s="52"/>
      <c r="I1" s="78"/>
      <c r="J1" s="78"/>
      <c r="K1" s="78"/>
      <c r="L1" s="78"/>
      <c r="M1" s="78"/>
      <c r="N1" s="78"/>
      <c r="O1" s="78"/>
      <c r="P1" s="78"/>
      <c r="Q1" s="78"/>
      <c r="R1" s="78"/>
      <c r="S1" s="78"/>
      <c r="T1" s="78"/>
      <c r="U1" s="78"/>
      <c r="V1" s="78"/>
      <c r="W1" s="78"/>
      <c r="X1" s="78"/>
      <c r="Y1" s="78"/>
      <c r="Z1" s="78"/>
      <c r="AA1" s="78"/>
      <c r="AD1" s="703"/>
      <c r="AE1" s="704">
        <v>1</v>
      </c>
      <c r="AF1" s="77" t="s">
        <v>705</v>
      </c>
      <c r="AG1" s="705">
        <v>1</v>
      </c>
      <c r="AH1" s="705" t="s">
        <v>706</v>
      </c>
      <c r="AI1" s="706"/>
      <c r="AJ1" s="706"/>
      <c r="AK1" s="705">
        <v>1</v>
      </c>
      <c r="AL1" s="706" t="s">
        <v>707</v>
      </c>
      <c r="AM1" s="77"/>
      <c r="AN1" s="77"/>
      <c r="AO1" s="77"/>
      <c r="AP1" s="77"/>
      <c r="AQ1" s="115"/>
      <c r="AR1" s="115"/>
      <c r="AS1" s="115"/>
      <c r="AT1" s="115"/>
      <c r="AU1" s="115"/>
      <c r="AV1" s="115"/>
      <c r="AW1" s="115"/>
      <c r="AX1" s="115"/>
      <c r="AY1" s="115"/>
      <c r="AZ1" s="115"/>
    </row>
    <row r="2" spans="1:52">
      <c r="I2" s="78"/>
      <c r="J2" s="78"/>
      <c r="K2" s="78"/>
      <c r="L2" s="78"/>
      <c r="M2" s="78"/>
      <c r="N2" s="78"/>
      <c r="O2" s="78"/>
      <c r="P2" s="78"/>
      <c r="Q2" s="78"/>
      <c r="R2" s="78"/>
      <c r="S2" s="78"/>
      <c r="T2" s="78"/>
      <c r="U2" s="78"/>
      <c r="V2" s="78"/>
      <c r="W2" s="78"/>
      <c r="X2" s="78"/>
      <c r="Y2" s="78"/>
      <c r="Z2" s="78"/>
      <c r="AA2" s="78"/>
      <c r="AD2" s="703"/>
      <c r="AE2" s="704">
        <v>2</v>
      </c>
      <c r="AF2" s="77" t="s">
        <v>708</v>
      </c>
      <c r="AG2" s="705">
        <v>2</v>
      </c>
      <c r="AH2" s="705" t="s">
        <v>709</v>
      </c>
      <c r="AI2" s="706"/>
      <c r="AJ2" s="706"/>
      <c r="AK2" s="705">
        <v>2</v>
      </c>
      <c r="AL2" s="706" t="s">
        <v>710</v>
      </c>
      <c r="AM2" s="77"/>
      <c r="AN2" s="77"/>
      <c r="AO2" s="77"/>
      <c r="AP2" s="77"/>
      <c r="AQ2" s="115"/>
      <c r="AR2" s="115"/>
      <c r="AS2" s="115"/>
      <c r="AT2" s="115"/>
      <c r="AU2" s="115"/>
      <c r="AV2" s="115"/>
      <c r="AW2" s="115"/>
      <c r="AX2" s="115"/>
      <c r="AY2" s="115"/>
      <c r="AZ2" s="115"/>
    </row>
    <row r="3" spans="1:52" ht="20.100000000000001" customHeight="1">
      <c r="A3" s="755" t="s">
        <v>711</v>
      </c>
      <c r="B3" s="755"/>
      <c r="C3" s="755"/>
      <c r="D3" s="755"/>
      <c r="E3" s="755"/>
      <c r="F3" s="755"/>
      <c r="G3" s="28"/>
      <c r="H3" s="28"/>
      <c r="I3" s="49"/>
      <c r="J3" s="78"/>
      <c r="K3" s="78"/>
      <c r="L3" s="78"/>
      <c r="M3" s="78"/>
      <c r="N3" s="78"/>
      <c r="O3" s="78"/>
      <c r="P3" s="78"/>
      <c r="Q3" s="78"/>
      <c r="R3" s="78"/>
      <c r="S3" s="78"/>
      <c r="T3" s="78"/>
      <c r="U3" s="78"/>
      <c r="V3" s="78"/>
      <c r="W3" s="78"/>
      <c r="X3" s="78"/>
      <c r="Y3" s="78"/>
      <c r="Z3" s="78"/>
      <c r="AA3" s="78"/>
      <c r="AB3" s="179"/>
      <c r="AC3" s="180"/>
      <c r="AD3" s="703"/>
      <c r="AE3" s="704">
        <v>3</v>
      </c>
      <c r="AF3" s="77" t="s">
        <v>712</v>
      </c>
      <c r="AG3" s="705">
        <v>3</v>
      </c>
      <c r="AH3" s="705" t="s">
        <v>713</v>
      </c>
      <c r="AI3" s="706"/>
      <c r="AJ3" s="706"/>
      <c r="AK3" s="705">
        <v>3</v>
      </c>
      <c r="AL3" s="706" t="s">
        <v>714</v>
      </c>
      <c r="AM3" s="77"/>
      <c r="AN3" s="77"/>
      <c r="AO3" s="77"/>
      <c r="AP3" s="77"/>
      <c r="AQ3" s="115"/>
      <c r="AR3" s="115"/>
      <c r="AS3" s="115"/>
      <c r="AT3" s="115"/>
      <c r="AU3" s="115"/>
      <c r="AV3" s="115"/>
      <c r="AW3" s="115"/>
      <c r="AX3" s="115"/>
      <c r="AY3" s="115"/>
      <c r="AZ3" s="115"/>
    </row>
    <row r="4" spans="1:52" ht="12" customHeight="1">
      <c r="A4" s="28"/>
      <c r="B4" s="28"/>
      <c r="C4" s="28"/>
      <c r="D4" s="28"/>
      <c r="E4" s="28"/>
      <c r="F4" s="28"/>
      <c r="G4" s="28"/>
      <c r="H4" s="28"/>
      <c r="I4" s="49"/>
      <c r="J4" s="78"/>
      <c r="K4" s="78"/>
      <c r="L4" s="78"/>
      <c r="M4" s="78"/>
      <c r="N4" s="78"/>
      <c r="O4" s="78"/>
      <c r="P4" s="78"/>
      <c r="Q4" s="78"/>
      <c r="R4" s="78"/>
      <c r="S4" s="78"/>
      <c r="T4" s="78"/>
      <c r="U4" s="78"/>
      <c r="V4" s="78"/>
      <c r="W4" s="78"/>
      <c r="X4" s="78"/>
      <c r="Y4" s="78"/>
      <c r="Z4" s="78"/>
      <c r="AA4" s="78"/>
      <c r="AB4" s="179"/>
      <c r="AC4" s="180"/>
      <c r="AD4" s="703"/>
      <c r="AE4" s="704">
        <v>4</v>
      </c>
      <c r="AF4" s="77" t="s">
        <v>715</v>
      </c>
      <c r="AG4" s="705">
        <v>4</v>
      </c>
      <c r="AH4" s="705" t="s">
        <v>716</v>
      </c>
      <c r="AI4" s="706"/>
      <c r="AJ4" s="706"/>
      <c r="AK4" s="705">
        <v>4</v>
      </c>
      <c r="AL4" s="706" t="s">
        <v>717</v>
      </c>
      <c r="AM4" s="77"/>
      <c r="AN4" s="77"/>
      <c r="AO4" s="77"/>
      <c r="AP4" s="77"/>
      <c r="AQ4" s="115"/>
      <c r="AR4" s="115"/>
      <c r="AS4" s="115"/>
      <c r="AT4" s="115"/>
      <c r="AU4" s="115"/>
      <c r="AV4" s="115"/>
      <c r="AW4" s="115"/>
      <c r="AX4" s="115"/>
      <c r="AY4" s="115"/>
      <c r="AZ4" s="115"/>
    </row>
    <row r="5" spans="1:52" ht="20.100000000000001" customHeight="1">
      <c r="A5" s="38" t="s">
        <v>718</v>
      </c>
      <c r="B5" s="38"/>
      <c r="C5" s="1225"/>
      <c r="D5" s="1225"/>
      <c r="E5" s="1225"/>
      <c r="F5" s="1225"/>
      <c r="G5" s="38"/>
      <c r="H5" s="38"/>
      <c r="I5" s="78"/>
      <c r="J5" s="78"/>
      <c r="K5" s="78"/>
      <c r="L5" s="78"/>
      <c r="M5" s="78"/>
      <c r="N5" s="78"/>
      <c r="O5" s="78"/>
      <c r="P5" s="78"/>
      <c r="Q5" s="78"/>
      <c r="R5" s="78"/>
      <c r="S5" s="78"/>
      <c r="T5" s="78"/>
      <c r="U5" s="78"/>
      <c r="V5" s="78"/>
      <c r="W5" s="78"/>
      <c r="X5" s="78"/>
      <c r="Y5" s="78"/>
      <c r="Z5" s="78"/>
      <c r="AA5" s="78"/>
      <c r="AB5" s="179"/>
      <c r="AC5" s="180"/>
      <c r="AD5" s="703"/>
      <c r="AE5" s="704">
        <v>5</v>
      </c>
      <c r="AF5" s="77" t="s">
        <v>719</v>
      </c>
      <c r="AG5" s="705">
        <v>5</v>
      </c>
      <c r="AH5" s="705" t="s">
        <v>716</v>
      </c>
      <c r="AI5" s="706"/>
      <c r="AJ5" s="706"/>
      <c r="AK5" s="705">
        <v>5</v>
      </c>
      <c r="AL5" s="706" t="s">
        <v>720</v>
      </c>
      <c r="AM5" s="77"/>
      <c r="AN5" s="77"/>
      <c r="AO5" s="77"/>
      <c r="AP5" s="77"/>
      <c r="AQ5" s="115"/>
      <c r="AR5" s="115"/>
      <c r="AS5" s="115"/>
      <c r="AT5" s="115"/>
      <c r="AU5" s="115"/>
      <c r="AV5" s="115"/>
      <c r="AW5" s="115"/>
      <c r="AX5" s="115"/>
      <c r="AY5" s="115"/>
      <c r="AZ5" s="115"/>
    </row>
    <row r="6" spans="1:52" ht="20.100000000000001" customHeight="1">
      <c r="A6" s="38" t="s">
        <v>58</v>
      </c>
      <c r="B6" s="1225" t="str">
        <f>'Attach 3(JV)'!B24</f>
        <v>--</v>
      </c>
      <c r="C6" s="1225"/>
      <c r="I6" s="78"/>
      <c r="J6" s="78"/>
      <c r="K6" s="78"/>
      <c r="L6" s="78"/>
      <c r="M6" s="78"/>
      <c r="N6" s="78"/>
      <c r="O6" s="78"/>
      <c r="P6" s="78"/>
      <c r="Q6" s="78"/>
      <c r="R6" s="78"/>
      <c r="S6" s="78"/>
      <c r="T6" s="78"/>
      <c r="U6" s="78"/>
      <c r="V6" s="78"/>
      <c r="W6" s="78"/>
      <c r="X6" s="78"/>
      <c r="Y6" s="78"/>
      <c r="Z6" s="78"/>
      <c r="AA6" s="78"/>
      <c r="AB6" s="179"/>
      <c r="AC6" s="180"/>
      <c r="AD6" s="703"/>
      <c r="AE6" s="704">
        <v>6</v>
      </c>
      <c r="AF6" s="77" t="s">
        <v>721</v>
      </c>
      <c r="AG6" s="705">
        <v>6</v>
      </c>
      <c r="AH6" s="705" t="s">
        <v>716</v>
      </c>
      <c r="AI6" s="707" t="e">
        <f>DAY(B6)</f>
        <v>#VALUE!</v>
      </c>
      <c r="AJ6" s="706"/>
      <c r="AK6" s="705">
        <v>6</v>
      </c>
      <c r="AL6" s="706" t="s">
        <v>722</v>
      </c>
      <c r="AM6" s="77"/>
      <c r="AN6" s="77"/>
      <c r="AO6" s="77"/>
      <c r="AP6" s="77"/>
      <c r="AQ6" s="115"/>
      <c r="AR6" s="115"/>
      <c r="AS6" s="115"/>
      <c r="AT6" s="115"/>
      <c r="AU6" s="115"/>
      <c r="AV6" s="115"/>
      <c r="AW6" s="115"/>
      <c r="AX6" s="115"/>
      <c r="AY6" s="115"/>
      <c r="AZ6" s="115"/>
    </row>
    <row r="7" spans="1:52" ht="20.100000000000001" customHeight="1">
      <c r="A7" s="38"/>
      <c r="B7" s="65"/>
      <c r="C7" s="65"/>
      <c r="I7" s="78"/>
      <c r="J7" s="78"/>
      <c r="K7" s="78"/>
      <c r="L7" s="78"/>
      <c r="M7" s="78"/>
      <c r="N7" s="78"/>
      <c r="O7" s="78"/>
      <c r="P7" s="78"/>
      <c r="Q7" s="78"/>
      <c r="R7" s="78"/>
      <c r="S7" s="78"/>
      <c r="T7" s="78"/>
      <c r="U7" s="78"/>
      <c r="V7" s="78"/>
      <c r="W7" s="78"/>
      <c r="X7" s="78"/>
      <c r="Y7" s="78"/>
      <c r="Z7" s="78"/>
      <c r="AA7" s="78"/>
      <c r="AB7" s="179"/>
      <c r="AC7" s="180"/>
      <c r="AD7" s="703"/>
      <c r="AE7" s="704">
        <v>7</v>
      </c>
      <c r="AF7" s="77" t="s">
        <v>723</v>
      </c>
      <c r="AG7" s="705">
        <v>7</v>
      </c>
      <c r="AH7" s="705" t="s">
        <v>716</v>
      </c>
      <c r="AI7" s="707" t="e">
        <f>MONTH(B6)</f>
        <v>#VALUE!</v>
      </c>
      <c r="AJ7" s="706"/>
      <c r="AK7" s="705">
        <v>7</v>
      </c>
      <c r="AL7" s="706" t="s">
        <v>724</v>
      </c>
      <c r="AM7" s="77"/>
      <c r="AN7" s="77"/>
      <c r="AO7" s="77"/>
      <c r="AP7" s="77"/>
      <c r="AQ7" s="115"/>
      <c r="AR7" s="115"/>
      <c r="AS7" s="115"/>
      <c r="AT7" s="115"/>
      <c r="AU7" s="115"/>
      <c r="AV7" s="115"/>
      <c r="AW7" s="115"/>
      <c r="AX7" s="115"/>
      <c r="AY7" s="115"/>
      <c r="AZ7" s="115"/>
    </row>
    <row r="8" spans="1:52" ht="20.100000000000001" customHeight="1">
      <c r="A8" s="55" t="str">
        <f>'Attach 3(JV)'!E7</f>
        <v>To:</v>
      </c>
      <c r="B8" s="16"/>
      <c r="F8" s="32"/>
      <c r="G8" s="32"/>
      <c r="H8" s="32"/>
      <c r="I8" s="78"/>
      <c r="J8" s="78"/>
      <c r="K8" s="78"/>
      <c r="L8" s="78"/>
      <c r="M8" s="78"/>
      <c r="N8" s="78"/>
      <c r="O8" s="78"/>
      <c r="P8" s="78"/>
      <c r="Q8" s="78"/>
      <c r="R8" s="78"/>
      <c r="S8" s="78"/>
      <c r="T8" s="78"/>
      <c r="U8" s="78"/>
      <c r="V8" s="78"/>
      <c r="W8" s="78"/>
      <c r="X8" s="78"/>
      <c r="Y8" s="78"/>
      <c r="Z8" s="78"/>
      <c r="AA8" s="78"/>
      <c r="AB8" s="179"/>
      <c r="AC8" s="180"/>
      <c r="AD8" s="703"/>
      <c r="AE8" s="704">
        <v>8</v>
      </c>
      <c r="AF8" s="77" t="s">
        <v>725</v>
      </c>
      <c r="AG8" s="705">
        <v>8</v>
      </c>
      <c r="AH8" s="705" t="s">
        <v>716</v>
      </c>
      <c r="AI8" s="707" t="e">
        <f>LOOKUP(AI7,AK1:AK12,AL1:AL12)</f>
        <v>#VALUE!</v>
      </c>
      <c r="AJ8" s="706"/>
      <c r="AK8" s="705">
        <v>8</v>
      </c>
      <c r="AL8" s="706" t="s">
        <v>726</v>
      </c>
      <c r="AM8" s="77"/>
      <c r="AN8" s="77"/>
      <c r="AO8" s="77"/>
      <c r="AP8" s="77"/>
      <c r="AQ8" s="115"/>
      <c r="AR8" s="115"/>
      <c r="AS8" s="115"/>
      <c r="AT8" s="115"/>
      <c r="AU8" s="115"/>
      <c r="AV8" s="115"/>
      <c r="AW8" s="115"/>
      <c r="AX8" s="115"/>
      <c r="AY8" s="115"/>
      <c r="AZ8" s="115"/>
    </row>
    <row r="9" spans="1:52" ht="20.100000000000001" customHeight="1">
      <c r="A9" s="55" t="str">
        <f>'Attach 3(JV)'!E8</f>
        <v>MM dept</v>
      </c>
      <c r="B9" s="17"/>
      <c r="F9" s="32"/>
      <c r="G9" s="32"/>
      <c r="H9" s="32"/>
      <c r="I9" s="78"/>
      <c r="J9" s="78"/>
      <c r="K9" s="78"/>
      <c r="L9" s="78"/>
      <c r="M9" s="78"/>
      <c r="N9" s="78"/>
      <c r="O9" s="78"/>
      <c r="P9" s="78"/>
      <c r="Q9" s="78"/>
      <c r="R9" s="78"/>
      <c r="S9" s="78"/>
      <c r="T9" s="78"/>
      <c r="U9" s="78"/>
      <c r="V9" s="78"/>
      <c r="W9" s="78"/>
      <c r="X9" s="78"/>
      <c r="Y9" s="78"/>
      <c r="Z9" s="78"/>
      <c r="AA9" s="78"/>
      <c r="AB9" s="179"/>
      <c r="AC9" s="180"/>
      <c r="AD9" s="703"/>
      <c r="AE9" s="704">
        <v>9</v>
      </c>
      <c r="AF9" s="77" t="s">
        <v>727</v>
      </c>
      <c r="AG9" s="705">
        <v>9</v>
      </c>
      <c r="AH9" s="705" t="s">
        <v>716</v>
      </c>
      <c r="AI9" s="707" t="e">
        <f>YEAR(B6)</f>
        <v>#VALUE!</v>
      </c>
      <c r="AJ9" s="706"/>
      <c r="AK9" s="705">
        <v>9</v>
      </c>
      <c r="AL9" s="706" t="s">
        <v>728</v>
      </c>
      <c r="AM9" s="77"/>
      <c r="AN9" s="77"/>
      <c r="AO9" s="77"/>
      <c r="AP9" s="77"/>
      <c r="AQ9" s="115"/>
      <c r="AR9" s="115"/>
      <c r="AS9" s="115"/>
      <c r="AT9" s="115"/>
      <c r="AU9" s="115"/>
      <c r="AV9" s="115"/>
      <c r="AW9" s="115"/>
      <c r="AX9" s="115"/>
      <c r="AY9" s="115"/>
      <c r="AZ9" s="115"/>
    </row>
    <row r="10" spans="1:52" ht="20.100000000000001" customHeight="1">
      <c r="A10" s="55" t="str">
        <f>'Attach 3(JV)'!E9</f>
        <v>Power Grid Corporation of India Ltd.,</v>
      </c>
      <c r="B10" s="17"/>
      <c r="F10" s="32"/>
      <c r="G10" s="32"/>
      <c r="H10" s="32"/>
      <c r="I10" s="78"/>
      <c r="J10" s="78"/>
      <c r="K10" s="78"/>
      <c r="L10" s="78"/>
      <c r="M10" s="78"/>
      <c r="N10" s="78"/>
      <c r="O10" s="78"/>
      <c r="P10" s="78"/>
      <c r="Q10" s="78"/>
      <c r="R10" s="78"/>
      <c r="S10" s="78"/>
      <c r="T10" s="78"/>
      <c r="U10" s="78"/>
      <c r="V10" s="78"/>
      <c r="W10" s="78"/>
      <c r="X10" s="78"/>
      <c r="Y10" s="78"/>
      <c r="Z10" s="78"/>
      <c r="AA10" s="78"/>
      <c r="AB10" s="179"/>
      <c r="AC10" s="180"/>
      <c r="AD10" s="703"/>
      <c r="AE10" s="704">
        <v>10</v>
      </c>
      <c r="AF10" s="77" t="s">
        <v>729</v>
      </c>
      <c r="AG10" s="705">
        <v>10</v>
      </c>
      <c r="AH10" s="705" t="s">
        <v>716</v>
      </c>
      <c r="AI10" s="706"/>
      <c r="AJ10" s="706"/>
      <c r="AK10" s="705">
        <v>10</v>
      </c>
      <c r="AL10" s="706" t="s">
        <v>730</v>
      </c>
      <c r="AM10" s="77"/>
      <c r="AN10" s="77"/>
      <c r="AO10" s="77"/>
      <c r="AP10" s="77"/>
      <c r="AQ10" s="115"/>
      <c r="AR10" s="115"/>
      <c r="AS10" s="115"/>
      <c r="AT10" s="115"/>
      <c r="AU10" s="115"/>
      <c r="AV10" s="115"/>
      <c r="AW10" s="115"/>
      <c r="AX10" s="115"/>
      <c r="AY10" s="115"/>
      <c r="AZ10" s="115"/>
    </row>
    <row r="11" spans="1:52" ht="20.100000000000001" customHeight="1">
      <c r="A11" s="55" t="str">
        <f>'Attach 3(JV)'!E10</f>
        <v>"Saudamini", Plot No. 2, Sector 29</v>
      </c>
      <c r="B11" s="17"/>
      <c r="F11" s="32"/>
      <c r="G11" s="32"/>
      <c r="H11" s="32"/>
      <c r="I11" s="78"/>
      <c r="J11" s="78"/>
      <c r="K11" s="78"/>
      <c r="L11" s="78"/>
      <c r="M11" s="78"/>
      <c r="N11" s="78"/>
      <c r="O11" s="78"/>
      <c r="P11" s="78"/>
      <c r="Q11" s="78"/>
      <c r="R11" s="78"/>
      <c r="S11" s="78"/>
      <c r="T11" s="78"/>
      <c r="U11" s="78"/>
      <c r="V11" s="78"/>
      <c r="W11" s="78"/>
      <c r="X11" s="78"/>
      <c r="Y11" s="78"/>
      <c r="Z11" s="78"/>
      <c r="AA11" s="78"/>
      <c r="AB11" s="179"/>
      <c r="AC11" s="180"/>
      <c r="AD11" s="703"/>
      <c r="AE11" s="704">
        <v>11</v>
      </c>
      <c r="AF11" s="77" t="s">
        <v>731</v>
      </c>
      <c r="AG11" s="705">
        <v>11</v>
      </c>
      <c r="AH11" s="705" t="s">
        <v>716</v>
      </c>
      <c r="AI11" s="706"/>
      <c r="AJ11" s="706"/>
      <c r="AK11" s="705">
        <v>11</v>
      </c>
      <c r="AL11" s="706" t="s">
        <v>732</v>
      </c>
      <c r="AM11" s="77"/>
      <c r="AN11" s="77"/>
      <c r="AO11" s="77"/>
      <c r="AP11" s="77"/>
      <c r="AQ11" s="115"/>
      <c r="AR11" s="115"/>
      <c r="AS11" s="115"/>
      <c r="AT11" s="115"/>
      <c r="AU11" s="115"/>
      <c r="AV11" s="115"/>
      <c r="AW11" s="115"/>
      <c r="AX11" s="115"/>
      <c r="AY11" s="115"/>
      <c r="AZ11" s="115"/>
    </row>
    <row r="12" spans="1:52" ht="20.100000000000001" customHeight="1">
      <c r="A12" s="55" t="str">
        <f>'Attach 3(JV)'!E11</f>
        <v>Gurgaon (Haryana) - 122001</v>
      </c>
      <c r="B12" s="17"/>
      <c r="F12" s="32"/>
      <c r="G12" s="32"/>
      <c r="H12" s="32"/>
      <c r="I12" s="78"/>
      <c r="J12" s="78"/>
      <c r="K12" s="78"/>
      <c r="L12" s="78"/>
      <c r="M12" s="78"/>
      <c r="N12" s="78"/>
      <c r="O12" s="78"/>
      <c r="P12" s="78"/>
      <c r="Q12" s="78"/>
      <c r="R12" s="78"/>
      <c r="S12" s="78"/>
      <c r="T12" s="78"/>
      <c r="U12" s="78"/>
      <c r="V12" s="78"/>
      <c r="W12" s="78"/>
      <c r="X12" s="78"/>
      <c r="Y12" s="78"/>
      <c r="Z12" s="78"/>
      <c r="AA12" s="78"/>
      <c r="AB12" s="179"/>
      <c r="AC12" s="180"/>
      <c r="AD12" s="703"/>
      <c r="AE12" s="704">
        <v>12</v>
      </c>
      <c r="AF12" s="77" t="s">
        <v>733</v>
      </c>
      <c r="AG12" s="705">
        <v>12</v>
      </c>
      <c r="AH12" s="705" t="s">
        <v>716</v>
      </c>
      <c r="AI12" s="706"/>
      <c r="AJ12" s="706"/>
      <c r="AK12" s="705">
        <v>12</v>
      </c>
      <c r="AL12" s="706" t="s">
        <v>734</v>
      </c>
      <c r="AM12" s="77"/>
      <c r="AN12" s="77"/>
      <c r="AO12" s="77"/>
      <c r="AP12" s="77"/>
      <c r="AQ12" s="115"/>
      <c r="AR12" s="115"/>
      <c r="AS12" s="115"/>
      <c r="AT12" s="115"/>
      <c r="AU12" s="115"/>
      <c r="AV12" s="115"/>
      <c r="AW12" s="115"/>
      <c r="AX12" s="115"/>
      <c r="AY12" s="115"/>
      <c r="AZ12" s="115"/>
    </row>
    <row r="13" spans="1:52" ht="20.100000000000001" customHeight="1">
      <c r="A13" s="55"/>
      <c r="B13" s="17"/>
      <c r="F13" s="32"/>
      <c r="G13" s="32"/>
      <c r="H13" s="32"/>
      <c r="I13" s="78"/>
      <c r="J13" s="78"/>
      <c r="K13" s="78"/>
      <c r="L13" s="78"/>
      <c r="M13" s="78"/>
      <c r="N13" s="78"/>
      <c r="O13" s="78"/>
      <c r="P13" s="78"/>
      <c r="Q13" s="78"/>
      <c r="R13" s="78"/>
      <c r="S13" s="78"/>
      <c r="T13" s="78"/>
      <c r="U13" s="78"/>
      <c r="V13" s="78"/>
      <c r="W13" s="78"/>
      <c r="X13" s="78"/>
      <c r="Y13" s="78"/>
      <c r="Z13" s="78"/>
      <c r="AA13" s="78"/>
      <c r="AB13" s="179"/>
      <c r="AC13" s="180"/>
      <c r="AD13" s="703"/>
      <c r="AE13" s="704">
        <v>13</v>
      </c>
      <c r="AF13" s="77" t="s">
        <v>735</v>
      </c>
      <c r="AG13" s="705">
        <v>13</v>
      </c>
      <c r="AH13" s="705" t="s">
        <v>716</v>
      </c>
      <c r="AI13" s="706"/>
      <c r="AJ13" s="706"/>
      <c r="AK13" s="706"/>
      <c r="AL13" s="706"/>
      <c r="AM13" s="77"/>
      <c r="AN13" s="77"/>
      <c r="AO13" s="77"/>
      <c r="AP13" s="77"/>
      <c r="AQ13" s="115"/>
      <c r="AR13" s="115"/>
      <c r="AS13" s="115"/>
      <c r="AT13" s="115"/>
      <c r="AU13" s="115"/>
      <c r="AV13" s="115"/>
      <c r="AW13" s="115"/>
      <c r="AX13" s="115"/>
      <c r="AY13" s="115"/>
      <c r="AZ13" s="115"/>
    </row>
    <row r="14" spans="1:52" ht="12" customHeight="1">
      <c r="A14" s="38"/>
      <c r="B14" s="38"/>
      <c r="F14" s="32"/>
      <c r="G14" s="32"/>
      <c r="H14" s="32"/>
      <c r="I14" s="78"/>
      <c r="J14" s="78"/>
      <c r="K14" s="78"/>
      <c r="L14" s="78"/>
      <c r="M14" s="78"/>
      <c r="N14" s="78"/>
      <c r="O14" s="78"/>
      <c r="P14" s="78"/>
      <c r="Q14" s="78"/>
      <c r="R14" s="78"/>
      <c r="S14" s="78"/>
      <c r="T14" s="78"/>
      <c r="U14" s="78"/>
      <c r="V14" s="78"/>
      <c r="W14" s="78"/>
      <c r="X14" s="78"/>
      <c r="Y14" s="78"/>
      <c r="Z14" s="78"/>
      <c r="AA14" s="78"/>
      <c r="AB14" s="179"/>
      <c r="AC14" s="180"/>
      <c r="AD14" s="703"/>
      <c r="AE14" s="704">
        <v>14</v>
      </c>
      <c r="AF14" s="77" t="s">
        <v>736</v>
      </c>
      <c r="AG14" s="705">
        <v>14</v>
      </c>
      <c r="AH14" s="705" t="s">
        <v>716</v>
      </c>
      <c r="AI14" s="706"/>
      <c r="AJ14" s="706"/>
      <c r="AK14" s="706"/>
      <c r="AL14" s="706"/>
      <c r="AM14" s="77"/>
      <c r="AN14" s="77"/>
      <c r="AO14" s="77"/>
      <c r="AP14" s="77"/>
      <c r="AQ14" s="115"/>
      <c r="AR14" s="115"/>
      <c r="AS14" s="115"/>
      <c r="AT14" s="115"/>
      <c r="AU14" s="115"/>
      <c r="AV14" s="115"/>
      <c r="AW14" s="115"/>
      <c r="AX14" s="115"/>
      <c r="AY14" s="115"/>
      <c r="AZ14" s="115"/>
    </row>
    <row r="15" spans="1:52" ht="51.75" customHeight="1">
      <c r="A15" s="265" t="s">
        <v>737</v>
      </c>
      <c r="B15" s="1229" t="str">
        <f>Basic!B1</f>
        <v>Supply and installation of 15 passenger Machine Room Less Lift including required civil works at MP Hall of POWERGRID Gurgaon</v>
      </c>
      <c r="C15" s="1229"/>
      <c r="D15" s="1229"/>
      <c r="E15" s="1229"/>
      <c r="F15" s="1229"/>
      <c r="G15" s="32"/>
      <c r="H15" s="32"/>
      <c r="I15" s="78"/>
      <c r="J15" s="78"/>
      <c r="K15" s="78"/>
      <c r="L15" s="78"/>
      <c r="M15" s="78"/>
      <c r="N15" s="78"/>
      <c r="O15" s="78"/>
      <c r="P15" s="78"/>
      <c r="Q15" s="78"/>
      <c r="R15" s="78"/>
      <c r="S15" s="78"/>
      <c r="T15" s="78"/>
      <c r="U15" s="78"/>
      <c r="V15" s="78"/>
      <c r="W15" s="78"/>
      <c r="X15" s="78"/>
      <c r="Y15" s="78"/>
      <c r="Z15" s="78"/>
      <c r="AA15" s="78"/>
      <c r="AB15" s="179"/>
      <c r="AC15" s="180"/>
      <c r="AD15" s="703"/>
      <c r="AE15" s="704">
        <v>15</v>
      </c>
      <c r="AF15" s="77" t="s">
        <v>738</v>
      </c>
      <c r="AG15" s="705">
        <v>15</v>
      </c>
      <c r="AH15" s="705" t="s">
        <v>716</v>
      </c>
      <c r="AI15" s="706"/>
      <c r="AJ15" s="706"/>
      <c r="AK15" s="706"/>
      <c r="AL15" s="706"/>
      <c r="AM15" s="77"/>
      <c r="AN15" s="77"/>
      <c r="AO15" s="77"/>
      <c r="AP15" s="77"/>
      <c r="AQ15" s="115"/>
      <c r="AR15" s="115"/>
      <c r="AS15" s="115"/>
      <c r="AT15" s="115"/>
      <c r="AU15" s="115"/>
      <c r="AV15" s="115"/>
      <c r="AW15" s="115"/>
      <c r="AX15" s="115"/>
      <c r="AY15" s="115"/>
      <c r="AZ15" s="115"/>
    </row>
    <row r="16" spans="1:52" ht="30.75" customHeight="1">
      <c r="A16" s="29" t="s">
        <v>739</v>
      </c>
      <c r="C16" s="32"/>
      <c r="D16" s="32"/>
      <c r="E16" s="32"/>
      <c r="F16" s="32"/>
      <c r="G16" s="1222" t="s">
        <v>740</v>
      </c>
      <c r="H16" s="1222"/>
      <c r="I16" s="78"/>
      <c r="J16" s="78"/>
      <c r="K16" s="78"/>
      <c r="L16" s="78"/>
      <c r="M16" s="78"/>
      <c r="N16" s="78"/>
      <c r="O16" s="78"/>
      <c r="P16" s="78"/>
      <c r="Q16" s="78"/>
      <c r="R16" s="78"/>
      <c r="S16" s="78"/>
      <c r="T16" s="78"/>
      <c r="U16" s="78"/>
      <c r="V16" s="78"/>
      <c r="W16" s="78"/>
      <c r="X16" s="78"/>
      <c r="Y16" s="78"/>
      <c r="Z16" s="78"/>
      <c r="AA16" s="78"/>
      <c r="AB16" s="179"/>
      <c r="AC16" s="180"/>
      <c r="AD16" s="703"/>
      <c r="AE16" s="704">
        <v>16</v>
      </c>
      <c r="AF16" s="77" t="s">
        <v>741</v>
      </c>
      <c r="AG16" s="705">
        <v>16</v>
      </c>
      <c r="AH16" s="705" t="s">
        <v>716</v>
      </c>
      <c r="AI16" s="706"/>
      <c r="AJ16" s="706"/>
      <c r="AK16" s="706"/>
      <c r="AL16" s="706"/>
      <c r="AM16" s="77"/>
      <c r="AN16" s="77"/>
      <c r="AO16" s="77"/>
      <c r="AP16" s="77"/>
      <c r="AQ16" s="115"/>
      <c r="AR16" s="115"/>
      <c r="AS16" s="115"/>
      <c r="AT16" s="115"/>
      <c r="AU16" s="115"/>
      <c r="AV16" s="115"/>
      <c r="AW16" s="115"/>
      <c r="AX16" s="115"/>
      <c r="AY16" s="115"/>
      <c r="AZ16" s="115"/>
    </row>
    <row r="17" spans="1:52" s="24" customFormat="1" ht="150.75" customHeight="1">
      <c r="A17" s="69">
        <v>1</v>
      </c>
      <c r="B17" s="1218"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218"/>
      <c r="D17" s="1218"/>
      <c r="E17" s="1218"/>
      <c r="F17" s="1218"/>
      <c r="G17" s="266"/>
      <c r="H17" s="267" t="s">
        <v>742</v>
      </c>
      <c r="I17" s="155"/>
      <c r="J17" s="78"/>
      <c r="K17" s="78"/>
      <c r="L17" s="78"/>
      <c r="M17" s="78"/>
      <c r="N17" s="78"/>
      <c r="O17" s="78"/>
      <c r="P17" s="78"/>
      <c r="Q17" s="78"/>
      <c r="R17" s="78"/>
      <c r="S17" s="78"/>
      <c r="T17" s="78"/>
      <c r="U17" s="78"/>
      <c r="V17" s="78"/>
      <c r="W17" s="78"/>
      <c r="X17" s="78"/>
      <c r="Y17" s="78"/>
      <c r="Z17" s="58"/>
      <c r="AA17" s="58"/>
      <c r="AB17" s="181" t="s">
        <v>743</v>
      </c>
      <c r="AC17" s="56"/>
      <c r="AD17" s="182"/>
      <c r="AE17" s="704">
        <v>17</v>
      </c>
      <c r="AF17" s="78" t="s">
        <v>744</v>
      </c>
      <c r="AG17" s="705">
        <v>17</v>
      </c>
      <c r="AH17" s="705" t="s">
        <v>716</v>
      </c>
      <c r="AI17" s="706"/>
      <c r="AJ17" s="706"/>
      <c r="AK17" s="706"/>
      <c r="AL17" s="706"/>
      <c r="AM17" s="78"/>
      <c r="AN17" s="78"/>
      <c r="AO17" s="78"/>
      <c r="AP17" s="78"/>
      <c r="AQ17" s="113"/>
      <c r="AR17" s="113"/>
      <c r="AS17" s="113"/>
      <c r="AT17" s="113"/>
      <c r="AU17" s="113"/>
      <c r="AV17" s="113"/>
      <c r="AW17" s="113"/>
      <c r="AX17" s="113"/>
      <c r="AY17" s="113"/>
      <c r="AZ17" s="113"/>
    </row>
    <row r="18" spans="1:52" s="24" customFormat="1" ht="35.25" customHeight="1">
      <c r="A18" s="69">
        <v>1.1000000000000001</v>
      </c>
      <c r="B18" s="1234" t="s">
        <v>745</v>
      </c>
      <c r="C18" s="1234"/>
      <c r="D18" s="1234"/>
      <c r="E18" s="1234"/>
      <c r="F18" s="1234"/>
      <c r="G18" s="381"/>
      <c r="H18" s="382"/>
      <c r="I18" s="155"/>
      <c r="J18" s="78"/>
      <c r="K18" s="78"/>
      <c r="L18" s="78"/>
      <c r="M18" s="78"/>
      <c r="N18" s="78"/>
      <c r="O18" s="78"/>
      <c r="P18" s="78"/>
      <c r="Q18" s="78"/>
      <c r="R18" s="78"/>
      <c r="S18" s="78"/>
      <c r="T18" s="78"/>
      <c r="U18" s="78"/>
      <c r="V18" s="78"/>
      <c r="W18" s="78"/>
      <c r="X18" s="78"/>
      <c r="Y18" s="78"/>
      <c r="Z18" s="58"/>
      <c r="AA18" s="58"/>
      <c r="AB18" s="181"/>
      <c r="AC18" s="56"/>
      <c r="AD18" s="182"/>
      <c r="AE18" s="704"/>
      <c r="AF18" s="78"/>
      <c r="AG18" s="705"/>
      <c r="AH18" s="705"/>
      <c r="AI18" s="706"/>
      <c r="AJ18" s="706"/>
      <c r="AK18" s="706"/>
      <c r="AL18" s="706"/>
      <c r="AM18" s="78"/>
      <c r="AN18" s="78"/>
      <c r="AO18" s="78"/>
      <c r="AP18" s="78"/>
      <c r="AQ18" s="113"/>
      <c r="AR18" s="113"/>
      <c r="AS18" s="113"/>
      <c r="AT18" s="113"/>
      <c r="AU18" s="113"/>
      <c r="AV18" s="113"/>
      <c r="AW18" s="113"/>
      <c r="AX18" s="113"/>
      <c r="AY18" s="113"/>
      <c r="AZ18" s="113"/>
    </row>
    <row r="19" spans="1:52" ht="21" customHeight="1">
      <c r="A19" s="69">
        <v>2</v>
      </c>
      <c r="B19" s="70" t="s">
        <v>746</v>
      </c>
      <c r="C19" s="32"/>
      <c r="D19" s="32"/>
      <c r="E19" s="32"/>
      <c r="F19" s="32"/>
      <c r="G19" s="32"/>
      <c r="H19" s="32"/>
      <c r="I19" s="78"/>
      <c r="J19" s="78"/>
      <c r="K19" s="78"/>
      <c r="L19" s="78"/>
      <c r="M19" s="78"/>
      <c r="N19" s="78"/>
      <c r="O19" s="78"/>
      <c r="P19" s="78"/>
      <c r="Q19" s="78"/>
      <c r="R19" s="78"/>
      <c r="S19" s="78"/>
      <c r="T19" s="78"/>
      <c r="U19" s="78"/>
      <c r="V19" s="78"/>
      <c r="W19" s="78"/>
      <c r="X19" s="78"/>
      <c r="Y19" s="78"/>
      <c r="Z19" s="78"/>
      <c r="AA19" s="78"/>
      <c r="AB19" s="179"/>
      <c r="AC19" s="180" t="s">
        <v>747</v>
      </c>
      <c r="AD19" s="703"/>
      <c r="AE19" s="704">
        <v>18</v>
      </c>
      <c r="AF19" s="77" t="s">
        <v>748</v>
      </c>
      <c r="AG19" s="705">
        <v>18</v>
      </c>
      <c r="AH19" s="705" t="s">
        <v>716</v>
      </c>
      <c r="AI19" s="706"/>
      <c r="AJ19" s="706"/>
      <c r="AK19" s="706"/>
      <c r="AL19" s="706"/>
      <c r="AM19" s="77"/>
      <c r="AN19" s="77"/>
      <c r="AO19" s="77"/>
      <c r="AP19" s="77"/>
      <c r="AQ19" s="115"/>
      <c r="AR19" s="115"/>
      <c r="AS19" s="115"/>
      <c r="AT19" s="115"/>
      <c r="AU19" s="115"/>
      <c r="AV19" s="115"/>
      <c r="AW19" s="115"/>
      <c r="AX19" s="115"/>
      <c r="AY19" s="115"/>
      <c r="AZ19" s="115"/>
    </row>
    <row r="20" spans="1:52" s="24" customFormat="1" ht="25.5" customHeight="1">
      <c r="A20" s="29"/>
      <c r="B20" s="974" t="s">
        <v>749</v>
      </c>
      <c r="C20" s="974"/>
      <c r="D20" s="974"/>
      <c r="E20" s="974"/>
      <c r="F20" s="974"/>
      <c r="G20" s="1023"/>
      <c r="H20" s="1224"/>
      <c r="I20" s="1224"/>
      <c r="J20" s="1024"/>
      <c r="K20" s="78"/>
      <c r="L20" s="78"/>
      <c r="M20" s="78"/>
      <c r="N20" s="78"/>
      <c r="O20" s="78"/>
      <c r="P20" s="78"/>
      <c r="Q20" s="78"/>
      <c r="R20" s="78"/>
      <c r="S20" s="78"/>
      <c r="T20" s="78"/>
      <c r="U20" s="78"/>
      <c r="V20" s="78"/>
      <c r="W20" s="78"/>
      <c r="X20" s="78"/>
      <c r="Y20" s="78"/>
      <c r="Z20" s="78"/>
      <c r="AA20" s="78"/>
      <c r="AB20" s="179"/>
      <c r="AC20" s="180" t="s">
        <v>750</v>
      </c>
      <c r="AD20" s="704"/>
      <c r="AE20" s="704">
        <v>19</v>
      </c>
      <c r="AF20" s="78" t="s">
        <v>751</v>
      </c>
      <c r="AG20" s="705">
        <v>19</v>
      </c>
      <c r="AH20" s="705" t="s">
        <v>716</v>
      </c>
      <c r="AI20" s="708"/>
      <c r="AJ20" s="708"/>
      <c r="AK20" s="708"/>
      <c r="AL20" s="708"/>
      <c r="AM20" s="78"/>
      <c r="AN20" s="78"/>
      <c r="AO20" s="78"/>
      <c r="AP20" s="78"/>
      <c r="AQ20" s="113"/>
      <c r="AR20" s="113"/>
      <c r="AS20" s="113"/>
      <c r="AT20" s="113"/>
      <c r="AU20" s="113"/>
      <c r="AV20" s="113"/>
      <c r="AW20" s="113"/>
      <c r="AX20" s="113"/>
      <c r="AY20" s="113"/>
      <c r="AZ20" s="113"/>
    </row>
    <row r="21" spans="1:52" s="24" customFormat="1" ht="99" customHeight="1">
      <c r="A21" s="29"/>
      <c r="B21" s="846" t="str">
        <f>"(a) Attachment 1(" &amp; Basic!$B$2 &amp; ") :"</f>
        <v>(a) Attachment 1(Supply and installation of 15 passenger Machine Room Less Lift) :</v>
      </c>
      <c r="C21" s="846"/>
      <c r="D21" s="1230" t="s">
        <v>752</v>
      </c>
      <c r="E21" s="1230"/>
      <c r="F21" s="1230"/>
      <c r="K21" s="704"/>
      <c r="L21" s="704"/>
      <c r="M21" s="709"/>
      <c r="N21" s="704"/>
      <c r="O21" s="704"/>
      <c r="P21" s="704"/>
      <c r="Q21" s="704"/>
      <c r="R21" s="704"/>
      <c r="S21" s="704"/>
      <c r="T21" s="704"/>
      <c r="U21" s="704"/>
      <c r="V21" s="704"/>
      <c r="W21" s="704"/>
      <c r="X21" s="704"/>
      <c r="Y21" s="704"/>
      <c r="Z21" s="78"/>
      <c r="AA21" s="78"/>
      <c r="AB21" s="179"/>
      <c r="AC21" s="180" t="s">
        <v>753</v>
      </c>
      <c r="AD21" s="704" t="str">
        <f>IF(ISERROR(LOOKUP(J21,AE1:AE21,AF1:AF21)), "Zero", LOOKUP(J21,AE1:AE21,AF1:AF21))</f>
        <v>Zero</v>
      </c>
      <c r="AE21" s="704">
        <v>20</v>
      </c>
      <c r="AF21" s="78" t="s">
        <v>754</v>
      </c>
      <c r="AG21" s="705">
        <v>20</v>
      </c>
      <c r="AH21" s="705" t="s">
        <v>716</v>
      </c>
      <c r="AI21" s="706"/>
      <c r="AJ21" s="706"/>
      <c r="AK21" s="706"/>
      <c r="AL21" s="706"/>
      <c r="AM21" s="78"/>
      <c r="AN21" s="78"/>
      <c r="AO21" s="78"/>
      <c r="AP21" s="78"/>
      <c r="AQ21" s="113"/>
      <c r="AR21" s="113"/>
      <c r="AS21" s="113"/>
      <c r="AT21" s="113"/>
      <c r="AU21" s="113"/>
      <c r="AV21" s="113"/>
      <c r="AW21" s="113"/>
      <c r="AX21" s="113"/>
      <c r="AY21" s="113"/>
      <c r="AZ21" s="113"/>
    </row>
    <row r="22" spans="1:52" s="24" customFormat="1" ht="99" hidden="1" customHeight="1">
      <c r="A22" s="29"/>
      <c r="B22" s="494"/>
      <c r="C22" s="494"/>
      <c r="D22" s="1232"/>
      <c r="E22" s="1232"/>
      <c r="F22" s="1233"/>
      <c r="G22" s="494"/>
      <c r="H22" s="494"/>
      <c r="I22" s="494"/>
      <c r="J22" s="494"/>
      <c r="K22" s="704"/>
      <c r="L22" s="704"/>
      <c r="M22" s="709"/>
      <c r="N22" s="704"/>
      <c r="O22" s="704"/>
      <c r="P22" s="704"/>
      <c r="Q22" s="704"/>
      <c r="R22" s="704"/>
      <c r="S22" s="704"/>
      <c r="T22" s="704"/>
      <c r="U22" s="704"/>
      <c r="V22" s="704"/>
      <c r="W22" s="704"/>
      <c r="X22" s="704"/>
      <c r="Y22" s="704"/>
      <c r="Z22" s="78"/>
      <c r="AA22" s="78"/>
      <c r="AB22" s="179"/>
      <c r="AC22" s="180"/>
      <c r="AD22" s="704"/>
      <c r="AE22" s="704"/>
      <c r="AF22" s="78"/>
      <c r="AG22" s="705"/>
      <c r="AH22" s="705"/>
      <c r="AI22" s="706"/>
      <c r="AJ22" s="706"/>
      <c r="AK22" s="706"/>
      <c r="AL22" s="706"/>
      <c r="AM22" s="78"/>
      <c r="AN22" s="78"/>
      <c r="AO22" s="78"/>
      <c r="AP22" s="78"/>
      <c r="AQ22" s="113"/>
      <c r="AR22" s="113"/>
      <c r="AS22" s="113"/>
      <c r="AT22" s="113"/>
      <c r="AU22" s="113"/>
      <c r="AV22" s="113"/>
      <c r="AW22" s="113"/>
      <c r="AX22" s="113"/>
      <c r="AY22" s="113"/>
      <c r="AZ22" s="113"/>
    </row>
    <row r="23" spans="1:52" s="24" customFormat="1" ht="61.5" hidden="1" customHeight="1">
      <c r="A23" s="29"/>
      <c r="B23" s="494"/>
      <c r="C23" s="494"/>
      <c r="D23" s="1226" t="s">
        <v>755</v>
      </c>
      <c r="E23" s="1226"/>
      <c r="F23" s="1226"/>
      <c r="G23" s="1223" t="str">
        <f>IF(J21 &lt; 250, "Please note that if bid validity is less than 250 days, your bid may be rejected", "")</f>
        <v>Please note that if bid validity is less than 250 days, your bid may be rejected</v>
      </c>
      <c r="H23" s="1223"/>
      <c r="I23" s="1223"/>
      <c r="J23" s="1223"/>
      <c r="K23" s="704"/>
      <c r="L23" s="704"/>
      <c r="M23" s="709"/>
      <c r="N23" s="704"/>
      <c r="O23" s="704"/>
      <c r="P23" s="704"/>
      <c r="Q23" s="704"/>
      <c r="R23" s="704"/>
      <c r="S23" s="704"/>
      <c r="T23" s="704"/>
      <c r="U23" s="704"/>
      <c r="V23" s="704"/>
      <c r="W23" s="704"/>
      <c r="X23" s="704"/>
      <c r="Y23" s="704"/>
      <c r="Z23" s="78"/>
      <c r="AA23" s="78"/>
      <c r="AB23" s="179"/>
      <c r="AC23" s="180"/>
      <c r="AD23" s="704"/>
      <c r="AE23" s="704"/>
      <c r="AF23" s="78"/>
      <c r="AG23" s="705"/>
      <c r="AH23" s="705"/>
      <c r="AI23" s="706"/>
      <c r="AJ23" s="706"/>
      <c r="AK23" s="706"/>
      <c r="AL23" s="706"/>
      <c r="AM23" s="78"/>
      <c r="AN23" s="78"/>
      <c r="AO23" s="78"/>
      <c r="AP23" s="78"/>
      <c r="AQ23" s="113"/>
      <c r="AR23" s="113"/>
      <c r="AS23" s="113"/>
      <c r="AT23" s="113"/>
      <c r="AU23" s="113"/>
      <c r="AV23" s="113"/>
      <c r="AW23" s="113"/>
      <c r="AX23" s="113"/>
      <c r="AY23" s="113"/>
      <c r="AZ23" s="113"/>
    </row>
    <row r="24" spans="1:52" s="24" customFormat="1" ht="74.25" customHeight="1">
      <c r="A24" s="29"/>
      <c r="B24" s="843" t="str">
        <f>"(b) Attachment 2(" &amp; Basic!$B$2 &amp; ") :"</f>
        <v>(b) Attachment 2(Supply and installation of 15 passenger Machine Room Less Lift) :</v>
      </c>
      <c r="C24" s="843"/>
      <c r="D24" s="1219" t="s">
        <v>756</v>
      </c>
      <c r="E24" s="1219"/>
      <c r="F24" s="1219"/>
      <c r="K24" s="78"/>
      <c r="L24" s="78"/>
      <c r="M24" s="78"/>
      <c r="N24" s="78"/>
      <c r="O24" s="78"/>
      <c r="P24" s="78"/>
      <c r="Q24" s="78"/>
      <c r="R24" s="78"/>
      <c r="S24" s="78"/>
      <c r="T24" s="78"/>
      <c r="U24" s="78"/>
      <c r="V24" s="78"/>
      <c r="W24" s="78"/>
      <c r="X24" s="78"/>
      <c r="Y24" s="78"/>
      <c r="Z24" s="78"/>
      <c r="AA24" s="78"/>
      <c r="AB24" s="179"/>
      <c r="AC24" s="180" t="s">
        <v>757</v>
      </c>
      <c r="AD24" s="704" t="str">
        <f>IF(J21 &gt; 9, "("&amp;J21&amp;")", "(0"&amp;J21&amp;")")</f>
        <v>(0)</v>
      </c>
      <c r="AE24" s="704"/>
      <c r="AF24" s="78"/>
      <c r="AG24" s="705">
        <v>21</v>
      </c>
      <c r="AH24" s="705" t="s">
        <v>706</v>
      </c>
      <c r="AI24" s="706"/>
      <c r="AJ24" s="706"/>
      <c r="AK24" s="706"/>
      <c r="AL24" s="706"/>
      <c r="AM24" s="78"/>
      <c r="AN24" s="78"/>
      <c r="AO24" s="78"/>
      <c r="AP24" s="78"/>
      <c r="AQ24" s="113"/>
      <c r="AR24" s="113"/>
      <c r="AS24" s="113"/>
      <c r="AT24" s="113"/>
      <c r="AU24" s="113"/>
      <c r="AV24" s="113"/>
      <c r="AW24" s="113"/>
      <c r="AX24" s="113"/>
      <c r="AY24" s="113"/>
      <c r="AZ24" s="113"/>
    </row>
    <row r="25" spans="1:52" s="24" customFormat="1" ht="60" customHeight="1">
      <c r="A25" s="29"/>
      <c r="B25" s="494"/>
      <c r="C25" s="494"/>
      <c r="D25" s="1227" t="s">
        <v>758</v>
      </c>
      <c r="E25" s="1227"/>
      <c r="F25" s="1227"/>
      <c r="K25" s="78"/>
      <c r="L25" s="78"/>
      <c r="M25" s="78"/>
      <c r="N25" s="78"/>
      <c r="O25" s="78"/>
      <c r="P25" s="78"/>
      <c r="Q25" s="78"/>
      <c r="R25" s="78"/>
      <c r="S25" s="78"/>
      <c r="T25" s="78"/>
      <c r="U25" s="78"/>
      <c r="V25" s="78"/>
      <c r="W25" s="78"/>
      <c r="X25" s="78"/>
      <c r="Y25" s="78"/>
      <c r="Z25" s="78"/>
      <c r="AA25" s="78"/>
      <c r="AB25" s="179"/>
      <c r="AC25" s="180"/>
      <c r="AD25" s="704"/>
      <c r="AE25" s="704"/>
      <c r="AF25" s="78"/>
      <c r="AG25" s="705"/>
      <c r="AH25" s="705"/>
      <c r="AI25" s="706"/>
      <c r="AJ25" s="706"/>
      <c r="AK25" s="706"/>
      <c r="AL25" s="706"/>
      <c r="AM25" s="78"/>
      <c r="AN25" s="78"/>
      <c r="AO25" s="78"/>
      <c r="AP25" s="78"/>
      <c r="AQ25" s="113"/>
      <c r="AR25" s="113"/>
      <c r="AS25" s="113"/>
      <c r="AT25" s="113"/>
      <c r="AU25" s="113"/>
      <c r="AV25" s="113"/>
      <c r="AW25" s="113"/>
      <c r="AX25" s="113"/>
      <c r="AY25" s="113"/>
      <c r="AZ25" s="113"/>
    </row>
    <row r="26" spans="1:52" s="24" customFormat="1" ht="24" customHeight="1">
      <c r="A26" s="29"/>
      <c r="B26" s="494"/>
      <c r="C26" s="494"/>
      <c r="D26" s="1228" t="s">
        <v>759</v>
      </c>
      <c r="E26" s="1228"/>
      <c r="F26" s="1228"/>
      <c r="K26" s="78"/>
      <c r="L26" s="78"/>
      <c r="M26" s="78"/>
      <c r="N26" s="78"/>
      <c r="O26" s="78"/>
      <c r="P26" s="78"/>
      <c r="Q26" s="78"/>
      <c r="R26" s="78"/>
      <c r="S26" s="78"/>
      <c r="T26" s="78"/>
      <c r="U26" s="78"/>
      <c r="V26" s="78"/>
      <c r="W26" s="78"/>
      <c r="X26" s="78"/>
      <c r="Y26" s="78"/>
      <c r="Z26" s="78"/>
      <c r="AA26" s="78"/>
      <c r="AB26" s="179"/>
      <c r="AC26" s="180"/>
      <c r="AD26" s="704"/>
      <c r="AE26" s="704"/>
      <c r="AF26" s="78"/>
      <c r="AG26" s="705"/>
      <c r="AH26" s="705"/>
      <c r="AI26" s="706"/>
      <c r="AJ26" s="706"/>
      <c r="AK26" s="706"/>
      <c r="AL26" s="706"/>
      <c r="AM26" s="78"/>
      <c r="AN26" s="78"/>
      <c r="AO26" s="78"/>
      <c r="AP26" s="78"/>
      <c r="AQ26" s="113"/>
      <c r="AR26" s="113"/>
      <c r="AS26" s="113"/>
      <c r="AT26" s="113"/>
      <c r="AU26" s="113"/>
      <c r="AV26" s="113"/>
      <c r="AW26" s="113"/>
      <c r="AX26" s="113"/>
      <c r="AY26" s="113"/>
      <c r="AZ26" s="113"/>
    </row>
    <row r="27" spans="1:52" s="24" customFormat="1" ht="80.25" customHeight="1">
      <c r="A27" s="29"/>
      <c r="B27" s="843" t="str">
        <f>"(c) Attachment 3(" &amp; Basic!$B$2 &amp; ") :"</f>
        <v>(c) Attachment 3(Supply and installation of 15 passenger Machine Room Less Lift) :</v>
      </c>
      <c r="C27" s="843"/>
      <c r="D27" s="1219" t="s">
        <v>760</v>
      </c>
      <c r="E27" s="1219"/>
      <c r="F27" s="1219"/>
      <c r="G27" s="71"/>
      <c r="H27" s="71"/>
      <c r="I27" s="78"/>
      <c r="J27" s="78"/>
      <c r="K27" s="78"/>
      <c r="L27" s="78"/>
      <c r="M27" s="78"/>
      <c r="N27" s="78"/>
      <c r="O27" s="78"/>
      <c r="P27" s="78"/>
      <c r="Q27" s="78"/>
      <c r="R27" s="78"/>
      <c r="S27" s="78"/>
      <c r="T27" s="78"/>
      <c r="U27" s="78"/>
      <c r="V27" s="78"/>
      <c r="W27" s="78"/>
      <c r="X27" s="78"/>
      <c r="Y27" s="78"/>
      <c r="Z27" s="78"/>
      <c r="AA27" s="34"/>
      <c r="AB27" s="179"/>
      <c r="AC27" s="180"/>
      <c r="AD27" s="704"/>
      <c r="AE27" s="704"/>
      <c r="AF27" s="78"/>
      <c r="AG27" s="705">
        <v>22</v>
      </c>
      <c r="AH27" s="705" t="s">
        <v>716</v>
      </c>
      <c r="AI27" s="706"/>
      <c r="AJ27" s="706"/>
      <c r="AK27" s="706"/>
      <c r="AL27" s="706"/>
      <c r="AM27" s="78"/>
      <c r="AN27" s="78"/>
      <c r="AO27" s="78"/>
      <c r="AP27" s="78"/>
      <c r="AQ27" s="113"/>
      <c r="AR27" s="113"/>
      <c r="AS27" s="113"/>
      <c r="AT27" s="113"/>
      <c r="AU27" s="113"/>
      <c r="AV27" s="113"/>
      <c r="AW27" s="113"/>
      <c r="AX27" s="113"/>
      <c r="AY27" s="113"/>
      <c r="AZ27" s="113"/>
    </row>
    <row r="28" spans="1:52" s="24" customFormat="1" ht="49.5" hidden="1" customHeight="1">
      <c r="A28" s="29"/>
      <c r="B28" s="270"/>
      <c r="C28" s="270"/>
      <c r="D28" s="1231" t="s">
        <v>761</v>
      </c>
      <c r="E28" s="1231"/>
      <c r="F28" s="1231"/>
      <c r="G28" s="148"/>
      <c r="H28" s="214" t="e">
        <f>#REF!</f>
        <v>#REF!</v>
      </c>
      <c r="I28" s="78"/>
      <c r="J28" s="710"/>
      <c r="K28" s="710"/>
      <c r="L28" s="710"/>
      <c r="M28" s="710"/>
      <c r="N28" s="710"/>
      <c r="O28" s="710"/>
      <c r="P28" s="710"/>
      <c r="Q28" s="710"/>
      <c r="R28" s="710"/>
      <c r="S28" s="710"/>
      <c r="T28" s="710"/>
      <c r="U28" s="710"/>
      <c r="V28" s="710"/>
      <c r="W28" s="710"/>
      <c r="X28" s="710"/>
      <c r="Y28" s="710"/>
      <c r="Z28" s="78"/>
      <c r="AA28" s="78"/>
      <c r="AB28" s="179"/>
      <c r="AC28" s="180" t="s">
        <v>762</v>
      </c>
      <c r="AD28" s="704"/>
      <c r="AE28" s="704"/>
      <c r="AF28" s="78"/>
      <c r="AG28" s="705">
        <v>23</v>
      </c>
      <c r="AH28" s="705" t="s">
        <v>716</v>
      </c>
      <c r="AI28" s="706"/>
      <c r="AJ28" s="706"/>
      <c r="AK28" s="706"/>
      <c r="AL28" s="706"/>
      <c r="AM28" s="78"/>
      <c r="AN28" s="78"/>
      <c r="AO28" s="78"/>
      <c r="AP28" s="78"/>
      <c r="AQ28" s="113"/>
      <c r="AR28" s="113"/>
      <c r="AS28" s="113"/>
      <c r="AT28" s="113"/>
      <c r="AU28" s="113"/>
      <c r="AV28" s="113"/>
      <c r="AW28" s="113"/>
      <c r="AX28" s="113"/>
      <c r="AY28" s="113"/>
      <c r="AZ28" s="113"/>
    </row>
    <row r="29" spans="1:52" s="24" customFormat="1" ht="48" hidden="1" customHeight="1">
      <c r="A29" s="29"/>
      <c r="B29" s="270"/>
      <c r="C29" s="270"/>
      <c r="D29" s="1231" t="s">
        <v>763</v>
      </c>
      <c r="E29" s="1231"/>
      <c r="F29" s="1231"/>
      <c r="G29" s="148">
        <v>0</v>
      </c>
      <c r="H29" s="214" t="e">
        <f>#REF!</f>
        <v>#REF!</v>
      </c>
      <c r="I29" s="78"/>
      <c r="J29" s="156"/>
      <c r="K29" s="156"/>
      <c r="L29" s="156"/>
      <c r="M29" s="156"/>
      <c r="N29" s="156"/>
      <c r="O29" s="156"/>
      <c r="P29" s="156"/>
      <c r="Q29" s="156"/>
      <c r="R29" s="156"/>
      <c r="S29" s="156"/>
      <c r="T29" s="156"/>
      <c r="U29" s="156"/>
      <c r="V29" s="156"/>
      <c r="W29" s="156"/>
      <c r="X29" s="156"/>
      <c r="Y29" s="156"/>
      <c r="Z29" s="156"/>
      <c r="AA29" s="156"/>
      <c r="AB29" s="179"/>
      <c r="AC29" s="180" t="s">
        <v>752</v>
      </c>
      <c r="AD29" s="704"/>
      <c r="AE29" s="704"/>
      <c r="AF29" s="78"/>
      <c r="AG29" s="705">
        <v>24</v>
      </c>
      <c r="AH29" s="705" t="s">
        <v>716</v>
      </c>
      <c r="AI29" s="706"/>
      <c r="AJ29" s="706"/>
      <c r="AK29" s="706"/>
      <c r="AL29" s="706"/>
      <c r="AM29" s="78"/>
      <c r="AN29" s="78"/>
      <c r="AO29" s="78"/>
      <c r="AP29" s="78"/>
      <c r="AQ29" s="113"/>
      <c r="AR29" s="113"/>
      <c r="AS29" s="113"/>
      <c r="AT29" s="113"/>
      <c r="AU29" s="113"/>
      <c r="AV29" s="113"/>
      <c r="AW29" s="113"/>
      <c r="AX29" s="113"/>
      <c r="AY29" s="113"/>
      <c r="AZ29" s="113"/>
    </row>
    <row r="30" spans="1:52" ht="168" customHeight="1">
      <c r="B30" s="843" t="str">
        <f>"(d) Attachment 4(" &amp; Basic!$B$2 &amp; ") :"</f>
        <v>(d) Attachment 4(Supply and installation of 15 passenger Machine Room Less Lift) :</v>
      </c>
      <c r="C30" s="843"/>
      <c r="D30" s="1219" t="s">
        <v>764</v>
      </c>
      <c r="E30" s="1219"/>
      <c r="F30" s="1219"/>
      <c r="G30" s="134"/>
      <c r="H30" s="71"/>
      <c r="I30" s="78"/>
      <c r="J30" s="78"/>
      <c r="K30" s="78"/>
      <c r="L30" s="78"/>
      <c r="M30" s="78"/>
      <c r="N30" s="78"/>
      <c r="O30" s="78"/>
      <c r="P30" s="78"/>
      <c r="Q30" s="78"/>
      <c r="R30" s="78"/>
      <c r="S30" s="78"/>
      <c r="T30" s="78"/>
      <c r="U30" s="78"/>
      <c r="V30" s="78"/>
      <c r="W30" s="78"/>
      <c r="X30" s="78"/>
      <c r="Y30" s="78"/>
      <c r="Z30" s="78"/>
      <c r="AA30" s="78"/>
      <c r="AB30" s="179"/>
      <c r="AC30" s="180"/>
      <c r="AD30" s="703"/>
      <c r="AE30" s="703"/>
      <c r="AF30" s="77"/>
      <c r="AG30" s="705">
        <v>25</v>
      </c>
      <c r="AH30" s="705" t="s">
        <v>716</v>
      </c>
      <c r="AI30" s="706"/>
      <c r="AJ30" s="706"/>
      <c r="AK30" s="706"/>
      <c r="AL30" s="706"/>
      <c r="AM30" s="77"/>
      <c r="AN30" s="77"/>
      <c r="AO30" s="77"/>
      <c r="AP30" s="77"/>
      <c r="AQ30" s="115"/>
      <c r="AR30" s="115"/>
      <c r="AS30" s="115"/>
      <c r="AT30" s="115"/>
      <c r="AU30" s="115"/>
      <c r="AV30" s="115"/>
      <c r="AW30" s="115"/>
      <c r="AX30" s="115"/>
      <c r="AY30" s="115"/>
      <c r="AZ30" s="115"/>
    </row>
    <row r="31" spans="1:52" ht="69" customHeight="1">
      <c r="B31" s="843" t="str">
        <f>"(e) Attachment 5(" &amp; Basic!$B$2 &amp; ") :"</f>
        <v>(e) Attachment 5(Supply and installation of 15 passenger Machine Room Less Lift) :</v>
      </c>
      <c r="C31" s="843"/>
      <c r="D31" s="1219" t="s">
        <v>765</v>
      </c>
      <c r="E31" s="1219"/>
      <c r="F31" s="1219"/>
      <c r="G31" s="71"/>
      <c r="H31" s="71"/>
      <c r="I31" s="78"/>
      <c r="J31" s="78"/>
      <c r="K31" s="78"/>
      <c r="L31" s="78"/>
      <c r="M31" s="78"/>
      <c r="N31" s="78"/>
      <c r="O31" s="78"/>
      <c r="P31" s="78"/>
      <c r="Q31" s="78"/>
      <c r="R31" s="78"/>
      <c r="S31" s="78"/>
      <c r="T31" s="78"/>
      <c r="U31" s="78"/>
      <c r="V31" s="78"/>
      <c r="W31" s="78"/>
      <c r="X31" s="78"/>
      <c r="Y31" s="78"/>
      <c r="Z31" s="78"/>
      <c r="AA31" s="78"/>
      <c r="AB31" s="179"/>
      <c r="AC31" s="180"/>
      <c r="AD31" s="703"/>
      <c r="AE31" s="703"/>
      <c r="AF31" s="77"/>
      <c r="AG31" s="705">
        <v>26</v>
      </c>
      <c r="AH31" s="705" t="s">
        <v>716</v>
      </c>
      <c r="AI31" s="706"/>
      <c r="AJ31" s="706"/>
      <c r="AK31" s="706"/>
      <c r="AL31" s="706"/>
      <c r="AM31" s="77"/>
      <c r="AN31" s="77"/>
      <c r="AO31" s="77"/>
      <c r="AP31" s="77"/>
      <c r="AQ31" s="115"/>
      <c r="AR31" s="115"/>
      <c r="AS31" s="115"/>
      <c r="AT31" s="115"/>
      <c r="AU31" s="115"/>
      <c r="AV31" s="115"/>
      <c r="AW31" s="115"/>
      <c r="AX31" s="115"/>
      <c r="AY31" s="115"/>
      <c r="AZ31" s="115"/>
    </row>
    <row r="32" spans="1:52" ht="42" customHeight="1">
      <c r="B32" s="843" t="str">
        <f>"(f) Attachment 5A(" &amp; Basic!$B$2 &amp; ") :"</f>
        <v>(f) Attachment 5A(Supply and installation of 15 passenger Machine Room Less Lift) :</v>
      </c>
      <c r="C32" s="843"/>
      <c r="D32" s="1219" t="s">
        <v>766</v>
      </c>
      <c r="E32" s="1219"/>
      <c r="F32" s="1219"/>
      <c r="G32" s="71"/>
      <c r="H32" s="71"/>
      <c r="I32" s="78"/>
      <c r="J32" s="78"/>
      <c r="K32" s="78"/>
      <c r="L32" s="78"/>
      <c r="M32" s="78"/>
      <c r="N32" s="78"/>
      <c r="O32" s="78"/>
      <c r="P32" s="78"/>
      <c r="Q32" s="78"/>
      <c r="R32" s="78"/>
      <c r="S32" s="78"/>
      <c r="T32" s="78"/>
      <c r="U32" s="78"/>
      <c r="V32" s="78"/>
      <c r="W32" s="78"/>
      <c r="X32" s="78"/>
      <c r="Y32" s="78"/>
      <c r="Z32" s="78"/>
      <c r="AA32" s="78"/>
      <c r="AB32" s="179"/>
      <c r="AC32" s="180"/>
      <c r="AD32" s="703"/>
      <c r="AE32" s="703"/>
      <c r="AF32" s="77"/>
      <c r="AG32" s="705">
        <v>26</v>
      </c>
      <c r="AH32" s="705" t="s">
        <v>716</v>
      </c>
      <c r="AI32" s="706"/>
      <c r="AJ32" s="706"/>
      <c r="AK32" s="706"/>
      <c r="AL32" s="706"/>
      <c r="AM32" s="77"/>
      <c r="AN32" s="77"/>
      <c r="AO32" s="77"/>
      <c r="AP32" s="77"/>
      <c r="AQ32" s="115"/>
      <c r="AR32" s="115"/>
      <c r="AS32" s="115"/>
      <c r="AT32" s="115"/>
      <c r="AU32" s="115"/>
      <c r="AV32" s="115"/>
      <c r="AW32" s="115"/>
      <c r="AX32" s="115"/>
      <c r="AY32" s="115"/>
      <c r="AZ32" s="115"/>
    </row>
    <row r="33" spans="1:52" s="24" customFormat="1" ht="97.5" customHeight="1">
      <c r="A33" s="29"/>
      <c r="B33" s="843" t="str">
        <f>"(g) Attachment 6(" &amp; Basic!$B$2 &amp; ") :"</f>
        <v>(g) Attachment 6(Supply and installation of 15 passenger Machine Room Less Lift) :</v>
      </c>
      <c r="C33" s="843"/>
      <c r="D33" s="1219" t="s">
        <v>767</v>
      </c>
      <c r="E33" s="1219"/>
      <c r="F33" s="1219"/>
      <c r="G33" s="71"/>
      <c r="H33" s="71"/>
      <c r="I33" s="78"/>
      <c r="J33" s="78"/>
      <c r="K33" s="78"/>
      <c r="L33" s="78"/>
      <c r="M33" s="78"/>
      <c r="N33" s="78"/>
      <c r="O33" s="78"/>
      <c r="P33" s="78"/>
      <c r="Q33" s="78"/>
      <c r="R33" s="78"/>
      <c r="S33" s="78"/>
      <c r="T33" s="78"/>
      <c r="U33" s="78"/>
      <c r="V33" s="78"/>
      <c r="W33" s="78"/>
      <c r="X33" s="78"/>
      <c r="Y33" s="78"/>
      <c r="Z33" s="78"/>
      <c r="AA33" s="78"/>
      <c r="AB33" s="179"/>
      <c r="AC33" s="180"/>
      <c r="AD33" s="704"/>
      <c r="AE33" s="704"/>
      <c r="AF33" s="78"/>
      <c r="AG33" s="705">
        <v>27</v>
      </c>
      <c r="AH33" s="705" t="s">
        <v>716</v>
      </c>
      <c r="AI33" s="706"/>
      <c r="AJ33" s="706"/>
      <c r="AK33" s="706"/>
      <c r="AL33" s="706"/>
      <c r="AM33" s="78"/>
      <c r="AN33" s="78"/>
      <c r="AO33" s="78"/>
      <c r="AP33" s="78"/>
      <c r="AQ33" s="113"/>
      <c r="AR33" s="113"/>
      <c r="AS33" s="113"/>
      <c r="AT33" s="113"/>
      <c r="AU33" s="113"/>
      <c r="AV33" s="113"/>
      <c r="AW33" s="113"/>
      <c r="AX33" s="113"/>
      <c r="AY33" s="113"/>
      <c r="AZ33" s="113"/>
    </row>
    <row r="34" spans="1:52" s="24" customFormat="1" ht="57" customHeight="1">
      <c r="A34" s="29"/>
      <c r="B34" s="843" t="str">
        <f>"(h) Attachment 7(" &amp; Basic!$B$2 &amp; ") :"</f>
        <v>(h) Attachment 7(Supply and installation of 15 passenger Machine Room Less Lift) :</v>
      </c>
      <c r="C34" s="843"/>
      <c r="D34" s="1219" t="s">
        <v>768</v>
      </c>
      <c r="E34" s="1219"/>
      <c r="F34" s="1219"/>
      <c r="G34" s="72"/>
      <c r="H34" s="72"/>
      <c r="I34" s="78"/>
      <c r="J34" s="78"/>
      <c r="K34" s="78"/>
      <c r="L34" s="78"/>
      <c r="M34" s="78"/>
      <c r="N34" s="78"/>
      <c r="O34" s="78"/>
      <c r="P34" s="78"/>
      <c r="Q34" s="78"/>
      <c r="R34" s="78"/>
      <c r="S34" s="78"/>
      <c r="T34" s="78"/>
      <c r="U34" s="78"/>
      <c r="V34" s="78"/>
      <c r="W34" s="78"/>
      <c r="X34" s="78"/>
      <c r="Y34" s="78"/>
      <c r="Z34" s="78"/>
      <c r="AA34" s="78"/>
      <c r="AB34" s="179"/>
      <c r="AC34" s="180"/>
      <c r="AD34" s="704"/>
      <c r="AE34" s="704"/>
      <c r="AF34" s="78"/>
      <c r="AG34" s="705">
        <v>28</v>
      </c>
      <c r="AH34" s="705" t="s">
        <v>716</v>
      </c>
      <c r="AI34" s="706"/>
      <c r="AJ34" s="706"/>
      <c r="AK34" s="706"/>
      <c r="AL34" s="706"/>
      <c r="AM34" s="78"/>
      <c r="AN34" s="78"/>
      <c r="AO34" s="78"/>
      <c r="AP34" s="78"/>
      <c r="AQ34" s="113"/>
      <c r="AR34" s="113"/>
      <c r="AS34" s="113"/>
      <c r="AT34" s="113"/>
      <c r="AU34" s="113"/>
      <c r="AV34" s="113"/>
      <c r="AW34" s="113"/>
      <c r="AX34" s="113"/>
      <c r="AY34" s="113"/>
      <c r="AZ34" s="113"/>
    </row>
    <row r="35" spans="1:52" s="24" customFormat="1" ht="44.25" customHeight="1">
      <c r="A35" s="29"/>
      <c r="B35" s="843" t="str">
        <f>"(i) Attachment 8(" &amp; Basic!$B$2 &amp; ") :"</f>
        <v>(i) Attachment 8(Supply and installation of 15 passenger Machine Room Less Lift) :</v>
      </c>
      <c r="C35" s="843"/>
      <c r="D35" s="1219" t="s">
        <v>769</v>
      </c>
      <c r="E35" s="1219"/>
      <c r="F35" s="1219"/>
      <c r="G35" s="71"/>
      <c r="H35" s="71"/>
      <c r="I35" s="78"/>
      <c r="J35" s="78"/>
      <c r="K35" s="78"/>
      <c r="L35" s="78"/>
      <c r="M35" s="78"/>
      <c r="N35" s="78"/>
      <c r="O35" s="78"/>
      <c r="P35" s="78"/>
      <c r="Q35" s="78"/>
      <c r="R35" s="78"/>
      <c r="S35" s="78"/>
      <c r="T35" s="78"/>
      <c r="U35" s="78"/>
      <c r="V35" s="78"/>
      <c r="W35" s="78"/>
      <c r="X35" s="78"/>
      <c r="Y35" s="78"/>
      <c r="Z35" s="78"/>
      <c r="AA35" s="78"/>
      <c r="AB35" s="179"/>
      <c r="AC35" s="180"/>
      <c r="AD35" s="704"/>
      <c r="AE35" s="704"/>
      <c r="AF35" s="78"/>
      <c r="AG35" s="705">
        <v>29</v>
      </c>
      <c r="AH35" s="705" t="s">
        <v>716</v>
      </c>
      <c r="AI35" s="706"/>
      <c r="AJ35" s="706"/>
      <c r="AK35" s="706"/>
      <c r="AL35" s="706"/>
      <c r="AM35" s="78"/>
      <c r="AN35" s="78"/>
      <c r="AO35" s="78"/>
      <c r="AP35" s="78"/>
      <c r="AQ35" s="113"/>
      <c r="AR35" s="113"/>
      <c r="AS35" s="113"/>
      <c r="AT35" s="113"/>
      <c r="AU35" s="113"/>
      <c r="AV35" s="113"/>
      <c r="AW35" s="113"/>
      <c r="AX35" s="113"/>
      <c r="AY35" s="113"/>
      <c r="AZ35" s="113"/>
    </row>
    <row r="36" spans="1:52" s="24" customFormat="1" ht="45" customHeight="1">
      <c r="A36" s="29"/>
      <c r="B36" s="843" t="str">
        <f>"(j) Attachment 9(" &amp; Basic!$B$2 &amp; ") :"</f>
        <v>(j) Attachment 9(Supply and installation of 15 passenger Machine Room Less Lift) :</v>
      </c>
      <c r="C36" s="843"/>
      <c r="D36" s="1219" t="s">
        <v>770</v>
      </c>
      <c r="E36" s="1219"/>
      <c r="F36" s="1219"/>
      <c r="G36" s="71"/>
      <c r="H36" s="71"/>
      <c r="I36" s="78"/>
      <c r="J36" s="78"/>
      <c r="K36" s="78"/>
      <c r="L36" s="78"/>
      <c r="M36" s="78"/>
      <c r="N36" s="78"/>
      <c r="O36" s="78"/>
      <c r="P36" s="78"/>
      <c r="Q36" s="78"/>
      <c r="R36" s="78"/>
      <c r="S36" s="78"/>
      <c r="T36" s="78"/>
      <c r="U36" s="78"/>
      <c r="V36" s="78"/>
      <c r="W36" s="78"/>
      <c r="X36" s="78"/>
      <c r="Y36" s="78"/>
      <c r="Z36" s="78"/>
      <c r="AA36" s="78"/>
      <c r="AB36" s="179"/>
      <c r="AC36" s="180"/>
      <c r="AD36" s="704"/>
      <c r="AE36" s="704"/>
      <c r="AF36" s="78"/>
      <c r="AG36" s="705">
        <v>30</v>
      </c>
      <c r="AH36" s="705" t="s">
        <v>716</v>
      </c>
      <c r="AI36" s="706"/>
      <c r="AJ36" s="706"/>
      <c r="AK36" s="706"/>
      <c r="AL36" s="706"/>
      <c r="AM36" s="78"/>
      <c r="AN36" s="78"/>
      <c r="AO36" s="78"/>
      <c r="AP36" s="78"/>
      <c r="AQ36" s="113"/>
      <c r="AR36" s="113"/>
      <c r="AS36" s="113"/>
      <c r="AT36" s="113"/>
      <c r="AU36" s="113"/>
      <c r="AV36" s="113"/>
      <c r="AW36" s="113"/>
      <c r="AX36" s="113"/>
      <c r="AY36" s="113"/>
      <c r="AZ36" s="113"/>
    </row>
    <row r="37" spans="1:52" s="24" customFormat="1" ht="45.75" customHeight="1">
      <c r="A37" s="29"/>
      <c r="B37" s="843" t="str">
        <f>"(k) Attachment 10(" &amp; Basic!$B$2 &amp; ") :"</f>
        <v>(k) Attachment 10(Supply and installation of 15 passenger Machine Room Less Lift) :</v>
      </c>
      <c r="C37" s="843"/>
      <c r="D37" s="1219" t="s">
        <v>771</v>
      </c>
      <c r="E37" s="1219"/>
      <c r="F37" s="1219"/>
      <c r="G37" s="71"/>
      <c r="H37" s="71"/>
      <c r="I37" s="78"/>
      <c r="J37" s="78"/>
      <c r="K37" s="78"/>
      <c r="L37" s="78"/>
      <c r="M37" s="78"/>
      <c r="N37" s="78"/>
      <c r="O37" s="78"/>
      <c r="P37" s="78"/>
      <c r="Q37" s="78"/>
      <c r="R37" s="78"/>
      <c r="S37" s="78"/>
      <c r="T37" s="78"/>
      <c r="U37" s="78"/>
      <c r="V37" s="78"/>
      <c r="W37" s="78"/>
      <c r="X37" s="78"/>
      <c r="Y37" s="78"/>
      <c r="Z37" s="78"/>
      <c r="AA37" s="78"/>
      <c r="AB37" s="179"/>
      <c r="AC37" s="180"/>
      <c r="AD37" s="704"/>
      <c r="AE37" s="704"/>
      <c r="AF37" s="78"/>
      <c r="AG37" s="705">
        <v>31</v>
      </c>
      <c r="AH37" s="705" t="s">
        <v>706</v>
      </c>
      <c r="AI37" s="706"/>
      <c r="AJ37" s="706"/>
      <c r="AK37" s="706"/>
      <c r="AL37" s="706"/>
      <c r="AM37" s="78"/>
      <c r="AN37" s="78"/>
      <c r="AO37" s="78"/>
      <c r="AP37" s="78"/>
      <c r="AQ37" s="113"/>
      <c r="AR37" s="113"/>
      <c r="AS37" s="113"/>
      <c r="AT37" s="113"/>
      <c r="AU37" s="113"/>
      <c r="AV37" s="113"/>
      <c r="AW37" s="113"/>
      <c r="AX37" s="113"/>
      <c r="AY37" s="113"/>
      <c r="AZ37" s="113"/>
    </row>
    <row r="38" spans="1:52" s="24" customFormat="1" ht="40.5" customHeight="1">
      <c r="A38" s="29"/>
      <c r="B38" s="843" t="str">
        <f>"(l) Attachment 11(" &amp; Basic!$B$2 &amp; ") :"</f>
        <v>(l) Attachment 11(Supply and installation of 15 passenger Machine Room Less Lift) :</v>
      </c>
      <c r="C38" s="843"/>
      <c r="D38" s="1219" t="s">
        <v>772</v>
      </c>
      <c r="E38" s="1219"/>
      <c r="F38" s="1219"/>
      <c r="G38" s="71"/>
      <c r="H38" s="71"/>
      <c r="I38" s="78"/>
      <c r="J38" s="78"/>
      <c r="K38" s="78"/>
      <c r="L38" s="78"/>
      <c r="M38" s="78"/>
      <c r="N38" s="78"/>
      <c r="O38" s="78"/>
      <c r="P38" s="78"/>
      <c r="Q38" s="78"/>
      <c r="R38" s="78"/>
      <c r="S38" s="78"/>
      <c r="T38" s="78"/>
      <c r="U38" s="78"/>
      <c r="V38" s="78"/>
      <c r="W38" s="78"/>
      <c r="X38" s="78"/>
      <c r="Y38" s="78"/>
      <c r="Z38" s="78"/>
      <c r="AA38" s="78"/>
      <c r="AB38" s="179"/>
      <c r="AC38" s="180"/>
      <c r="AD38" s="704"/>
      <c r="AE38" s="704"/>
      <c r="AF38" s="78"/>
      <c r="AG38" s="78"/>
      <c r="AH38" s="78"/>
      <c r="AI38" s="78"/>
      <c r="AJ38" s="78"/>
      <c r="AK38" s="78"/>
      <c r="AL38" s="78"/>
      <c r="AM38" s="78"/>
      <c r="AN38" s="78"/>
      <c r="AO38" s="78"/>
      <c r="AP38" s="78"/>
      <c r="AQ38" s="113"/>
      <c r="AR38" s="113"/>
      <c r="AS38" s="113"/>
      <c r="AT38" s="113"/>
      <c r="AU38" s="113"/>
      <c r="AV38" s="113"/>
      <c r="AW38" s="113"/>
      <c r="AX38" s="113"/>
      <c r="AY38" s="113"/>
      <c r="AZ38" s="113"/>
    </row>
    <row r="39" spans="1:52" s="24" customFormat="1" ht="46.5" customHeight="1">
      <c r="A39" s="29"/>
      <c r="B39" s="843" t="str">
        <f>"(m) Attachment 12(" &amp; Basic!$B$2 &amp; ") :"</f>
        <v>(m) Attachment 12(Supply and installation of 15 passenger Machine Room Less Lift) :</v>
      </c>
      <c r="C39" s="843"/>
      <c r="D39" s="1219" t="s">
        <v>773</v>
      </c>
      <c r="E39" s="1219"/>
      <c r="F39" s="1219"/>
      <c r="G39" s="71"/>
      <c r="H39" s="71"/>
      <c r="I39" s="78"/>
      <c r="J39" s="78"/>
      <c r="K39" s="78"/>
      <c r="L39" s="78"/>
      <c r="M39" s="78"/>
      <c r="N39" s="78"/>
      <c r="O39" s="78"/>
      <c r="P39" s="78"/>
      <c r="Q39" s="78"/>
      <c r="R39" s="78"/>
      <c r="S39" s="78"/>
      <c r="T39" s="78"/>
      <c r="U39" s="78"/>
      <c r="V39" s="78"/>
      <c r="W39" s="78"/>
      <c r="X39" s="78"/>
      <c r="Y39" s="78"/>
      <c r="Z39" s="78"/>
      <c r="AA39" s="78"/>
      <c r="AB39" s="179"/>
      <c r="AC39" s="180"/>
      <c r="AD39" s="704"/>
      <c r="AE39" s="704"/>
      <c r="AF39" s="78"/>
      <c r="AG39" s="78"/>
      <c r="AH39" s="78"/>
      <c r="AI39" s="78"/>
      <c r="AJ39" s="78"/>
      <c r="AK39" s="78"/>
      <c r="AL39" s="78"/>
      <c r="AM39" s="78"/>
      <c r="AN39" s="78"/>
      <c r="AO39" s="78"/>
      <c r="AP39" s="78"/>
      <c r="AQ39" s="113"/>
      <c r="AR39" s="113"/>
      <c r="AS39" s="113"/>
      <c r="AT39" s="113"/>
      <c r="AU39" s="113"/>
      <c r="AV39" s="113"/>
      <c r="AW39" s="113"/>
      <c r="AX39" s="113"/>
      <c r="AY39" s="113"/>
      <c r="AZ39" s="113"/>
    </row>
    <row r="40" spans="1:52" s="24" customFormat="1" ht="45" customHeight="1">
      <c r="A40" s="29"/>
      <c r="B40" s="843" t="str">
        <f>"(n) Attachment 13(" &amp; Basic!$B$2 &amp; ") :"</f>
        <v>(n) Attachment 13(Supply and installation of 15 passenger Machine Room Less Lift) :</v>
      </c>
      <c r="C40" s="843"/>
      <c r="D40" s="1219" t="s">
        <v>774</v>
      </c>
      <c r="E40" s="1219"/>
      <c r="F40" s="1219"/>
      <c r="G40" s="71"/>
      <c r="H40" s="71"/>
      <c r="I40" s="78"/>
      <c r="J40" s="78"/>
      <c r="K40" s="78"/>
      <c r="L40" s="78"/>
      <c r="M40" s="78"/>
      <c r="N40" s="78"/>
      <c r="O40" s="78"/>
      <c r="P40" s="78"/>
      <c r="Q40" s="78"/>
      <c r="R40" s="78"/>
      <c r="S40" s="78"/>
      <c r="T40" s="78"/>
      <c r="U40" s="78"/>
      <c r="V40" s="78"/>
      <c r="W40" s="78"/>
      <c r="X40" s="78"/>
      <c r="Y40" s="78"/>
      <c r="Z40" s="78"/>
      <c r="AA40" s="78"/>
      <c r="AB40" s="179"/>
      <c r="AC40" s="180"/>
      <c r="AD40" s="704"/>
      <c r="AE40" s="704"/>
      <c r="AF40" s="78"/>
      <c r="AG40" s="78"/>
      <c r="AH40" s="78"/>
      <c r="AI40" s="78"/>
      <c r="AJ40" s="78"/>
      <c r="AK40" s="78"/>
      <c r="AL40" s="78"/>
      <c r="AM40" s="78"/>
      <c r="AN40" s="78"/>
      <c r="AO40" s="78"/>
      <c r="AP40" s="78"/>
      <c r="AQ40" s="113"/>
      <c r="AR40" s="113"/>
      <c r="AS40" s="113"/>
      <c r="AT40" s="113"/>
      <c r="AU40" s="113"/>
      <c r="AV40" s="113"/>
      <c r="AW40" s="113"/>
      <c r="AX40" s="113"/>
      <c r="AY40" s="113"/>
      <c r="AZ40" s="113"/>
    </row>
    <row r="41" spans="1:52" s="24" customFormat="1" ht="46.5" customHeight="1">
      <c r="A41" s="29"/>
      <c r="B41" s="843" t="str">
        <f>"(o) Attachment 14(" &amp; Basic!$B$2 &amp; ") :"</f>
        <v>(o) Attachment 14(Supply and installation of 15 passenger Machine Room Less Lift) :</v>
      </c>
      <c r="C41" s="843"/>
      <c r="D41" s="1219" t="s">
        <v>775</v>
      </c>
      <c r="E41" s="1219"/>
      <c r="F41" s="1219"/>
      <c r="G41" s="71"/>
      <c r="H41" s="71"/>
      <c r="I41" s="78"/>
      <c r="J41" s="78"/>
      <c r="K41" s="78"/>
      <c r="L41" s="78"/>
      <c r="M41" s="78"/>
      <c r="N41" s="78"/>
      <c r="O41" s="78"/>
      <c r="P41" s="78"/>
      <c r="Q41" s="78"/>
      <c r="R41" s="78"/>
      <c r="S41" s="78"/>
      <c r="T41" s="78"/>
      <c r="U41" s="78"/>
      <c r="V41" s="78"/>
      <c r="W41" s="78"/>
      <c r="X41" s="78"/>
      <c r="Y41" s="78"/>
      <c r="Z41" s="78"/>
      <c r="AA41" s="78"/>
      <c r="AB41" s="179"/>
      <c r="AC41" s="180"/>
      <c r="AD41" s="704"/>
      <c r="AE41" s="704"/>
      <c r="AF41" s="78"/>
      <c r="AG41" s="78"/>
      <c r="AH41" s="78"/>
      <c r="AI41" s="78"/>
      <c r="AJ41" s="78"/>
      <c r="AK41" s="78"/>
      <c r="AL41" s="78"/>
      <c r="AM41" s="78"/>
      <c r="AN41" s="78"/>
      <c r="AO41" s="78"/>
      <c r="AP41" s="78"/>
      <c r="AQ41" s="113"/>
      <c r="AR41" s="113"/>
      <c r="AS41" s="113"/>
      <c r="AT41" s="113"/>
      <c r="AU41" s="113"/>
      <c r="AV41" s="113"/>
      <c r="AW41" s="113"/>
      <c r="AX41" s="113"/>
      <c r="AY41" s="113"/>
      <c r="AZ41" s="113"/>
    </row>
    <row r="42" spans="1:52" s="24" customFormat="1" ht="84.75" customHeight="1">
      <c r="A42" s="29"/>
      <c r="B42" s="843" t="str">
        <f>"(p) Attachment 15(" &amp; Basic!$B$2 &amp; ") :"</f>
        <v>(p) Attachment 15(Supply and installation of 15 passenger Machine Room Less Lift) :</v>
      </c>
      <c r="C42" s="843"/>
      <c r="D42" s="1219" t="s">
        <v>494</v>
      </c>
      <c r="E42" s="1219"/>
      <c r="F42" s="1219"/>
      <c r="G42" s="71"/>
      <c r="H42" s="71"/>
      <c r="I42" s="78"/>
      <c r="J42" s="78"/>
      <c r="K42" s="78"/>
      <c r="L42" s="78"/>
      <c r="M42" s="78"/>
      <c r="N42" s="78"/>
      <c r="O42" s="78"/>
      <c r="P42" s="78"/>
      <c r="Q42" s="78"/>
      <c r="R42" s="78"/>
      <c r="S42" s="78"/>
      <c r="T42" s="78"/>
      <c r="U42" s="78"/>
      <c r="V42" s="78"/>
      <c r="W42" s="78"/>
      <c r="X42" s="78"/>
      <c r="Y42" s="78"/>
      <c r="Z42" s="78"/>
      <c r="AA42" s="78"/>
      <c r="AB42" s="179"/>
      <c r="AC42" s="180"/>
      <c r="AD42" s="704"/>
      <c r="AE42" s="704"/>
      <c r="AF42" s="78"/>
      <c r="AG42" s="78"/>
      <c r="AH42" s="78"/>
      <c r="AI42" s="78"/>
      <c r="AJ42" s="78"/>
      <c r="AK42" s="78"/>
      <c r="AL42" s="78"/>
      <c r="AM42" s="78"/>
      <c r="AN42" s="78"/>
      <c r="AO42" s="78"/>
      <c r="AP42" s="78"/>
      <c r="AQ42" s="113"/>
      <c r="AR42" s="113"/>
      <c r="AS42" s="113"/>
      <c r="AT42" s="113"/>
      <c r="AU42" s="113"/>
      <c r="AV42" s="113"/>
      <c r="AW42" s="113"/>
      <c r="AX42" s="113"/>
      <c r="AY42" s="113"/>
      <c r="AZ42" s="113"/>
    </row>
    <row r="43" spans="1:52" s="24" customFormat="1" ht="55.5" customHeight="1">
      <c r="A43" s="29"/>
      <c r="B43" s="843" t="str">
        <f>"(q) Attachment 16(" &amp; Basic!$B$2 &amp; ") :"</f>
        <v>(q) Attachment 16(Supply and installation of 15 passenger Machine Room Less Lift) :</v>
      </c>
      <c r="C43" s="843"/>
      <c r="D43" s="1219" t="s">
        <v>776</v>
      </c>
      <c r="E43" s="1219"/>
      <c r="F43" s="1219"/>
      <c r="G43" s="71"/>
      <c r="H43" s="71"/>
      <c r="I43" s="78"/>
      <c r="J43" s="78"/>
      <c r="K43" s="78"/>
      <c r="L43" s="78"/>
      <c r="M43" s="78"/>
      <c r="N43" s="78"/>
      <c r="O43" s="78"/>
      <c r="P43" s="78"/>
      <c r="Q43" s="78"/>
      <c r="R43" s="78"/>
      <c r="S43" s="78"/>
      <c r="T43" s="78"/>
      <c r="U43" s="78"/>
      <c r="V43" s="78"/>
      <c r="W43" s="78"/>
      <c r="X43" s="78"/>
      <c r="Y43" s="78"/>
      <c r="Z43" s="78"/>
      <c r="AA43" s="78"/>
      <c r="AB43" s="179"/>
      <c r="AC43" s="180"/>
      <c r="AD43" s="704"/>
      <c r="AE43" s="704"/>
      <c r="AF43" s="78"/>
      <c r="AG43" s="78"/>
      <c r="AH43" s="78"/>
      <c r="AI43" s="78"/>
      <c r="AJ43" s="78"/>
      <c r="AK43" s="78"/>
      <c r="AL43" s="78"/>
      <c r="AM43" s="78"/>
      <c r="AN43" s="78"/>
      <c r="AO43" s="78"/>
      <c r="AP43" s="78"/>
      <c r="AQ43" s="113"/>
      <c r="AR43" s="113"/>
      <c r="AS43" s="113"/>
      <c r="AT43" s="113"/>
      <c r="AU43" s="113"/>
      <c r="AV43" s="113"/>
      <c r="AW43" s="113"/>
      <c r="AX43" s="113"/>
      <c r="AY43" s="113"/>
      <c r="AZ43" s="113"/>
    </row>
    <row r="44" spans="1:52" ht="46.5" customHeight="1">
      <c r="B44" s="843" t="str">
        <f>"(r) Attachment 17(" &amp; Basic!$B$2 &amp; ") :"</f>
        <v>(r) Attachment 17(Supply and installation of 15 passenger Machine Room Less Lift) :</v>
      </c>
      <c r="C44" s="843"/>
      <c r="D44" s="1219" t="s">
        <v>777</v>
      </c>
      <c r="E44" s="1219"/>
      <c r="F44" s="1219"/>
      <c r="G44" s="71"/>
      <c r="H44" s="71"/>
      <c r="I44" s="78"/>
      <c r="J44" s="78"/>
      <c r="K44" s="78"/>
      <c r="L44" s="78"/>
      <c r="M44" s="78"/>
      <c r="N44" s="78"/>
      <c r="O44" s="78"/>
      <c r="P44" s="78"/>
      <c r="Q44" s="78"/>
      <c r="R44" s="78"/>
      <c r="S44" s="78"/>
      <c r="T44" s="78"/>
      <c r="U44" s="78"/>
      <c r="V44" s="78"/>
      <c r="W44" s="78"/>
      <c r="X44" s="78"/>
      <c r="Y44" s="78"/>
      <c r="Z44" s="78"/>
      <c r="AA44" s="78"/>
      <c r="AB44" s="179"/>
      <c r="AC44" s="180"/>
      <c r="AD44" s="703"/>
      <c r="AE44" s="703"/>
      <c r="AF44" s="77"/>
      <c r="AG44" s="77"/>
      <c r="AH44" s="77"/>
      <c r="AI44" s="77"/>
      <c r="AJ44" s="77"/>
      <c r="AK44" s="77"/>
      <c r="AL44" s="77"/>
      <c r="AM44" s="77"/>
      <c r="AN44" s="77"/>
      <c r="AO44" s="77"/>
      <c r="AP44" s="77"/>
      <c r="AQ44" s="115"/>
      <c r="AR44" s="115"/>
      <c r="AS44" s="115"/>
      <c r="AT44" s="115"/>
      <c r="AU44" s="115"/>
      <c r="AV44" s="115"/>
      <c r="AW44" s="115"/>
      <c r="AX44" s="115"/>
      <c r="AY44" s="115"/>
      <c r="AZ44" s="115"/>
    </row>
    <row r="45" spans="1:52" ht="49.5" customHeight="1">
      <c r="B45" s="843" t="str">
        <f>"(s) Attachment 18(" &amp; Basic!$B$2 &amp; ") :"</f>
        <v>(s) Attachment 18(Supply and installation of 15 passenger Machine Room Less Lift) :</v>
      </c>
      <c r="C45" s="843"/>
      <c r="D45" s="71" t="s">
        <v>619</v>
      </c>
      <c r="E45" s="71"/>
      <c r="F45" s="71"/>
      <c r="G45" s="71"/>
      <c r="H45" s="71"/>
      <c r="I45" s="78"/>
      <c r="J45" s="78"/>
      <c r="K45" s="78"/>
      <c r="L45" s="78"/>
      <c r="M45" s="78"/>
      <c r="N45" s="78"/>
      <c r="O45" s="78"/>
      <c r="P45" s="78"/>
      <c r="Q45" s="78"/>
      <c r="R45" s="78"/>
      <c r="S45" s="78"/>
      <c r="T45" s="78"/>
      <c r="U45" s="78"/>
      <c r="V45" s="78"/>
      <c r="W45" s="78"/>
      <c r="X45" s="78"/>
      <c r="Y45" s="78"/>
      <c r="Z45" s="78"/>
      <c r="AA45" s="78"/>
      <c r="AB45" s="179"/>
      <c r="AC45" s="180"/>
      <c r="AD45" s="703"/>
      <c r="AE45" s="703"/>
      <c r="AF45" s="77"/>
      <c r="AG45" s="77"/>
      <c r="AH45" s="77"/>
      <c r="AI45" s="77"/>
      <c r="AJ45" s="77"/>
      <c r="AK45" s="77"/>
      <c r="AL45" s="77"/>
      <c r="AM45" s="77"/>
      <c r="AN45" s="77"/>
      <c r="AO45" s="77"/>
      <c r="AP45" s="77"/>
      <c r="AQ45" s="115"/>
      <c r="AR45" s="115"/>
      <c r="AS45" s="115"/>
      <c r="AT45" s="115"/>
      <c r="AU45" s="115"/>
      <c r="AV45" s="115"/>
      <c r="AW45" s="115"/>
      <c r="AX45" s="115"/>
      <c r="AY45" s="115"/>
      <c r="AZ45" s="115"/>
    </row>
    <row r="46" spans="1:52" ht="44.25" customHeight="1">
      <c r="B46" s="843" t="str">
        <f>"(t) Attachment 19(" &amp; Basic!$B$2 &amp; ") :"</f>
        <v>(t) Attachment 19(Supply and installation of 15 passenger Machine Room Less Lift) :</v>
      </c>
      <c r="C46" s="843"/>
      <c r="D46" s="1219" t="s">
        <v>778</v>
      </c>
      <c r="E46" s="1219"/>
      <c r="F46" s="1219"/>
      <c r="G46" s="71"/>
      <c r="H46" s="71"/>
      <c r="I46" s="78"/>
      <c r="J46" s="78"/>
      <c r="K46" s="78"/>
      <c r="L46" s="78"/>
      <c r="M46" s="78"/>
      <c r="N46" s="78"/>
      <c r="O46" s="78"/>
      <c r="P46" s="78"/>
      <c r="Q46" s="78"/>
      <c r="R46" s="78"/>
      <c r="S46" s="78"/>
      <c r="T46" s="78"/>
      <c r="U46" s="78"/>
      <c r="V46" s="78"/>
      <c r="W46" s="78"/>
      <c r="X46" s="78"/>
      <c r="Y46" s="78"/>
      <c r="Z46" s="78"/>
      <c r="AA46" s="78"/>
      <c r="AB46" s="179"/>
      <c r="AC46" s="180"/>
      <c r="AD46" s="703"/>
      <c r="AE46" s="703"/>
      <c r="AF46" s="77"/>
      <c r="AG46" s="77"/>
      <c r="AH46" s="77"/>
      <c r="AI46" s="77"/>
      <c r="AJ46" s="77"/>
      <c r="AK46" s="77"/>
      <c r="AL46" s="77"/>
      <c r="AM46" s="77"/>
      <c r="AN46" s="77"/>
      <c r="AO46" s="77"/>
      <c r="AP46" s="77"/>
      <c r="AQ46" s="115"/>
      <c r="AR46" s="115"/>
      <c r="AS46" s="115"/>
      <c r="AT46" s="115"/>
      <c r="AU46" s="115"/>
      <c r="AV46" s="115"/>
      <c r="AW46" s="115"/>
      <c r="AX46" s="115"/>
      <c r="AY46" s="115"/>
      <c r="AZ46" s="115"/>
    </row>
    <row r="47" spans="1:52" ht="43.5" customHeight="1">
      <c r="B47" s="843" t="str">
        <f>"(u) Attachment 20(" &amp; Basic!$B$2 &amp; ") :"</f>
        <v>(u) Attachment 20(Supply and installation of 15 passenger Machine Room Less Lift) :</v>
      </c>
      <c r="C47" s="843"/>
      <c r="D47" s="843" t="s">
        <v>779</v>
      </c>
      <c r="E47" s="843"/>
      <c r="F47" s="843"/>
      <c r="G47" s="71"/>
      <c r="H47" s="71"/>
      <c r="I47" s="78"/>
      <c r="J47" s="78"/>
      <c r="K47" s="78"/>
      <c r="L47" s="78"/>
      <c r="M47" s="78"/>
      <c r="N47" s="78"/>
      <c r="O47" s="78"/>
      <c r="P47" s="78"/>
      <c r="Q47" s="78"/>
      <c r="R47" s="78"/>
      <c r="S47" s="78"/>
      <c r="T47" s="78"/>
      <c r="U47" s="78"/>
      <c r="V47" s="78"/>
      <c r="W47" s="78"/>
      <c r="X47" s="78"/>
      <c r="Y47" s="78"/>
      <c r="Z47" s="78"/>
      <c r="AA47" s="78"/>
      <c r="AB47" s="179"/>
      <c r="AC47" s="180"/>
      <c r="AD47" s="703"/>
      <c r="AE47" s="703"/>
      <c r="AF47" s="77"/>
      <c r="AG47" s="77"/>
      <c r="AH47" s="77"/>
      <c r="AI47" s="77"/>
      <c r="AJ47" s="77"/>
      <c r="AK47" s="77"/>
      <c r="AL47" s="77"/>
      <c r="AM47" s="77"/>
      <c r="AN47" s="77"/>
      <c r="AO47" s="77"/>
      <c r="AP47" s="77"/>
      <c r="AQ47" s="115"/>
      <c r="AR47" s="115"/>
      <c r="AS47" s="115"/>
      <c r="AT47" s="115"/>
      <c r="AU47" s="115"/>
      <c r="AV47" s="115"/>
      <c r="AW47" s="115"/>
      <c r="AX47" s="115"/>
      <c r="AY47" s="115"/>
      <c r="AZ47" s="115"/>
    </row>
    <row r="48" spans="1:52" ht="43.5" customHeight="1">
      <c r="B48" s="843" t="str">
        <f>"(v) Attachment 21(" &amp; Basic!$B$2 &amp; ") :"</f>
        <v>(v) Attachment 21(Supply and installation of 15 passenger Machine Room Less Lift) :</v>
      </c>
      <c r="C48" s="843"/>
      <c r="D48" s="843" t="s">
        <v>780</v>
      </c>
      <c r="E48" s="843"/>
      <c r="F48" s="843"/>
      <c r="G48" s="71"/>
      <c r="H48" s="71"/>
      <c r="I48" s="78"/>
      <c r="J48" s="78"/>
      <c r="K48" s="78"/>
      <c r="L48" s="78"/>
      <c r="M48" s="78"/>
      <c r="N48" s="78"/>
      <c r="O48" s="78"/>
      <c r="P48" s="78"/>
      <c r="Q48" s="78"/>
      <c r="R48" s="78"/>
      <c r="S48" s="78"/>
      <c r="T48" s="78"/>
      <c r="U48" s="78"/>
      <c r="V48" s="78"/>
      <c r="W48" s="78"/>
      <c r="X48" s="78"/>
      <c r="Y48" s="78"/>
      <c r="Z48" s="78"/>
      <c r="AA48" s="78"/>
      <c r="AB48" s="179"/>
      <c r="AC48" s="180"/>
      <c r="AD48" s="703"/>
      <c r="AE48" s="703"/>
      <c r="AF48" s="77"/>
      <c r="AG48" s="77"/>
      <c r="AH48" s="77"/>
      <c r="AI48" s="77"/>
      <c r="AJ48" s="77"/>
      <c r="AK48" s="77"/>
      <c r="AL48" s="77"/>
      <c r="AM48" s="77"/>
      <c r="AN48" s="77"/>
      <c r="AO48" s="77"/>
      <c r="AP48" s="77"/>
      <c r="AQ48" s="115"/>
      <c r="AR48" s="115"/>
      <c r="AS48" s="115"/>
      <c r="AT48" s="115"/>
      <c r="AU48" s="115"/>
      <c r="AV48" s="115"/>
      <c r="AW48" s="115"/>
      <c r="AX48" s="115"/>
      <c r="AY48" s="115"/>
      <c r="AZ48" s="115"/>
    </row>
    <row r="49" spans="1:52" ht="83.25" customHeight="1">
      <c r="B49" s="843" t="str">
        <f>"(w) Attachment 22(" &amp; Basic!$B$2 &amp; ") :"</f>
        <v>(w) Attachment 22(Supply and installation of 15 passenger Machine Room Less Lift) :</v>
      </c>
      <c r="C49" s="843"/>
      <c r="D49" s="843" t="s">
        <v>781</v>
      </c>
      <c r="E49" s="843"/>
      <c r="F49" s="843"/>
      <c r="G49" s="71"/>
      <c r="H49" s="71"/>
      <c r="I49" s="78"/>
      <c r="J49" s="78"/>
      <c r="K49" s="78"/>
      <c r="L49" s="78"/>
      <c r="M49" s="78"/>
      <c r="N49" s="78"/>
      <c r="O49" s="78"/>
      <c r="P49" s="78"/>
      <c r="Q49" s="78"/>
      <c r="R49" s="78"/>
      <c r="S49" s="78"/>
      <c r="T49" s="78"/>
      <c r="U49" s="78"/>
      <c r="V49" s="78"/>
      <c r="W49" s="78"/>
      <c r="X49" s="78"/>
      <c r="Y49" s="78"/>
      <c r="Z49" s="78"/>
      <c r="AA49" s="78"/>
      <c r="AB49" s="179"/>
      <c r="AC49" s="180"/>
      <c r="AD49" s="703"/>
      <c r="AE49" s="703"/>
      <c r="AF49" s="77"/>
      <c r="AG49" s="77"/>
      <c r="AH49" s="77"/>
      <c r="AI49" s="77"/>
      <c r="AJ49" s="77"/>
      <c r="AK49" s="77"/>
      <c r="AL49" s="77"/>
      <c r="AM49" s="77"/>
      <c r="AN49" s="77"/>
      <c r="AO49" s="77"/>
      <c r="AP49" s="77"/>
      <c r="AQ49" s="115"/>
      <c r="AR49" s="115"/>
      <c r="AS49" s="115"/>
      <c r="AT49" s="115"/>
      <c r="AU49" s="115"/>
      <c r="AV49" s="115"/>
      <c r="AW49" s="115"/>
      <c r="AX49" s="115"/>
      <c r="AY49" s="115"/>
      <c r="AZ49" s="115"/>
    </row>
    <row r="50" spans="1:52" ht="44.25" customHeight="1">
      <c r="B50" s="843" t="str">
        <f>"(x) Attachment 23(" &amp; Basic!$B$2 &amp; ") :"</f>
        <v>(x) Attachment 23(Supply and installation of 15 passenger Machine Room Less Lift) :</v>
      </c>
      <c r="C50" s="843"/>
      <c r="D50" s="942" t="s">
        <v>782</v>
      </c>
      <c r="E50" s="942"/>
      <c r="F50" s="942"/>
      <c r="G50" s="71"/>
      <c r="H50" s="71"/>
      <c r="I50" s="78"/>
      <c r="J50" s="78"/>
      <c r="K50" s="78"/>
      <c r="L50" s="78"/>
      <c r="M50" s="78"/>
      <c r="N50" s="78"/>
      <c r="O50" s="78"/>
      <c r="P50" s="78"/>
      <c r="Q50" s="78"/>
      <c r="R50" s="78"/>
      <c r="S50" s="78"/>
      <c r="T50" s="78"/>
      <c r="U50" s="78"/>
      <c r="V50" s="78"/>
      <c r="W50" s="78"/>
      <c r="X50" s="78"/>
      <c r="Y50" s="78"/>
      <c r="Z50" s="78"/>
      <c r="AA50" s="78"/>
      <c r="AB50" s="179"/>
      <c r="AC50" s="180"/>
      <c r="AD50" s="703"/>
      <c r="AE50" s="703"/>
      <c r="AF50" s="77"/>
      <c r="AG50" s="77"/>
      <c r="AH50" s="77"/>
      <c r="AI50" s="77"/>
      <c r="AJ50" s="77"/>
      <c r="AK50" s="77"/>
      <c r="AL50" s="77"/>
      <c r="AM50" s="77"/>
      <c r="AN50" s="77"/>
      <c r="AO50" s="77"/>
      <c r="AP50" s="77"/>
      <c r="AQ50" s="115"/>
      <c r="AR50" s="115"/>
      <c r="AS50" s="115"/>
      <c r="AT50" s="115"/>
      <c r="AU50" s="115"/>
      <c r="AV50" s="115"/>
      <c r="AW50" s="115"/>
      <c r="AX50" s="115"/>
      <c r="AY50" s="115"/>
      <c r="AZ50" s="115"/>
    </row>
    <row r="51" spans="1:52" ht="42" customHeight="1">
      <c r="B51" s="843" t="str">
        <f>"(y) Attachment 24(" &amp; Basic!$B$2 &amp; ") :"</f>
        <v>(y) Attachment 24(Supply and installation of 15 passenger Machine Room Less Lift) :</v>
      </c>
      <c r="C51" s="843"/>
      <c r="D51" s="843" t="s">
        <v>783</v>
      </c>
      <c r="E51" s="843"/>
      <c r="F51" s="843"/>
      <c r="G51" s="71"/>
      <c r="H51" s="71"/>
      <c r="I51" s="78"/>
      <c r="J51" s="78"/>
      <c r="K51" s="78"/>
      <c r="L51" s="78"/>
      <c r="M51" s="78"/>
      <c r="N51" s="78"/>
      <c r="O51" s="78"/>
      <c r="P51" s="78"/>
      <c r="Q51" s="78"/>
      <c r="R51" s="78"/>
      <c r="S51" s="78"/>
      <c r="T51" s="78"/>
      <c r="U51" s="78"/>
      <c r="V51" s="78"/>
      <c r="W51" s="78"/>
      <c r="X51" s="78"/>
      <c r="Y51" s="78"/>
      <c r="Z51" s="78"/>
      <c r="AA51" s="78"/>
      <c r="AB51" s="179"/>
      <c r="AC51" s="180"/>
      <c r="AD51" s="703"/>
      <c r="AE51" s="703"/>
      <c r="AF51" s="77"/>
      <c r="AG51" s="77"/>
      <c r="AH51" s="77"/>
      <c r="AI51" s="77"/>
      <c r="AJ51" s="77"/>
      <c r="AK51" s="77"/>
      <c r="AL51" s="77"/>
      <c r="AM51" s="77"/>
      <c r="AN51" s="77"/>
      <c r="AO51" s="77"/>
      <c r="AP51" s="77"/>
      <c r="AQ51" s="115"/>
      <c r="AR51" s="115"/>
      <c r="AS51" s="115"/>
      <c r="AT51" s="115"/>
      <c r="AU51" s="115"/>
      <c r="AV51" s="115"/>
      <c r="AW51" s="115"/>
      <c r="AX51" s="115"/>
      <c r="AY51" s="115"/>
      <c r="AZ51" s="115"/>
    </row>
    <row r="52" spans="1:52" ht="40.5" customHeight="1">
      <c r="B52" s="843" t="str">
        <f>"(z) Attachment 25(" &amp; Basic!$B$2 &amp; ") :"</f>
        <v>(z) Attachment 25(Supply and installation of 15 passenger Machine Room Less Lift) :</v>
      </c>
      <c r="C52" s="843"/>
      <c r="D52" s="843" t="s">
        <v>784</v>
      </c>
      <c r="E52" s="843"/>
      <c r="F52" s="843"/>
      <c r="G52" s="71"/>
      <c r="H52" s="71"/>
      <c r="I52" s="78"/>
      <c r="J52" s="78"/>
      <c r="K52" s="78"/>
      <c r="L52" s="78"/>
      <c r="M52" s="78"/>
      <c r="N52" s="78"/>
      <c r="O52" s="78"/>
      <c r="P52" s="78"/>
      <c r="Q52" s="78"/>
      <c r="R52" s="78"/>
      <c r="S52" s="78"/>
      <c r="T52" s="78"/>
      <c r="U52" s="78"/>
      <c r="V52" s="78"/>
      <c r="W52" s="78"/>
      <c r="X52" s="78"/>
      <c r="Y52" s="78"/>
      <c r="Z52" s="78"/>
      <c r="AA52" s="78"/>
      <c r="AB52" s="179"/>
      <c r="AC52" s="180"/>
      <c r="AD52" s="703"/>
      <c r="AE52" s="703"/>
      <c r="AF52" s="77"/>
      <c r="AG52" s="77"/>
      <c r="AH52" s="77"/>
      <c r="AI52" s="77"/>
      <c r="AJ52" s="77"/>
      <c r="AK52" s="77"/>
      <c r="AL52" s="77"/>
      <c r="AM52" s="77"/>
      <c r="AN52" s="77"/>
      <c r="AO52" s="77"/>
      <c r="AP52" s="77"/>
      <c r="AQ52" s="115"/>
      <c r="AR52" s="115"/>
      <c r="AS52" s="115"/>
      <c r="AT52" s="115"/>
      <c r="AU52" s="115"/>
      <c r="AV52" s="115"/>
      <c r="AW52" s="115"/>
      <c r="AX52" s="115"/>
      <c r="AY52" s="115"/>
      <c r="AZ52" s="115"/>
    </row>
    <row r="53" spans="1:52" ht="40.5" customHeight="1">
      <c r="B53" s="843" t="str">
        <f>"(aa) Attachment 26(" &amp; Basic!$B$2 &amp; ") :"</f>
        <v>(aa) Attachment 26(Supply and installation of 15 passenger Machine Room Less Lift) :</v>
      </c>
      <c r="C53" s="843"/>
      <c r="D53" s="843" t="s">
        <v>785</v>
      </c>
      <c r="E53" s="843"/>
      <c r="F53" s="843"/>
      <c r="G53" s="71"/>
      <c r="H53" s="71"/>
      <c r="I53" s="78"/>
      <c r="J53" s="78"/>
      <c r="K53" s="78"/>
      <c r="L53" s="78"/>
      <c r="M53" s="78"/>
      <c r="N53" s="78"/>
      <c r="O53" s="78"/>
      <c r="P53" s="78"/>
      <c r="Q53" s="78"/>
      <c r="R53" s="78"/>
      <c r="S53" s="78"/>
      <c r="T53" s="78"/>
      <c r="U53" s="78"/>
      <c r="V53" s="78"/>
      <c r="W53" s="78"/>
      <c r="X53" s="78"/>
      <c r="Y53" s="78"/>
      <c r="Z53" s="78"/>
      <c r="AA53" s="78"/>
      <c r="AB53" s="179"/>
      <c r="AC53" s="180"/>
      <c r="AD53" s="703"/>
      <c r="AE53" s="703"/>
      <c r="AF53" s="77"/>
      <c r="AG53" s="77"/>
      <c r="AH53" s="77"/>
      <c r="AI53" s="77"/>
      <c r="AJ53" s="77"/>
      <c r="AK53" s="77"/>
      <c r="AL53" s="77"/>
      <c r="AM53" s="77"/>
      <c r="AN53" s="77"/>
      <c r="AO53" s="77"/>
      <c r="AP53" s="77"/>
      <c r="AQ53" s="115"/>
      <c r="AR53" s="115"/>
      <c r="AS53" s="115"/>
      <c r="AT53" s="115"/>
      <c r="AU53" s="115"/>
      <c r="AV53" s="115"/>
      <c r="AW53" s="115"/>
      <c r="AX53" s="115"/>
      <c r="AY53" s="115"/>
      <c r="AZ53" s="115"/>
    </row>
    <row r="54" spans="1:52" ht="36.75" customHeight="1">
      <c r="B54" s="843" t="str">
        <f>"(ab) Attachment 27(" &amp; Basic!$B$2 &amp; ") :"</f>
        <v>(ab) Attachment 27(Supply and installation of 15 passenger Machine Room Less Lift) :</v>
      </c>
      <c r="C54" s="843"/>
      <c r="D54" s="843" t="s">
        <v>786</v>
      </c>
      <c r="E54" s="843"/>
      <c r="F54" s="843"/>
      <c r="G54" s="71"/>
      <c r="H54" s="71"/>
      <c r="I54" s="78"/>
      <c r="J54" s="78"/>
      <c r="K54" s="78"/>
      <c r="L54" s="78"/>
      <c r="M54" s="78"/>
      <c r="N54" s="78"/>
      <c r="O54" s="78"/>
      <c r="P54" s="78"/>
      <c r="Q54" s="78"/>
      <c r="R54" s="78"/>
      <c r="S54" s="78"/>
      <c r="T54" s="78"/>
      <c r="U54" s="78"/>
      <c r="V54" s="78"/>
      <c r="W54" s="78"/>
      <c r="X54" s="78"/>
      <c r="Y54" s="78"/>
      <c r="Z54" s="78"/>
      <c r="AA54" s="78"/>
      <c r="AB54" s="179"/>
      <c r="AC54" s="180"/>
      <c r="AD54" s="703"/>
      <c r="AE54" s="703"/>
      <c r="AF54" s="77"/>
      <c r="AG54" s="77"/>
      <c r="AH54" s="77"/>
      <c r="AI54" s="77"/>
      <c r="AJ54" s="77"/>
      <c r="AK54" s="77"/>
      <c r="AL54" s="77"/>
      <c r="AM54" s="77"/>
      <c r="AN54" s="77"/>
      <c r="AO54" s="77"/>
      <c r="AP54" s="77"/>
      <c r="AQ54" s="115"/>
      <c r="AR54" s="115"/>
      <c r="AS54" s="115"/>
      <c r="AT54" s="115"/>
      <c r="AU54" s="115"/>
      <c r="AV54" s="115"/>
      <c r="AW54" s="115"/>
      <c r="AX54" s="115"/>
      <c r="AY54" s="115"/>
      <c r="AZ54" s="115"/>
    </row>
    <row r="55" spans="1:52" ht="43.5" customHeight="1">
      <c r="B55" s="843" t="str">
        <f>"(ac) Attachment 28(" &amp; Basic!$B$2 &amp; ") :"</f>
        <v>(ac) Attachment 28(Supply and installation of 15 passenger Machine Room Less Lift) :</v>
      </c>
      <c r="C55" s="843"/>
      <c r="D55" s="843" t="s">
        <v>787</v>
      </c>
      <c r="E55" s="843"/>
      <c r="F55" s="843"/>
      <c r="G55" s="71"/>
      <c r="H55" s="71"/>
      <c r="I55" s="78"/>
      <c r="J55" s="78"/>
      <c r="K55" s="78"/>
      <c r="L55" s="78"/>
      <c r="M55" s="78"/>
      <c r="N55" s="78"/>
      <c r="O55" s="78"/>
      <c r="P55" s="78"/>
      <c r="Q55" s="78"/>
      <c r="R55" s="78"/>
      <c r="S55" s="78"/>
      <c r="T55" s="78"/>
      <c r="U55" s="78"/>
      <c r="V55" s="78"/>
      <c r="W55" s="78"/>
      <c r="X55" s="78"/>
      <c r="Y55" s="78"/>
      <c r="Z55" s="78"/>
      <c r="AA55" s="78"/>
      <c r="AB55" s="179"/>
      <c r="AC55" s="180"/>
      <c r="AD55" s="703"/>
      <c r="AE55" s="703"/>
      <c r="AF55" s="77"/>
      <c r="AG55" s="77"/>
      <c r="AH55" s="77"/>
      <c r="AI55" s="77"/>
      <c r="AJ55" s="77"/>
      <c r="AK55" s="77"/>
      <c r="AL55" s="77"/>
      <c r="AM55" s="77"/>
      <c r="AN55" s="77"/>
      <c r="AO55" s="77"/>
      <c r="AP55" s="77"/>
      <c r="AQ55" s="115"/>
      <c r="AR55" s="115"/>
      <c r="AS55" s="115"/>
      <c r="AT55" s="115"/>
      <c r="AU55" s="115"/>
      <c r="AV55" s="115"/>
      <c r="AW55" s="115"/>
      <c r="AX55" s="115"/>
      <c r="AY55" s="115"/>
      <c r="AZ55" s="115"/>
    </row>
    <row r="56" spans="1:52" ht="23.25" customHeight="1">
      <c r="B56" s="843"/>
      <c r="C56" s="843"/>
      <c r="D56" s="843"/>
      <c r="E56" s="843"/>
      <c r="F56" s="843"/>
      <c r="G56" s="71"/>
      <c r="H56" s="71"/>
      <c r="I56" s="78"/>
      <c r="J56" s="78"/>
      <c r="K56" s="78"/>
      <c r="L56" s="78"/>
      <c r="M56" s="78"/>
      <c r="N56" s="78"/>
      <c r="O56" s="78"/>
      <c r="P56" s="78"/>
      <c r="Q56" s="78"/>
      <c r="R56" s="78"/>
      <c r="S56" s="78"/>
      <c r="T56" s="78"/>
      <c r="U56" s="78"/>
      <c r="V56" s="78"/>
      <c r="W56" s="78"/>
      <c r="X56" s="78"/>
      <c r="Y56" s="78"/>
      <c r="Z56" s="78"/>
      <c r="AA56" s="78"/>
      <c r="AB56" s="179"/>
      <c r="AC56" s="180"/>
      <c r="AD56" s="703"/>
      <c r="AE56" s="703"/>
      <c r="AF56" s="77"/>
      <c r="AG56" s="77"/>
      <c r="AH56" s="77"/>
      <c r="AI56" s="77"/>
      <c r="AJ56" s="77"/>
      <c r="AK56" s="77"/>
      <c r="AL56" s="77"/>
      <c r="AM56" s="77"/>
      <c r="AN56" s="77"/>
      <c r="AO56" s="77"/>
      <c r="AP56" s="77"/>
      <c r="AQ56" s="115"/>
      <c r="AR56" s="115"/>
      <c r="AS56" s="115"/>
      <c r="AT56" s="115"/>
      <c r="AU56" s="115"/>
      <c r="AV56" s="115"/>
      <c r="AW56" s="115"/>
      <c r="AX56" s="115"/>
      <c r="AY56" s="115"/>
      <c r="AZ56" s="115"/>
    </row>
    <row r="57" spans="1:52" ht="63" customHeight="1">
      <c r="A57" s="69">
        <v>3</v>
      </c>
      <c r="B57" s="1218" t="s">
        <v>788</v>
      </c>
      <c r="C57" s="1218"/>
      <c r="D57" s="1218"/>
      <c r="E57" s="1218"/>
      <c r="F57" s="1218"/>
      <c r="G57" s="73"/>
      <c r="H57" s="73"/>
      <c r="I57" s="78"/>
      <c r="J57" s="78"/>
      <c r="K57" s="78"/>
      <c r="L57" s="78"/>
      <c r="M57" s="78"/>
      <c r="N57" s="78"/>
      <c r="O57" s="78"/>
      <c r="P57" s="78"/>
      <c r="Q57" s="78"/>
      <c r="R57" s="78"/>
      <c r="S57" s="78"/>
      <c r="T57" s="78"/>
      <c r="U57" s="78"/>
      <c r="V57" s="78"/>
      <c r="W57" s="78"/>
      <c r="X57" s="78"/>
      <c r="Y57" s="78"/>
      <c r="Z57" s="78"/>
      <c r="AA57" s="78"/>
      <c r="AB57" s="179"/>
      <c r="AC57" s="180"/>
      <c r="AD57" s="703"/>
      <c r="AE57" s="703"/>
      <c r="AF57" s="77"/>
      <c r="AG57" s="77"/>
      <c r="AH57" s="77"/>
      <c r="AI57" s="77"/>
      <c r="AJ57" s="77"/>
      <c r="AK57" s="77"/>
      <c r="AL57" s="77"/>
      <c r="AM57" s="77"/>
      <c r="AN57" s="77"/>
      <c r="AO57" s="77"/>
      <c r="AP57" s="77"/>
      <c r="AQ57" s="115"/>
      <c r="AR57" s="115"/>
      <c r="AS57" s="115"/>
      <c r="AT57" s="115"/>
      <c r="AU57" s="115"/>
      <c r="AV57" s="115"/>
      <c r="AW57" s="115"/>
      <c r="AX57" s="115"/>
      <c r="AY57" s="115"/>
      <c r="AZ57" s="115"/>
    </row>
    <row r="58" spans="1:52" ht="83.25" customHeight="1">
      <c r="A58" s="69">
        <v>3.1</v>
      </c>
      <c r="B58" s="1218" t="s">
        <v>789</v>
      </c>
      <c r="C58" s="1218"/>
      <c r="D58" s="1218"/>
      <c r="E58" s="1218"/>
      <c r="F58" s="1218"/>
      <c r="G58" s="73"/>
      <c r="H58" s="73"/>
      <c r="I58" s="78"/>
      <c r="J58" s="78"/>
      <c r="K58" s="78"/>
      <c r="L58" s="78"/>
      <c r="M58" s="78"/>
      <c r="N58" s="78"/>
      <c r="O58" s="78"/>
      <c r="P58" s="78"/>
      <c r="Q58" s="78"/>
      <c r="R58" s="78"/>
      <c r="S58" s="78"/>
      <c r="T58" s="78"/>
      <c r="U58" s="78"/>
      <c r="V58" s="78"/>
      <c r="W58" s="78"/>
      <c r="X58" s="78"/>
      <c r="Y58" s="78"/>
      <c r="Z58" s="78"/>
      <c r="AA58" s="78"/>
      <c r="AB58" s="179"/>
      <c r="AC58" s="180"/>
      <c r="AD58" s="703"/>
      <c r="AE58" s="703"/>
      <c r="AF58" s="77"/>
      <c r="AG58" s="77"/>
      <c r="AH58" s="77"/>
      <c r="AI58" s="77"/>
      <c r="AJ58" s="77"/>
      <c r="AK58" s="77"/>
      <c r="AL58" s="77"/>
      <c r="AM58" s="77"/>
      <c r="AN58" s="77"/>
      <c r="AO58" s="77"/>
      <c r="AP58" s="77"/>
      <c r="AQ58" s="115"/>
      <c r="AR58" s="115"/>
      <c r="AS58" s="115"/>
      <c r="AT58" s="115"/>
      <c r="AU58" s="115"/>
      <c r="AV58" s="115"/>
      <c r="AW58" s="115"/>
      <c r="AX58" s="115"/>
      <c r="AY58" s="115"/>
      <c r="AZ58" s="115"/>
    </row>
    <row r="59" spans="1:52" ht="84" customHeight="1">
      <c r="A59" s="69">
        <v>3.2</v>
      </c>
      <c r="B59" s="1218" t="s">
        <v>790</v>
      </c>
      <c r="C59" s="1218"/>
      <c r="D59" s="1218"/>
      <c r="E59" s="1218"/>
      <c r="F59" s="1218"/>
      <c r="G59" s="73"/>
      <c r="H59" s="73"/>
      <c r="I59" s="78"/>
      <c r="J59" s="78"/>
      <c r="K59" s="78"/>
      <c r="L59" s="78"/>
      <c r="M59" s="78"/>
      <c r="N59" s="78"/>
      <c r="O59" s="78"/>
      <c r="P59" s="78"/>
      <c r="Q59" s="78"/>
      <c r="R59" s="78"/>
      <c r="S59" s="78"/>
      <c r="T59" s="78"/>
      <c r="U59" s="78"/>
      <c r="V59" s="78"/>
      <c r="W59" s="78"/>
      <c r="X59" s="78"/>
      <c r="Y59" s="78"/>
      <c r="Z59" s="78"/>
      <c r="AA59" s="78"/>
      <c r="AB59" s="179"/>
      <c r="AC59" s="180"/>
      <c r="AD59" s="703"/>
      <c r="AE59" s="703"/>
      <c r="AF59" s="77"/>
      <c r="AG59" s="77"/>
      <c r="AH59" s="77"/>
      <c r="AI59" s="77"/>
      <c r="AJ59" s="77"/>
      <c r="AK59" s="77"/>
      <c r="AL59" s="77"/>
      <c r="AM59" s="77"/>
      <c r="AN59" s="77"/>
      <c r="AO59" s="77"/>
      <c r="AP59" s="77"/>
      <c r="AQ59" s="115"/>
      <c r="AR59" s="115"/>
      <c r="AS59" s="115"/>
      <c r="AT59" s="115"/>
      <c r="AU59" s="115"/>
      <c r="AV59" s="115"/>
      <c r="AW59" s="115"/>
      <c r="AX59" s="115"/>
      <c r="AY59" s="115"/>
      <c r="AZ59" s="115"/>
    </row>
    <row r="60" spans="1:52" s="24" customFormat="1" ht="92.25" customHeight="1">
      <c r="A60" s="69">
        <v>4</v>
      </c>
      <c r="B60" s="1218" t="s">
        <v>791</v>
      </c>
      <c r="C60" s="1218"/>
      <c r="D60" s="1218"/>
      <c r="E60" s="1218"/>
      <c r="F60" s="1218"/>
      <c r="G60" s="73"/>
      <c r="H60" s="73"/>
      <c r="I60" s="78"/>
      <c r="J60" s="78"/>
      <c r="K60" s="78"/>
      <c r="L60" s="78"/>
      <c r="M60" s="78"/>
      <c r="N60" s="78"/>
      <c r="O60" s="78"/>
      <c r="P60" s="78"/>
      <c r="Q60" s="78"/>
      <c r="R60" s="78"/>
      <c r="S60" s="78"/>
      <c r="T60" s="78"/>
      <c r="U60" s="78"/>
      <c r="V60" s="78"/>
      <c r="W60" s="78"/>
      <c r="X60" s="78"/>
      <c r="Y60" s="78"/>
      <c r="Z60" s="78"/>
      <c r="AA60" s="78"/>
      <c r="AB60" s="179"/>
      <c r="AC60" s="180"/>
      <c r="AD60" s="704"/>
      <c r="AE60" s="704"/>
      <c r="AF60" s="78"/>
      <c r="AG60" s="78"/>
      <c r="AH60" s="78"/>
      <c r="AI60" s="78"/>
      <c r="AJ60" s="78"/>
      <c r="AK60" s="78"/>
      <c r="AL60" s="78"/>
      <c r="AM60" s="78"/>
      <c r="AN60" s="78"/>
      <c r="AO60" s="78"/>
      <c r="AP60" s="78"/>
      <c r="AQ60" s="113"/>
      <c r="AR60" s="113"/>
      <c r="AS60" s="113"/>
      <c r="AT60" s="113"/>
      <c r="AU60" s="113"/>
      <c r="AV60" s="113"/>
      <c r="AW60" s="113"/>
      <c r="AX60" s="113"/>
      <c r="AY60" s="113"/>
      <c r="AZ60" s="113"/>
    </row>
    <row r="61" spans="1:52" ht="68.25" customHeight="1">
      <c r="A61" s="69">
        <v>4.0999999999999996</v>
      </c>
      <c r="B61" s="1218" t="s">
        <v>792</v>
      </c>
      <c r="C61" s="1218"/>
      <c r="D61" s="1218"/>
      <c r="E61" s="1218"/>
      <c r="F61" s="1218"/>
      <c r="G61" s="73"/>
      <c r="H61" s="73"/>
      <c r="I61" s="78"/>
      <c r="J61" s="78"/>
      <c r="K61" s="78"/>
      <c r="L61" s="78"/>
      <c r="M61" s="78"/>
      <c r="N61" s="78"/>
      <c r="O61" s="78"/>
      <c r="P61" s="78"/>
      <c r="Q61" s="78"/>
      <c r="R61" s="78"/>
      <c r="S61" s="78"/>
      <c r="T61" s="78"/>
      <c r="U61" s="78"/>
      <c r="V61" s="78"/>
      <c r="W61" s="78"/>
      <c r="X61" s="78"/>
      <c r="Y61" s="78"/>
      <c r="Z61" s="78"/>
      <c r="AA61" s="78"/>
      <c r="AB61" s="179"/>
      <c r="AC61" s="180"/>
      <c r="AD61" s="703"/>
      <c r="AE61" s="703"/>
      <c r="AF61" s="77"/>
      <c r="AG61" s="77"/>
      <c r="AH61" s="77"/>
      <c r="AI61" s="77"/>
      <c r="AJ61" s="77"/>
      <c r="AK61" s="77"/>
      <c r="AL61" s="77"/>
      <c r="AM61" s="77"/>
      <c r="AN61" s="77"/>
      <c r="AO61" s="77"/>
      <c r="AP61" s="77"/>
      <c r="AQ61" s="115"/>
      <c r="AR61" s="115"/>
      <c r="AS61" s="115"/>
      <c r="AT61" s="115"/>
      <c r="AU61" s="115"/>
      <c r="AV61" s="115"/>
      <c r="AW61" s="115"/>
      <c r="AX61" s="115"/>
      <c r="AY61" s="115"/>
      <c r="AZ61" s="115"/>
    </row>
    <row r="62" spans="1:52" ht="104.25" customHeight="1">
      <c r="A62" s="69">
        <v>4.2</v>
      </c>
      <c r="B62" s="1218" t="s">
        <v>793</v>
      </c>
      <c r="C62" s="1218"/>
      <c r="D62" s="1218"/>
      <c r="E62" s="1218"/>
      <c r="F62" s="1218"/>
      <c r="G62" s="73"/>
      <c r="H62" s="73"/>
      <c r="I62" s="78"/>
      <c r="J62" s="78"/>
      <c r="K62" s="78"/>
      <c r="L62" s="78"/>
      <c r="M62" s="78"/>
      <c r="N62" s="78"/>
      <c r="O62" s="78"/>
      <c r="P62" s="78"/>
      <c r="Q62" s="78"/>
      <c r="R62" s="78"/>
      <c r="S62" s="78"/>
      <c r="T62" s="78"/>
      <c r="U62" s="78"/>
      <c r="V62" s="78"/>
      <c r="W62" s="78"/>
      <c r="X62" s="78"/>
      <c r="Y62" s="78"/>
      <c r="Z62" s="78"/>
      <c r="AA62" s="78"/>
      <c r="AB62" s="179"/>
      <c r="AC62" s="180"/>
      <c r="AD62" s="703"/>
      <c r="AE62" s="703"/>
      <c r="AF62" s="77"/>
      <c r="AG62" s="77"/>
      <c r="AH62" s="77"/>
      <c r="AI62" s="77"/>
      <c r="AJ62" s="77"/>
      <c r="AK62" s="77"/>
      <c r="AL62" s="77"/>
      <c r="AM62" s="77"/>
      <c r="AN62" s="77"/>
      <c r="AO62" s="77"/>
      <c r="AP62" s="77"/>
      <c r="AQ62" s="115"/>
      <c r="AR62" s="115"/>
      <c r="AS62" s="115"/>
      <c r="AT62" s="115"/>
      <c r="AU62" s="115"/>
      <c r="AV62" s="115"/>
      <c r="AW62" s="115"/>
      <c r="AX62" s="115"/>
      <c r="AY62" s="115"/>
      <c r="AZ62" s="115"/>
    </row>
    <row r="63" spans="1:52" ht="21" customHeight="1">
      <c r="A63" s="69"/>
      <c r="B63" s="1218"/>
      <c r="C63" s="1218"/>
      <c r="D63" s="1218"/>
      <c r="E63" s="1218"/>
      <c r="F63" s="1218"/>
      <c r="G63" s="73"/>
      <c r="H63" s="73"/>
      <c r="I63" s="78"/>
      <c r="J63" s="78"/>
      <c r="K63" s="78"/>
      <c r="L63" s="78"/>
      <c r="M63" s="78"/>
      <c r="N63" s="78"/>
      <c r="O63" s="78"/>
      <c r="P63" s="78"/>
      <c r="Q63" s="78"/>
      <c r="R63" s="78"/>
      <c r="S63" s="78"/>
      <c r="T63" s="78"/>
      <c r="U63" s="78"/>
      <c r="V63" s="78"/>
      <c r="W63" s="78"/>
      <c r="X63" s="78"/>
      <c r="Y63" s="78"/>
      <c r="Z63" s="78"/>
      <c r="AA63" s="78"/>
      <c r="AB63" s="179"/>
      <c r="AC63" s="180"/>
      <c r="AD63" s="703"/>
      <c r="AE63" s="703"/>
      <c r="AF63" s="77"/>
      <c r="AG63" s="77"/>
      <c r="AH63" s="77"/>
      <c r="AI63" s="77"/>
      <c r="AJ63" s="77"/>
      <c r="AK63" s="77"/>
      <c r="AL63" s="77"/>
      <c r="AM63" s="77"/>
      <c r="AN63" s="77"/>
      <c r="AO63" s="77"/>
      <c r="AP63" s="77"/>
      <c r="AQ63" s="115"/>
      <c r="AR63" s="115"/>
      <c r="AS63" s="115"/>
      <c r="AT63" s="115"/>
      <c r="AU63" s="115"/>
      <c r="AV63" s="115"/>
      <c r="AW63" s="115"/>
      <c r="AX63" s="115"/>
      <c r="AY63" s="115"/>
      <c r="AZ63" s="115"/>
    </row>
    <row r="64" spans="1:52" ht="59.25" customHeight="1">
      <c r="A64" s="69">
        <v>4.3</v>
      </c>
      <c r="B64" s="1218" t="s">
        <v>794</v>
      </c>
      <c r="C64" s="1218"/>
      <c r="D64" s="1218"/>
      <c r="E64" s="1218"/>
      <c r="F64" s="1218"/>
      <c r="G64" s="73"/>
      <c r="H64" s="73"/>
      <c r="I64" s="78"/>
      <c r="J64" s="78"/>
      <c r="K64" s="78"/>
      <c r="L64" s="78"/>
      <c r="M64" s="78"/>
      <c r="N64" s="78"/>
      <c r="O64" s="78"/>
      <c r="P64" s="78"/>
      <c r="Q64" s="78"/>
      <c r="R64" s="78"/>
      <c r="S64" s="78"/>
      <c r="T64" s="78"/>
      <c r="U64" s="78"/>
      <c r="V64" s="78"/>
      <c r="W64" s="78"/>
      <c r="X64" s="78"/>
      <c r="Y64" s="78"/>
      <c r="Z64" s="78"/>
      <c r="AA64" s="78"/>
      <c r="AB64" s="179"/>
      <c r="AC64" s="180"/>
      <c r="AD64" s="703"/>
      <c r="AE64" s="703"/>
      <c r="AF64" s="77"/>
      <c r="AG64" s="77"/>
      <c r="AH64" s="77"/>
      <c r="AI64" s="77"/>
      <c r="AJ64" s="77"/>
      <c r="AK64" s="77"/>
      <c r="AL64" s="77"/>
      <c r="AM64" s="77"/>
      <c r="AN64" s="77"/>
      <c r="AO64" s="77"/>
      <c r="AP64" s="77"/>
      <c r="AQ64" s="115"/>
      <c r="AR64" s="115"/>
      <c r="AS64" s="115"/>
      <c r="AT64" s="115"/>
      <c r="AU64" s="115"/>
      <c r="AV64" s="115"/>
      <c r="AW64" s="115"/>
      <c r="AX64" s="115"/>
      <c r="AY64" s="115"/>
      <c r="AZ64" s="115"/>
    </row>
    <row r="65" spans="1:52" ht="14.25" customHeight="1">
      <c r="A65" s="69"/>
      <c r="B65" s="1218"/>
      <c r="C65" s="1218"/>
      <c r="D65" s="1218"/>
      <c r="E65" s="1218"/>
      <c r="F65" s="1218"/>
      <c r="G65" s="73"/>
      <c r="H65" s="73"/>
      <c r="I65" s="78"/>
      <c r="J65" s="78"/>
      <c r="K65" s="78"/>
      <c r="L65" s="78"/>
      <c r="M65" s="78"/>
      <c r="N65" s="78"/>
      <c r="O65" s="78"/>
      <c r="P65" s="78"/>
      <c r="Q65" s="78"/>
      <c r="R65" s="78"/>
      <c r="S65" s="78"/>
      <c r="T65" s="78"/>
      <c r="U65" s="78"/>
      <c r="V65" s="78"/>
      <c r="W65" s="78"/>
      <c r="X65" s="78"/>
      <c r="Y65" s="78"/>
      <c r="Z65" s="78"/>
      <c r="AA65" s="78"/>
      <c r="AB65" s="179"/>
      <c r="AC65" s="180"/>
      <c r="AD65" s="703"/>
      <c r="AE65" s="703"/>
      <c r="AF65" s="77"/>
      <c r="AG65" s="77"/>
      <c r="AH65" s="77"/>
      <c r="AI65" s="77"/>
      <c r="AJ65" s="77"/>
      <c r="AK65" s="77"/>
      <c r="AL65" s="77"/>
      <c r="AM65" s="77"/>
      <c r="AN65" s="77"/>
      <c r="AO65" s="77"/>
      <c r="AP65" s="77"/>
      <c r="AQ65" s="115"/>
      <c r="AR65" s="115"/>
      <c r="AS65" s="115"/>
      <c r="AT65" s="115"/>
      <c r="AU65" s="115"/>
      <c r="AV65" s="115"/>
      <c r="AW65" s="115"/>
      <c r="AX65" s="115"/>
      <c r="AY65" s="115"/>
      <c r="AZ65" s="115"/>
    </row>
    <row r="66" spans="1:52" ht="21" customHeight="1">
      <c r="A66" s="54">
        <v>5</v>
      </c>
      <c r="B66" s="1242" t="s">
        <v>795</v>
      </c>
      <c r="C66" s="1242"/>
      <c r="D66" s="1242"/>
      <c r="E66" s="1242"/>
      <c r="F66" s="1242"/>
      <c r="G66" s="36"/>
      <c r="H66" s="36"/>
      <c r="I66" s="78"/>
      <c r="J66" s="78"/>
      <c r="K66" s="78"/>
      <c r="L66" s="78"/>
      <c r="M66" s="78"/>
      <c r="N66" s="78"/>
      <c r="O66" s="78"/>
      <c r="P66" s="78"/>
      <c r="Q66" s="78"/>
      <c r="R66" s="78"/>
      <c r="S66" s="78"/>
      <c r="T66" s="78"/>
      <c r="U66" s="78"/>
      <c r="V66" s="78"/>
      <c r="W66" s="78"/>
      <c r="X66" s="78"/>
      <c r="Y66" s="78"/>
      <c r="Z66" s="78"/>
      <c r="AA66" s="78"/>
      <c r="AB66" s="179"/>
      <c r="AC66" s="180"/>
      <c r="AD66" s="703"/>
      <c r="AE66" s="703"/>
      <c r="AF66" s="77"/>
      <c r="AG66" s="77"/>
      <c r="AH66" s="77"/>
      <c r="AI66" s="77"/>
      <c r="AJ66" s="77"/>
      <c r="AK66" s="77"/>
      <c r="AL66" s="77"/>
      <c r="AM66" s="77"/>
      <c r="AN66" s="77"/>
      <c r="AO66" s="77"/>
      <c r="AP66" s="77"/>
      <c r="AQ66" s="115"/>
      <c r="AR66" s="115"/>
      <c r="AS66" s="115"/>
      <c r="AT66" s="115"/>
      <c r="AU66" s="115"/>
      <c r="AV66" s="115"/>
      <c r="AW66" s="115"/>
      <c r="AX66" s="115"/>
      <c r="AY66" s="115"/>
      <c r="AZ66" s="115"/>
    </row>
    <row r="67" spans="1:52" s="24" customFormat="1" ht="223.5" customHeight="1">
      <c r="A67" s="69">
        <v>5.0999999999999996</v>
      </c>
      <c r="B67" s="1218" t="s">
        <v>796</v>
      </c>
      <c r="C67" s="1218"/>
      <c r="D67" s="1218"/>
      <c r="E67" s="1218"/>
      <c r="F67" s="1218"/>
      <c r="G67" s="73"/>
      <c r="H67" s="73"/>
      <c r="I67" s="78"/>
      <c r="J67" s="78"/>
      <c r="K67" s="78"/>
      <c r="L67" s="78"/>
      <c r="M67" s="78"/>
      <c r="N67" s="78"/>
      <c r="O67" s="78"/>
      <c r="P67" s="78"/>
      <c r="Q67" s="78"/>
      <c r="R67" s="78"/>
      <c r="S67" s="78"/>
      <c r="T67" s="78"/>
      <c r="U67" s="78"/>
      <c r="V67" s="78"/>
      <c r="W67" s="78"/>
      <c r="X67" s="78"/>
      <c r="Y67" s="78"/>
      <c r="Z67" s="78"/>
      <c r="AA67" s="78"/>
      <c r="AB67" s="179"/>
      <c r="AC67" s="180"/>
      <c r="AD67" s="704"/>
      <c r="AE67" s="704"/>
      <c r="AF67" s="78"/>
      <c r="AG67" s="78"/>
      <c r="AH67" s="78"/>
      <c r="AI67" s="78"/>
      <c r="AJ67" s="78"/>
      <c r="AK67" s="78"/>
      <c r="AL67" s="78"/>
      <c r="AM67" s="78"/>
      <c r="AN67" s="78"/>
      <c r="AO67" s="78"/>
      <c r="AP67" s="78"/>
      <c r="AQ67" s="113"/>
      <c r="AR67" s="113"/>
      <c r="AS67" s="113"/>
      <c r="AT67" s="113"/>
      <c r="AU67" s="113"/>
      <c r="AV67" s="113"/>
      <c r="AW67" s="113"/>
      <c r="AX67" s="113"/>
      <c r="AY67" s="113"/>
      <c r="AZ67" s="113"/>
    </row>
    <row r="68" spans="1:52" s="24" customFormat="1" ht="33" customHeight="1">
      <c r="A68" s="69">
        <v>6</v>
      </c>
      <c r="B68" s="1218" t="s">
        <v>797</v>
      </c>
      <c r="C68" s="1218"/>
      <c r="D68" s="1218"/>
      <c r="E68" s="1218"/>
      <c r="F68" s="1218"/>
      <c r="G68" s="73"/>
      <c r="H68" s="73"/>
      <c r="I68" s="78"/>
      <c r="J68" s="78"/>
      <c r="K68" s="78"/>
      <c r="L68" s="78"/>
      <c r="M68" s="78"/>
      <c r="N68" s="78"/>
      <c r="O68" s="78"/>
      <c r="P68" s="78"/>
      <c r="Q68" s="78"/>
      <c r="R68" s="78"/>
      <c r="S68" s="78"/>
      <c r="T68" s="78"/>
      <c r="U68" s="78"/>
      <c r="V68" s="78"/>
      <c r="W68" s="78"/>
      <c r="X68" s="78"/>
      <c r="Y68" s="78"/>
      <c r="Z68" s="78"/>
      <c r="AA68" s="78"/>
      <c r="AB68" s="179"/>
      <c r="AC68" s="180"/>
      <c r="AD68" s="704"/>
      <c r="AE68" s="704"/>
      <c r="AF68" s="78"/>
      <c r="AG68" s="78"/>
      <c r="AH68" s="78"/>
      <c r="AI68" s="78"/>
      <c r="AJ68" s="78"/>
      <c r="AK68" s="78"/>
      <c r="AL68" s="78"/>
      <c r="AM68" s="78"/>
      <c r="AN68" s="78"/>
      <c r="AO68" s="78"/>
      <c r="AP68" s="78"/>
      <c r="AQ68" s="113"/>
      <c r="AR68" s="113"/>
      <c r="AS68" s="113"/>
      <c r="AT68" s="113"/>
      <c r="AU68" s="113"/>
      <c r="AV68" s="113"/>
      <c r="AW68" s="113"/>
      <c r="AX68" s="113"/>
      <c r="AY68" s="113"/>
      <c r="AZ68" s="113"/>
    </row>
    <row r="69" spans="1:52" s="24" customFormat="1" ht="26.1" customHeight="1">
      <c r="A69" s="54"/>
      <c r="B69" s="51" t="s">
        <v>251</v>
      </c>
      <c r="C69" s="38" t="s">
        <v>798</v>
      </c>
      <c r="D69" s="29"/>
      <c r="E69" s="67" t="s">
        <v>799</v>
      </c>
      <c r="G69" s="78"/>
      <c r="H69" s="78"/>
      <c r="I69" s="78"/>
      <c r="J69" s="77"/>
      <c r="K69" s="77"/>
      <c r="L69" s="77"/>
      <c r="M69" s="77"/>
      <c r="N69" s="77"/>
      <c r="O69" s="77"/>
      <c r="P69" s="77"/>
      <c r="Q69" s="77"/>
      <c r="R69" s="77"/>
      <c r="S69" s="77"/>
      <c r="T69" s="77"/>
      <c r="U69" s="77"/>
      <c r="V69" s="77"/>
      <c r="W69" s="77"/>
      <c r="X69" s="77"/>
      <c r="Y69" s="77"/>
      <c r="Z69" s="77"/>
      <c r="AA69" s="77"/>
      <c r="AB69" s="57"/>
      <c r="AC69" s="180"/>
      <c r="AD69" s="704"/>
      <c r="AE69" s="704"/>
      <c r="AF69" s="78"/>
      <c r="AG69" s="78"/>
      <c r="AH69" s="78"/>
      <c r="AI69" s="78"/>
      <c r="AJ69" s="78"/>
      <c r="AK69" s="78"/>
      <c r="AL69" s="78"/>
      <c r="AM69" s="78"/>
      <c r="AN69" s="78"/>
      <c r="AO69" s="78"/>
      <c r="AP69" s="78"/>
      <c r="AQ69" s="113"/>
      <c r="AR69" s="113"/>
      <c r="AS69" s="113"/>
      <c r="AT69" s="113"/>
      <c r="AU69" s="113"/>
      <c r="AV69" s="113"/>
      <c r="AW69" s="113"/>
      <c r="AX69" s="113"/>
      <c r="AY69" s="113"/>
      <c r="AZ69" s="113"/>
    </row>
    <row r="70" spans="1:52" s="24" customFormat="1" ht="26.1" customHeight="1">
      <c r="A70" s="54"/>
      <c r="B70" s="51" t="s">
        <v>253</v>
      </c>
      <c r="C70" s="32" t="s">
        <v>800</v>
      </c>
      <c r="D70" s="29"/>
      <c r="E70" s="67" t="s">
        <v>801</v>
      </c>
      <c r="G70" s="78"/>
      <c r="H70" s="78"/>
      <c r="I70" s="78"/>
      <c r="J70" s="77"/>
      <c r="K70" s="77"/>
      <c r="L70" s="77"/>
      <c r="M70" s="77"/>
      <c r="N70" s="77"/>
      <c r="O70" s="77"/>
      <c r="P70" s="77"/>
      <c r="Q70" s="77"/>
      <c r="R70" s="77"/>
      <c r="S70" s="77"/>
      <c r="T70" s="77"/>
      <c r="U70" s="77"/>
      <c r="V70" s="77"/>
      <c r="W70" s="77"/>
      <c r="X70" s="77"/>
      <c r="Y70" s="77"/>
      <c r="Z70" s="77"/>
      <c r="AA70" s="77"/>
      <c r="AB70" s="57"/>
      <c r="AC70" s="180"/>
      <c r="AD70" s="704"/>
      <c r="AE70" s="704"/>
      <c r="AF70" s="78"/>
      <c r="AG70" s="78"/>
      <c r="AH70" s="78"/>
      <c r="AI70" s="78"/>
      <c r="AJ70" s="78"/>
      <c r="AK70" s="78"/>
      <c r="AL70" s="78"/>
      <c r="AM70" s="78"/>
      <c r="AN70" s="78"/>
      <c r="AO70" s="78"/>
      <c r="AP70" s="78"/>
      <c r="AQ70" s="113"/>
      <c r="AR70" s="113"/>
      <c r="AS70" s="113"/>
      <c r="AT70" s="113"/>
      <c r="AU70" s="113"/>
      <c r="AV70" s="113"/>
      <c r="AW70" s="113"/>
      <c r="AX70" s="113"/>
      <c r="AY70" s="113"/>
      <c r="AZ70" s="113"/>
    </row>
    <row r="71" spans="1:52" s="24" customFormat="1" ht="26.1" customHeight="1">
      <c r="A71" s="54"/>
      <c r="B71" s="51" t="s">
        <v>255</v>
      </c>
      <c r="C71" s="32" t="s">
        <v>936</v>
      </c>
      <c r="D71" s="29"/>
      <c r="E71" s="67" t="s">
        <v>935</v>
      </c>
      <c r="G71" s="78"/>
      <c r="H71" s="78"/>
      <c r="I71" s="78"/>
      <c r="J71" s="78"/>
      <c r="K71" s="78"/>
      <c r="L71" s="78"/>
      <c r="M71" s="78"/>
      <c r="N71" s="78"/>
      <c r="O71" s="78"/>
      <c r="P71" s="78"/>
      <c r="Q71" s="78"/>
      <c r="R71" s="78"/>
      <c r="S71" s="78"/>
      <c r="T71" s="78"/>
      <c r="U71" s="78"/>
      <c r="V71" s="78"/>
      <c r="W71" s="78"/>
      <c r="X71" s="78"/>
      <c r="Y71" s="78"/>
      <c r="Z71" s="78"/>
      <c r="AA71" s="78"/>
      <c r="AB71" s="56"/>
      <c r="AC71" s="180"/>
      <c r="AD71" s="704"/>
      <c r="AE71" s="704"/>
      <c r="AF71" s="78"/>
      <c r="AG71" s="78"/>
      <c r="AH71" s="78"/>
      <c r="AI71" s="78"/>
      <c r="AJ71" s="78"/>
      <c r="AK71" s="78"/>
      <c r="AL71" s="78"/>
      <c r="AM71" s="78"/>
      <c r="AN71" s="78"/>
      <c r="AO71" s="78"/>
      <c r="AP71" s="78"/>
      <c r="AQ71" s="113"/>
      <c r="AR71" s="113"/>
      <c r="AS71" s="113"/>
      <c r="AT71" s="113"/>
      <c r="AU71" s="113"/>
      <c r="AV71" s="113"/>
      <c r="AW71" s="113"/>
      <c r="AX71" s="113"/>
      <c r="AY71" s="113"/>
      <c r="AZ71" s="113"/>
    </row>
    <row r="72" spans="1:52" s="24" customFormat="1" ht="26.1" customHeight="1">
      <c r="A72" s="54"/>
      <c r="B72" s="51" t="s">
        <v>802</v>
      </c>
      <c r="C72" s="32" t="s">
        <v>938</v>
      </c>
      <c r="D72" s="29"/>
      <c r="E72" s="67" t="s">
        <v>937</v>
      </c>
      <c r="G72" s="78"/>
      <c r="H72" s="78"/>
      <c r="I72" s="78"/>
      <c r="J72" s="78"/>
      <c r="K72" s="78"/>
      <c r="L72" s="78"/>
      <c r="M72" s="78"/>
      <c r="N72" s="78"/>
      <c r="O72" s="78"/>
      <c r="P72" s="78"/>
      <c r="Q72" s="78"/>
      <c r="R72" s="78"/>
      <c r="S72" s="78"/>
      <c r="T72" s="78"/>
      <c r="U72" s="78"/>
      <c r="V72" s="78"/>
      <c r="W72" s="78"/>
      <c r="X72" s="78"/>
      <c r="Y72" s="78"/>
      <c r="Z72" s="78"/>
      <c r="AA72" s="78"/>
      <c r="AB72" s="57"/>
      <c r="AC72" s="180"/>
      <c r="AD72" s="704"/>
      <c r="AE72" s="704"/>
      <c r="AF72" s="78"/>
      <c r="AG72" s="78"/>
      <c r="AH72" s="78"/>
      <c r="AI72" s="78"/>
      <c r="AJ72" s="78"/>
      <c r="AK72" s="78"/>
      <c r="AL72" s="78"/>
      <c r="AM72" s="78"/>
      <c r="AN72" s="78"/>
      <c r="AO72" s="78"/>
      <c r="AP72" s="78"/>
      <c r="AQ72" s="113"/>
      <c r="AR72" s="113"/>
      <c r="AS72" s="113"/>
      <c r="AT72" s="113"/>
      <c r="AU72" s="113"/>
      <c r="AV72" s="113"/>
      <c r="AW72" s="113"/>
      <c r="AX72" s="113"/>
      <c r="AY72" s="113"/>
      <c r="AZ72" s="113"/>
    </row>
    <row r="73" spans="1:52" s="24" customFormat="1" ht="26.1" customHeight="1">
      <c r="A73" s="54"/>
      <c r="B73" s="51" t="s">
        <v>318</v>
      </c>
      <c r="C73" s="32" t="s">
        <v>939</v>
      </c>
      <c r="D73" s="29"/>
      <c r="E73" s="67" t="s">
        <v>940</v>
      </c>
      <c r="G73" s="78"/>
      <c r="H73" s="78"/>
      <c r="I73" s="78"/>
      <c r="J73" s="77"/>
      <c r="K73" s="77"/>
      <c r="L73" s="77"/>
      <c r="M73" s="77"/>
      <c r="N73" s="77"/>
      <c r="O73" s="77"/>
      <c r="P73" s="77"/>
      <c r="Q73" s="77"/>
      <c r="R73" s="77"/>
      <c r="S73" s="77"/>
      <c r="T73" s="77"/>
      <c r="U73" s="77"/>
      <c r="V73" s="77"/>
      <c r="W73" s="77"/>
      <c r="X73" s="77"/>
      <c r="Y73" s="77"/>
      <c r="Z73" s="77"/>
      <c r="AA73" s="77"/>
      <c r="AB73" s="57"/>
      <c r="AC73" s="180"/>
      <c r="AD73" s="704"/>
      <c r="AE73" s="704"/>
      <c r="AF73" s="78"/>
      <c r="AG73" s="78"/>
      <c r="AH73" s="78"/>
      <c r="AI73" s="78"/>
      <c r="AJ73" s="78"/>
      <c r="AK73" s="78"/>
      <c r="AL73" s="78"/>
      <c r="AM73" s="78"/>
      <c r="AN73" s="78"/>
      <c r="AO73" s="78"/>
      <c r="AP73" s="78"/>
      <c r="AQ73" s="113"/>
      <c r="AR73" s="113"/>
      <c r="AS73" s="113"/>
      <c r="AT73" s="113"/>
      <c r="AU73" s="113"/>
      <c r="AV73" s="113"/>
      <c r="AW73" s="113"/>
      <c r="AX73" s="113"/>
      <c r="AY73" s="113"/>
      <c r="AZ73" s="113"/>
    </row>
    <row r="74" spans="1:52" s="24" customFormat="1" ht="26.1" customHeight="1">
      <c r="A74" s="54"/>
      <c r="B74" s="51" t="s">
        <v>319</v>
      </c>
      <c r="C74" s="32" t="s">
        <v>941</v>
      </c>
      <c r="D74" s="29"/>
      <c r="E74" s="67" t="s">
        <v>806</v>
      </c>
      <c r="G74" s="78"/>
      <c r="H74" s="78"/>
      <c r="I74" s="78"/>
      <c r="J74" s="78"/>
      <c r="K74" s="78"/>
      <c r="L74" s="78"/>
      <c r="M74" s="78"/>
      <c r="N74" s="78"/>
      <c r="O74" s="78"/>
      <c r="P74" s="78"/>
      <c r="Q74" s="78"/>
      <c r="R74" s="78"/>
      <c r="S74" s="78"/>
      <c r="T74" s="78"/>
      <c r="U74" s="78"/>
      <c r="V74" s="78"/>
      <c r="W74" s="78"/>
      <c r="X74" s="78"/>
      <c r="Y74" s="78"/>
      <c r="Z74" s="78"/>
      <c r="AA74" s="78"/>
      <c r="AB74" s="57"/>
      <c r="AC74" s="180"/>
      <c r="AD74" s="704"/>
      <c r="AE74" s="704"/>
      <c r="AF74" s="78"/>
      <c r="AG74" s="78"/>
      <c r="AH74" s="78"/>
      <c r="AI74" s="78"/>
      <c r="AJ74" s="78"/>
      <c r="AK74" s="78"/>
      <c r="AL74" s="78"/>
      <c r="AM74" s="78"/>
      <c r="AN74" s="78"/>
      <c r="AO74" s="78"/>
      <c r="AP74" s="78"/>
      <c r="AQ74" s="113"/>
      <c r="AR74" s="113"/>
      <c r="AS74" s="113"/>
      <c r="AT74" s="113"/>
      <c r="AU74" s="113"/>
      <c r="AV74" s="113"/>
      <c r="AW74" s="113"/>
      <c r="AX74" s="113"/>
      <c r="AY74" s="113"/>
      <c r="AZ74" s="113"/>
    </row>
    <row r="75" spans="1:52" s="24" customFormat="1" ht="26.1" customHeight="1">
      <c r="A75" s="54"/>
      <c r="B75" s="51" t="s">
        <v>804</v>
      </c>
      <c r="C75" s="32" t="s">
        <v>942</v>
      </c>
      <c r="D75" s="29"/>
      <c r="E75" s="67" t="s">
        <v>943</v>
      </c>
      <c r="G75" s="78"/>
      <c r="H75" s="78"/>
      <c r="I75" s="78"/>
      <c r="J75" s="78"/>
      <c r="K75" s="78"/>
      <c r="L75" s="78"/>
      <c r="M75" s="78"/>
      <c r="N75" s="78"/>
      <c r="O75" s="78"/>
      <c r="P75" s="78"/>
      <c r="Q75" s="78"/>
      <c r="R75" s="78"/>
      <c r="S75" s="78"/>
      <c r="T75" s="78"/>
      <c r="U75" s="78"/>
      <c r="V75" s="78"/>
      <c r="W75" s="78"/>
      <c r="X75" s="78"/>
      <c r="Y75" s="78"/>
      <c r="Z75" s="78"/>
      <c r="AA75" s="78"/>
      <c r="AB75" s="57"/>
      <c r="AC75" s="180"/>
      <c r="AD75" s="704"/>
      <c r="AE75" s="704"/>
      <c r="AF75" s="78"/>
      <c r="AG75" s="78"/>
      <c r="AH75" s="78"/>
      <c r="AI75" s="78"/>
      <c r="AJ75" s="78"/>
      <c r="AK75" s="78"/>
      <c r="AL75" s="78"/>
      <c r="AM75" s="78"/>
      <c r="AN75" s="78"/>
      <c r="AO75" s="78"/>
      <c r="AP75" s="78"/>
      <c r="AQ75" s="113"/>
      <c r="AR75" s="113"/>
      <c r="AS75" s="113"/>
      <c r="AT75" s="113"/>
      <c r="AU75" s="113"/>
      <c r="AV75" s="113"/>
      <c r="AW75" s="113"/>
      <c r="AX75" s="113"/>
      <c r="AY75" s="113"/>
      <c r="AZ75" s="113"/>
    </row>
    <row r="76" spans="1:52" ht="26.1" customHeight="1">
      <c r="A76" s="51"/>
      <c r="B76" s="51" t="s">
        <v>805</v>
      </c>
      <c r="C76" s="32" t="s">
        <v>944</v>
      </c>
      <c r="E76" s="67" t="s">
        <v>803</v>
      </c>
      <c r="F76" s="25"/>
      <c r="G76" s="77"/>
      <c r="H76" s="77"/>
      <c r="I76" s="78"/>
      <c r="J76" s="77"/>
      <c r="K76" s="77"/>
      <c r="L76" s="77"/>
      <c r="M76" s="77"/>
      <c r="N76" s="77"/>
      <c r="O76" s="77"/>
      <c r="P76" s="77"/>
      <c r="Q76" s="77"/>
      <c r="R76" s="77"/>
      <c r="S76" s="77"/>
      <c r="T76" s="77"/>
      <c r="U76" s="77"/>
      <c r="V76" s="77"/>
      <c r="W76" s="77"/>
      <c r="X76" s="77"/>
      <c r="Y76" s="77"/>
      <c r="Z76" s="77"/>
      <c r="AA76" s="77"/>
      <c r="AB76" s="57"/>
      <c r="AC76" s="180"/>
      <c r="AD76" s="703"/>
      <c r="AE76" s="703"/>
      <c r="AF76" s="77"/>
      <c r="AG76" s="77"/>
      <c r="AH76" s="77"/>
      <c r="AI76" s="77"/>
      <c r="AJ76" s="77"/>
      <c r="AK76" s="77"/>
      <c r="AL76" s="77"/>
      <c r="AM76" s="77"/>
      <c r="AN76" s="77"/>
      <c r="AO76" s="77"/>
      <c r="AP76" s="77"/>
      <c r="AQ76" s="115"/>
      <c r="AR76" s="115"/>
      <c r="AS76" s="115"/>
      <c r="AT76" s="115"/>
      <c r="AU76" s="115"/>
      <c r="AV76" s="115"/>
      <c r="AW76" s="115"/>
      <c r="AX76" s="115"/>
      <c r="AY76" s="115"/>
      <c r="AZ76" s="115"/>
    </row>
    <row r="77" spans="1:52" ht="26.1" customHeight="1">
      <c r="A77" s="51"/>
      <c r="B77" s="51" t="s">
        <v>70</v>
      </c>
      <c r="C77" s="32" t="s">
        <v>945</v>
      </c>
      <c r="E77" s="67" t="s">
        <v>811</v>
      </c>
      <c r="F77" s="25"/>
      <c r="G77" s="77"/>
      <c r="H77" s="77"/>
      <c r="I77" s="78"/>
      <c r="J77" s="77"/>
      <c r="K77" s="77"/>
      <c r="L77" s="77"/>
      <c r="M77" s="77"/>
      <c r="N77" s="77"/>
      <c r="O77" s="77"/>
      <c r="P77" s="77"/>
      <c r="Q77" s="77"/>
      <c r="R77" s="77"/>
      <c r="S77" s="77"/>
      <c r="T77" s="77"/>
      <c r="U77" s="77"/>
      <c r="V77" s="77"/>
      <c r="W77" s="77"/>
      <c r="X77" s="77"/>
      <c r="Y77" s="77"/>
      <c r="Z77" s="77"/>
      <c r="AA77" s="77"/>
      <c r="AB77" s="57"/>
      <c r="AC77" s="180"/>
      <c r="AD77" s="703"/>
      <c r="AE77" s="703"/>
      <c r="AF77" s="77"/>
      <c r="AG77" s="77"/>
      <c r="AH77" s="77"/>
      <c r="AI77" s="77"/>
      <c r="AJ77" s="77"/>
      <c r="AK77" s="77"/>
      <c r="AL77" s="77"/>
      <c r="AM77" s="77"/>
      <c r="AN77" s="77"/>
      <c r="AO77" s="77"/>
      <c r="AP77" s="77"/>
      <c r="AQ77" s="115"/>
      <c r="AR77" s="115"/>
      <c r="AS77" s="115"/>
      <c r="AT77" s="115"/>
      <c r="AU77" s="115"/>
      <c r="AV77" s="115"/>
      <c r="AW77" s="115"/>
      <c r="AX77" s="115"/>
      <c r="AY77" s="115"/>
      <c r="AZ77" s="115"/>
    </row>
    <row r="78" spans="1:52" ht="26.1" customHeight="1">
      <c r="A78" s="51"/>
      <c r="B78" s="51" t="s">
        <v>807</v>
      </c>
      <c r="C78" s="32" t="s">
        <v>946</v>
      </c>
      <c r="E78" s="67" t="s">
        <v>813</v>
      </c>
      <c r="F78" s="25"/>
      <c r="G78" s="77"/>
      <c r="H78" s="77"/>
      <c r="I78" s="78"/>
      <c r="J78" s="77"/>
      <c r="K78" s="77"/>
      <c r="L78" s="77"/>
      <c r="M78" s="77"/>
      <c r="N78" s="77"/>
      <c r="O78" s="77"/>
      <c r="P78" s="77"/>
      <c r="Q78" s="77"/>
      <c r="R78" s="77"/>
      <c r="S78" s="77"/>
      <c r="T78" s="77"/>
      <c r="U78" s="77"/>
      <c r="V78" s="77"/>
      <c r="W78" s="77"/>
      <c r="X78" s="77"/>
      <c r="Y78" s="77"/>
      <c r="Z78" s="77"/>
      <c r="AA78" s="77"/>
      <c r="AB78" s="57"/>
      <c r="AC78" s="180"/>
      <c r="AD78" s="703"/>
      <c r="AE78" s="703"/>
      <c r="AF78" s="77"/>
      <c r="AG78" s="77"/>
      <c r="AH78" s="77"/>
      <c r="AI78" s="77"/>
      <c r="AJ78" s="77"/>
      <c r="AK78" s="77"/>
      <c r="AL78" s="77"/>
      <c r="AM78" s="77"/>
      <c r="AN78" s="77"/>
      <c r="AO78" s="77"/>
      <c r="AP78" s="77"/>
      <c r="AQ78" s="115"/>
      <c r="AR78" s="115"/>
      <c r="AS78" s="115"/>
      <c r="AT78" s="115"/>
      <c r="AU78" s="115"/>
      <c r="AV78" s="115"/>
      <c r="AW78" s="115"/>
      <c r="AX78" s="115"/>
      <c r="AY78" s="115"/>
      <c r="AZ78" s="115"/>
    </row>
    <row r="79" spans="1:52" ht="26.1" customHeight="1">
      <c r="A79" s="51"/>
      <c r="B79" s="51" t="s">
        <v>808</v>
      </c>
      <c r="C79" s="32" t="s">
        <v>947</v>
      </c>
      <c r="E79" s="67" t="s">
        <v>809</v>
      </c>
      <c r="F79" s="25"/>
      <c r="G79" s="77"/>
      <c r="H79" s="77"/>
      <c r="I79" s="78"/>
      <c r="J79" s="77"/>
      <c r="K79" s="77"/>
      <c r="L79" s="77"/>
      <c r="M79" s="77"/>
      <c r="N79" s="77"/>
      <c r="O79" s="77"/>
      <c r="P79" s="77"/>
      <c r="Q79" s="77"/>
      <c r="R79" s="77"/>
      <c r="S79" s="77"/>
      <c r="T79" s="77"/>
      <c r="U79" s="77"/>
      <c r="V79" s="77"/>
      <c r="W79" s="77"/>
      <c r="X79" s="77"/>
      <c r="Y79" s="77"/>
      <c r="Z79" s="77"/>
      <c r="AA79" s="77"/>
      <c r="AB79" s="57"/>
      <c r="AC79" s="180"/>
      <c r="AD79" s="703"/>
      <c r="AE79" s="703"/>
      <c r="AF79" s="77"/>
      <c r="AG79" s="77"/>
      <c r="AH79" s="77"/>
      <c r="AI79" s="77"/>
      <c r="AJ79" s="77"/>
      <c r="AK79" s="77"/>
      <c r="AL79" s="77"/>
      <c r="AM79" s="77"/>
      <c r="AN79" s="77"/>
      <c r="AO79" s="77"/>
      <c r="AP79" s="77"/>
      <c r="AQ79" s="115"/>
      <c r="AR79" s="115"/>
      <c r="AS79" s="115"/>
      <c r="AT79" s="115"/>
      <c r="AU79" s="115"/>
      <c r="AV79" s="115"/>
      <c r="AW79" s="115"/>
      <c r="AX79" s="115"/>
      <c r="AY79" s="115"/>
      <c r="AZ79" s="115"/>
    </row>
    <row r="80" spans="1:52" ht="26.1" customHeight="1">
      <c r="A80" s="51"/>
      <c r="B80" s="51" t="s">
        <v>810</v>
      </c>
      <c r="C80" s="32" t="s">
        <v>949</v>
      </c>
      <c r="E80" s="67" t="s">
        <v>948</v>
      </c>
      <c r="F80" s="25"/>
      <c r="G80" s="77"/>
      <c r="H80" s="77"/>
      <c r="I80" s="78"/>
      <c r="J80" s="77"/>
      <c r="K80" s="77"/>
      <c r="L80" s="77"/>
      <c r="M80" s="77"/>
      <c r="N80" s="77"/>
      <c r="O80" s="77"/>
      <c r="P80" s="77"/>
      <c r="Q80" s="77"/>
      <c r="R80" s="77"/>
      <c r="S80" s="77"/>
      <c r="T80" s="77"/>
      <c r="U80" s="77"/>
      <c r="V80" s="77"/>
      <c r="W80" s="77"/>
      <c r="X80" s="77"/>
      <c r="Y80" s="77"/>
      <c r="Z80" s="77"/>
      <c r="AA80" s="77"/>
      <c r="AB80" s="57"/>
      <c r="AC80" s="180"/>
      <c r="AD80" s="703"/>
      <c r="AE80" s="703"/>
      <c r="AF80" s="77"/>
      <c r="AG80" s="77"/>
      <c r="AH80" s="77"/>
      <c r="AI80" s="77"/>
      <c r="AJ80" s="77"/>
      <c r="AK80" s="77"/>
      <c r="AL80" s="77"/>
      <c r="AM80" s="77"/>
      <c r="AN80" s="77"/>
      <c r="AO80" s="77"/>
      <c r="AP80" s="77"/>
      <c r="AQ80" s="115"/>
      <c r="AR80" s="115"/>
      <c r="AS80" s="115"/>
      <c r="AT80" s="115"/>
      <c r="AU80" s="115"/>
      <c r="AV80" s="115"/>
      <c r="AW80" s="115"/>
      <c r="AX80" s="115"/>
      <c r="AY80" s="115"/>
      <c r="AZ80" s="115"/>
    </row>
    <row r="81" spans="1:52" ht="41.25" customHeight="1">
      <c r="B81" s="69" t="s">
        <v>812</v>
      </c>
      <c r="C81" s="843" t="s">
        <v>814</v>
      </c>
      <c r="D81" s="843"/>
      <c r="E81" s="74" t="s">
        <v>815</v>
      </c>
      <c r="F81" s="25"/>
      <c r="G81" s="77"/>
      <c r="H81" s="77"/>
      <c r="I81" s="78"/>
      <c r="J81" s="78"/>
      <c r="K81" s="78"/>
      <c r="L81" s="78"/>
      <c r="M81" s="78"/>
      <c r="N81" s="78"/>
      <c r="O81" s="78"/>
      <c r="P81" s="78"/>
      <c r="Q81" s="78"/>
      <c r="R81" s="78"/>
      <c r="S81" s="78"/>
      <c r="T81" s="78"/>
      <c r="U81" s="78"/>
      <c r="V81" s="78"/>
      <c r="W81" s="78"/>
      <c r="X81" s="78"/>
      <c r="Y81" s="78"/>
      <c r="Z81" s="78"/>
      <c r="AA81" s="78"/>
      <c r="AB81" s="179"/>
      <c r="AC81" s="180"/>
      <c r="AD81" s="703"/>
      <c r="AE81" s="703"/>
      <c r="AF81" s="77"/>
      <c r="AG81" s="77"/>
      <c r="AH81" s="77"/>
      <c r="AI81" s="77"/>
      <c r="AJ81" s="77"/>
      <c r="AK81" s="77"/>
      <c r="AL81" s="77"/>
      <c r="AM81" s="77"/>
      <c r="AN81" s="77"/>
      <c r="AO81" s="77"/>
      <c r="AP81" s="77"/>
      <c r="AQ81" s="115"/>
      <c r="AR81" s="115"/>
      <c r="AS81" s="115"/>
      <c r="AT81" s="115"/>
      <c r="AU81" s="115"/>
      <c r="AV81" s="115"/>
      <c r="AW81" s="115"/>
      <c r="AX81" s="115"/>
      <c r="AY81" s="115"/>
      <c r="AZ81" s="115"/>
    </row>
    <row r="82" spans="1:52" ht="38.25" customHeight="1">
      <c r="B82" s="1218" t="s">
        <v>816</v>
      </c>
      <c r="C82" s="1218"/>
      <c r="D82" s="1218"/>
      <c r="E82" s="1218"/>
      <c r="F82" s="1218"/>
      <c r="G82" s="73"/>
      <c r="H82" s="73"/>
      <c r="I82" s="78"/>
      <c r="J82" s="78"/>
      <c r="K82" s="78"/>
      <c r="L82" s="78"/>
      <c r="M82" s="78"/>
      <c r="N82" s="78"/>
      <c r="O82" s="78"/>
      <c r="P82" s="78"/>
      <c r="Q82" s="78"/>
      <c r="R82" s="78"/>
      <c r="S82" s="78"/>
      <c r="T82" s="78"/>
      <c r="U82" s="78"/>
      <c r="V82" s="78"/>
      <c r="W82" s="78"/>
      <c r="X82" s="78"/>
      <c r="Y82" s="78"/>
      <c r="Z82" s="78"/>
      <c r="AA82" s="78"/>
      <c r="AB82" s="179"/>
      <c r="AC82" s="180"/>
      <c r="AD82" s="703"/>
      <c r="AE82" s="703"/>
      <c r="AF82" s="77"/>
      <c r="AG82" s="77"/>
      <c r="AH82" s="77"/>
      <c r="AI82" s="77"/>
      <c r="AJ82" s="77"/>
      <c r="AK82" s="77"/>
      <c r="AL82" s="77"/>
      <c r="AM82" s="77"/>
      <c r="AN82" s="77"/>
      <c r="AO82" s="77"/>
      <c r="AP82" s="77"/>
      <c r="AQ82" s="115"/>
      <c r="AR82" s="115"/>
      <c r="AS82" s="115"/>
      <c r="AT82" s="115"/>
      <c r="AU82" s="115"/>
      <c r="AV82" s="115"/>
      <c r="AW82" s="115"/>
      <c r="AX82" s="115"/>
      <c r="AY82" s="115"/>
      <c r="AZ82" s="115"/>
    </row>
    <row r="83" spans="1:52" ht="51.75" customHeight="1">
      <c r="A83" s="69">
        <v>7</v>
      </c>
      <c r="B83" s="1218" t="s">
        <v>817</v>
      </c>
      <c r="C83" s="1218"/>
      <c r="D83" s="1218"/>
      <c r="E83" s="1218"/>
      <c r="F83" s="1218"/>
      <c r="G83" s="73"/>
      <c r="H83" s="73"/>
      <c r="I83" s="78"/>
      <c r="J83" s="78"/>
      <c r="K83" s="78"/>
      <c r="L83" s="78"/>
      <c r="M83" s="78"/>
      <c r="N83" s="78"/>
      <c r="O83" s="78"/>
      <c r="P83" s="78"/>
      <c r="Q83" s="78"/>
      <c r="R83" s="78"/>
      <c r="S83" s="78"/>
      <c r="T83" s="78"/>
      <c r="U83" s="78"/>
      <c r="V83" s="78"/>
      <c r="W83" s="78"/>
      <c r="X83" s="78"/>
      <c r="Y83" s="78"/>
      <c r="Z83" s="78"/>
      <c r="AA83" s="78"/>
      <c r="AB83" s="179"/>
      <c r="AC83" s="180"/>
      <c r="AD83" s="703"/>
      <c r="AE83" s="703"/>
      <c r="AF83" s="77"/>
      <c r="AG83" s="77"/>
      <c r="AH83" s="77"/>
      <c r="AI83" s="77"/>
      <c r="AJ83" s="77"/>
      <c r="AK83" s="77"/>
      <c r="AL83" s="77"/>
      <c r="AM83" s="77"/>
      <c r="AN83" s="77"/>
      <c r="AO83" s="77"/>
      <c r="AP83" s="77"/>
      <c r="AQ83" s="115"/>
      <c r="AR83" s="115"/>
      <c r="AS83" s="115"/>
      <c r="AT83" s="115"/>
      <c r="AU83" s="115"/>
      <c r="AV83" s="115"/>
      <c r="AW83" s="115"/>
      <c r="AX83" s="115"/>
      <c r="AY83" s="115"/>
      <c r="AZ83" s="115"/>
    </row>
    <row r="84" spans="1:52" ht="35.25" customHeight="1">
      <c r="A84" s="69">
        <v>8</v>
      </c>
      <c r="B84" s="1218" t="s">
        <v>818</v>
      </c>
      <c r="C84" s="1218"/>
      <c r="D84" s="1218"/>
      <c r="E84" s="1218"/>
      <c r="F84" s="1218"/>
      <c r="G84" s="73"/>
      <c r="H84" s="73"/>
      <c r="I84" s="78"/>
      <c r="J84" s="78"/>
      <c r="K84" s="78"/>
      <c r="L84" s="78"/>
      <c r="M84" s="78"/>
      <c r="N84" s="78"/>
      <c r="O84" s="78"/>
      <c r="P84" s="78"/>
      <c r="Q84" s="78"/>
      <c r="R84" s="78"/>
      <c r="S84" s="78"/>
      <c r="T84" s="78"/>
      <c r="U84" s="78"/>
      <c r="V84" s="78"/>
      <c r="W84" s="78"/>
      <c r="X84" s="78"/>
      <c r="Y84" s="78"/>
      <c r="Z84" s="78"/>
      <c r="AA84" s="78"/>
      <c r="AB84" s="179"/>
      <c r="AC84" s="180"/>
      <c r="AD84" s="703"/>
      <c r="AE84" s="703"/>
      <c r="AF84" s="77"/>
      <c r="AG84" s="77"/>
      <c r="AH84" s="77"/>
      <c r="AI84" s="77"/>
      <c r="AJ84" s="77"/>
      <c r="AK84" s="77"/>
      <c r="AL84" s="77"/>
      <c r="AM84" s="77"/>
      <c r="AN84" s="77"/>
      <c r="AO84" s="77"/>
      <c r="AP84" s="77"/>
      <c r="AQ84" s="115"/>
      <c r="AR84" s="115"/>
      <c r="AS84" s="115"/>
      <c r="AT84" s="115"/>
      <c r="AU84" s="115"/>
      <c r="AV84" s="115"/>
      <c r="AW84" s="115"/>
      <c r="AX84" s="115"/>
      <c r="AY84" s="115"/>
      <c r="AZ84" s="115"/>
    </row>
    <row r="85" spans="1:52" ht="49.5" customHeight="1">
      <c r="A85" s="69">
        <v>9</v>
      </c>
      <c r="B85" s="1218" t="s">
        <v>819</v>
      </c>
      <c r="C85" s="1218"/>
      <c r="D85" s="1218"/>
      <c r="E85" s="1218"/>
      <c r="F85" s="1218"/>
      <c r="G85" s="73"/>
      <c r="H85" s="73"/>
      <c r="I85" s="78"/>
      <c r="J85" s="78"/>
      <c r="K85" s="78"/>
      <c r="L85" s="78"/>
      <c r="M85" s="78"/>
      <c r="N85" s="78"/>
      <c r="O85" s="78"/>
      <c r="P85" s="78"/>
      <c r="Q85" s="78"/>
      <c r="R85" s="78"/>
      <c r="S85" s="78"/>
      <c r="T85" s="78"/>
      <c r="U85" s="78"/>
      <c r="V85" s="78"/>
      <c r="W85" s="78"/>
      <c r="X85" s="78"/>
      <c r="Y85" s="78"/>
      <c r="Z85" s="78"/>
      <c r="AA85" s="78"/>
      <c r="AB85" s="179"/>
      <c r="AC85" s="180"/>
      <c r="AD85" s="703"/>
      <c r="AE85" s="703"/>
      <c r="AF85" s="77"/>
      <c r="AG85" s="77"/>
      <c r="AH85" s="77"/>
      <c r="AI85" s="77"/>
      <c r="AJ85" s="77"/>
      <c r="AK85" s="77"/>
      <c r="AL85" s="77"/>
      <c r="AM85" s="77"/>
      <c r="AN85" s="77"/>
      <c r="AO85" s="77"/>
      <c r="AP85" s="77"/>
      <c r="AQ85" s="115"/>
      <c r="AR85" s="115"/>
      <c r="AS85" s="115"/>
      <c r="AT85" s="115"/>
      <c r="AU85" s="115"/>
      <c r="AV85" s="115"/>
      <c r="AW85" s="115"/>
      <c r="AX85" s="115"/>
      <c r="AY85" s="115"/>
      <c r="AZ85" s="115"/>
    </row>
    <row r="86" spans="1:52" ht="51.75" customHeight="1">
      <c r="A86" s="69">
        <v>10</v>
      </c>
      <c r="B86" s="1218" t="s">
        <v>820</v>
      </c>
      <c r="C86" s="1218"/>
      <c r="D86" s="1218"/>
      <c r="E86" s="1218"/>
      <c r="F86" s="1218"/>
      <c r="G86" s="73"/>
      <c r="H86" s="73"/>
      <c r="I86" s="78"/>
      <c r="J86" s="78"/>
      <c r="K86" s="78"/>
      <c r="L86" s="78"/>
      <c r="M86" s="78"/>
      <c r="N86" s="78"/>
      <c r="O86" s="78"/>
      <c r="P86" s="78"/>
      <c r="Q86" s="78"/>
      <c r="R86" s="78"/>
      <c r="S86" s="78"/>
      <c r="T86" s="78"/>
      <c r="U86" s="78"/>
      <c r="V86" s="78"/>
      <c r="W86" s="78"/>
      <c r="X86" s="78"/>
      <c r="Y86" s="78"/>
      <c r="Z86" s="78"/>
      <c r="AA86" s="78"/>
      <c r="AB86" s="179"/>
      <c r="AC86" s="180"/>
      <c r="AD86" s="703"/>
      <c r="AE86" s="703"/>
      <c r="AF86" s="77"/>
      <c r="AG86" s="77"/>
      <c r="AH86" s="77"/>
      <c r="AI86" s="77"/>
      <c r="AJ86" s="77"/>
      <c r="AK86" s="77"/>
      <c r="AL86" s="77"/>
      <c r="AM86" s="77"/>
      <c r="AN86" s="77"/>
      <c r="AO86" s="77"/>
      <c r="AP86" s="77"/>
      <c r="AQ86" s="115"/>
      <c r="AR86" s="115"/>
      <c r="AS86" s="115"/>
      <c r="AT86" s="115"/>
      <c r="AU86" s="115"/>
      <c r="AV86" s="115"/>
      <c r="AW86" s="115"/>
      <c r="AX86" s="115"/>
      <c r="AY86" s="115"/>
      <c r="AZ86" s="115"/>
    </row>
    <row r="87" spans="1:52" ht="21.75" customHeight="1">
      <c r="A87" s="69">
        <v>11</v>
      </c>
      <c r="B87" s="1218" t="s">
        <v>821</v>
      </c>
      <c r="C87" s="1218"/>
      <c r="D87" s="1218"/>
      <c r="E87" s="1218"/>
      <c r="F87" s="1218"/>
      <c r="G87" s="73"/>
      <c r="H87" s="73"/>
      <c r="I87" s="78"/>
      <c r="J87" s="78"/>
      <c r="K87" s="78"/>
      <c r="L87" s="78"/>
      <c r="M87" s="78"/>
      <c r="N87" s="78"/>
      <c r="O87" s="78"/>
      <c r="P87" s="78"/>
      <c r="Q87" s="78"/>
      <c r="R87" s="78"/>
      <c r="S87" s="78"/>
      <c r="T87" s="78"/>
      <c r="U87" s="78"/>
      <c r="V87" s="78"/>
      <c r="W87" s="78"/>
      <c r="X87" s="78"/>
      <c r="Y87" s="78"/>
      <c r="Z87" s="78"/>
      <c r="AA87" s="78"/>
      <c r="AB87" s="179"/>
      <c r="AC87" s="180"/>
      <c r="AD87" s="703"/>
      <c r="AE87" s="703"/>
      <c r="AF87" s="77"/>
      <c r="AG87" s="77"/>
      <c r="AH87" s="77"/>
      <c r="AI87" s="77"/>
      <c r="AJ87" s="77"/>
      <c r="AK87" s="77"/>
      <c r="AL87" s="77"/>
      <c r="AM87" s="77"/>
      <c r="AN87" s="77"/>
      <c r="AO87" s="77"/>
      <c r="AP87" s="77"/>
      <c r="AQ87" s="115"/>
      <c r="AR87" s="115"/>
      <c r="AS87" s="115"/>
      <c r="AT87" s="115"/>
      <c r="AU87" s="115"/>
      <c r="AV87" s="115"/>
      <c r="AW87" s="115"/>
      <c r="AX87" s="115"/>
      <c r="AY87" s="115"/>
      <c r="AZ87" s="115"/>
    </row>
    <row r="88" spans="1:52" ht="71.25" customHeight="1">
      <c r="A88" s="524">
        <v>12</v>
      </c>
      <c r="B88" s="1241" t="s">
        <v>822</v>
      </c>
      <c r="C88" s="1241"/>
      <c r="D88" s="1241"/>
      <c r="E88" s="1241"/>
      <c r="F88" s="1241"/>
      <c r="I88" s="78"/>
      <c r="J88" s="78"/>
      <c r="K88" s="376">
        <f>'Names of Bidder'!J6</f>
        <v>2</v>
      </c>
      <c r="L88" s="78"/>
      <c r="M88" s="78"/>
      <c r="N88" s="78"/>
      <c r="O88" s="78"/>
      <c r="P88" s="78"/>
      <c r="Q88" s="78"/>
      <c r="R88" s="78"/>
      <c r="S88" s="78"/>
      <c r="T88" s="78"/>
      <c r="U88" s="78"/>
      <c r="V88" s="78"/>
      <c r="W88" s="78"/>
      <c r="X88" s="78"/>
      <c r="Y88" s="78"/>
      <c r="Z88" s="78"/>
      <c r="AA88" s="78"/>
      <c r="AB88" s="179"/>
      <c r="AC88" s="180"/>
      <c r="AD88" s="703"/>
      <c r="AE88" s="703"/>
      <c r="AF88" s="77"/>
      <c r="AG88" s="77"/>
      <c r="AH88" s="77"/>
      <c r="AI88" s="77"/>
      <c r="AJ88" s="77"/>
      <c r="AK88" s="77"/>
      <c r="AL88" s="77"/>
      <c r="AM88" s="77"/>
      <c r="AN88" s="77"/>
      <c r="AO88" s="77"/>
      <c r="AP88" s="77"/>
      <c r="AQ88" s="115"/>
      <c r="AR88" s="115"/>
      <c r="AS88" s="115"/>
      <c r="AT88" s="115"/>
      <c r="AU88" s="115"/>
      <c r="AV88" s="115"/>
      <c r="AW88" s="115"/>
      <c r="AX88" s="115"/>
      <c r="AY88" s="115"/>
      <c r="AZ88" s="115"/>
    </row>
    <row r="89" spans="1:52" ht="63.75" customHeight="1">
      <c r="A89" s="69">
        <v>13</v>
      </c>
      <c r="B89" s="1218"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89" s="1218"/>
      <c r="D89" s="1218"/>
      <c r="E89" s="1218"/>
      <c r="F89" s="1218"/>
      <c r="H89" s="73"/>
      <c r="I89" s="78"/>
      <c r="J89" s="78"/>
      <c r="K89" s="82">
        <f>'Names of Bidder'!J15</f>
        <v>2</v>
      </c>
      <c r="L89" s="78"/>
      <c r="M89" s="78"/>
      <c r="N89" s="78"/>
      <c r="O89" s="78"/>
      <c r="P89" s="78"/>
      <c r="Q89" s="78"/>
      <c r="R89" s="78"/>
      <c r="S89" s="78"/>
      <c r="T89" s="78"/>
      <c r="U89" s="78"/>
      <c r="V89" s="78"/>
      <c r="W89" s="78"/>
      <c r="X89" s="78"/>
      <c r="Y89" s="78"/>
      <c r="Z89" s="78"/>
      <c r="AA89" s="78"/>
      <c r="AB89" s="179"/>
      <c r="AC89" s="180"/>
      <c r="AD89" s="703"/>
      <c r="AE89" s="703"/>
      <c r="AF89" s="77"/>
      <c r="AG89" s="77"/>
      <c r="AH89" s="77"/>
      <c r="AI89" s="77"/>
      <c r="AJ89" s="77"/>
      <c r="AK89" s="77"/>
      <c r="AL89" s="77"/>
      <c r="AM89" s="77"/>
      <c r="AN89" s="77"/>
      <c r="AO89" s="77"/>
      <c r="AP89" s="77"/>
      <c r="AQ89" s="115"/>
      <c r="AR89" s="115"/>
      <c r="AS89" s="115"/>
      <c r="AT89" s="115"/>
      <c r="AU89" s="115"/>
      <c r="AV89" s="115"/>
      <c r="AW89" s="115"/>
      <c r="AX89" s="115"/>
      <c r="AY89" s="115"/>
      <c r="AZ89" s="115"/>
    </row>
    <row r="90" spans="1:52" ht="100.5" customHeight="1">
      <c r="A90" s="69">
        <v>14</v>
      </c>
      <c r="B90" s="1218" t="s">
        <v>823</v>
      </c>
      <c r="C90" s="1218"/>
      <c r="D90" s="1218"/>
      <c r="E90" s="1218"/>
      <c r="F90" s="1218"/>
      <c r="G90" s="73"/>
      <c r="H90" s="73"/>
      <c r="I90" s="78"/>
      <c r="J90" s="78"/>
      <c r="K90" s="78"/>
      <c r="L90" s="78"/>
      <c r="M90" s="78"/>
      <c r="N90" s="78"/>
      <c r="O90" s="78"/>
      <c r="P90" s="78"/>
      <c r="Q90" s="78"/>
      <c r="R90" s="78"/>
      <c r="S90" s="78"/>
      <c r="T90" s="78"/>
      <c r="U90" s="78"/>
      <c r="V90" s="78"/>
      <c r="W90" s="78"/>
      <c r="X90" s="78"/>
      <c r="Y90" s="78"/>
      <c r="Z90" s="78"/>
      <c r="AA90" s="78"/>
      <c r="AB90" s="179"/>
      <c r="AC90" s="180"/>
      <c r="AD90" s="703"/>
      <c r="AE90" s="703"/>
      <c r="AF90" s="77"/>
      <c r="AG90" s="77"/>
      <c r="AH90" s="77"/>
      <c r="AI90" s="77"/>
      <c r="AJ90" s="77"/>
      <c r="AK90" s="77"/>
      <c r="AL90" s="77"/>
      <c r="AM90" s="77"/>
      <c r="AN90" s="77"/>
      <c r="AO90" s="77"/>
      <c r="AP90" s="77"/>
      <c r="AQ90" s="115"/>
      <c r="AR90" s="115"/>
      <c r="AS90" s="115"/>
      <c r="AT90" s="115"/>
      <c r="AU90" s="115"/>
      <c r="AV90" s="115"/>
      <c r="AW90" s="115"/>
      <c r="AX90" s="115"/>
      <c r="AY90" s="115"/>
      <c r="AZ90" s="115"/>
    </row>
    <row r="91" spans="1:52" ht="30" customHeight="1">
      <c r="A91" s="75"/>
      <c r="B91" s="29" t="str">
        <f>IF(ISERROR("Dated this " &amp; AI6 &amp; LOOKUP(AI6,AG1:AG37,AH1:AH37) &amp; " day of " &amp; AI8 &amp; " " &amp;AI9), "", "Dated this " &amp; AI6 &amp; LOOKUP(AI6,AG1:AG37,AH1:AH37) &amp; " day of " &amp; AI8 &amp; " " &amp;AI9)</f>
        <v/>
      </c>
      <c r="E91" s="58"/>
      <c r="F91" s="58"/>
      <c r="G91" s="58"/>
      <c r="H91" s="58"/>
      <c r="I91" s="78"/>
      <c r="J91" s="78"/>
      <c r="K91" s="78"/>
      <c r="L91" s="78"/>
      <c r="M91" s="78"/>
      <c r="N91" s="78"/>
      <c r="O91" s="78"/>
      <c r="P91" s="78"/>
      <c r="Q91" s="78"/>
      <c r="R91" s="78"/>
      <c r="S91" s="78"/>
      <c r="T91" s="78"/>
      <c r="U91" s="78"/>
      <c r="V91" s="78"/>
      <c r="W91" s="78"/>
      <c r="X91" s="78"/>
      <c r="Y91" s="78"/>
      <c r="Z91" s="78"/>
      <c r="AA91" s="78"/>
      <c r="AB91" s="179"/>
      <c r="AC91" s="180"/>
      <c r="AD91" s="703"/>
      <c r="AE91" s="703"/>
      <c r="AF91" s="77"/>
      <c r="AG91" s="77"/>
      <c r="AH91" s="77"/>
      <c r="AI91" s="77"/>
      <c r="AJ91" s="77"/>
      <c r="AK91" s="77"/>
      <c r="AL91" s="77"/>
      <c r="AM91" s="77"/>
      <c r="AN91" s="77"/>
      <c r="AO91" s="77"/>
      <c r="AP91" s="77"/>
      <c r="AQ91" s="115"/>
      <c r="AR91" s="115"/>
      <c r="AS91" s="115"/>
      <c r="AT91" s="115"/>
      <c r="AU91" s="115"/>
      <c r="AV91" s="115"/>
      <c r="AW91" s="115"/>
      <c r="AX91" s="115"/>
      <c r="AY91" s="115"/>
      <c r="AZ91" s="115"/>
    </row>
    <row r="92" spans="1:52" ht="30" customHeight="1">
      <c r="A92" s="75"/>
      <c r="B92" s="38" t="s">
        <v>824</v>
      </c>
      <c r="C92" s="25"/>
      <c r="D92" s="32"/>
      <c r="E92" s="32"/>
      <c r="F92" s="32"/>
      <c r="G92" s="32"/>
      <c r="H92" s="32"/>
      <c r="I92" s="78"/>
      <c r="J92" s="78"/>
      <c r="K92" s="78"/>
      <c r="L92" s="78"/>
      <c r="M92" s="78"/>
      <c r="N92" s="78"/>
      <c r="O92" s="78"/>
      <c r="P92" s="78"/>
      <c r="Q92" s="78"/>
      <c r="R92" s="78"/>
      <c r="S92" s="78"/>
      <c r="T92" s="78"/>
      <c r="U92" s="78"/>
      <c r="V92" s="78"/>
      <c r="W92" s="78"/>
      <c r="X92" s="78"/>
      <c r="Y92" s="78"/>
      <c r="Z92" s="78"/>
      <c r="AA92" s="78"/>
      <c r="AB92" s="179"/>
      <c r="AC92" s="180"/>
      <c r="AD92" s="703"/>
      <c r="AE92" s="703"/>
      <c r="AF92" s="77"/>
      <c r="AG92" s="77"/>
      <c r="AH92" s="77"/>
      <c r="AI92" s="77"/>
      <c r="AJ92" s="77"/>
      <c r="AK92" s="77"/>
      <c r="AL92" s="77"/>
      <c r="AM92" s="77"/>
      <c r="AN92" s="77"/>
      <c r="AO92" s="77"/>
      <c r="AP92" s="77"/>
      <c r="AQ92" s="115"/>
      <c r="AR92" s="115"/>
      <c r="AS92" s="115"/>
      <c r="AT92" s="115"/>
      <c r="AU92" s="115"/>
      <c r="AV92" s="115"/>
      <c r="AW92" s="115"/>
      <c r="AX92" s="115"/>
      <c r="AY92" s="115"/>
      <c r="AZ92" s="115"/>
    </row>
    <row r="93" spans="1:52" ht="15.95" customHeight="1">
      <c r="A93" s="75"/>
      <c r="B93" s="54"/>
      <c r="C93" s="32"/>
      <c r="D93" s="32"/>
      <c r="E93" s="32"/>
      <c r="F93" s="32"/>
      <c r="G93" s="32"/>
      <c r="H93" s="32"/>
      <c r="I93" s="78"/>
      <c r="J93" s="78"/>
      <c r="K93" s="78"/>
      <c r="L93" s="78"/>
      <c r="M93" s="78"/>
      <c r="N93" s="78"/>
      <c r="O93" s="78"/>
      <c r="P93" s="78"/>
      <c r="Q93" s="78"/>
      <c r="R93" s="78"/>
      <c r="S93" s="78"/>
      <c r="T93" s="78"/>
      <c r="U93" s="78"/>
      <c r="V93" s="78"/>
      <c r="W93" s="78"/>
      <c r="X93" s="78"/>
      <c r="Y93" s="78"/>
      <c r="Z93" s="78"/>
      <c r="AA93" s="78"/>
      <c r="AB93" s="179"/>
      <c r="AC93" s="180"/>
      <c r="AD93" s="703"/>
      <c r="AE93" s="703"/>
      <c r="AF93" s="77"/>
      <c r="AG93" s="77"/>
      <c r="AH93" s="77"/>
      <c r="AI93" s="77"/>
      <c r="AJ93" s="77"/>
      <c r="AK93" s="77"/>
      <c r="AL93" s="77"/>
      <c r="AM93" s="77"/>
      <c r="AN93" s="77"/>
      <c r="AO93" s="77"/>
      <c r="AP93" s="77"/>
      <c r="AQ93" s="115"/>
      <c r="AR93" s="115"/>
      <c r="AS93" s="115"/>
      <c r="AT93" s="115"/>
      <c r="AU93" s="115"/>
      <c r="AV93" s="115"/>
      <c r="AW93" s="115"/>
      <c r="AX93" s="115"/>
      <c r="AY93" s="115"/>
      <c r="AZ93" s="115"/>
    </row>
    <row r="94" spans="1:52" ht="21" customHeight="1">
      <c r="A94" s="75"/>
      <c r="B94" s="54"/>
      <c r="C94" s="32"/>
      <c r="D94" s="32"/>
      <c r="F94" s="44" t="s">
        <v>825</v>
      </c>
      <c r="G94" s="44"/>
      <c r="H94" s="44"/>
      <c r="I94" s="78"/>
      <c r="J94" s="78"/>
      <c r="K94" s="78"/>
      <c r="L94" s="78"/>
      <c r="M94" s="78"/>
      <c r="N94" s="78"/>
      <c r="O94" s="78"/>
      <c r="P94" s="78"/>
      <c r="Q94" s="78"/>
      <c r="R94" s="78"/>
      <c r="S94" s="78"/>
      <c r="T94" s="78"/>
      <c r="U94" s="78"/>
      <c r="V94" s="78"/>
      <c r="W94" s="78"/>
      <c r="X94" s="78"/>
      <c r="Y94" s="78"/>
      <c r="Z94" s="78"/>
      <c r="AA94" s="78"/>
      <c r="AB94" s="179"/>
      <c r="AC94" s="180"/>
      <c r="AD94" s="703"/>
      <c r="AE94" s="703"/>
      <c r="AF94" s="77"/>
      <c r="AG94" s="77"/>
      <c r="AH94" s="77"/>
      <c r="AI94" s="77"/>
      <c r="AJ94" s="77"/>
      <c r="AK94" s="77"/>
      <c r="AL94" s="77"/>
      <c r="AM94" s="77"/>
      <c r="AN94" s="77"/>
      <c r="AO94" s="77"/>
      <c r="AP94" s="77"/>
      <c r="AQ94" s="115"/>
      <c r="AR94" s="115"/>
      <c r="AS94" s="115"/>
      <c r="AT94" s="115"/>
      <c r="AU94" s="115"/>
      <c r="AV94" s="115"/>
      <c r="AW94" s="115"/>
      <c r="AX94" s="115"/>
      <c r="AY94" s="115"/>
      <c r="AZ94" s="115"/>
    </row>
    <row r="95" spans="1:52" ht="21" customHeight="1">
      <c r="A95" s="75"/>
      <c r="B95" s="54"/>
      <c r="C95" s="32"/>
      <c r="F95" s="44" t="str">
        <f>"For and on behalf of " &amp; 'Attach 3(JV)'!B9</f>
        <v>For and on behalf of 0</v>
      </c>
      <c r="G95" s="44"/>
      <c r="H95" s="44"/>
      <c r="I95" s="78"/>
      <c r="J95" s="78"/>
      <c r="K95" s="78"/>
      <c r="L95" s="78"/>
      <c r="M95" s="78"/>
      <c r="N95" s="78"/>
      <c r="O95" s="78"/>
      <c r="P95" s="78"/>
      <c r="Q95" s="78"/>
      <c r="R95" s="78"/>
      <c r="S95" s="78"/>
      <c r="T95" s="78"/>
      <c r="U95" s="78"/>
      <c r="V95" s="78"/>
      <c r="W95" s="78"/>
      <c r="X95" s="78"/>
      <c r="Y95" s="78"/>
      <c r="Z95" s="78"/>
      <c r="AA95" s="78"/>
      <c r="AB95" s="179"/>
      <c r="AC95" s="180"/>
      <c r="AD95" s="703"/>
      <c r="AE95" s="703"/>
      <c r="AF95" s="77"/>
      <c r="AG95" s="77"/>
      <c r="AH95" s="77"/>
      <c r="AI95" s="77"/>
      <c r="AJ95" s="77"/>
      <c r="AK95" s="77"/>
      <c r="AL95" s="77"/>
      <c r="AM95" s="77"/>
      <c r="AN95" s="77"/>
      <c r="AO95" s="77"/>
      <c r="AP95" s="77"/>
      <c r="AQ95" s="115"/>
      <c r="AR95" s="115"/>
      <c r="AS95" s="115"/>
      <c r="AT95" s="115"/>
      <c r="AU95" s="115"/>
      <c r="AV95" s="115"/>
      <c r="AW95" s="115"/>
      <c r="AX95" s="115"/>
      <c r="AY95" s="115"/>
      <c r="AZ95" s="115"/>
    </row>
    <row r="96" spans="1:52" ht="27.95" customHeight="1">
      <c r="A96" s="68"/>
      <c r="D96" s="52"/>
      <c r="E96" s="52"/>
      <c r="F96" s="38"/>
      <c r="G96" s="38"/>
      <c r="H96" s="38"/>
      <c r="I96" s="78"/>
      <c r="J96" s="78"/>
      <c r="K96" s="78"/>
      <c r="L96" s="78"/>
      <c r="M96" s="78"/>
      <c r="N96" s="78"/>
      <c r="O96" s="78"/>
      <c r="P96" s="78"/>
      <c r="Q96" s="78"/>
      <c r="R96" s="78"/>
      <c r="S96" s="78"/>
      <c r="T96" s="78"/>
      <c r="U96" s="78"/>
      <c r="V96" s="78"/>
      <c r="W96" s="78"/>
      <c r="X96" s="78"/>
      <c r="Y96" s="78"/>
      <c r="Z96" s="78"/>
      <c r="AA96" s="78"/>
      <c r="AD96" s="703"/>
      <c r="AE96" s="703"/>
      <c r="AF96" s="77"/>
      <c r="AG96" s="77"/>
      <c r="AH96" s="77"/>
      <c r="AI96" s="77"/>
      <c r="AJ96" s="77"/>
      <c r="AK96" s="77"/>
      <c r="AL96" s="77"/>
      <c r="AM96" s="77"/>
      <c r="AN96" s="77"/>
      <c r="AO96" s="77"/>
      <c r="AP96" s="77"/>
      <c r="AQ96" s="115"/>
      <c r="AR96" s="115"/>
      <c r="AS96" s="115"/>
      <c r="AT96" s="115"/>
      <c r="AU96" s="115"/>
      <c r="AV96" s="115"/>
      <c r="AW96" s="115"/>
      <c r="AX96" s="115"/>
      <c r="AY96" s="115"/>
      <c r="AZ96" s="115"/>
    </row>
    <row r="97" spans="1:52" ht="27.95" customHeight="1">
      <c r="A97" s="66" t="s">
        <v>58</v>
      </c>
      <c r="B97" s="36"/>
      <c r="C97" s="137" t="str">
        <f>'Attach 3(JV)'!B24</f>
        <v>--</v>
      </c>
      <c r="E97" s="52" t="s">
        <v>59</v>
      </c>
      <c r="F97" s="379" t="str">
        <f>'Attach 3(JV)'!E24</f>
        <v/>
      </c>
      <c r="G97" s="36"/>
      <c r="H97" s="36"/>
      <c r="I97" s="78"/>
      <c r="J97" s="78"/>
      <c r="K97" s="78"/>
      <c r="L97" s="78"/>
      <c r="M97" s="78"/>
      <c r="N97" s="78"/>
      <c r="O97" s="78"/>
      <c r="P97" s="78"/>
      <c r="Q97" s="78"/>
      <c r="R97" s="78"/>
      <c r="S97" s="78"/>
      <c r="T97" s="78"/>
      <c r="U97" s="78"/>
      <c r="V97" s="78"/>
      <c r="W97" s="78"/>
      <c r="X97" s="78"/>
      <c r="Y97" s="78"/>
      <c r="Z97" s="78"/>
      <c r="AA97" s="78"/>
      <c r="AD97" s="703"/>
      <c r="AE97" s="703"/>
      <c r="AF97" s="77"/>
      <c r="AG97" s="77"/>
      <c r="AH97" s="77"/>
      <c r="AI97" s="77"/>
      <c r="AJ97" s="77"/>
      <c r="AK97" s="77"/>
      <c r="AL97" s="77"/>
      <c r="AM97" s="77"/>
      <c r="AN97" s="77"/>
      <c r="AO97" s="77"/>
      <c r="AP97" s="77"/>
      <c r="AQ97" s="115"/>
      <c r="AR97" s="115"/>
      <c r="AS97" s="115"/>
      <c r="AT97" s="115"/>
      <c r="AU97" s="115"/>
      <c r="AV97" s="115"/>
      <c r="AW97" s="115"/>
      <c r="AX97" s="115"/>
      <c r="AY97" s="115"/>
      <c r="AZ97" s="115"/>
    </row>
    <row r="98" spans="1:52" ht="27.95" customHeight="1">
      <c r="A98" s="66" t="s">
        <v>60</v>
      </c>
      <c r="B98" s="36"/>
      <c r="C98" s="205" t="str">
        <f>'Attach 3(JV)'!B25</f>
        <v/>
      </c>
      <c r="E98" s="52" t="s">
        <v>61</v>
      </c>
      <c r="F98" s="379" t="str">
        <f>'Attach 3(JV)'!E25</f>
        <v/>
      </c>
      <c r="G98" s="36"/>
      <c r="H98" s="36"/>
      <c r="I98" s="78"/>
      <c r="J98" s="78"/>
      <c r="K98" s="78"/>
      <c r="L98" s="78"/>
      <c r="M98" s="78"/>
      <c r="N98" s="78"/>
      <c r="O98" s="78"/>
      <c r="P98" s="78"/>
      <c r="Q98" s="78"/>
      <c r="R98" s="78"/>
      <c r="S98" s="78"/>
      <c r="T98" s="78"/>
      <c r="U98" s="78"/>
      <c r="V98" s="78"/>
      <c r="W98" s="78"/>
      <c r="X98" s="78"/>
      <c r="Y98" s="78"/>
      <c r="Z98" s="78"/>
      <c r="AA98" s="78"/>
      <c r="AD98" s="703"/>
      <c r="AE98" s="703"/>
      <c r="AF98" s="77"/>
      <c r="AG98" s="77"/>
      <c r="AH98" s="77"/>
      <c r="AI98" s="77"/>
      <c r="AJ98" s="77"/>
      <c r="AK98" s="77"/>
      <c r="AL98" s="77"/>
      <c r="AM98" s="77"/>
      <c r="AN98" s="77"/>
      <c r="AO98" s="77"/>
      <c r="AP98" s="77"/>
      <c r="AQ98" s="115"/>
      <c r="AR98" s="115"/>
      <c r="AS98" s="115"/>
      <c r="AT98" s="115"/>
      <c r="AU98" s="115"/>
      <c r="AV98" s="115"/>
      <c r="AW98" s="115"/>
      <c r="AX98" s="115"/>
      <c r="AY98" s="115"/>
      <c r="AZ98" s="115"/>
    </row>
    <row r="99" spans="1:52" ht="27.95" customHeight="1">
      <c r="D99" s="52"/>
      <c r="E99" s="52"/>
      <c r="I99" s="78"/>
      <c r="J99" s="78"/>
      <c r="K99" s="78"/>
      <c r="L99" s="78"/>
      <c r="M99" s="78"/>
      <c r="N99" s="78"/>
      <c r="O99" s="78"/>
      <c r="P99" s="78"/>
      <c r="Q99" s="78"/>
      <c r="R99" s="78"/>
      <c r="S99" s="78"/>
      <c r="T99" s="78"/>
      <c r="U99" s="78"/>
      <c r="V99" s="78"/>
      <c r="W99" s="78"/>
      <c r="X99" s="78"/>
      <c r="Y99" s="78"/>
      <c r="Z99" s="78"/>
      <c r="AA99" s="78"/>
      <c r="AD99" s="703"/>
      <c r="AE99" s="703"/>
      <c r="AF99" s="77"/>
      <c r="AG99" s="77"/>
      <c r="AH99" s="77"/>
      <c r="AI99" s="77"/>
      <c r="AJ99" s="77"/>
      <c r="AK99" s="77"/>
      <c r="AL99" s="77"/>
      <c r="AM99" s="77"/>
      <c r="AN99" s="77"/>
      <c r="AO99" s="77"/>
      <c r="AP99" s="77"/>
      <c r="AQ99" s="115"/>
      <c r="AR99" s="115"/>
      <c r="AS99" s="115"/>
      <c r="AT99" s="115"/>
      <c r="AU99" s="115"/>
      <c r="AV99" s="115"/>
      <c r="AW99" s="115"/>
      <c r="AX99" s="115"/>
      <c r="AY99" s="115"/>
      <c r="AZ99" s="115"/>
    </row>
    <row r="100" spans="1:52" ht="6.75" customHeight="1">
      <c r="A100" s="66"/>
      <c r="B100" s="36"/>
      <c r="C100" s="62"/>
      <c r="E100" s="52"/>
      <c r="I100" s="78"/>
      <c r="J100" s="78"/>
      <c r="K100" s="78"/>
      <c r="L100" s="78"/>
      <c r="M100" s="78"/>
      <c r="N100" s="78"/>
      <c r="O100" s="78"/>
      <c r="P100" s="78"/>
      <c r="Q100" s="78"/>
      <c r="R100" s="78"/>
      <c r="S100" s="78"/>
      <c r="T100" s="78"/>
      <c r="U100" s="78"/>
      <c r="V100" s="78"/>
      <c r="W100" s="78"/>
      <c r="X100" s="78"/>
      <c r="Y100" s="78"/>
      <c r="Z100" s="78"/>
      <c r="AA100" s="78"/>
      <c r="AD100" s="703"/>
      <c r="AE100" s="703"/>
      <c r="AF100" s="77"/>
      <c r="AG100" s="77"/>
      <c r="AH100" s="77"/>
      <c r="AI100" s="77"/>
      <c r="AJ100" s="77"/>
      <c r="AK100" s="77"/>
      <c r="AL100" s="77"/>
      <c r="AM100" s="77"/>
      <c r="AN100" s="77"/>
      <c r="AO100" s="77"/>
      <c r="AP100" s="77"/>
      <c r="AQ100" s="115"/>
      <c r="AR100" s="115"/>
      <c r="AS100" s="115"/>
      <c r="AT100" s="115"/>
      <c r="AU100" s="115"/>
      <c r="AV100" s="115"/>
      <c r="AW100" s="115"/>
      <c r="AX100" s="115"/>
      <c r="AY100" s="115"/>
      <c r="AZ100" s="115"/>
    </row>
    <row r="101" spans="1:52" ht="39.950000000000003" hidden="1" customHeight="1">
      <c r="A101" s="1220" t="s">
        <v>826</v>
      </c>
      <c r="B101" s="1220"/>
      <c r="C101" s="1220"/>
      <c r="D101" s="1220"/>
      <c r="E101" s="1220"/>
      <c r="F101" s="1220"/>
      <c r="I101" s="78"/>
      <c r="J101" s="78"/>
      <c r="K101" s="78"/>
      <c r="L101" s="78"/>
      <c r="M101" s="78"/>
      <c r="N101" s="78"/>
      <c r="O101" s="78"/>
      <c r="P101" s="78"/>
      <c r="Q101" s="78"/>
      <c r="R101" s="78"/>
      <c r="S101" s="78"/>
      <c r="T101" s="78"/>
      <c r="U101" s="78"/>
      <c r="V101" s="78"/>
      <c r="W101" s="78"/>
      <c r="X101" s="78"/>
      <c r="Y101" s="78"/>
      <c r="Z101" s="78"/>
      <c r="AA101" s="78"/>
      <c r="AD101" s="703"/>
      <c r="AE101" s="703"/>
      <c r="AF101" s="77"/>
      <c r="AG101" s="77"/>
      <c r="AH101" s="77"/>
      <c r="AI101" s="77"/>
      <c r="AJ101" s="77"/>
      <c r="AK101" s="77"/>
      <c r="AL101" s="77"/>
      <c r="AM101" s="77"/>
      <c r="AN101" s="77"/>
      <c r="AO101" s="77"/>
      <c r="AP101" s="77"/>
      <c r="AQ101" s="115"/>
      <c r="AR101" s="115"/>
      <c r="AS101" s="115"/>
      <c r="AT101" s="115"/>
      <c r="AU101" s="115"/>
      <c r="AV101" s="115"/>
      <c r="AW101" s="115"/>
      <c r="AX101" s="115"/>
      <c r="AY101" s="115"/>
      <c r="AZ101" s="115"/>
    </row>
    <row r="102" spans="1:52" ht="16.5" customHeight="1">
      <c r="A102" s="1221"/>
      <c r="B102" s="1221"/>
      <c r="D102" s="76"/>
      <c r="E102" s="83"/>
      <c r="F102" s="83"/>
      <c r="G102" s="167"/>
      <c r="I102" s="78"/>
      <c r="J102" s="78"/>
      <c r="K102" s="78"/>
      <c r="L102" s="78"/>
      <c r="M102" s="78"/>
      <c r="N102" s="78"/>
      <c r="O102" s="78"/>
      <c r="P102" s="78"/>
      <c r="Q102" s="78"/>
      <c r="R102" s="78"/>
      <c r="S102" s="78"/>
      <c r="T102" s="78"/>
      <c r="U102" s="78"/>
      <c r="V102" s="78"/>
      <c r="W102" s="78"/>
      <c r="X102" s="78"/>
      <c r="Y102" s="78"/>
      <c r="Z102" s="78"/>
      <c r="AA102" s="78"/>
      <c r="AD102" s="703"/>
      <c r="AE102" s="703"/>
      <c r="AF102" s="77"/>
      <c r="AG102" s="77"/>
      <c r="AH102" s="77"/>
      <c r="AI102" s="77"/>
      <c r="AJ102" s="77"/>
      <c r="AK102" s="77"/>
      <c r="AL102" s="77"/>
      <c r="AM102" s="77"/>
      <c r="AN102" s="77"/>
      <c r="AO102" s="77"/>
      <c r="AP102" s="77"/>
      <c r="AQ102" s="115"/>
      <c r="AR102" s="115"/>
      <c r="AS102" s="115"/>
      <c r="AT102" s="115"/>
      <c r="AU102" s="115"/>
      <c r="AV102" s="115"/>
      <c r="AW102" s="115"/>
      <c r="AX102" s="115"/>
      <c r="AY102" s="115"/>
      <c r="AZ102" s="115"/>
    </row>
    <row r="103" spans="1:52" ht="9.75" customHeight="1">
      <c r="B103" s="44"/>
      <c r="C103" s="62"/>
      <c r="E103" s="44"/>
      <c r="I103" s="78"/>
      <c r="J103" s="78"/>
      <c r="K103" s="78"/>
      <c r="L103" s="78"/>
      <c r="M103" s="78"/>
      <c r="N103" s="78"/>
      <c r="O103" s="78"/>
      <c r="P103" s="78"/>
      <c r="Q103" s="78"/>
      <c r="R103" s="78"/>
      <c r="S103" s="78"/>
      <c r="T103" s="78"/>
      <c r="U103" s="78"/>
      <c r="V103" s="78"/>
      <c r="W103" s="78"/>
      <c r="X103" s="78"/>
      <c r="Y103" s="78"/>
      <c r="Z103" s="78"/>
      <c r="AA103" s="78"/>
      <c r="AD103" s="703"/>
      <c r="AE103" s="703"/>
      <c r="AF103" s="77"/>
      <c r="AG103" s="77"/>
      <c r="AH103" s="77"/>
      <c r="AI103" s="77"/>
      <c r="AJ103" s="77"/>
      <c r="AK103" s="77"/>
      <c r="AL103" s="77"/>
      <c r="AM103" s="77"/>
      <c r="AN103" s="77"/>
      <c r="AO103" s="77"/>
      <c r="AP103" s="77"/>
      <c r="AQ103" s="115"/>
      <c r="AR103" s="115"/>
      <c r="AS103" s="115"/>
      <c r="AT103" s="115"/>
      <c r="AU103" s="115"/>
      <c r="AV103" s="115"/>
      <c r="AW103" s="115"/>
      <c r="AX103" s="115"/>
      <c r="AY103" s="115"/>
      <c r="AZ103" s="115"/>
    </row>
    <row r="104" spans="1:52" ht="27.95" hidden="1" customHeight="1">
      <c r="A104" s="52" t="e">
        <f>IF(AND(H28="JV (Joint Venture)",H29=1), "", "Printed Name :")</f>
        <v>#REF!</v>
      </c>
      <c r="B104" s="1240"/>
      <c r="C104" s="1240"/>
      <c r="E104" s="52" t="s">
        <v>59</v>
      </c>
      <c r="F104" s="207"/>
      <c r="H104" s="229"/>
      <c r="I104" s="78"/>
      <c r="J104" s="78"/>
      <c r="K104" s="78"/>
      <c r="L104" s="78"/>
      <c r="M104" s="78"/>
      <c r="N104" s="78"/>
      <c r="O104" s="78"/>
      <c r="P104" s="78"/>
      <c r="Q104" s="78"/>
      <c r="R104" s="78"/>
      <c r="S104" s="78"/>
      <c r="T104" s="78"/>
      <c r="U104" s="78"/>
      <c r="V104" s="78"/>
      <c r="W104" s="78"/>
      <c r="X104" s="78"/>
      <c r="Y104" s="78"/>
      <c r="Z104" s="78"/>
      <c r="AA104" s="78"/>
      <c r="AD104" s="703"/>
      <c r="AE104" s="703"/>
      <c r="AF104" s="77"/>
      <c r="AG104" s="77"/>
      <c r="AH104" s="77"/>
      <c r="AI104" s="77"/>
      <c r="AJ104" s="77"/>
      <c r="AK104" s="77"/>
      <c r="AL104" s="77"/>
      <c r="AM104" s="77"/>
      <c r="AN104" s="77"/>
      <c r="AO104" s="77"/>
      <c r="AP104" s="77"/>
      <c r="AQ104" s="115"/>
      <c r="AR104" s="115"/>
      <c r="AS104" s="115"/>
      <c r="AT104" s="115"/>
      <c r="AU104" s="115"/>
      <c r="AV104" s="115"/>
      <c r="AW104" s="115"/>
      <c r="AX104" s="115"/>
      <c r="AY104" s="115"/>
      <c r="AZ104" s="115"/>
    </row>
    <row r="105" spans="1:52" ht="27.95" hidden="1" customHeight="1">
      <c r="A105" s="52" t="e">
        <f>IF(AND(H28="JV (Joint Venture)",H29=1), "", "Designation :")</f>
        <v>#REF!</v>
      </c>
      <c r="B105" s="1240"/>
      <c r="C105" s="1240"/>
      <c r="E105" s="52" t="s">
        <v>61</v>
      </c>
      <c r="F105" s="207"/>
      <c r="I105" s="78"/>
      <c r="J105" s="78"/>
      <c r="K105" s="78"/>
      <c r="L105" s="78"/>
      <c r="M105" s="78"/>
      <c r="N105" s="78"/>
      <c r="O105" s="78"/>
      <c r="P105" s="78"/>
      <c r="Q105" s="78"/>
      <c r="R105" s="78"/>
      <c r="S105" s="78"/>
      <c r="T105" s="78"/>
      <c r="U105" s="78"/>
      <c r="V105" s="78"/>
      <c r="W105" s="78"/>
      <c r="X105" s="78"/>
      <c r="Y105" s="78"/>
      <c r="Z105" s="78"/>
      <c r="AA105" s="78"/>
      <c r="AD105" s="703"/>
      <c r="AE105" s="703"/>
      <c r="AF105" s="77"/>
      <c r="AG105" s="77"/>
      <c r="AH105" s="77"/>
      <c r="AI105" s="77"/>
      <c r="AJ105" s="77"/>
      <c r="AK105" s="77"/>
      <c r="AL105" s="77"/>
      <c r="AM105" s="77"/>
      <c r="AN105" s="77"/>
      <c r="AO105" s="77"/>
      <c r="AP105" s="77"/>
      <c r="AQ105" s="115"/>
      <c r="AR105" s="115"/>
      <c r="AS105" s="115"/>
      <c r="AT105" s="115"/>
      <c r="AU105" s="115"/>
      <c r="AV105" s="115"/>
      <c r="AW105" s="115"/>
      <c r="AX105" s="115"/>
      <c r="AY105" s="115"/>
      <c r="AZ105" s="115"/>
    </row>
    <row r="106" spans="1:52" ht="27.95" customHeight="1">
      <c r="B106" s="44"/>
      <c r="C106" s="62"/>
      <c r="E106" s="44"/>
      <c r="I106" s="78"/>
      <c r="J106" s="78"/>
      <c r="K106" s="78"/>
      <c r="L106" s="78"/>
      <c r="M106" s="78"/>
      <c r="N106" s="78"/>
      <c r="O106" s="78"/>
      <c r="P106" s="78"/>
      <c r="Q106" s="78"/>
      <c r="R106" s="78"/>
      <c r="S106" s="78"/>
      <c r="T106" s="78"/>
      <c r="U106" s="78"/>
      <c r="V106" s="78"/>
      <c r="W106" s="78"/>
      <c r="X106" s="78"/>
      <c r="Y106" s="78"/>
      <c r="Z106" s="78"/>
      <c r="AA106" s="78"/>
      <c r="AD106" s="703"/>
      <c r="AE106" s="703"/>
      <c r="AF106" s="77"/>
      <c r="AG106" s="77"/>
      <c r="AH106" s="77"/>
      <c r="AI106" s="77"/>
      <c r="AJ106" s="77"/>
      <c r="AK106" s="77"/>
      <c r="AL106" s="77"/>
      <c r="AM106" s="77"/>
      <c r="AN106" s="77"/>
      <c r="AO106" s="77"/>
      <c r="AP106" s="77"/>
      <c r="AQ106" s="115"/>
      <c r="AR106" s="115"/>
      <c r="AS106" s="115"/>
      <c r="AT106" s="115"/>
      <c r="AU106" s="115"/>
      <c r="AV106" s="115"/>
      <c r="AW106" s="115"/>
      <c r="AX106" s="115"/>
      <c r="AY106" s="115"/>
      <c r="AZ106" s="115"/>
    </row>
    <row r="107" spans="1:52" ht="33" customHeight="1">
      <c r="A107" s="67" t="s">
        <v>827</v>
      </c>
      <c r="B107" s="36"/>
      <c r="C107" s="62"/>
      <c r="E107" s="44"/>
      <c r="F107" s="4"/>
      <c r="I107" s="78"/>
      <c r="J107" s="78"/>
      <c r="K107" s="78"/>
      <c r="L107" s="78"/>
      <c r="M107" s="78"/>
      <c r="N107" s="78"/>
      <c r="O107" s="78"/>
      <c r="P107" s="78"/>
      <c r="Q107" s="78"/>
      <c r="R107" s="78"/>
      <c r="S107" s="78"/>
      <c r="T107" s="78"/>
      <c r="U107" s="78"/>
      <c r="V107" s="78"/>
      <c r="W107" s="78"/>
      <c r="X107" s="78"/>
      <c r="Y107" s="78"/>
      <c r="Z107" s="78"/>
      <c r="AA107" s="78"/>
      <c r="AD107" s="703"/>
      <c r="AE107" s="703"/>
      <c r="AF107" s="77"/>
      <c r="AG107" s="77"/>
      <c r="AH107" s="77"/>
      <c r="AI107" s="77"/>
      <c r="AJ107" s="77"/>
      <c r="AK107" s="77"/>
      <c r="AL107" s="77"/>
      <c r="AM107" s="77"/>
      <c r="AN107" s="77"/>
      <c r="AO107" s="77"/>
      <c r="AP107" s="77"/>
      <c r="AQ107" s="115"/>
      <c r="AR107" s="115"/>
      <c r="AS107" s="115"/>
      <c r="AT107" s="115"/>
      <c r="AU107" s="115"/>
      <c r="AV107" s="115"/>
      <c r="AW107" s="115"/>
      <c r="AX107" s="115"/>
      <c r="AY107" s="115"/>
      <c r="AZ107" s="115"/>
    </row>
    <row r="108" spans="1:52" s="24" customFormat="1" ht="21" customHeight="1">
      <c r="A108" s="1238" t="s">
        <v>828</v>
      </c>
      <c r="B108" s="1238"/>
      <c r="C108" s="1238"/>
      <c r="D108" s="1236"/>
      <c r="E108" s="1236"/>
      <c r="F108" s="1236"/>
      <c r="G108" s="29"/>
      <c r="H108" s="29"/>
      <c r="I108" s="78"/>
      <c r="J108" s="78"/>
      <c r="K108" s="78"/>
      <c r="L108" s="78"/>
      <c r="M108" s="78"/>
      <c r="N108" s="78"/>
      <c r="O108" s="78"/>
      <c r="P108" s="78"/>
      <c r="Q108" s="78"/>
      <c r="R108" s="78"/>
      <c r="S108" s="78"/>
      <c r="T108" s="78"/>
      <c r="U108" s="78"/>
      <c r="V108" s="78"/>
      <c r="W108" s="78"/>
      <c r="X108" s="78"/>
      <c r="Y108" s="78"/>
      <c r="Z108" s="78"/>
      <c r="AA108" s="78"/>
      <c r="AB108" s="56"/>
      <c r="AC108" s="56"/>
      <c r="AD108" s="704"/>
      <c r="AE108" s="704"/>
      <c r="AF108" s="78"/>
      <c r="AG108" s="78"/>
      <c r="AH108" s="78"/>
      <c r="AI108" s="78"/>
      <c r="AJ108" s="78"/>
      <c r="AK108" s="78"/>
      <c r="AL108" s="78"/>
      <c r="AM108" s="78"/>
      <c r="AN108" s="78"/>
      <c r="AO108" s="78"/>
      <c r="AP108" s="78"/>
      <c r="AQ108" s="113"/>
      <c r="AR108" s="113"/>
      <c r="AS108" s="113"/>
      <c r="AT108" s="113"/>
      <c r="AU108" s="113"/>
      <c r="AV108" s="113"/>
      <c r="AW108" s="113"/>
      <c r="AX108" s="113"/>
      <c r="AY108" s="113"/>
      <c r="AZ108" s="113"/>
    </row>
    <row r="109" spans="1:52" s="24" customFormat="1" ht="21" customHeight="1">
      <c r="A109" s="1239"/>
      <c r="B109" s="1239"/>
      <c r="C109" s="1239"/>
      <c r="D109" s="1236"/>
      <c r="E109" s="1236"/>
      <c r="F109" s="1236"/>
      <c r="G109" s="29"/>
      <c r="H109" s="29"/>
      <c r="I109" s="78"/>
      <c r="J109" s="78"/>
      <c r="K109" s="78"/>
      <c r="L109" s="78"/>
      <c r="M109" s="78"/>
      <c r="N109" s="78"/>
      <c r="O109" s="78"/>
      <c r="P109" s="78"/>
      <c r="Q109" s="78"/>
      <c r="R109" s="78"/>
      <c r="S109" s="78"/>
      <c r="T109" s="78"/>
      <c r="U109" s="78"/>
      <c r="V109" s="78"/>
      <c r="W109" s="78"/>
      <c r="X109" s="78"/>
      <c r="Y109" s="78"/>
      <c r="Z109" s="78"/>
      <c r="AA109" s="78"/>
      <c r="AB109" s="56"/>
      <c r="AC109" s="56"/>
      <c r="AD109" s="704"/>
      <c r="AE109" s="704"/>
      <c r="AF109" s="78"/>
      <c r="AG109" s="78"/>
      <c r="AH109" s="78"/>
      <c r="AI109" s="78"/>
      <c r="AJ109" s="78"/>
      <c r="AK109" s="78"/>
      <c r="AL109" s="78"/>
      <c r="AM109" s="78"/>
      <c r="AN109" s="78"/>
      <c r="AO109" s="78"/>
      <c r="AP109" s="78"/>
      <c r="AQ109" s="113"/>
      <c r="AR109" s="113"/>
      <c r="AS109" s="113"/>
      <c r="AT109" s="113"/>
      <c r="AU109" s="113"/>
      <c r="AV109" s="113"/>
      <c r="AW109" s="113"/>
      <c r="AX109" s="113"/>
      <c r="AY109" s="113"/>
      <c r="AZ109" s="113"/>
    </row>
    <row r="110" spans="1:52" s="24" customFormat="1" ht="21" customHeight="1">
      <c r="A110" s="1237"/>
      <c r="B110" s="1237"/>
      <c r="C110" s="1237"/>
      <c r="D110" s="1236"/>
      <c r="E110" s="1236"/>
      <c r="F110" s="1236"/>
      <c r="G110" s="29"/>
      <c r="H110" s="29"/>
      <c r="I110" s="78"/>
      <c r="J110" s="78"/>
      <c r="K110" s="78"/>
      <c r="L110" s="78"/>
      <c r="M110" s="78"/>
      <c r="N110" s="78"/>
      <c r="O110" s="78"/>
      <c r="P110" s="78"/>
      <c r="Q110" s="78"/>
      <c r="R110" s="78"/>
      <c r="S110" s="78"/>
      <c r="T110" s="78"/>
      <c r="U110" s="78"/>
      <c r="V110" s="78"/>
      <c r="W110" s="78"/>
      <c r="X110" s="78"/>
      <c r="Y110" s="78"/>
      <c r="Z110" s="78"/>
      <c r="AA110" s="78"/>
      <c r="AB110" s="56"/>
      <c r="AC110" s="56"/>
      <c r="AD110" s="704"/>
      <c r="AE110" s="704"/>
      <c r="AF110" s="78"/>
      <c r="AG110" s="78"/>
      <c r="AH110" s="78"/>
      <c r="AI110" s="78"/>
      <c r="AJ110" s="78"/>
      <c r="AK110" s="78"/>
      <c r="AL110" s="78"/>
      <c r="AM110" s="78"/>
      <c r="AN110" s="78"/>
      <c r="AO110" s="78"/>
      <c r="AP110" s="78"/>
      <c r="AQ110" s="113"/>
      <c r="AR110" s="113"/>
      <c r="AS110" s="113"/>
      <c r="AT110" s="113"/>
      <c r="AU110" s="113"/>
      <c r="AV110" s="113"/>
      <c r="AW110" s="113"/>
      <c r="AX110" s="113"/>
      <c r="AY110" s="113"/>
      <c r="AZ110" s="113"/>
    </row>
    <row r="111" spans="1:52" s="24" customFormat="1" ht="21" customHeight="1">
      <c r="A111" s="1235" t="s">
        <v>829</v>
      </c>
      <c r="B111" s="1235"/>
      <c r="C111" s="1235"/>
      <c r="D111" s="1236"/>
      <c r="E111" s="1236"/>
      <c r="F111" s="1236"/>
      <c r="G111" s="29"/>
      <c r="H111" s="29"/>
      <c r="I111" s="78"/>
      <c r="J111" s="78"/>
      <c r="K111" s="78"/>
      <c r="L111" s="78"/>
      <c r="M111" s="78"/>
      <c r="N111" s="78"/>
      <c r="O111" s="78"/>
      <c r="P111" s="78"/>
      <c r="Q111" s="78"/>
      <c r="R111" s="78"/>
      <c r="S111" s="78"/>
      <c r="T111" s="78"/>
      <c r="U111" s="78"/>
      <c r="V111" s="78"/>
      <c r="W111" s="78"/>
      <c r="X111" s="78"/>
      <c r="Y111" s="78"/>
      <c r="Z111" s="78"/>
      <c r="AA111" s="78"/>
      <c r="AB111" s="56"/>
      <c r="AC111" s="56"/>
      <c r="AD111" s="704"/>
      <c r="AE111" s="704"/>
      <c r="AF111" s="78"/>
      <c r="AG111" s="78"/>
      <c r="AH111" s="78"/>
      <c r="AI111" s="78"/>
      <c r="AJ111" s="78"/>
      <c r="AK111" s="78"/>
      <c r="AL111" s="78"/>
      <c r="AM111" s="78"/>
      <c r="AN111" s="78"/>
      <c r="AO111" s="78"/>
      <c r="AP111" s="78"/>
      <c r="AQ111" s="113"/>
      <c r="AR111" s="113"/>
      <c r="AS111" s="113"/>
      <c r="AT111" s="113"/>
      <c r="AU111" s="113"/>
      <c r="AV111" s="113"/>
      <c r="AW111" s="113"/>
      <c r="AX111" s="113"/>
      <c r="AY111" s="113"/>
      <c r="AZ111" s="113"/>
    </row>
    <row r="112" spans="1:52" s="24" customFormat="1" ht="21" customHeight="1">
      <c r="A112" s="1235" t="s">
        <v>830</v>
      </c>
      <c r="B112" s="1235"/>
      <c r="C112" s="1235"/>
      <c r="D112" s="1236"/>
      <c r="E112" s="1236"/>
      <c r="F112" s="1236"/>
      <c r="G112" s="29"/>
      <c r="H112" s="29"/>
      <c r="I112" s="78"/>
      <c r="J112" s="78"/>
      <c r="K112" s="78"/>
      <c r="L112" s="78"/>
      <c r="M112" s="78"/>
      <c r="N112" s="78"/>
      <c r="O112" s="78"/>
      <c r="P112" s="78"/>
      <c r="Q112" s="78"/>
      <c r="R112" s="78"/>
      <c r="S112" s="78"/>
      <c r="T112" s="78"/>
      <c r="U112" s="78"/>
      <c r="V112" s="78"/>
      <c r="W112" s="78"/>
      <c r="X112" s="78"/>
      <c r="Y112" s="78"/>
      <c r="Z112" s="78"/>
      <c r="AA112" s="78"/>
      <c r="AB112" s="56"/>
      <c r="AC112" s="56"/>
      <c r="AD112" s="704"/>
      <c r="AE112" s="704"/>
      <c r="AF112" s="78"/>
      <c r="AG112" s="78"/>
      <c r="AH112" s="78"/>
      <c r="AI112" s="78"/>
      <c r="AJ112" s="78"/>
      <c r="AK112" s="78"/>
      <c r="AL112" s="78"/>
      <c r="AM112" s="78"/>
      <c r="AN112" s="78"/>
      <c r="AO112" s="78"/>
      <c r="AP112" s="78"/>
      <c r="AQ112" s="113"/>
      <c r="AR112" s="113"/>
      <c r="AS112" s="113"/>
      <c r="AT112" s="113"/>
      <c r="AU112" s="113"/>
      <c r="AV112" s="113"/>
      <c r="AW112" s="113"/>
      <c r="AX112" s="113"/>
      <c r="AY112" s="113"/>
      <c r="AZ112" s="113"/>
    </row>
    <row r="113" spans="1:52" s="24" customFormat="1" ht="52.5" customHeight="1">
      <c r="A113" s="1235" t="s">
        <v>831</v>
      </c>
      <c r="B113" s="1235"/>
      <c r="C113" s="1235"/>
      <c r="D113" s="1236"/>
      <c r="E113" s="1236"/>
      <c r="F113" s="1236"/>
      <c r="G113" s="76"/>
      <c r="H113" s="76"/>
      <c r="I113" s="78"/>
      <c r="J113" s="78"/>
      <c r="K113" s="78"/>
      <c r="L113" s="78"/>
      <c r="M113" s="78"/>
      <c r="N113" s="78"/>
      <c r="O113" s="78"/>
      <c r="P113" s="78"/>
      <c r="Q113" s="78"/>
      <c r="R113" s="78"/>
      <c r="S113" s="78"/>
      <c r="T113" s="78"/>
      <c r="U113" s="78"/>
      <c r="V113" s="78"/>
      <c r="W113" s="78"/>
      <c r="X113" s="78"/>
      <c r="Y113" s="78"/>
      <c r="Z113" s="78"/>
      <c r="AA113" s="78"/>
      <c r="AB113" s="56"/>
      <c r="AC113" s="56"/>
      <c r="AD113" s="704"/>
      <c r="AE113" s="704"/>
      <c r="AF113" s="78"/>
      <c r="AG113" s="78"/>
      <c r="AH113" s="78"/>
      <c r="AI113" s="78"/>
      <c r="AJ113" s="78"/>
      <c r="AK113" s="78"/>
      <c r="AL113" s="78"/>
      <c r="AM113" s="78"/>
      <c r="AN113" s="78"/>
      <c r="AO113" s="78"/>
      <c r="AP113" s="78"/>
      <c r="AQ113" s="113"/>
      <c r="AR113" s="113"/>
      <c r="AS113" s="113"/>
      <c r="AT113" s="113"/>
      <c r="AU113" s="113"/>
      <c r="AV113" s="113"/>
      <c r="AW113" s="113"/>
      <c r="AX113" s="113"/>
      <c r="AY113" s="113"/>
      <c r="AZ113" s="113"/>
    </row>
    <row r="114" spans="1:52" s="24" customFormat="1" ht="21" customHeight="1">
      <c r="A114" s="1238" t="s">
        <v>832</v>
      </c>
      <c r="B114" s="1238"/>
      <c r="C114" s="1238"/>
      <c r="D114" s="1236"/>
      <c r="E114" s="1236"/>
      <c r="F114" s="1236"/>
      <c r="G114" s="29"/>
      <c r="H114" s="29"/>
      <c r="I114" s="78"/>
      <c r="J114" s="78"/>
      <c r="K114" s="78"/>
      <c r="L114" s="78"/>
      <c r="M114" s="78"/>
      <c r="N114" s="78"/>
      <c r="O114" s="78"/>
      <c r="P114" s="78"/>
      <c r="Q114" s="78"/>
      <c r="R114" s="78"/>
      <c r="S114" s="78"/>
      <c r="T114" s="78"/>
      <c r="U114" s="78"/>
      <c r="V114" s="78"/>
      <c r="W114" s="78"/>
      <c r="X114" s="78"/>
      <c r="Y114" s="78"/>
      <c r="Z114" s="78"/>
      <c r="AA114" s="78"/>
      <c r="AB114" s="56"/>
      <c r="AC114" s="56"/>
      <c r="AD114" s="704"/>
      <c r="AE114" s="704"/>
      <c r="AF114" s="78"/>
      <c r="AG114" s="78"/>
      <c r="AH114" s="78"/>
      <c r="AI114" s="78"/>
      <c r="AJ114" s="78"/>
      <c r="AK114" s="78"/>
      <c r="AL114" s="78"/>
      <c r="AM114" s="78"/>
      <c r="AN114" s="78"/>
      <c r="AO114" s="78"/>
      <c r="AP114" s="78"/>
    </row>
    <row r="115" spans="1:52" s="24" customFormat="1" ht="21" customHeight="1">
      <c r="A115" s="1239"/>
      <c r="B115" s="1239"/>
      <c r="C115" s="1239"/>
      <c r="D115" s="1236"/>
      <c r="E115" s="1236"/>
      <c r="F115" s="1236"/>
      <c r="G115" s="29"/>
      <c r="H115" s="29"/>
      <c r="I115" s="78"/>
      <c r="J115" s="78"/>
      <c r="K115" s="78"/>
      <c r="L115" s="78"/>
      <c r="M115" s="78"/>
      <c r="N115" s="78"/>
      <c r="O115" s="78"/>
      <c r="P115" s="78"/>
      <c r="Q115" s="78"/>
      <c r="R115" s="78"/>
      <c r="S115" s="78"/>
      <c r="T115" s="78"/>
      <c r="U115" s="78"/>
      <c r="V115" s="78"/>
      <c r="W115" s="78"/>
      <c r="X115" s="78"/>
      <c r="Y115" s="78"/>
      <c r="Z115" s="78"/>
      <c r="AA115" s="78"/>
      <c r="AB115" s="56"/>
      <c r="AC115" s="56"/>
      <c r="AD115" s="704"/>
      <c r="AE115" s="704"/>
      <c r="AF115" s="78"/>
      <c r="AG115" s="78"/>
      <c r="AH115" s="78"/>
      <c r="AI115" s="78"/>
      <c r="AJ115" s="78"/>
      <c r="AK115" s="78"/>
      <c r="AL115" s="78"/>
      <c r="AM115" s="78"/>
      <c r="AN115" s="78"/>
      <c r="AO115" s="78"/>
      <c r="AP115" s="78"/>
    </row>
    <row r="116" spans="1:52">
      <c r="A116" s="1237"/>
      <c r="B116" s="1237"/>
      <c r="C116" s="1237"/>
      <c r="D116" s="1236"/>
      <c r="E116" s="1236"/>
      <c r="F116" s="1236"/>
      <c r="I116" s="78"/>
      <c r="J116" s="78"/>
      <c r="K116" s="78"/>
      <c r="L116" s="78"/>
      <c r="M116" s="78"/>
      <c r="N116" s="78"/>
      <c r="O116" s="78"/>
      <c r="P116" s="78"/>
      <c r="Q116" s="78"/>
      <c r="R116" s="78"/>
      <c r="S116" s="78"/>
      <c r="T116" s="78"/>
      <c r="U116" s="78"/>
      <c r="V116" s="78"/>
      <c r="W116" s="78"/>
      <c r="X116" s="78"/>
      <c r="Y116" s="78"/>
      <c r="Z116" s="78"/>
      <c r="AA116" s="78"/>
      <c r="AD116" s="703"/>
      <c r="AE116" s="703"/>
      <c r="AF116" s="77"/>
      <c r="AG116" s="77"/>
      <c r="AH116" s="77"/>
      <c r="AI116" s="77"/>
      <c r="AJ116" s="77"/>
      <c r="AK116" s="77"/>
      <c r="AL116" s="77"/>
      <c r="AM116" s="77"/>
      <c r="AN116" s="77"/>
      <c r="AO116" s="77"/>
      <c r="AP116" s="77"/>
    </row>
    <row r="117" spans="1:52">
      <c r="A117" s="67"/>
      <c r="B117" s="67"/>
      <c r="C117" s="67"/>
      <c r="D117" s="106"/>
      <c r="E117" s="106"/>
      <c r="F117" s="106"/>
      <c r="I117" s="78"/>
      <c r="J117" s="78"/>
      <c r="K117" s="78"/>
      <c r="L117" s="78"/>
      <c r="M117" s="78"/>
      <c r="N117" s="78"/>
      <c r="O117" s="78"/>
      <c r="P117" s="78"/>
      <c r="Q117" s="78"/>
      <c r="R117" s="78"/>
      <c r="S117" s="78"/>
      <c r="T117" s="78"/>
      <c r="U117" s="78"/>
      <c r="V117" s="78"/>
      <c r="W117" s="78"/>
      <c r="X117" s="78"/>
      <c r="Y117" s="78"/>
      <c r="Z117" s="78"/>
      <c r="AA117" s="78"/>
      <c r="AD117" s="703"/>
      <c r="AE117" s="703"/>
      <c r="AF117" s="77"/>
      <c r="AG117" s="77"/>
      <c r="AH117" s="77"/>
      <c r="AI117" s="77"/>
      <c r="AJ117" s="77"/>
      <c r="AK117" s="77"/>
      <c r="AL117" s="77"/>
      <c r="AM117" s="77"/>
      <c r="AN117" s="77"/>
      <c r="AO117" s="77"/>
      <c r="AP117" s="77"/>
    </row>
    <row r="118" spans="1:52" ht="47.25" customHeight="1">
      <c r="A118" s="1086" t="str">
        <f>H118&amp;I118&amp;J118</f>
        <v/>
      </c>
      <c r="B118" s="1086"/>
      <c r="C118" s="1086"/>
      <c r="D118" s="1086"/>
      <c r="E118" s="1086"/>
      <c r="F118" s="1086"/>
      <c r="H118" s="212"/>
      <c r="I118" s="213"/>
      <c r="J118" s="213"/>
      <c r="K118" s="78"/>
      <c r="L118" s="78"/>
      <c r="M118" s="78"/>
      <c r="N118" s="78"/>
      <c r="O118" s="78"/>
      <c r="P118" s="78"/>
      <c r="Q118" s="78"/>
      <c r="R118" s="78"/>
      <c r="S118" s="78"/>
      <c r="T118" s="78"/>
      <c r="U118" s="78"/>
      <c r="V118" s="78"/>
      <c r="W118" s="78"/>
      <c r="X118" s="78"/>
      <c r="Y118" s="78"/>
      <c r="Z118" s="78"/>
      <c r="AA118" s="78"/>
      <c r="AD118" s="703"/>
      <c r="AE118" s="703"/>
      <c r="AF118" s="77"/>
      <c r="AG118" s="77"/>
      <c r="AH118" s="77"/>
      <c r="AI118" s="77"/>
      <c r="AJ118" s="77"/>
      <c r="AK118" s="77"/>
      <c r="AL118" s="77"/>
      <c r="AM118" s="77"/>
      <c r="AN118" s="77"/>
      <c r="AO118" s="77"/>
      <c r="AP118" s="77"/>
    </row>
  </sheetData>
  <sheetProtection algorithmName="SHA-512" hashValue="Vx/cJag5VozJzBd3wnU9Bt7TwTZsZF7Ee7g4zIXNZgqa13zYVq5zx4TYqUllVxiNNZ7/p2bLw+i6BAb4UfnC3Q==" saltValue="PE+bqMsbReiwx2GmsrAF6Q==" spinCount="100000" sheet="1" formatColumns="0" formatRows="0" selectLockedCells="1"/>
  <dataConsolidate/>
  <customSheetViews>
    <customSheetView guid="{45D87BB2-ECBF-4FD9-AB44-4B5F10036733}" scale="110" showPageBreaks="1" showGridLines="0" fitToPage="1" printArea="1" hiddenRows="1" hiddenColumns="1" view="pageBreakPreview" topLeftCell="A99">
      <selection activeCell="B87" sqref="B87:F87"/>
      <rowBreaks count="1" manualBreakCount="1">
        <brk id="92" max="9" man="1"/>
      </rowBreaks>
      <pageMargins left="0" right="0" top="0" bottom="0" header="0" footer="0"/>
      <pageSetup scale="59" fitToHeight="5" orientation="portrait" r:id="rId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B9DDBA10-9BB0-4D91-9619-C113F75B2489}" scale="110" showPageBreaks="1" showGridLines="0" fitToPage="1" printArea="1" hiddenRows="1" hiddenColumns="1" view="pageBreakPreview">
      <selection activeCell="B54" sqref="B54:C54"/>
      <rowBreaks count="1" manualBreakCount="1">
        <brk id="92" max="9" man="1"/>
      </rowBreaks>
      <pageMargins left="0" right="0" top="0" bottom="0" header="0" footer="0"/>
      <pageSetup scale="59" fitToHeight="5" orientation="portrait" r:id="rId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 right="0" top="0" bottom="0" header="0" footer="0"/>
      <pageSetup scale="67" fitToHeight="5" orientation="portrait" r:id="rId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0C5A243-1ADF-42BF-85A0-B6506A13618B}" scale="115" showPageBreaks="1" showGridLines="0" fitToPage="1" printArea="1" hiddenRows="1" hiddenColumns="1" view="pageBreakPreview" topLeftCell="A48">
      <selection activeCell="B51" sqref="B51:F51"/>
      <rowBreaks count="1" manualBreakCount="1">
        <brk id="86" max="9" man="1"/>
      </rowBreaks>
      <pageMargins left="0" right="0" top="0" bottom="0" header="0" footer="0"/>
      <pageSetup scale="67" fitToHeight="5" orientation="portrait" r:id="rId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 right="0" top="0" bottom="0" header="0" footer="0"/>
      <pageSetup scale="67" fitToHeight="5" orientation="portrait" r:id="rId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 right="0" top="0" bottom="0" header="0" footer="0"/>
      <pageSetup scale="67" fitToHeight="5" orientation="portrait" r:id="rId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 right="0" top="0" bottom="0" header="0" footer="0"/>
      <pageSetup scale="67" fitToHeight="5" orientation="portrait" r:id="rId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 right="0" top="0" bottom="0" header="0" footer="0"/>
      <pageSetup scale="67" fitToHeight="0" orientation="portrait" r:id="rId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 right="0" top="0" bottom="0" header="0" footer="0"/>
      <pageSetup scale="95" fitToHeight="0" orientation="portrait" r:id="rId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 right="0" top="0" bottom="0" header="0" footer="0"/>
      <pageSetup orientation="portrait" r:id="rId1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40327DD-375F-45D4-BA52-89AFD79FE6A1}" scale="70" showPageBreaks="1" showGridLines="0" printArea="1" view="pageBreakPreview" topLeftCell="A85">
      <selection activeCell="H17" sqref="H17"/>
      <rowBreaks count="1" manualBreakCount="1">
        <brk id="95" max="5" man="1"/>
      </rowBreaks>
      <pageMargins left="0" right="0" top="0" bottom="0" header="0" footer="0"/>
      <pageSetup orientation="portrait" r:id="rId1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DC28ED1E-3E35-4094-9C2B-5C0A1C1D459C}" showGridLines="0">
      <selection activeCell="H20" sqref="H20"/>
      <rowBreaks count="1" manualBreakCount="1">
        <brk id="95" max="5" man="1"/>
      </rowBreaks>
      <pageMargins left="0" right="0" top="0" bottom="0" header="0" footer="0"/>
      <pageSetup orientation="portrait" r:id="rId1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7A9EA6D6-4DDF-43D9-92E6-C6AFAD14E266}" showGridLines="0" topLeftCell="A18">
      <selection activeCell="B74" sqref="B74:C74"/>
      <rowBreaks count="1" manualBreakCount="1">
        <brk id="95" max="5" man="1"/>
      </rowBreaks>
      <pageMargins left="0" right="0" top="0" bottom="0" header="0" footer="0"/>
      <pageSetup orientation="portrait" r:id="rId1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3BCBF1E-CDCF-4541-8D79-87EDCECBC1FD}" showGridLines="0">
      <selection activeCell="I20" sqref="I20"/>
      <rowBreaks count="1" manualBreakCount="1">
        <brk id="93" max="5" man="1"/>
      </rowBreaks>
      <pageMargins left="0" right="0" top="0" bottom="0" header="0" footer="0"/>
      <pageSetup scale="51" orientation="portrait" r:id="rId1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94F6778-23FE-4AAC-B37D-6C7543FC13B9}" showGridLines="0">
      <selection activeCell="G17" sqref="G17"/>
      <rowBreaks count="1" manualBreakCount="1">
        <brk id="93" max="5" man="1"/>
      </rowBreaks>
      <pageMargins left="0" right="0" top="0" bottom="0" header="0" footer="0"/>
      <pageSetup orientation="portrait" r:id="rId1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9FE2C60-2849-4C32-B532-2B1A89FFA9CD}" showGridLines="0" topLeftCell="A106">
      <selection activeCell="G17" sqref="G17"/>
      <rowBreaks count="1" manualBreakCount="1">
        <brk id="95" max="5" man="1"/>
      </rowBreaks>
      <pageMargins left="0" right="0" top="0" bottom="0" header="0" footer="0"/>
      <pageSetup orientation="portrait" r:id="rId2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E4EC9C4-31B9-4D40-8323-5B16C3BC840F}" scale="70" showPageBreaks="1" showGridLines="0" printArea="1" view="pageBreakPreview" topLeftCell="A28">
      <selection activeCell="H17" sqref="H17"/>
      <rowBreaks count="1" manualBreakCount="1">
        <brk id="95" max="5" man="1"/>
      </rowBreaks>
      <pageMargins left="0" right="0" top="0" bottom="0" header="0" footer="0"/>
      <pageSetup orientation="portrait" r:id="rId2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5EDD9E3-0801-4479-8600-A80B0FCFDF0B}" showPageBreaks="1" showGridLines="0" printArea="1" view="pageBreakPreview" topLeftCell="A11">
      <selection activeCell="G17" sqref="G17"/>
      <rowBreaks count="1" manualBreakCount="1">
        <brk id="95" max="5" man="1"/>
      </rowBreaks>
      <pageMargins left="0" right="0" top="0" bottom="0" header="0" footer="0"/>
      <pageSetup orientation="portrait" r:id="rId2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2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 right="0" top="0" bottom="0" header="0" footer="0"/>
      <pageSetup orientation="portrait" r:id="rId2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 right="0" top="0" bottom="0" header="0" footer="0"/>
      <pageSetup orientation="portrait" r:id="rId2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 right="0" top="0" bottom="0" header="0" footer="0"/>
      <pageSetup scale="67" fitToHeight="0" orientation="portrait" r:id="rId2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 right="0" top="0" bottom="0" header="0" footer="0"/>
      <pageSetup scale="67" fitToHeight="5" orientation="portrait" r:id="rId2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 right="0" top="0" bottom="0" header="0" footer="0"/>
      <pageSetup scale="67" fitToHeight="5" orientation="portrait" r:id="rId2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 right="0" top="0" bottom="0" header="0" footer="0"/>
      <pageSetup scale="67" fitToHeight="5" orientation="portrait" r:id="rId3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 right="0" top="0" bottom="0" header="0" footer="0"/>
      <pageSetup scale="67" fitToHeight="5" orientation="portrait" r:id="rId3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 right="0" top="0" bottom="0" header="0" footer="0"/>
      <pageSetup scale="59" fitToHeight="5" orientation="portrait" r:id="rId3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69B0F9C-77A4-468D-A350-EA35CAE357D9}" scale="110" showPageBreaks="1" showGridLines="0" fitToPage="1" printArea="1" hiddenRows="1" hiddenColumns="1" view="pageBreakPreview" topLeftCell="A99">
      <selection activeCell="B87" sqref="B87:F87"/>
      <rowBreaks count="1" manualBreakCount="1">
        <brk id="92" max="9" man="1"/>
      </rowBreaks>
      <pageMargins left="0" right="0" top="0" bottom="0" header="0" footer="0"/>
      <pageSetup scale="59" fitToHeight="5" orientation="portrait" r:id="rId3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s>
  <mergeCells count="121">
    <mergeCell ref="B68:F68"/>
    <mergeCell ref="B67:F67"/>
    <mergeCell ref="B85:F85"/>
    <mergeCell ref="B82:F82"/>
    <mergeCell ref="B83:F83"/>
    <mergeCell ref="D46:F46"/>
    <mergeCell ref="B66:F66"/>
    <mergeCell ref="B58:F58"/>
    <mergeCell ref="B59:F59"/>
    <mergeCell ref="B60:F60"/>
    <mergeCell ref="B61:F61"/>
    <mergeCell ref="B48:C48"/>
    <mergeCell ref="B84:F84"/>
    <mergeCell ref="B46:C46"/>
    <mergeCell ref="B64:F64"/>
    <mergeCell ref="B65:F65"/>
    <mergeCell ref="D49:F49"/>
    <mergeCell ref="D50:F50"/>
    <mergeCell ref="D51:F51"/>
    <mergeCell ref="B47:C47"/>
    <mergeCell ref="D47:F47"/>
    <mergeCell ref="B63:F63"/>
    <mergeCell ref="D43:F43"/>
    <mergeCell ref="B43:C43"/>
    <mergeCell ref="B50:C50"/>
    <mergeCell ref="B57:F57"/>
    <mergeCell ref="B55:C55"/>
    <mergeCell ref="B51:C51"/>
    <mergeCell ref="B52:C52"/>
    <mergeCell ref="A109:C109"/>
    <mergeCell ref="D109:F109"/>
    <mergeCell ref="B105:C105"/>
    <mergeCell ref="B88:F88"/>
    <mergeCell ref="B90:F90"/>
    <mergeCell ref="D52:F52"/>
    <mergeCell ref="B53:C53"/>
    <mergeCell ref="D53:F53"/>
    <mergeCell ref="B54:C54"/>
    <mergeCell ref="D54:F54"/>
    <mergeCell ref="D55:F55"/>
    <mergeCell ref="B104:C104"/>
    <mergeCell ref="A108:C108"/>
    <mergeCell ref="D108:F108"/>
    <mergeCell ref="B87:F87"/>
    <mergeCell ref="C81:D81"/>
    <mergeCell ref="B86:F86"/>
    <mergeCell ref="A118:F118"/>
    <mergeCell ref="A112:C112"/>
    <mergeCell ref="D112:F112"/>
    <mergeCell ref="A113:C113"/>
    <mergeCell ref="D113:F113"/>
    <mergeCell ref="D110:F110"/>
    <mergeCell ref="A110:C110"/>
    <mergeCell ref="D111:F111"/>
    <mergeCell ref="A111:C111"/>
    <mergeCell ref="D114:F114"/>
    <mergeCell ref="A116:C116"/>
    <mergeCell ref="D116:F116"/>
    <mergeCell ref="A114:C114"/>
    <mergeCell ref="A115:C115"/>
    <mergeCell ref="D115:F115"/>
    <mergeCell ref="D29:F29"/>
    <mergeCell ref="D31:F31"/>
    <mergeCell ref="B33:C33"/>
    <mergeCell ref="D32:F32"/>
    <mergeCell ref="D27:F27"/>
    <mergeCell ref="B18:F18"/>
    <mergeCell ref="B42:C42"/>
    <mergeCell ref="D38:F38"/>
    <mergeCell ref="D39:F39"/>
    <mergeCell ref="D40:F40"/>
    <mergeCell ref="D41:F41"/>
    <mergeCell ref="D37:F37"/>
    <mergeCell ref="A101:F101"/>
    <mergeCell ref="A102:B102"/>
    <mergeCell ref="G16:H16"/>
    <mergeCell ref="B17:F17"/>
    <mergeCell ref="G23:J23"/>
    <mergeCell ref="B20:F20"/>
    <mergeCell ref="G20:J20"/>
    <mergeCell ref="D30:F30"/>
    <mergeCell ref="A3:F3"/>
    <mergeCell ref="C5:F5"/>
    <mergeCell ref="B6:C6"/>
    <mergeCell ref="D24:F24"/>
    <mergeCell ref="B30:C30"/>
    <mergeCell ref="D23:F23"/>
    <mergeCell ref="D25:F25"/>
    <mergeCell ref="D26:F26"/>
    <mergeCell ref="B15:F15"/>
    <mergeCell ref="B27:C27"/>
    <mergeCell ref="D21:F21"/>
    <mergeCell ref="D28:F28"/>
    <mergeCell ref="B21:C21"/>
    <mergeCell ref="B24:C24"/>
    <mergeCell ref="D22:F22"/>
    <mergeCell ref="D33:F33"/>
    <mergeCell ref="A1:E1"/>
    <mergeCell ref="B89:F89"/>
    <mergeCell ref="B37:C37"/>
    <mergeCell ref="B38:C38"/>
    <mergeCell ref="B39:C39"/>
    <mergeCell ref="B40:C40"/>
    <mergeCell ref="D44:F44"/>
    <mergeCell ref="B45:C45"/>
    <mergeCell ref="B56:C56"/>
    <mergeCell ref="D56:F56"/>
    <mergeCell ref="B44:C44"/>
    <mergeCell ref="B35:C35"/>
    <mergeCell ref="D35:F35"/>
    <mergeCell ref="D42:F42"/>
    <mergeCell ref="B36:C36"/>
    <mergeCell ref="B31:C31"/>
    <mergeCell ref="B32:C32"/>
    <mergeCell ref="D36:F36"/>
    <mergeCell ref="B41:C41"/>
    <mergeCell ref="B62:F62"/>
    <mergeCell ref="D48:F48"/>
    <mergeCell ref="B49:C49"/>
    <mergeCell ref="B34:C34"/>
    <mergeCell ref="D34:F34"/>
  </mergeCells>
  <conditionalFormatting sqref="A101:F106">
    <cfRule type="expression" dxfId="11" priority="13">
      <formula>$H$28="Sole Bidder"</formula>
    </cfRule>
  </conditionalFormatting>
  <conditionalFormatting sqref="B104:C104">
    <cfRule type="expression" dxfId="10" priority="11">
      <formula>$A$104=""</formula>
    </cfRule>
  </conditionalFormatting>
  <conditionalFormatting sqref="B105:C105">
    <cfRule type="expression" dxfId="9" priority="10">
      <formula>$A$105=""</formula>
    </cfRule>
  </conditionalFormatting>
  <conditionalFormatting sqref="B88:F88">
    <cfRule type="expression" dxfId="8" priority="36" stopIfTrue="1">
      <formula>$K$88=2</formula>
    </cfRule>
  </conditionalFormatting>
  <conditionalFormatting sqref="B89:F89">
    <cfRule type="expression" dxfId="7" priority="2">
      <formula>$K$89=1</formula>
    </cfRule>
  </conditionalFormatting>
  <conditionalFormatting sqref="D23:F23">
    <cfRule type="expression" dxfId="6" priority="1">
      <formula>$K$89=1</formula>
    </cfRule>
    <cfRule type="expression" dxfId="5" priority="3">
      <formula>$K$91=2</formula>
    </cfRule>
  </conditionalFormatting>
  <conditionalFormatting sqref="D28:F28 H28:H29">
    <cfRule type="expression" dxfId="4" priority="19" stopIfTrue="1">
      <formula>$H$28="Sole Bidder"</formula>
    </cfRule>
  </conditionalFormatting>
  <conditionalFormatting sqref="D29:F29">
    <cfRule type="expression" dxfId="3" priority="16" stopIfTrue="1">
      <formula>$G$29="No"</formula>
    </cfRule>
  </conditionalFormatting>
  <conditionalFormatting sqref="F104:F105">
    <cfRule type="expression" dxfId="2" priority="18" stopIfTrue="1">
      <formula>$E$104=""</formula>
    </cfRule>
  </conditionalFormatting>
  <conditionalFormatting sqref="H29">
    <cfRule type="expression" dxfId="1" priority="20" stopIfTrue="1">
      <formula>$G$29="Not Applicable"</formula>
    </cfRule>
  </conditionalFormatting>
  <conditionalFormatting sqref="Z27">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F1559866-8BB7-4012-BD86-34F25C66EDB0}">
      <formula1>0</formula1>
      <formula2>990000000</formula2>
    </dataValidation>
    <dataValidation type="whole" allowBlank="1" showInputMessage="1" showErrorMessage="1" error="Enter numeric figure between 1 to 20 only !" prompt="Enter the Validity of Bid Security in MONTHS" sqref="J22" xr:uid="{0066E212-9EC0-4944-9A2C-36D2E87B9A3C}">
      <formula1>1</formula1>
      <formula2>20</formula2>
    </dataValidation>
    <dataValidation type="list" allowBlank="1" showInputMessage="1" showErrorMessage="1" sqref="G21" xr:uid="{28DF5AFE-9F8E-4652-804B-673C56F21E82}">
      <formula1>$AC$19:$AC$24</formula1>
    </dataValidation>
    <dataValidation type="whole" allowBlank="1" showInputMessage="1" showErrorMessage="1" error="Enter numeric figure above and including 250" prompt="Enter the Validity of Bid Security in days" sqref="J21" xr:uid="{8970F754-2CA6-4E4A-B199-9A614C642486}">
      <formula1>250</formula1>
      <formula2>500</formula2>
    </dataValidation>
  </dataValidations>
  <pageMargins left="0.59" right="0.46" top="0.59055118110236204" bottom="0.59055118110236204" header="0.35433070866141703" footer="0.35433070866141703"/>
  <pageSetup scale="59" fitToHeight="5" orientation="portrait" r:id="rId34"/>
  <headerFooter alignWithMargins="0">
    <oddFooter>&amp;R&amp;"Book Antiqua,Bold"&amp;8 Page &amp;P of &amp;N</oddFooter>
  </headerFooter>
  <rowBreaks count="1" manualBreakCount="1">
    <brk id="91" max="9" man="1"/>
  </rowBreaks>
  <drawing r:id="rId3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CE187-CCFC-4333-8134-AC53F90DB1BC}">
  <sheetPr codeName="Sheet24">
    <tabColor indexed="8"/>
  </sheetPr>
  <dimension ref="A1:D112"/>
  <sheetViews>
    <sheetView workbookViewId="0">
      <selection activeCell="A4" sqref="A4"/>
    </sheetView>
  </sheetViews>
  <sheetFormatPr defaultRowHeight="12.75"/>
  <cols>
    <col min="1" max="1" width="13.28515625" style="133" customWidth="1"/>
    <col min="2" max="2" width="11.85546875" style="133" customWidth="1"/>
    <col min="3" max="16384" width="9.140625" style="133"/>
  </cols>
  <sheetData>
    <row r="1" spans="1:4" s="132" customFormat="1" ht="30" customHeight="1">
      <c r="A1" s="1243">
        <f>'Bid Form 1st Envelope '!I21</f>
        <v>0</v>
      </c>
      <c r="B1" s="1243"/>
    </row>
    <row r="2" spans="1:4" s="132" customFormat="1" ht="30" customHeight="1"/>
    <row r="3" spans="1:4">
      <c r="A3" s="132"/>
    </row>
    <row r="4" spans="1:4">
      <c r="A4" s="161" t="str">
        <f>IF(OR((A1&gt;9999999999),(A1&lt;0)),"Invalid Entry - More than 1000 crore OR -ve value",IF(A1=0, "Rs. Zero Only ",+CONCATENATE("Rs. ", B11,D11,B10,D10,B9,D9,B8,D8,B7,D7,B6," Only")))</f>
        <v xml:space="preserve">Rs. Zero Only </v>
      </c>
    </row>
    <row r="5" spans="1:4">
      <c r="A5" s="132"/>
    </row>
    <row r="6" spans="1:4">
      <c r="A6" s="162">
        <f>-INT(A1/100)*100+ROUND(A1,0)</f>
        <v>0</v>
      </c>
      <c r="B6" s="133" t="str">
        <f t="shared" ref="B6:B11" si="0">IF(A6=0,"",LOOKUP(A6,$A$13:$A$112,$B$13:$B$112))</f>
        <v/>
      </c>
      <c r="D6" s="161"/>
    </row>
    <row r="7" spans="1:4">
      <c r="A7" s="162">
        <f>-INT(A1/1000)*10+INT(A1/100)</f>
        <v>0</v>
      </c>
      <c r="B7" s="133" t="str">
        <f t="shared" si="0"/>
        <v/>
      </c>
      <c r="D7" s="161" t="str">
        <f>+IF(B7="",""," Hundred ")</f>
        <v/>
      </c>
    </row>
    <row r="8" spans="1:4">
      <c r="A8" s="162">
        <f>-INT(A1/100000)*100+INT(A1/1000)</f>
        <v>0</v>
      </c>
      <c r="B8" s="133" t="str">
        <f t="shared" si="0"/>
        <v/>
      </c>
      <c r="D8" s="161" t="str">
        <f>IF((B8=""),IF(C8="",""," Thousand ")," Thousand ")</f>
        <v/>
      </c>
    </row>
    <row r="9" spans="1:4">
      <c r="A9" s="162">
        <f>-INT(A1/10000000)*100+INT(A1/100000)</f>
        <v>0</v>
      </c>
      <c r="B9" s="133" t="str">
        <f t="shared" si="0"/>
        <v/>
      </c>
      <c r="D9" s="161" t="str">
        <f>IF((B9=""),IF(C9="",""," Lac ")," Lac ")</f>
        <v/>
      </c>
    </row>
    <row r="10" spans="1:4">
      <c r="A10" s="162">
        <f>-INT(A1/1000000000)*100+INT(A1/10000000)</f>
        <v>0</v>
      </c>
      <c r="B10" s="163" t="str">
        <f t="shared" si="0"/>
        <v/>
      </c>
      <c r="D10" s="161" t="str">
        <f>IF((B10=""),IF(C10="",""," Crore ")," Crore ")</f>
        <v/>
      </c>
    </row>
    <row r="11" spans="1:4">
      <c r="A11" s="164">
        <f>-INT(A1/10000000000)*1000+INT(A1/1000000000)</f>
        <v>0</v>
      </c>
      <c r="B11" s="163" t="str">
        <f t="shared" si="0"/>
        <v/>
      </c>
      <c r="D11" s="161" t="str">
        <f>IF((B11=""),IF(C11="",""," Hundred ")," Hundred ")</f>
        <v/>
      </c>
    </row>
    <row r="13" spans="1:4">
      <c r="A13" s="165">
        <v>1</v>
      </c>
      <c r="B13" s="166" t="s">
        <v>833</v>
      </c>
    </row>
    <row r="14" spans="1:4">
      <c r="A14" s="165">
        <v>2</v>
      </c>
      <c r="B14" s="166" t="s">
        <v>834</v>
      </c>
    </row>
    <row r="15" spans="1:4">
      <c r="A15" s="165">
        <v>3</v>
      </c>
      <c r="B15" s="166" t="s">
        <v>835</v>
      </c>
    </row>
    <row r="16" spans="1:4">
      <c r="A16" s="165">
        <v>4</v>
      </c>
      <c r="B16" s="166" t="s">
        <v>836</v>
      </c>
    </row>
    <row r="17" spans="1:2">
      <c r="A17" s="165">
        <v>5</v>
      </c>
      <c r="B17" s="166" t="s">
        <v>837</v>
      </c>
    </row>
    <row r="18" spans="1:2">
      <c r="A18" s="165">
        <v>6</v>
      </c>
      <c r="B18" s="166" t="s">
        <v>838</v>
      </c>
    </row>
    <row r="19" spans="1:2">
      <c r="A19" s="165">
        <v>7</v>
      </c>
      <c r="B19" s="166" t="s">
        <v>839</v>
      </c>
    </row>
    <row r="20" spans="1:2">
      <c r="A20" s="165">
        <v>8</v>
      </c>
      <c r="B20" s="166" t="s">
        <v>840</v>
      </c>
    </row>
    <row r="21" spans="1:2">
      <c r="A21" s="165">
        <v>9</v>
      </c>
      <c r="B21" s="166" t="s">
        <v>841</v>
      </c>
    </row>
    <row r="22" spans="1:2">
      <c r="A22" s="165">
        <v>10</v>
      </c>
      <c r="B22" s="166" t="s">
        <v>842</v>
      </c>
    </row>
    <row r="23" spans="1:2">
      <c r="A23" s="165">
        <v>11</v>
      </c>
      <c r="B23" s="166" t="s">
        <v>843</v>
      </c>
    </row>
    <row r="24" spans="1:2">
      <c r="A24" s="165">
        <v>12</v>
      </c>
      <c r="B24" s="166" t="s">
        <v>844</v>
      </c>
    </row>
    <row r="25" spans="1:2">
      <c r="A25" s="165">
        <v>13</v>
      </c>
      <c r="B25" s="166" t="s">
        <v>845</v>
      </c>
    </row>
    <row r="26" spans="1:2">
      <c r="A26" s="165">
        <v>14</v>
      </c>
      <c r="B26" s="166" t="s">
        <v>846</v>
      </c>
    </row>
    <row r="27" spans="1:2">
      <c r="A27" s="165">
        <v>15</v>
      </c>
      <c r="B27" s="166" t="s">
        <v>847</v>
      </c>
    </row>
    <row r="28" spans="1:2">
      <c r="A28" s="165">
        <v>16</v>
      </c>
      <c r="B28" s="166" t="s">
        <v>848</v>
      </c>
    </row>
    <row r="29" spans="1:2">
      <c r="A29" s="165">
        <v>17</v>
      </c>
      <c r="B29" s="166" t="s">
        <v>849</v>
      </c>
    </row>
    <row r="30" spans="1:2">
      <c r="A30" s="165">
        <v>18</v>
      </c>
      <c r="B30" s="166" t="s">
        <v>850</v>
      </c>
    </row>
    <row r="31" spans="1:2">
      <c r="A31" s="165">
        <v>19</v>
      </c>
      <c r="B31" s="166" t="s">
        <v>851</v>
      </c>
    </row>
    <row r="32" spans="1:2">
      <c r="A32" s="165">
        <v>20</v>
      </c>
      <c r="B32" s="166" t="s">
        <v>852</v>
      </c>
    </row>
    <row r="33" spans="1:2">
      <c r="A33" s="165">
        <v>21</v>
      </c>
      <c r="B33" s="166" t="s">
        <v>853</v>
      </c>
    </row>
    <row r="34" spans="1:2">
      <c r="A34" s="165">
        <v>22</v>
      </c>
      <c r="B34" s="166" t="s">
        <v>854</v>
      </c>
    </row>
    <row r="35" spans="1:2">
      <c r="A35" s="165">
        <v>23</v>
      </c>
      <c r="B35" s="166" t="s">
        <v>855</v>
      </c>
    </row>
    <row r="36" spans="1:2">
      <c r="A36" s="165">
        <v>24</v>
      </c>
      <c r="B36" s="166" t="s">
        <v>856</v>
      </c>
    </row>
    <row r="37" spans="1:2">
      <c r="A37" s="165">
        <v>25</v>
      </c>
      <c r="B37" s="166" t="s">
        <v>857</v>
      </c>
    </row>
    <row r="38" spans="1:2">
      <c r="A38" s="165">
        <v>26</v>
      </c>
      <c r="B38" s="166" t="s">
        <v>858</v>
      </c>
    </row>
    <row r="39" spans="1:2">
      <c r="A39" s="165">
        <v>27</v>
      </c>
      <c r="B39" s="166" t="s">
        <v>859</v>
      </c>
    </row>
    <row r="40" spans="1:2">
      <c r="A40" s="165">
        <v>28</v>
      </c>
      <c r="B40" s="166" t="s">
        <v>860</v>
      </c>
    </row>
    <row r="41" spans="1:2">
      <c r="A41" s="165">
        <v>29</v>
      </c>
      <c r="B41" s="166" t="s">
        <v>861</v>
      </c>
    </row>
    <row r="42" spans="1:2">
      <c r="A42" s="165">
        <v>30</v>
      </c>
      <c r="B42" s="166" t="s">
        <v>862</v>
      </c>
    </row>
    <row r="43" spans="1:2">
      <c r="A43" s="165">
        <v>31</v>
      </c>
      <c r="B43" s="166" t="s">
        <v>863</v>
      </c>
    </row>
    <row r="44" spans="1:2">
      <c r="A44" s="165">
        <v>32</v>
      </c>
      <c r="B44" s="166" t="s">
        <v>864</v>
      </c>
    </row>
    <row r="45" spans="1:2">
      <c r="A45" s="165">
        <v>33</v>
      </c>
      <c r="B45" s="166" t="s">
        <v>865</v>
      </c>
    </row>
    <row r="46" spans="1:2">
      <c r="A46" s="165">
        <v>34</v>
      </c>
      <c r="B46" s="166" t="s">
        <v>866</v>
      </c>
    </row>
    <row r="47" spans="1:2">
      <c r="A47" s="165">
        <v>35</v>
      </c>
      <c r="B47" s="166" t="s">
        <v>867</v>
      </c>
    </row>
    <row r="48" spans="1:2">
      <c r="A48" s="165">
        <v>36</v>
      </c>
      <c r="B48" s="166" t="s">
        <v>868</v>
      </c>
    </row>
    <row r="49" spans="1:2">
      <c r="A49" s="165">
        <v>37</v>
      </c>
      <c r="B49" s="166" t="s">
        <v>869</v>
      </c>
    </row>
    <row r="50" spans="1:2">
      <c r="A50" s="165">
        <v>38</v>
      </c>
      <c r="B50" s="166" t="s">
        <v>870</v>
      </c>
    </row>
    <row r="51" spans="1:2">
      <c r="A51" s="165">
        <v>39</v>
      </c>
      <c r="B51" s="166" t="s">
        <v>871</v>
      </c>
    </row>
    <row r="52" spans="1:2">
      <c r="A52" s="165">
        <v>40</v>
      </c>
      <c r="B52" s="166" t="s">
        <v>872</v>
      </c>
    </row>
    <row r="53" spans="1:2">
      <c r="A53" s="165">
        <v>41</v>
      </c>
      <c r="B53" s="166" t="s">
        <v>873</v>
      </c>
    </row>
    <row r="54" spans="1:2">
      <c r="A54" s="165">
        <v>42</v>
      </c>
      <c r="B54" s="166" t="s">
        <v>874</v>
      </c>
    </row>
    <row r="55" spans="1:2">
      <c r="A55" s="165">
        <v>43</v>
      </c>
      <c r="B55" s="166" t="s">
        <v>875</v>
      </c>
    </row>
    <row r="56" spans="1:2">
      <c r="A56" s="165">
        <v>44</v>
      </c>
      <c r="B56" s="166" t="s">
        <v>876</v>
      </c>
    </row>
    <row r="57" spans="1:2">
      <c r="A57" s="165">
        <v>45</v>
      </c>
      <c r="B57" s="166" t="s">
        <v>877</v>
      </c>
    </row>
    <row r="58" spans="1:2">
      <c r="A58" s="165">
        <v>46</v>
      </c>
      <c r="B58" s="166" t="s">
        <v>878</v>
      </c>
    </row>
    <row r="59" spans="1:2">
      <c r="A59" s="165">
        <v>47</v>
      </c>
      <c r="B59" s="166" t="s">
        <v>879</v>
      </c>
    </row>
    <row r="60" spans="1:2">
      <c r="A60" s="165">
        <v>48</v>
      </c>
      <c r="B60" s="166" t="s">
        <v>880</v>
      </c>
    </row>
    <row r="61" spans="1:2">
      <c r="A61" s="165">
        <v>49</v>
      </c>
      <c r="B61" s="166" t="s">
        <v>881</v>
      </c>
    </row>
    <row r="62" spans="1:2">
      <c r="A62" s="165">
        <v>50</v>
      </c>
      <c r="B62" s="166" t="s">
        <v>882</v>
      </c>
    </row>
    <row r="63" spans="1:2">
      <c r="A63" s="165">
        <v>51</v>
      </c>
      <c r="B63" s="166" t="s">
        <v>883</v>
      </c>
    </row>
    <row r="64" spans="1:2">
      <c r="A64" s="165">
        <v>52</v>
      </c>
      <c r="B64" s="166" t="s">
        <v>884</v>
      </c>
    </row>
    <row r="65" spans="1:2">
      <c r="A65" s="165">
        <v>53</v>
      </c>
      <c r="B65" s="166" t="s">
        <v>885</v>
      </c>
    </row>
    <row r="66" spans="1:2">
      <c r="A66" s="165">
        <v>54</v>
      </c>
      <c r="B66" s="166" t="s">
        <v>886</v>
      </c>
    </row>
    <row r="67" spans="1:2">
      <c r="A67" s="165">
        <v>55</v>
      </c>
      <c r="B67" s="166" t="s">
        <v>887</v>
      </c>
    </row>
    <row r="68" spans="1:2">
      <c r="A68" s="165">
        <v>56</v>
      </c>
      <c r="B68" s="166" t="s">
        <v>888</v>
      </c>
    </row>
    <row r="69" spans="1:2">
      <c r="A69" s="165">
        <v>57</v>
      </c>
      <c r="B69" s="166" t="s">
        <v>889</v>
      </c>
    </row>
    <row r="70" spans="1:2">
      <c r="A70" s="165">
        <v>58</v>
      </c>
      <c r="B70" s="166" t="s">
        <v>890</v>
      </c>
    </row>
    <row r="71" spans="1:2">
      <c r="A71" s="165">
        <v>59</v>
      </c>
      <c r="B71" s="166" t="s">
        <v>891</v>
      </c>
    </row>
    <row r="72" spans="1:2">
      <c r="A72" s="165">
        <v>60</v>
      </c>
      <c r="B72" s="166" t="s">
        <v>892</v>
      </c>
    </row>
    <row r="73" spans="1:2">
      <c r="A73" s="165">
        <v>61</v>
      </c>
      <c r="B73" s="166" t="s">
        <v>893</v>
      </c>
    </row>
    <row r="74" spans="1:2">
      <c r="A74" s="165">
        <v>62</v>
      </c>
      <c r="B74" s="166" t="s">
        <v>894</v>
      </c>
    </row>
    <row r="75" spans="1:2">
      <c r="A75" s="165">
        <v>63</v>
      </c>
      <c r="B75" s="166" t="s">
        <v>895</v>
      </c>
    </row>
    <row r="76" spans="1:2">
      <c r="A76" s="165">
        <v>64</v>
      </c>
      <c r="B76" s="166" t="s">
        <v>896</v>
      </c>
    </row>
    <row r="77" spans="1:2">
      <c r="A77" s="165">
        <v>65</v>
      </c>
      <c r="B77" s="166" t="s">
        <v>897</v>
      </c>
    </row>
    <row r="78" spans="1:2">
      <c r="A78" s="165">
        <v>66</v>
      </c>
      <c r="B78" s="166" t="s">
        <v>898</v>
      </c>
    </row>
    <row r="79" spans="1:2">
      <c r="A79" s="165">
        <v>67</v>
      </c>
      <c r="B79" s="166" t="s">
        <v>899</v>
      </c>
    </row>
    <row r="80" spans="1:2">
      <c r="A80" s="165">
        <v>68</v>
      </c>
      <c r="B80" s="166" t="s">
        <v>900</v>
      </c>
    </row>
    <row r="81" spans="1:2">
      <c r="A81" s="165">
        <v>69</v>
      </c>
      <c r="B81" s="166" t="s">
        <v>901</v>
      </c>
    </row>
    <row r="82" spans="1:2">
      <c r="A82" s="165">
        <v>70</v>
      </c>
      <c r="B82" s="166" t="s">
        <v>902</v>
      </c>
    </row>
    <row r="83" spans="1:2">
      <c r="A83" s="165">
        <v>71</v>
      </c>
      <c r="B83" s="166" t="s">
        <v>903</v>
      </c>
    </row>
    <row r="84" spans="1:2">
      <c r="A84" s="165">
        <v>72</v>
      </c>
      <c r="B84" s="166" t="s">
        <v>904</v>
      </c>
    </row>
    <row r="85" spans="1:2">
      <c r="A85" s="165">
        <v>73</v>
      </c>
      <c r="B85" s="166" t="s">
        <v>905</v>
      </c>
    </row>
    <row r="86" spans="1:2">
      <c r="A86" s="165">
        <v>74</v>
      </c>
      <c r="B86" s="166" t="s">
        <v>906</v>
      </c>
    </row>
    <row r="87" spans="1:2">
      <c r="A87" s="165">
        <v>75</v>
      </c>
      <c r="B87" s="166" t="s">
        <v>907</v>
      </c>
    </row>
    <row r="88" spans="1:2">
      <c r="A88" s="165">
        <v>76</v>
      </c>
      <c r="B88" s="166" t="s">
        <v>908</v>
      </c>
    </row>
    <row r="89" spans="1:2">
      <c r="A89" s="165">
        <v>77</v>
      </c>
      <c r="B89" s="166" t="s">
        <v>909</v>
      </c>
    </row>
    <row r="90" spans="1:2">
      <c r="A90" s="165">
        <v>78</v>
      </c>
      <c r="B90" s="166" t="s">
        <v>910</v>
      </c>
    </row>
    <row r="91" spans="1:2">
      <c r="A91" s="165">
        <v>79</v>
      </c>
      <c r="B91" s="166" t="s">
        <v>911</v>
      </c>
    </row>
    <row r="92" spans="1:2">
      <c r="A92" s="165">
        <v>80</v>
      </c>
      <c r="B92" s="166" t="s">
        <v>912</v>
      </c>
    </row>
    <row r="93" spans="1:2">
      <c r="A93" s="165">
        <v>81</v>
      </c>
      <c r="B93" s="166" t="s">
        <v>913</v>
      </c>
    </row>
    <row r="94" spans="1:2">
      <c r="A94" s="165">
        <v>82</v>
      </c>
      <c r="B94" s="166" t="s">
        <v>914</v>
      </c>
    </row>
    <row r="95" spans="1:2">
      <c r="A95" s="165">
        <v>83</v>
      </c>
      <c r="B95" s="166" t="s">
        <v>915</v>
      </c>
    </row>
    <row r="96" spans="1:2">
      <c r="A96" s="165">
        <v>84</v>
      </c>
      <c r="B96" s="166" t="s">
        <v>916</v>
      </c>
    </row>
    <row r="97" spans="1:2">
      <c r="A97" s="165">
        <v>85</v>
      </c>
      <c r="B97" s="166" t="s">
        <v>917</v>
      </c>
    </row>
    <row r="98" spans="1:2">
      <c r="A98" s="165">
        <v>86</v>
      </c>
      <c r="B98" s="166" t="s">
        <v>918</v>
      </c>
    </row>
    <row r="99" spans="1:2">
      <c r="A99" s="165">
        <v>87</v>
      </c>
      <c r="B99" s="166" t="s">
        <v>919</v>
      </c>
    </row>
    <row r="100" spans="1:2">
      <c r="A100" s="165">
        <v>88</v>
      </c>
      <c r="B100" s="166" t="s">
        <v>920</v>
      </c>
    </row>
    <row r="101" spans="1:2">
      <c r="A101" s="165">
        <v>89</v>
      </c>
      <c r="B101" s="166" t="s">
        <v>921</v>
      </c>
    </row>
    <row r="102" spans="1:2">
      <c r="A102" s="165">
        <v>90</v>
      </c>
      <c r="B102" s="166" t="s">
        <v>922</v>
      </c>
    </row>
    <row r="103" spans="1:2">
      <c r="A103" s="165">
        <v>91</v>
      </c>
      <c r="B103" s="166" t="s">
        <v>923</v>
      </c>
    </row>
    <row r="104" spans="1:2">
      <c r="A104" s="165">
        <v>92</v>
      </c>
      <c r="B104" s="166" t="s">
        <v>924</v>
      </c>
    </row>
    <row r="105" spans="1:2">
      <c r="A105" s="165">
        <v>93</v>
      </c>
      <c r="B105" s="166" t="s">
        <v>925</v>
      </c>
    </row>
    <row r="106" spans="1:2">
      <c r="A106" s="165">
        <v>94</v>
      </c>
      <c r="B106" s="166" t="s">
        <v>926</v>
      </c>
    </row>
    <row r="107" spans="1:2">
      <c r="A107" s="165">
        <v>95</v>
      </c>
      <c r="B107" s="166" t="s">
        <v>927</v>
      </c>
    </row>
    <row r="108" spans="1:2">
      <c r="A108" s="165">
        <v>96</v>
      </c>
      <c r="B108" s="166" t="s">
        <v>928</v>
      </c>
    </row>
    <row r="109" spans="1:2">
      <c r="A109" s="165">
        <v>97</v>
      </c>
      <c r="B109" s="166" t="s">
        <v>929</v>
      </c>
    </row>
    <row r="110" spans="1:2">
      <c r="A110" s="165">
        <v>98</v>
      </c>
      <c r="B110" s="166" t="s">
        <v>930</v>
      </c>
    </row>
    <row r="111" spans="1:2">
      <c r="A111" s="165">
        <v>99</v>
      </c>
      <c r="B111" s="166" t="s">
        <v>931</v>
      </c>
    </row>
    <row r="112" spans="1:2">
      <c r="A112" s="165">
        <v>100</v>
      </c>
      <c r="B112" s="166" t="s">
        <v>932</v>
      </c>
    </row>
  </sheetData>
  <sheetProtection password="8F0B" sheet="1" objects="1" scenarios="1" selectLockedCells="1" selectUnlockedCells="1"/>
  <customSheetViews>
    <customSheetView guid="{45D87BB2-ECBF-4FD9-AB44-4B5F10036733}" state="hidden">
      <selection activeCell="A4" sqref="A4"/>
      <pageMargins left="0" right="0" top="0" bottom="0" header="0" footer="0"/>
      <pageSetup orientation="portrait" r:id="rId1"/>
      <headerFooter alignWithMargins="0"/>
      <extLst>
        <ext xmlns:xlsdti="http://schemas.microsoft.com/office/spreadsheetml/2023/showDataTypeIcons" uri="{a3c15fd4-4149-4032-8f15-062bd4999b60}">
          <xlsdti:showDataTypeIconsCustomSheetView visible="0"/>
        </ext>
      </extLst>
    </customSheetView>
    <customSheetView guid="{B9DDBA10-9BB0-4D91-9619-C113F75B2489}" state="hidden">
      <selection activeCell="A4" sqref="A4"/>
      <pageMargins left="0" right="0" top="0" bottom="0" header="0" footer="0"/>
      <pageSetup orientation="portrait" r:id="rId2"/>
      <headerFooter alignWithMargins="0"/>
      <extLst>
        <ext xmlns:xlsdti="http://schemas.microsoft.com/office/spreadsheetml/2023/showDataTypeIcons" uri="{a3c15fd4-4149-4032-8f15-062bd4999b60}">
          <xlsdti:showDataTypeIconsCustomSheetView visible="0"/>
        </ext>
      </extLst>
    </customSheetView>
    <customSheetView guid="{5D67CA2D-8BB3-4F00-894F-4872C1BBE88F}" state="hidden">
      <selection activeCell="A4" sqref="A4"/>
      <pageMargins left="0" right="0" top="0" bottom="0" header="0" footer="0"/>
      <pageSetup orientation="portrait" r:id="rId3"/>
      <headerFooter alignWithMargins="0"/>
      <extLst>
        <ext xmlns:xlsdti="http://schemas.microsoft.com/office/spreadsheetml/2023/showDataTypeIcons" uri="{a3c15fd4-4149-4032-8f15-062bd4999b60}">
          <xlsdti:showDataTypeIconsCustomSheetView visible="0"/>
        </ext>
      </extLst>
    </customSheetView>
    <customSheetView guid="{F0C5A243-1ADF-42BF-85A0-B6506A13618B}" state="hidden">
      <selection activeCell="A4" sqref="A4"/>
      <pageMargins left="0" right="0" top="0" bottom="0" header="0" footer="0"/>
      <pageSetup orientation="portrait" r:id="rId4"/>
      <headerFooter alignWithMargins="0"/>
      <extLst>
        <ext xmlns:xlsdti="http://schemas.microsoft.com/office/spreadsheetml/2023/showDataTypeIcons" uri="{a3c15fd4-4149-4032-8f15-062bd4999b60}">
          <xlsdti:showDataTypeIconsCustomSheetView visible="0"/>
        </ext>
      </extLst>
    </customSheetView>
    <customSheetView guid="{067EF7EF-2552-42C0-8B2F-9338A16B73EB}" state="hidden">
      <selection activeCell="A4" sqref="A4"/>
      <pageMargins left="0" right="0" top="0" bottom="0" header="0" footer="0"/>
      <pageSetup orientation="portrait" r:id="rId5"/>
      <headerFooter alignWithMargins="0"/>
      <extLst>
        <ext xmlns:xlsdti="http://schemas.microsoft.com/office/spreadsheetml/2023/showDataTypeIcons" uri="{a3c15fd4-4149-4032-8f15-062bd4999b60}">
          <xlsdti:showDataTypeIconsCustomSheetView visible="0"/>
        </ext>
      </extLst>
    </customSheetView>
    <customSheetView guid="{F8DC905B-04E9-41D7-B695-0DB8D092215B}" state="hidden">
      <selection activeCell="A4" sqref="A4"/>
      <pageMargins left="0" right="0" top="0" bottom="0" header="0" footer="0"/>
      <pageSetup orientation="portrait" r:id="rId6"/>
      <headerFooter alignWithMargins="0"/>
      <extLst>
        <ext xmlns:xlsdti="http://schemas.microsoft.com/office/spreadsheetml/2023/showDataTypeIcons" uri="{a3c15fd4-4149-4032-8f15-062bd4999b60}">
          <xlsdti:showDataTypeIconsCustomSheetView visible="0"/>
        </ext>
      </extLst>
    </customSheetView>
    <customSheetView guid="{3836A67F-51F8-4B52-B51D-937DC398CD1F}" state="hidden">
      <selection activeCell="A4" sqref="A4"/>
      <pageMargins left="0" right="0" top="0" bottom="0" header="0" footer="0"/>
      <pageSetup orientation="portrait" r:id="rId7"/>
      <headerFooter alignWithMargins="0"/>
      <extLst>
        <ext xmlns:xlsdti="http://schemas.microsoft.com/office/spreadsheetml/2023/showDataTypeIcons" uri="{a3c15fd4-4149-4032-8f15-062bd4999b60}">
          <xlsdti:showDataTypeIconsCustomSheetView visible="0"/>
        </ext>
      </extLst>
    </customSheetView>
    <customSheetView guid="{A8583C01-5E6A-4469-ADCA-440E12AA8084}" state="hidden">
      <selection activeCell="A4" sqref="A4"/>
      <pageMargins left="0" right="0" top="0" bottom="0" header="0" footer="0"/>
      <pageSetup orientation="portrait" r:id="rId8"/>
      <headerFooter alignWithMargins="0"/>
      <extLst>
        <ext xmlns:xlsdti="http://schemas.microsoft.com/office/spreadsheetml/2023/showDataTypeIcons" uri="{a3c15fd4-4149-4032-8f15-062bd4999b60}">
          <xlsdti:showDataTypeIconsCustomSheetView visible="0"/>
        </ext>
      </extLst>
    </customSheetView>
    <customSheetView guid="{05855B4F-D61E-4C97-B759-B2F96767F6F8}" state="hidden">
      <selection activeCell="A4" sqref="A4"/>
      <pageMargins left="0" right="0" top="0" bottom="0" header="0" footer="0"/>
      <pageSetup orientation="portrait" r:id="rId9"/>
      <headerFooter alignWithMargins="0"/>
      <extLst>
        <ext xmlns:xlsdti="http://schemas.microsoft.com/office/spreadsheetml/2023/showDataTypeIcons" uri="{a3c15fd4-4149-4032-8f15-062bd4999b60}">
          <xlsdti:showDataTypeIconsCustomSheetView visible="0"/>
        </ext>
      </extLst>
    </customSheetView>
    <customSheetView guid="{82E8A0F5-0020-4355-95CF-28601763A783}" state="hidden">
      <selection activeCell="A4" sqref="A4"/>
      <pageMargins left="0" right="0" top="0" bottom="0" header="0" footer="0"/>
      <pageSetup orientation="portrait" r:id="rId10"/>
      <headerFooter alignWithMargins="0"/>
      <extLst>
        <ext xmlns:xlsdti="http://schemas.microsoft.com/office/spreadsheetml/2023/showDataTypeIcons" uri="{a3c15fd4-4149-4032-8f15-062bd4999b60}">
          <xlsdti:showDataTypeIconsCustomSheetView visible="0"/>
        </ext>
      </extLst>
    </customSheetView>
    <customSheetView guid="{340562B9-6CEE-4962-8D7D-CA1C6778F52C}" state="hidden">
      <selection activeCell="A4" sqref="A4"/>
      <pageMargins left="0" right="0" top="0" bottom="0" header="0" footer="0"/>
      <pageSetup orientation="portrait" r:id="rId11"/>
      <headerFooter alignWithMargins="0"/>
      <extLst>
        <ext xmlns:xlsdti="http://schemas.microsoft.com/office/spreadsheetml/2023/showDataTypeIcons" uri="{a3c15fd4-4149-4032-8f15-062bd4999b60}">
          <xlsdti:showDataTypeIconsCustomSheetView visible="0"/>
        </ext>
      </extLst>
    </customSheetView>
    <customSheetView guid="{38BECF6E-1A53-4F98-87B9-44F2C5F77E08}" state="hidden">
      <selection activeCell="A4" sqref="A4"/>
      <pageMargins left="0" right="0" top="0" bottom="0" header="0" footer="0"/>
      <pageSetup orientation="portrait" r:id="rId12"/>
      <headerFooter alignWithMargins="0"/>
      <extLst>
        <ext xmlns:xlsdti="http://schemas.microsoft.com/office/spreadsheetml/2023/showDataTypeIcons" uri="{a3c15fd4-4149-4032-8f15-062bd4999b60}">
          <xlsdti:showDataTypeIconsCustomSheetView visible="0"/>
        </ext>
      </extLst>
    </customSheetView>
    <customSheetView guid="{8E3ED18F-7B8F-4A1C-969D-A70DC3B696C3}" state="hidden">
      <selection activeCell="A4" sqref="A4"/>
      <pageMargins left="0" right="0" top="0" bottom="0" header="0" footer="0"/>
      <pageSetup orientation="portrait" r:id="rId13"/>
      <headerFooter alignWithMargins="0"/>
      <extLst>
        <ext xmlns:xlsdti="http://schemas.microsoft.com/office/spreadsheetml/2023/showDataTypeIcons" uri="{a3c15fd4-4149-4032-8f15-062bd4999b60}">
          <xlsdti:showDataTypeIconsCustomSheetView visible="0"/>
        </ext>
      </extLst>
    </customSheetView>
    <customSheetView guid="{477F7E43-D393-45BA-B99B-D838E4629B5D}" state="hidden">
      <selection activeCell="A4" sqref="A4"/>
      <pageMargins left="0" right="0" top="0" bottom="0" header="0" footer="0"/>
      <pageSetup orientation="portrait" r:id="rId14"/>
      <headerFooter alignWithMargins="0"/>
      <extLst>
        <ext xmlns:xlsdti="http://schemas.microsoft.com/office/spreadsheetml/2023/showDataTypeIcons" uri="{a3c15fd4-4149-4032-8f15-062bd4999b60}">
          <xlsdti:showDataTypeIconsCustomSheetView visible="0"/>
        </ext>
      </extLst>
    </customSheetView>
    <customSheetView guid="{240327DD-375F-45D4-BA52-89AFD79FE6A1}" state="hidden">
      <selection activeCell="A4" sqref="A4"/>
      <pageMargins left="0" right="0" top="0" bottom="0" header="0" footer="0"/>
      <pageSetup orientation="portrait" r:id="rId15"/>
      <headerFooter alignWithMargins="0"/>
      <extLst>
        <ext xmlns:xlsdti="http://schemas.microsoft.com/office/spreadsheetml/2023/showDataTypeIcons" uri="{a3c15fd4-4149-4032-8f15-062bd4999b60}">
          <xlsdti:showDataTypeIconsCustomSheetView visible="0"/>
        </ext>
      </extLst>
    </customSheetView>
    <customSheetView guid="{DC28ED1E-3E35-4094-9C2B-5C0A1C1D459C}" state="hidden">
      <selection activeCell="A4" sqref="A4"/>
      <pageMargins left="0" right="0" top="0" bottom="0" header="0" footer="0"/>
      <pageSetup orientation="portrait" r:id="rId16"/>
      <headerFooter alignWithMargins="0"/>
      <extLst>
        <ext xmlns:xlsdti="http://schemas.microsoft.com/office/spreadsheetml/2023/showDataTypeIcons" uri="{a3c15fd4-4149-4032-8f15-062bd4999b60}">
          <xlsdti:showDataTypeIconsCustomSheetView visible="0"/>
        </ext>
      </extLst>
    </customSheetView>
    <customSheetView guid="{7A9EA6D6-4DDF-43D9-92E6-C6AFAD14E266}" state="hidden">
      <selection activeCell="A4" sqref="A4"/>
      <pageMargins left="0" right="0" top="0" bottom="0" header="0" footer="0"/>
      <pageSetup orientation="portrait" r:id="rId17"/>
      <headerFooter alignWithMargins="0"/>
      <extLst>
        <ext xmlns:xlsdti="http://schemas.microsoft.com/office/spreadsheetml/2023/showDataTypeIcons" uri="{a3c15fd4-4149-4032-8f15-062bd4999b60}">
          <xlsdti:showDataTypeIconsCustomSheetView visible="0"/>
        </ext>
      </extLst>
    </customSheetView>
    <customSheetView guid="{43BCBF1E-CDCF-4541-8D79-87EDCECBC1FD}" state="hidden">
      <selection activeCell="A4" sqref="A4"/>
      <pageMargins left="0" right="0" top="0" bottom="0" header="0" footer="0"/>
      <pageSetup orientation="portrait" r:id="rId18"/>
      <headerFooter alignWithMargins="0"/>
      <extLst>
        <ext xmlns:xlsdti="http://schemas.microsoft.com/office/spreadsheetml/2023/showDataTypeIcons" uri="{a3c15fd4-4149-4032-8f15-062bd4999b60}">
          <xlsdti:showDataTypeIconsCustomSheetView visible="0"/>
        </ext>
      </extLst>
    </customSheetView>
    <customSheetView guid="{494F6778-23FE-4AAC-B37D-6C7543FC13B9}" state="hidden">
      <selection activeCell="A4" sqref="A4"/>
      <pageMargins left="0" right="0" top="0" bottom="0" header="0" footer="0"/>
      <pageSetup orientation="portrait" r:id="rId19"/>
      <headerFooter alignWithMargins="0"/>
      <extLst>
        <ext xmlns:xlsdti="http://schemas.microsoft.com/office/spreadsheetml/2023/showDataTypeIcons" uri="{a3c15fd4-4149-4032-8f15-062bd4999b60}">
          <xlsdti:showDataTypeIconsCustomSheetView visible="0"/>
        </ext>
      </extLst>
    </customSheetView>
    <customSheetView guid="{F9FE2C60-2849-4C32-B532-2B1A89FFA9CD}" state="hidden">
      <selection activeCell="A4" sqref="A4"/>
      <pageMargins left="0" right="0" top="0" bottom="0" header="0" footer="0"/>
      <pageSetup orientation="portrait" r:id="rId20"/>
      <headerFooter alignWithMargins="0"/>
      <extLst>
        <ext xmlns:xlsdti="http://schemas.microsoft.com/office/spreadsheetml/2023/showDataTypeIcons" uri="{a3c15fd4-4149-4032-8f15-062bd4999b60}">
          <xlsdti:showDataTypeIconsCustomSheetView visible="0"/>
        </ext>
      </extLst>
    </customSheetView>
    <customSheetView guid="{FE4EC9C4-31B9-4D40-8323-5B16C3BC840F}" state="hidden">
      <selection activeCell="A4" sqref="A4"/>
      <pageMargins left="0" right="0" top="0" bottom="0" header="0" footer="0"/>
      <pageSetup orientation="portrait" r:id="rId21"/>
      <headerFooter alignWithMargins="0"/>
      <extLst>
        <ext xmlns:xlsdti="http://schemas.microsoft.com/office/spreadsheetml/2023/showDataTypeIcons" uri="{a3c15fd4-4149-4032-8f15-062bd4999b60}">
          <xlsdti:showDataTypeIconsCustomSheetView visible="0"/>
        </ext>
      </extLst>
    </customSheetView>
    <customSheetView guid="{C5EDD9E3-0801-4479-8600-A80B0FCFDF0B}" state="hidden">
      <selection activeCell="A4" sqref="A4"/>
      <pageMargins left="0" right="0" top="0" bottom="0" header="0" footer="0"/>
      <pageSetup orientation="portrait" r:id="rId22"/>
      <headerFooter alignWithMargins="0"/>
      <extLst>
        <ext xmlns:xlsdti="http://schemas.microsoft.com/office/spreadsheetml/2023/showDataTypeIcons" uri="{a3c15fd4-4149-4032-8f15-062bd4999b60}">
          <xlsdti:showDataTypeIconsCustomSheetView visible="0"/>
        </ext>
      </extLst>
    </customSheetView>
    <customSheetView guid="{15A19D23-A9FD-4FC1-B7B0-F2D16BDFC729}" state="hidden">
      <selection activeCell="A4" sqref="A4"/>
      <pageMargins left="0" right="0" top="0" bottom="0" header="0" footer="0"/>
      <pageSetup orientation="portrait" r:id="rId23"/>
      <headerFooter alignWithMargins="0"/>
      <extLst>
        <ext xmlns:xlsdti="http://schemas.microsoft.com/office/spreadsheetml/2023/showDataTypeIcons" uri="{a3c15fd4-4149-4032-8f15-062bd4999b60}">
          <xlsdti:showDataTypeIconsCustomSheetView visible="0"/>
        </ext>
      </extLst>
    </customSheetView>
    <customSheetView guid="{97C0FC0E-800C-45C9-895E-E91A3F1ADBA4}" state="hidden">
      <selection activeCell="A4" sqref="A4"/>
      <pageMargins left="0" right="0" top="0" bottom="0" header="0" footer="0"/>
      <pageSetup orientation="portrait" r:id="rId24"/>
      <headerFooter alignWithMargins="0"/>
      <extLst>
        <ext xmlns:xlsdti="http://schemas.microsoft.com/office/spreadsheetml/2023/showDataTypeIcons" uri="{a3c15fd4-4149-4032-8f15-062bd4999b60}">
          <xlsdti:showDataTypeIconsCustomSheetView visible="0"/>
        </ext>
      </extLst>
    </customSheetView>
    <customSheetView guid="{CB7992C9-ABA5-4C7D-8C49-1E1D8E8875C7}" state="hidden">
      <selection activeCell="A4" sqref="A4"/>
      <pageMargins left="0" right="0" top="0" bottom="0" header="0" footer="0"/>
      <pageSetup orientation="portrait" r:id="rId25"/>
      <headerFooter alignWithMargins="0"/>
      <extLst>
        <ext xmlns:xlsdti="http://schemas.microsoft.com/office/spreadsheetml/2023/showDataTypeIcons" uri="{a3c15fd4-4149-4032-8f15-062bd4999b60}">
          <xlsdti:showDataTypeIconsCustomSheetView visible="0"/>
        </ext>
      </extLst>
    </customSheetView>
    <customSheetView guid="{E51D3662-FFCE-4FD6-A590-7DDC9E38C41F}" state="hidden">
      <selection activeCell="A4" sqref="A4"/>
      <pageMargins left="0" right="0" top="0" bottom="0" header="0" footer="0"/>
      <pageSetup orientation="portrait" r:id="rId26"/>
      <headerFooter alignWithMargins="0"/>
      <extLst>
        <ext xmlns:xlsdti="http://schemas.microsoft.com/office/spreadsheetml/2023/showDataTypeIcons" uri="{a3c15fd4-4149-4032-8f15-062bd4999b60}">
          <xlsdti:showDataTypeIconsCustomSheetView visible="0"/>
        </ext>
      </extLst>
    </customSheetView>
    <customSheetView guid="{2CF6F19D-227C-4840-A9E1-6C944B0145DB}" state="hidden">
      <selection activeCell="A4" sqref="A4"/>
      <pageMargins left="0" right="0" top="0" bottom="0" header="0" footer="0"/>
      <pageSetup orientation="portrait" r:id="rId27"/>
      <headerFooter alignWithMargins="0"/>
      <extLst>
        <ext xmlns:xlsdti="http://schemas.microsoft.com/office/spreadsheetml/2023/showDataTypeIcons" uri="{a3c15fd4-4149-4032-8f15-062bd4999b60}">
          <xlsdti:showDataTypeIconsCustomSheetView visible="0"/>
        </ext>
      </extLst>
    </customSheetView>
    <customSheetView guid="{CDF7C778-C53B-45C7-952D-968F867FB204}" state="hidden">
      <selection activeCell="A4" sqref="A4"/>
      <pageMargins left="0" right="0" top="0" bottom="0" header="0" footer="0"/>
      <pageSetup orientation="portrait" r:id="rId28"/>
      <headerFooter alignWithMargins="0"/>
      <extLst>
        <ext xmlns:xlsdti="http://schemas.microsoft.com/office/spreadsheetml/2023/showDataTypeIcons" uri="{a3c15fd4-4149-4032-8f15-062bd4999b60}">
          <xlsdti:showDataTypeIconsCustomSheetView visible="0"/>
        </ext>
      </extLst>
    </customSheetView>
    <customSheetView guid="{27CB7082-4FAB-46F1-8968-11E3E4A629B2}" state="hidden">
      <selection activeCell="A4" sqref="A4"/>
      <pageMargins left="0" right="0" top="0" bottom="0" header="0" footer="0"/>
      <pageSetup orientation="portrait" r:id="rId29"/>
      <headerFooter alignWithMargins="0"/>
      <extLst>
        <ext xmlns:xlsdti="http://schemas.microsoft.com/office/spreadsheetml/2023/showDataTypeIcons" uri="{a3c15fd4-4149-4032-8f15-062bd4999b60}">
          <xlsdti:showDataTypeIconsCustomSheetView visible="0"/>
        </ext>
      </extLst>
    </customSheetView>
    <customSheetView guid="{273BBCBD-8F12-4445-A7CA-FDA7C67AE3D5}" state="hidden">
      <selection activeCell="A4" sqref="A4"/>
      <pageMargins left="0" right="0" top="0" bottom="0" header="0" footer="0"/>
      <pageSetup orientation="portrait" r:id="rId30"/>
      <headerFooter alignWithMargins="0"/>
      <extLst>
        <ext xmlns:xlsdti="http://schemas.microsoft.com/office/spreadsheetml/2023/showDataTypeIcons" uri="{a3c15fd4-4149-4032-8f15-062bd4999b60}">
          <xlsdti:showDataTypeIconsCustomSheetView visible="0"/>
        </ext>
      </extLst>
    </customSheetView>
    <customSheetView guid="{5476C51C-4037-4B28-A818-10D7CDF0C66A}" state="hidden">
      <selection activeCell="A4" sqref="A4"/>
      <pageMargins left="0" right="0" top="0" bottom="0" header="0" footer="0"/>
      <pageSetup orientation="portrait" r:id="rId31"/>
      <headerFooter alignWithMargins="0"/>
      <extLst>
        <ext xmlns:xlsdti="http://schemas.microsoft.com/office/spreadsheetml/2023/showDataTypeIcons" uri="{a3c15fd4-4149-4032-8f15-062bd4999b60}">
          <xlsdti:showDataTypeIconsCustomSheetView visible="0"/>
        </ext>
      </extLst>
    </customSheetView>
    <customSheetView guid="{696D4A13-5E44-4B16-B107-EB70ABB06CBE}" state="hidden">
      <selection activeCell="A4" sqref="A4"/>
      <pageMargins left="0" right="0" top="0" bottom="0" header="0" footer="0"/>
      <pageSetup orientation="portrait" r:id="rId32"/>
      <headerFooter alignWithMargins="0"/>
      <extLst>
        <ext xmlns:xlsdti="http://schemas.microsoft.com/office/spreadsheetml/2023/showDataTypeIcons" uri="{a3c15fd4-4149-4032-8f15-062bd4999b60}">
          <xlsdti:showDataTypeIconsCustomSheetView visible="0"/>
        </ext>
      </extLst>
    </customSheetView>
    <customSheetView guid="{869B0F9C-77A4-468D-A350-EA35CAE357D9}" state="hidden">
      <selection activeCell="A4" sqref="A4"/>
      <pageMargins left="0" right="0" top="0" bottom="0" header="0" footer="0"/>
      <pageSetup orientation="portrait" r:id="rId33"/>
      <headerFooter alignWithMargins="0"/>
      <extLst>
        <ext xmlns:xlsdti="http://schemas.microsoft.com/office/spreadsheetml/2023/showDataTypeIcons" uri="{a3c15fd4-4149-4032-8f15-062bd4999b60}">
          <xlsdti:showDataTypeIconsCustomSheetView visible="0"/>
        </ext>
      </extLst>
    </customSheetView>
  </customSheetViews>
  <mergeCells count="1">
    <mergeCell ref="A1:B1"/>
  </mergeCells>
  <pageMargins left="0.75" right="0.75" top="1" bottom="1" header="0.5" footer="0.5"/>
  <pageSetup orientation="portrait" r:id="rId3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007C5-F655-4C7D-82EC-0F2342988AF1}">
  <sheetPr codeName="Sheet16"/>
  <dimension ref="B1:AC38"/>
  <sheetViews>
    <sheetView showGridLines="0" tabSelected="1" view="pageBreakPreview" zoomScale="115" zoomScaleNormal="100" zoomScaleSheetLayoutView="115" workbookViewId="0">
      <selection activeCell="D10" sqref="D10:G10"/>
    </sheetView>
  </sheetViews>
  <sheetFormatPr defaultRowHeight="16.5"/>
  <cols>
    <col min="1" max="1" width="9.140625" style="334" customWidth="1"/>
    <col min="2" max="2" width="33" style="335" customWidth="1"/>
    <col min="3" max="3" width="11.7109375" style="335" customWidth="1"/>
    <col min="4" max="5" width="6.42578125" style="335" customWidth="1"/>
    <col min="6" max="6" width="6.42578125" style="347" customWidth="1"/>
    <col min="7" max="7" width="39" style="347" customWidth="1"/>
    <col min="8" max="8" width="11.85546875" style="347" hidden="1" customWidth="1"/>
    <col min="9" max="9" width="20.28515625" style="347" hidden="1" customWidth="1"/>
    <col min="10" max="13" width="11.85546875" style="347" hidden="1" customWidth="1"/>
    <col min="14" max="14" width="11.85546875" style="347" customWidth="1"/>
    <col min="15" max="15" width="11.85546875" style="347" hidden="1" customWidth="1"/>
    <col min="16" max="25" width="11.85546875" style="347" customWidth="1"/>
    <col min="26" max="26" width="9.140625" style="334" customWidth="1"/>
    <col min="27" max="27" width="15.28515625" style="334" hidden="1" customWidth="1"/>
    <col min="28" max="28" width="0" style="334" hidden="1" customWidth="1"/>
    <col min="29" max="16384" width="9.140625" style="334"/>
  </cols>
  <sheetData>
    <row r="1" spans="2:29" s="331" customFormat="1" ht="94.5" customHeight="1">
      <c r="B1" s="721" t="str">
        <f>Basic!B1</f>
        <v>Supply and installation of 15 passenger Machine Room Less Lift including required civil works at MP Hall of POWERGRID Gurgaon</v>
      </c>
      <c r="C1" s="722"/>
      <c r="D1" s="722"/>
      <c r="E1" s="722"/>
      <c r="F1" s="722"/>
      <c r="G1" s="722"/>
      <c r="H1" s="332"/>
      <c r="I1" s="332"/>
      <c r="J1" s="332"/>
      <c r="K1" s="332"/>
      <c r="L1" s="332"/>
      <c r="M1" s="332"/>
      <c r="N1" s="332"/>
      <c r="O1" s="332"/>
      <c r="P1" s="332"/>
      <c r="Q1" s="332"/>
      <c r="R1" s="332"/>
      <c r="S1" s="332"/>
      <c r="T1" s="332"/>
      <c r="U1" s="332"/>
      <c r="V1" s="332"/>
      <c r="W1" s="332"/>
      <c r="X1" s="332"/>
      <c r="Y1" s="332"/>
      <c r="AA1" s="333"/>
      <c r="AB1" s="333"/>
      <c r="AC1" s="333"/>
    </row>
    <row r="2" spans="2:29" ht="15.75" customHeight="1">
      <c r="B2" s="744" t="str">
        <f>Basic!B3</f>
        <v>CC/NT/W-MISC/DOM/A15/25/11820   &amp;  5002004750</v>
      </c>
      <c r="C2" s="744"/>
      <c r="D2" s="744"/>
      <c r="E2" s="744"/>
      <c r="F2" s="744"/>
      <c r="G2" s="744"/>
      <c r="H2" s="335"/>
      <c r="I2" s="335"/>
      <c r="J2" s="335"/>
      <c r="K2" s="335"/>
      <c r="L2" s="335"/>
      <c r="M2" s="335"/>
      <c r="N2" s="335"/>
      <c r="O2" s="335"/>
      <c r="P2" s="335"/>
      <c r="Q2" s="335"/>
      <c r="R2" s="335"/>
      <c r="S2" s="335"/>
      <c r="T2" s="335"/>
      <c r="U2" s="335"/>
      <c r="V2" s="335"/>
      <c r="W2" s="335"/>
      <c r="X2" s="335"/>
      <c r="Y2" s="335"/>
      <c r="AA2" s="334" t="s">
        <v>24</v>
      </c>
      <c r="AB2" s="336">
        <v>1</v>
      </c>
      <c r="AC2" s="337"/>
    </row>
    <row r="3" spans="2:29" ht="12" customHeight="1">
      <c r="B3" s="338"/>
      <c r="C3" s="338"/>
      <c r="D3" s="338"/>
      <c r="E3" s="338"/>
      <c r="F3" s="335"/>
      <c r="G3" s="335"/>
      <c r="H3" s="335"/>
      <c r="I3" s="335"/>
      <c r="J3" s="335"/>
      <c r="K3" s="335"/>
      <c r="L3" s="335"/>
      <c r="M3" s="339" t="s">
        <v>25</v>
      </c>
      <c r="N3" s="335"/>
      <c r="O3" s="335"/>
      <c r="P3" s="335"/>
      <c r="Q3" s="335"/>
      <c r="R3" s="335"/>
      <c r="S3" s="335"/>
      <c r="T3" s="335"/>
      <c r="U3" s="335"/>
      <c r="V3" s="335"/>
      <c r="W3" s="335"/>
      <c r="X3" s="335"/>
      <c r="Y3" s="335"/>
      <c r="AA3" s="334" t="s">
        <v>26</v>
      </c>
      <c r="AB3" s="336" t="s">
        <v>27</v>
      </c>
      <c r="AC3" s="337"/>
    </row>
    <row r="4" spans="2:29" ht="20.100000000000001" customHeight="1">
      <c r="B4" s="745" t="s">
        <v>28</v>
      </c>
      <c r="C4" s="745"/>
      <c r="D4" s="745"/>
      <c r="E4" s="745"/>
      <c r="F4" s="745"/>
      <c r="G4" s="745"/>
      <c r="H4" s="335"/>
      <c r="I4" s="335"/>
      <c r="J4" s="335"/>
      <c r="K4" s="335"/>
      <c r="L4" s="335"/>
      <c r="M4" s="339" t="s">
        <v>29</v>
      </c>
      <c r="N4" s="335"/>
      <c r="O4" s="335"/>
      <c r="P4" s="335"/>
      <c r="Q4" s="335"/>
      <c r="R4" s="335"/>
      <c r="S4" s="335"/>
      <c r="T4" s="335"/>
      <c r="U4" s="335"/>
      <c r="V4" s="335"/>
      <c r="W4" s="335"/>
      <c r="X4" s="335"/>
      <c r="Y4" s="335"/>
      <c r="AB4" s="336"/>
      <c r="AC4" s="337"/>
    </row>
    <row r="5" spans="2:29" ht="12" customHeight="1">
      <c r="B5" s="340"/>
      <c r="C5" s="340"/>
      <c r="F5" s="335"/>
      <c r="G5" s="335"/>
      <c r="H5" s="335"/>
      <c r="I5" s="335"/>
      <c r="J5" s="335"/>
      <c r="K5" s="335"/>
      <c r="L5" s="335"/>
      <c r="M5" s="335"/>
      <c r="N5" s="335"/>
      <c r="O5" s="335"/>
      <c r="P5" s="335"/>
      <c r="Q5" s="335"/>
      <c r="R5" s="335"/>
      <c r="S5" s="335"/>
      <c r="T5" s="335"/>
      <c r="U5" s="335"/>
      <c r="V5" s="335"/>
      <c r="W5" s="335"/>
      <c r="X5" s="335"/>
      <c r="Y5" s="335"/>
      <c r="AA5" s="337"/>
      <c r="AB5" s="337"/>
      <c r="AC5" s="337"/>
    </row>
    <row r="6" spans="2:29" s="331" customFormat="1" ht="43.5" hidden="1" customHeight="1">
      <c r="B6" s="341" t="s">
        <v>30</v>
      </c>
      <c r="C6" s="342"/>
      <c r="D6" s="746" t="s">
        <v>24</v>
      </c>
      <c r="E6" s="747"/>
      <c r="F6" s="747"/>
      <c r="G6" s="748"/>
      <c r="H6" s="343"/>
      <c r="I6" s="374" t="str">
        <f>D6</f>
        <v>Sole Bidder</v>
      </c>
      <c r="J6" s="375">
        <f>IF(I6="JV (Joint Venture)",1,2)</f>
        <v>2</v>
      </c>
      <c r="K6" s="343"/>
      <c r="L6" s="343"/>
      <c r="M6" s="343"/>
      <c r="N6" s="343"/>
      <c r="O6" s="343"/>
      <c r="P6" s="343"/>
      <c r="Q6" s="343"/>
      <c r="R6" s="343"/>
      <c r="S6" s="343"/>
      <c r="U6" s="343"/>
      <c r="V6" s="343"/>
      <c r="W6" s="343"/>
      <c r="X6" s="343"/>
      <c r="Y6" s="343"/>
      <c r="AA6" s="345">
        <f>IF(D6= "Sole Bidder", 0, D7)</f>
        <v>0</v>
      </c>
      <c r="AB6" s="333"/>
      <c r="AC6" s="333"/>
    </row>
    <row r="7" spans="2:29" ht="50.1" hidden="1" customHeight="1">
      <c r="B7" s="341" t="str">
        <f>IF(D6= "JV (Joint Venture)", "Total Nos. of  Partners in the JV [excluding the Lead Partner]", "")</f>
        <v/>
      </c>
      <c r="C7" s="346"/>
      <c r="D7" s="749">
        <v>1</v>
      </c>
      <c r="E7" s="750"/>
      <c r="F7" s="750"/>
      <c r="G7" s="751"/>
      <c r="I7" s="374"/>
      <c r="J7" s="374"/>
      <c r="AA7" s="337"/>
      <c r="AB7" s="337"/>
      <c r="AC7" s="337"/>
    </row>
    <row r="8" spans="2:29" ht="12" customHeight="1">
      <c r="B8" s="340"/>
      <c r="C8" s="340"/>
      <c r="F8" s="335"/>
      <c r="G8" s="335"/>
      <c r="H8" s="335"/>
      <c r="I8" s="335"/>
      <c r="J8" s="335"/>
      <c r="K8" s="335"/>
      <c r="L8" s="335"/>
      <c r="M8" s="335"/>
      <c r="N8" s="335"/>
      <c r="O8" s="335"/>
      <c r="P8" s="335"/>
      <c r="Q8" s="335"/>
      <c r="R8" s="335"/>
      <c r="S8" s="335"/>
      <c r="T8" s="335"/>
      <c r="U8" s="335"/>
      <c r="V8" s="335"/>
      <c r="W8" s="335"/>
      <c r="X8" s="335"/>
      <c r="Y8" s="335"/>
      <c r="AA8" s="337"/>
      <c r="AB8" s="337"/>
      <c r="AC8" s="337"/>
    </row>
    <row r="9" spans="2:29" ht="12" customHeight="1">
      <c r="B9" s="340"/>
      <c r="C9" s="340"/>
      <c r="F9" s="335"/>
      <c r="G9" s="335"/>
      <c r="H9" s="335"/>
      <c r="I9" s="335"/>
      <c r="J9" s="335"/>
      <c r="K9" s="335"/>
      <c r="L9" s="335"/>
      <c r="M9" s="335"/>
      <c r="N9" s="335"/>
      <c r="O9" s="335"/>
      <c r="P9" s="335"/>
      <c r="Q9" s="335"/>
      <c r="R9" s="335"/>
      <c r="S9" s="335"/>
      <c r="T9" s="335"/>
      <c r="U9" s="335"/>
      <c r="V9" s="335"/>
      <c r="W9" s="335"/>
      <c r="X9" s="335"/>
      <c r="Y9" s="335"/>
      <c r="AA9" s="337"/>
      <c r="AB9" s="337"/>
      <c r="AC9" s="337"/>
    </row>
    <row r="10" spans="2:29" ht="30" customHeight="1">
      <c r="B10" s="329" t="s">
        <v>31</v>
      </c>
      <c r="C10" s="348"/>
      <c r="D10" s="741"/>
      <c r="E10" s="742"/>
      <c r="F10" s="742"/>
      <c r="G10" s="743"/>
      <c r="H10" s="335"/>
      <c r="I10" s="335"/>
      <c r="J10" s="335"/>
      <c r="K10" s="335"/>
      <c r="L10" s="335"/>
      <c r="M10" s="335"/>
      <c r="N10" s="335"/>
      <c r="O10" s="335"/>
      <c r="P10" s="335"/>
      <c r="Q10" s="335"/>
      <c r="R10" s="335"/>
      <c r="S10" s="335"/>
      <c r="T10" s="335"/>
      <c r="U10" s="335"/>
      <c r="V10" s="335"/>
      <c r="W10" s="335"/>
      <c r="X10" s="335"/>
      <c r="Y10" s="335"/>
      <c r="AA10" s="337"/>
      <c r="AB10" s="337"/>
      <c r="AC10" s="337"/>
    </row>
    <row r="11" spans="2:29" ht="29.25" customHeight="1">
      <c r="B11" s="330" t="s">
        <v>32</v>
      </c>
      <c r="C11" s="349"/>
      <c r="D11" s="741"/>
      <c r="E11" s="742"/>
      <c r="F11" s="742"/>
      <c r="G11" s="743"/>
      <c r="H11" s="335"/>
      <c r="I11" s="335"/>
      <c r="J11" s="335"/>
      <c r="K11" s="335"/>
      <c r="L11" s="335"/>
      <c r="M11" s="335"/>
      <c r="N11" s="335"/>
      <c r="O11" s="335"/>
      <c r="P11" s="335"/>
      <c r="Q11" s="335"/>
      <c r="R11" s="335"/>
      <c r="S11" s="335"/>
      <c r="T11" s="335"/>
      <c r="U11" s="335"/>
      <c r="V11" s="335"/>
      <c r="W11" s="335"/>
      <c r="X11" s="335"/>
      <c r="Y11" s="335"/>
      <c r="AA11" s="337"/>
      <c r="AB11" s="337"/>
      <c r="AC11" s="337"/>
    </row>
    <row r="12" spans="2:29" ht="30.75" customHeight="1">
      <c r="B12" s="350"/>
      <c r="C12" s="351"/>
      <c r="D12" s="741"/>
      <c r="E12" s="742"/>
      <c r="F12" s="742"/>
      <c r="G12" s="743"/>
      <c r="H12" s="335"/>
      <c r="I12" s="335"/>
      <c r="J12" s="335"/>
      <c r="K12" s="335"/>
      <c r="L12" s="335"/>
      <c r="M12" s="335"/>
      <c r="N12" s="335"/>
      <c r="O12" s="335"/>
      <c r="P12" s="335"/>
      <c r="Q12" s="335"/>
      <c r="R12" s="335"/>
      <c r="S12" s="335"/>
      <c r="T12" s="335"/>
      <c r="U12" s="335"/>
      <c r="V12" s="335"/>
      <c r="W12" s="335"/>
      <c r="X12" s="335"/>
      <c r="Y12" s="335"/>
      <c r="AA12" s="337"/>
      <c r="AB12" s="337"/>
      <c r="AC12" s="337"/>
    </row>
    <row r="13" spans="2:29" ht="32.25" customHeight="1">
      <c r="B13" s="352"/>
      <c r="C13" s="353"/>
      <c r="D13" s="741"/>
      <c r="E13" s="742"/>
      <c r="F13" s="742"/>
      <c r="G13" s="743"/>
      <c r="H13" s="335"/>
      <c r="I13" s="335"/>
      <c r="J13" s="335"/>
      <c r="K13" s="335"/>
      <c r="L13" s="335"/>
      <c r="M13" s="335"/>
      <c r="N13" s="335"/>
      <c r="O13" s="335"/>
      <c r="P13" s="335"/>
      <c r="Q13" s="335"/>
      <c r="R13" s="335"/>
      <c r="S13" s="335"/>
      <c r="T13" s="335"/>
      <c r="U13" s="335"/>
      <c r="V13" s="335"/>
      <c r="W13" s="335"/>
      <c r="X13" s="335"/>
      <c r="Y13" s="335"/>
      <c r="AA13" s="337"/>
      <c r="AB13" s="337"/>
      <c r="AC13" s="337"/>
    </row>
    <row r="14" spans="2:29" ht="12" customHeight="1">
      <c r="B14" s="340"/>
      <c r="C14" s="340"/>
      <c r="F14" s="335"/>
      <c r="G14" s="335"/>
      <c r="H14" s="335"/>
      <c r="I14" s="335"/>
      <c r="J14" s="335"/>
      <c r="K14" s="335"/>
      <c r="L14" s="335"/>
      <c r="M14" s="335"/>
      <c r="N14" s="335"/>
      <c r="O14" s="335"/>
      <c r="P14" s="335"/>
      <c r="Q14" s="335"/>
      <c r="R14" s="335"/>
      <c r="S14" s="335"/>
      <c r="T14" s="335"/>
      <c r="U14" s="335"/>
      <c r="V14" s="335"/>
      <c r="W14" s="335"/>
      <c r="X14" s="335"/>
      <c r="Y14" s="335"/>
      <c r="AA14" s="337"/>
      <c r="AB14" s="337"/>
      <c r="AC14" s="337"/>
    </row>
    <row r="15" spans="2:29" ht="36" customHeight="1">
      <c r="B15" s="752" t="s">
        <v>33</v>
      </c>
      <c r="C15" s="752"/>
      <c r="D15" s="753"/>
      <c r="E15" s="753"/>
      <c r="F15" s="753"/>
      <c r="G15" s="753"/>
      <c r="I15" s="374">
        <f>D15</f>
        <v>0</v>
      </c>
      <c r="J15" s="375">
        <f>IF(I15="No",1,2)</f>
        <v>2</v>
      </c>
      <c r="K15" s="344">
        <f>IF(J15="No",1,2)</f>
        <v>2</v>
      </c>
      <c r="L15" s="347">
        <f>IF(AND(D6="JV (Joint Venture)",D7=1),1,0)</f>
        <v>0</v>
      </c>
      <c r="O15" s="347">
        <v>2019</v>
      </c>
    </row>
    <row r="16" spans="2:29" ht="30.75" customHeight="1">
      <c r="B16" s="364" t="s">
        <v>34</v>
      </c>
      <c r="C16" s="365"/>
      <c r="D16" s="741"/>
      <c r="E16" s="742"/>
      <c r="F16" s="742"/>
      <c r="G16" s="743"/>
      <c r="I16" s="374"/>
      <c r="J16" s="375"/>
      <c r="K16" s="344"/>
      <c r="O16" s="347">
        <v>2020</v>
      </c>
    </row>
    <row r="17" spans="2:29" ht="12" customHeight="1">
      <c r="B17" s="340"/>
      <c r="C17" s="340"/>
      <c r="F17" s="335"/>
      <c r="G17" s="335"/>
      <c r="H17" s="335"/>
      <c r="I17" s="335"/>
      <c r="J17" s="335"/>
      <c r="K17" s="335"/>
      <c r="L17" s="335"/>
      <c r="M17" s="335"/>
      <c r="N17" s="335"/>
      <c r="O17" s="335"/>
      <c r="P17" s="335"/>
      <c r="Q17" s="335"/>
      <c r="R17" s="335"/>
      <c r="S17" s="335"/>
      <c r="T17" s="335"/>
      <c r="U17" s="335"/>
      <c r="V17" s="335"/>
      <c r="W17" s="335"/>
      <c r="X17" s="335"/>
      <c r="Y17" s="335"/>
      <c r="AA17" s="337"/>
      <c r="AB17" s="337"/>
      <c r="AC17" s="337"/>
    </row>
    <row r="18" spans="2:29" ht="24.75" customHeight="1">
      <c r="B18" s="329" t="s">
        <v>35</v>
      </c>
      <c r="C18" s="348"/>
      <c r="D18" s="741"/>
      <c r="E18" s="742"/>
      <c r="F18" s="742"/>
      <c r="G18" s="743"/>
      <c r="I18" s="374"/>
      <c r="J18" s="374"/>
    </row>
    <row r="19" spans="2:29" ht="21" customHeight="1">
      <c r="B19" s="330" t="s">
        <v>36</v>
      </c>
      <c r="C19" s="349"/>
      <c r="D19" s="741"/>
      <c r="E19" s="742"/>
      <c r="F19" s="742"/>
      <c r="G19" s="743"/>
      <c r="I19" s="374"/>
      <c r="J19" s="374"/>
    </row>
    <row r="20" spans="2:29" ht="21" customHeight="1">
      <c r="B20" s="350" t="s">
        <v>37</v>
      </c>
      <c r="C20" s="351"/>
      <c r="D20" s="741"/>
      <c r="E20" s="742"/>
      <c r="F20" s="742"/>
      <c r="G20" s="743"/>
      <c r="I20" s="374"/>
      <c r="J20" s="374"/>
    </row>
    <row r="21" spans="2:29" ht="21.75" customHeight="1">
      <c r="B21" s="352" t="s">
        <v>38</v>
      </c>
      <c r="C21" s="353"/>
      <c r="D21" s="741"/>
      <c r="E21" s="742"/>
      <c r="F21" s="742"/>
      <c r="G21" s="743"/>
      <c r="I21" s="374" t="s">
        <v>39</v>
      </c>
      <c r="J21" s="374">
        <f>D15</f>
        <v>0</v>
      </c>
    </row>
    <row r="22" spans="2:29" ht="20.100000000000001" customHeight="1"/>
    <row r="23" spans="2:29" ht="20.100000000000001" hidden="1" customHeight="1">
      <c r="B23" s="329" t="str">
        <f>IF(D7=1, "Name of other Partner","Name of other Partner - 1")</f>
        <v>Name of other Partner</v>
      </c>
      <c r="C23" s="348"/>
      <c r="D23" s="741" t="s">
        <v>40</v>
      </c>
      <c r="E23" s="742"/>
      <c r="F23" s="742"/>
      <c r="G23" s="743"/>
    </row>
    <row r="24" spans="2:29" ht="20.100000000000001" hidden="1" customHeight="1">
      <c r="B24" s="330" t="str">
        <f>IF(D7=1, "Address of other Partner","Address of other Partner - 1")</f>
        <v>Address of other Partner</v>
      </c>
      <c r="C24" s="349"/>
      <c r="D24" s="741" t="s">
        <v>41</v>
      </c>
      <c r="E24" s="742"/>
      <c r="F24" s="742"/>
      <c r="G24" s="743"/>
    </row>
    <row r="25" spans="2:29" ht="20.100000000000001" hidden="1" customHeight="1">
      <c r="B25" s="350"/>
      <c r="C25" s="351"/>
      <c r="D25" s="741" t="s">
        <v>42</v>
      </c>
      <c r="E25" s="742"/>
      <c r="F25" s="742"/>
      <c r="G25" s="743"/>
    </row>
    <row r="26" spans="2:29" ht="20.100000000000001" hidden="1" customHeight="1">
      <c r="B26" s="352"/>
      <c r="C26" s="353"/>
      <c r="D26" s="741"/>
      <c r="E26" s="742"/>
      <c r="F26" s="742"/>
      <c r="G26" s="743"/>
    </row>
    <row r="27" spans="2:29" ht="20.100000000000001" customHeight="1"/>
    <row r="28" spans="2:29" ht="20.100000000000001" hidden="1" customHeight="1">
      <c r="B28" s="329" t="s">
        <v>43</v>
      </c>
      <c r="C28" s="348"/>
      <c r="D28" s="741"/>
      <c r="E28" s="742"/>
      <c r="F28" s="742"/>
      <c r="G28" s="743"/>
    </row>
    <row r="29" spans="2:29" ht="20.100000000000001" hidden="1" customHeight="1">
      <c r="B29" s="330" t="s">
        <v>44</v>
      </c>
      <c r="C29" s="349"/>
      <c r="D29" s="741"/>
      <c r="E29" s="742"/>
      <c r="F29" s="742"/>
      <c r="G29" s="743"/>
    </row>
    <row r="30" spans="2:29" ht="20.100000000000001" hidden="1" customHeight="1">
      <c r="B30" s="350"/>
      <c r="C30" s="351"/>
      <c r="D30" s="741"/>
      <c r="E30" s="742"/>
      <c r="F30" s="742"/>
      <c r="G30" s="743"/>
    </row>
    <row r="31" spans="2:29" ht="20.100000000000001" hidden="1" customHeight="1">
      <c r="B31" s="352"/>
      <c r="C31" s="353"/>
      <c r="D31" s="741"/>
      <c r="E31" s="742"/>
      <c r="F31" s="742"/>
      <c r="G31" s="743"/>
    </row>
    <row r="32" spans="2:29" ht="20.100000000000001" customHeight="1"/>
    <row r="33" spans="2:25" ht="21" customHeight="1">
      <c r="B33" s="354" t="s">
        <v>45</v>
      </c>
      <c r="C33" s="355"/>
      <c r="D33" s="741"/>
      <c r="E33" s="742"/>
      <c r="F33" s="742"/>
      <c r="G33" s="743"/>
    </row>
    <row r="34" spans="2:25" ht="21" customHeight="1">
      <c r="B34" s="354" t="s">
        <v>46</v>
      </c>
      <c r="C34" s="355"/>
      <c r="D34" s="741"/>
      <c r="E34" s="742"/>
      <c r="F34" s="742"/>
      <c r="G34" s="743"/>
    </row>
    <row r="35" spans="2:25" ht="21" customHeight="1">
      <c r="B35" s="356"/>
      <c r="C35" s="356"/>
      <c r="D35" s="356"/>
    </row>
    <row r="36" spans="2:25" s="331" customFormat="1" ht="21" customHeight="1">
      <c r="B36" s="354" t="s">
        <v>47</v>
      </c>
      <c r="C36" s="355"/>
      <c r="D36" s="357"/>
      <c r="E36" s="358"/>
      <c r="F36" s="357"/>
      <c r="G36" s="359"/>
      <c r="H36" s="360">
        <f>IF(E36="Feb",29,IF(OR(E36="Apr", E36="Jun", E36="Sep", E36="Nov"),30,31))</f>
        <v>31</v>
      </c>
      <c r="I36" s="335"/>
      <c r="J36" s="335"/>
      <c r="K36" s="335"/>
      <c r="L36" s="335"/>
      <c r="M36" s="335"/>
      <c r="N36" s="335"/>
      <c r="O36" s="335"/>
      <c r="P36" s="335"/>
      <c r="Q36" s="335"/>
      <c r="R36" s="335"/>
      <c r="S36" s="335"/>
      <c r="T36" s="335"/>
      <c r="U36" s="335"/>
      <c r="V36" s="335"/>
      <c r="W36" s="335"/>
      <c r="X36" s="335"/>
      <c r="Y36" s="335"/>
    </row>
    <row r="37" spans="2:25" ht="21" customHeight="1">
      <c r="B37" s="354" t="s">
        <v>48</v>
      </c>
      <c r="C37" s="355"/>
      <c r="D37" s="363"/>
      <c r="E37" s="361"/>
      <c r="F37" s="361"/>
      <c r="G37" s="362"/>
    </row>
    <row r="38" spans="2:25">
      <c r="E38" s="347"/>
    </row>
  </sheetData>
  <sheetProtection algorithmName="SHA-512" hashValue="IcqfOPYi05TS6pf+EHyfwI78o9Ao204+pnWbwTw5/9V5jaBJsLUnJmwdc8Ng3DOJixFnLKnJ8zQWKHWeqNx6aw==" saltValue="JzQGXUT4VtycZaYUFR2jig==" spinCount="100000" sheet="1" formatColumns="0" formatRows="0" selectLockedCells="1"/>
  <customSheetViews>
    <customSheetView guid="{45D87BB2-ECBF-4FD9-AB44-4B5F10036733}" scale="115" showPageBreaks="1" showGridLines="0" printArea="1" hiddenRows="1" hiddenColumns="1" view="pageBreakPreview" topLeftCell="A20">
      <selection activeCell="D10" sqref="D10:G13"/>
      <pageMargins left="0" right="0" top="0" bottom="0" header="0" footer="0"/>
      <pageSetup scale="96" orientation="portrait" r:id="rId1"/>
      <headerFooter alignWithMargins="0"/>
      <extLst>
        <ext xmlns:xlsdti="http://schemas.microsoft.com/office/spreadsheetml/2023/showDataTypeIcons" uri="{a3c15fd4-4149-4032-8f15-062bd4999b60}">
          <xlsdti:showDataTypeIconsCustomSheetView visible="0"/>
        </ext>
      </extLst>
    </customSheetView>
    <customSheetView guid="{B9DDBA10-9BB0-4D91-9619-C113F75B2489}" scale="115" showPageBreaks="1" showGridLines="0" printArea="1" hiddenRows="1" hiddenColumns="1" view="pageBreakPreview" topLeftCell="A4">
      <selection activeCell="D15" sqref="D15:G15"/>
      <pageMargins left="0" right="0" top="0" bottom="0" header="0" footer="0"/>
      <pageSetup scale="96" orientation="portrait" r:id="rId2"/>
      <headerFooter alignWithMargins="0"/>
      <extLst>
        <ext xmlns:xlsdti="http://schemas.microsoft.com/office/spreadsheetml/2023/showDataTypeIcons" uri="{a3c15fd4-4149-4032-8f15-062bd4999b60}">
          <xlsdti:showDataTypeIconsCustomSheetView visible="0"/>
        </ext>
      </extLst>
    </customSheetView>
    <customSheetView guid="{5D67CA2D-8BB3-4F00-894F-4872C1BBE88F}" scale="115" showPageBreaks="1" showGridLines="0" printArea="1" hiddenRows="1" hiddenColumns="1" view="pageBreakPreview" topLeftCell="A2">
      <selection activeCell="D15" sqref="D15:G15"/>
      <pageMargins left="0" right="0" top="0" bottom="0" header="0" footer="0"/>
      <pageSetup scale="96" orientation="portrait" r:id="rId3"/>
      <headerFooter alignWithMargins="0"/>
      <extLst>
        <ext xmlns:xlsdti="http://schemas.microsoft.com/office/spreadsheetml/2023/showDataTypeIcons" uri="{a3c15fd4-4149-4032-8f15-062bd4999b60}">
          <xlsdti:showDataTypeIconsCustomSheetView visible="0"/>
        </ext>
      </extLst>
    </customSheetView>
    <customSheetView guid="{F0C5A243-1ADF-42BF-85A0-B6506A13618B}" scale="115" showPageBreaks="1" showGridLines="0" printArea="1" hiddenRows="1" hiddenColumns="1" view="pageBreakPreview">
      <selection activeCell="D12" sqref="D12:G12"/>
      <pageMargins left="0" right="0" top="0" bottom="0" header="0" footer="0"/>
      <pageSetup scale="96" orientation="portrait" r:id="rId4"/>
      <headerFooter alignWithMargins="0"/>
      <extLst>
        <ext xmlns:xlsdti="http://schemas.microsoft.com/office/spreadsheetml/2023/showDataTypeIcons" uri="{a3c15fd4-4149-4032-8f15-062bd4999b60}">
          <xlsdti:showDataTypeIconsCustomSheetView visible="0"/>
        </ext>
      </extLst>
    </customSheetView>
    <customSheetView guid="{067EF7EF-2552-42C0-8B2F-9338A16B73EB}" scale="115" showPageBreaks="1" showGridLines="0" printArea="1" hiddenRows="1" hiddenColumns="1" view="pageBreakPreview">
      <selection activeCell="D11" sqref="D11:G11"/>
      <pageMargins left="0" right="0" top="0" bottom="0" header="0" footer="0"/>
      <pageSetup scale="96" orientation="portrait" r:id="rId5"/>
      <headerFooter alignWithMargins="0"/>
      <extLst>
        <ext xmlns:xlsdti="http://schemas.microsoft.com/office/spreadsheetml/2023/showDataTypeIcons" uri="{a3c15fd4-4149-4032-8f15-062bd4999b60}">
          <xlsdti:showDataTypeIconsCustomSheetView visible="0"/>
        </ext>
      </extLst>
    </customSheetView>
    <customSheetView guid="{F8DC905B-04E9-41D7-B695-0DB8D092215B}" scale="115" showPageBreaks="1" showGridLines="0" printArea="1" hiddenRows="1" hiddenColumns="1" view="pageBreakPreview">
      <selection activeCell="D20" sqref="D20:G20"/>
      <pageMargins left="0" right="0" top="0" bottom="0" header="0" footer="0"/>
      <pageSetup scale="96" orientation="portrait" r:id="rId6"/>
      <headerFooter alignWithMargins="0"/>
      <extLst>
        <ext xmlns:xlsdti="http://schemas.microsoft.com/office/spreadsheetml/2023/showDataTypeIcons" uri="{a3c15fd4-4149-4032-8f15-062bd4999b60}">
          <xlsdti:showDataTypeIconsCustomSheetView visible="0"/>
        </ext>
      </extLst>
    </customSheetView>
    <customSheetView guid="{3836A67F-51F8-4B52-B51D-937DC398CD1F}" scale="115" showPageBreaks="1" showGridLines="0" printArea="1" hiddenRows="1" hiddenColumns="1" view="pageBreakPreview">
      <selection activeCell="A22" sqref="A22:E22"/>
      <pageMargins left="0" right="0" top="0" bottom="0" header="0" footer="0"/>
      <pageSetup scale="96" orientation="portrait" r:id="rId7"/>
      <headerFooter alignWithMargins="0"/>
      <extLst>
        <ext xmlns:xlsdti="http://schemas.microsoft.com/office/spreadsheetml/2023/showDataTypeIcons" uri="{a3c15fd4-4149-4032-8f15-062bd4999b60}">
          <xlsdti:showDataTypeIconsCustomSheetView visible="0"/>
        </ext>
      </extLst>
    </customSheetView>
    <customSheetView guid="{A8583C01-5E6A-4469-ADCA-440E12AA8084}" scale="115" showPageBreaks="1" showGridLines="0" printArea="1" hiddenRows="1" hiddenColumns="1" view="pageBreakPreview">
      <selection activeCell="D10" sqref="D10:G10"/>
      <pageMargins left="0" right="0" top="0" bottom="0" header="0" footer="0"/>
      <pageSetup scale="96" orientation="portrait" r:id="rId8"/>
      <headerFooter alignWithMargins="0"/>
      <extLst>
        <ext xmlns:xlsdti="http://schemas.microsoft.com/office/spreadsheetml/2023/showDataTypeIcons" uri="{a3c15fd4-4149-4032-8f15-062bd4999b60}">
          <xlsdti:showDataTypeIconsCustomSheetView visible="0"/>
        </ext>
      </extLst>
    </customSheetView>
    <customSheetView guid="{05855B4F-D61E-4C97-B759-B2F96767F6F8}" scale="115" showPageBreaks="1" showGridLines="0" printArea="1" hiddenColumns="1" view="pageBreakPreview">
      <selection activeCell="D6" sqref="D6:G6"/>
      <pageMargins left="0" right="0" top="0" bottom="0" header="0" footer="0"/>
      <pageSetup scale="96" orientation="portrait" r:id="rId9"/>
      <headerFooter alignWithMargins="0"/>
      <extLst>
        <ext xmlns:xlsdti="http://schemas.microsoft.com/office/spreadsheetml/2023/showDataTypeIcons" uri="{a3c15fd4-4149-4032-8f15-062bd4999b60}">
          <xlsdti:showDataTypeIconsCustomSheetView visible="0"/>
        </ext>
      </extLst>
    </customSheetView>
    <customSheetView guid="{2CF6F19D-227C-4840-A9E1-6C944B0145DB}" scale="115" showPageBreaks="1" showGridLines="0" printArea="1" hiddenRows="1" hiddenColumns="1" view="pageBreakPreview">
      <selection activeCell="D11" sqref="D11:G11"/>
      <pageMargins left="0" right="0" top="0" bottom="0" header="0" footer="0"/>
      <pageSetup scale="96" orientation="portrait" r:id="rId10"/>
      <headerFooter alignWithMargins="0"/>
      <extLst>
        <ext xmlns:xlsdti="http://schemas.microsoft.com/office/spreadsheetml/2023/showDataTypeIcons" uri="{a3c15fd4-4149-4032-8f15-062bd4999b60}">
          <xlsdti:showDataTypeIconsCustomSheetView visible="0"/>
        </ext>
      </extLst>
    </customSheetView>
    <customSheetView guid="{CDF7C778-C53B-45C7-952D-968F867FB204}" scale="115" showPageBreaks="1" showGridLines="0" printArea="1" hiddenRows="1" hiddenColumns="1" view="pageBreakPreview" topLeftCell="A10">
      <selection activeCell="D21" sqref="D21:G21"/>
      <pageMargins left="0" right="0" top="0" bottom="0" header="0" footer="0"/>
      <pageSetup scale="96" orientation="portrait" r:id="rId11"/>
      <headerFooter alignWithMargins="0"/>
      <extLst>
        <ext xmlns:xlsdti="http://schemas.microsoft.com/office/spreadsheetml/2023/showDataTypeIcons" uri="{a3c15fd4-4149-4032-8f15-062bd4999b60}">
          <xlsdti:showDataTypeIconsCustomSheetView visible="0"/>
        </ext>
      </extLst>
    </customSheetView>
    <customSheetView guid="{27CB7082-4FAB-46F1-8968-11E3E4A629B2}" scale="115" showPageBreaks="1" showGridLines="0" printArea="1" hiddenRows="1" hiddenColumns="1" view="pageBreakPreview">
      <selection activeCell="D10" sqref="D10:G10"/>
      <pageMargins left="0" right="0" top="0" bottom="0" header="0" footer="0"/>
      <pageSetup scale="96" orientation="portrait" r:id="rId12"/>
      <headerFooter alignWithMargins="0"/>
      <extLst>
        <ext xmlns:xlsdti="http://schemas.microsoft.com/office/spreadsheetml/2023/showDataTypeIcons" uri="{a3c15fd4-4149-4032-8f15-062bd4999b60}">
          <xlsdti:showDataTypeIconsCustomSheetView visible="0"/>
        </ext>
      </extLst>
    </customSheetView>
    <customSheetView guid="{273BBCBD-8F12-4445-A7CA-FDA7C67AE3D5}" scale="115" showPageBreaks="1" showGridLines="0" printArea="1" hiddenRows="1" hiddenColumns="1" view="pageBreakPreview" topLeftCell="A32">
      <selection activeCell="F36" sqref="F36"/>
      <pageMargins left="0" right="0" top="0" bottom="0" header="0" footer="0"/>
      <pageSetup scale="96" orientation="portrait" r:id="rId13"/>
      <headerFooter alignWithMargins="0"/>
      <extLst>
        <ext xmlns:xlsdti="http://schemas.microsoft.com/office/spreadsheetml/2023/showDataTypeIcons" uri="{a3c15fd4-4149-4032-8f15-062bd4999b60}">
          <xlsdti:showDataTypeIconsCustomSheetView visible="0"/>
        </ext>
      </extLst>
    </customSheetView>
    <customSheetView guid="{5476C51C-4037-4B28-A818-10D7CDF0C66A}" scale="115" showPageBreaks="1" showGridLines="0" printArea="1" hiddenRows="1" hiddenColumns="1" view="pageBreakPreview">
      <selection activeCell="D20" sqref="D20:G20"/>
      <pageMargins left="0" right="0" top="0" bottom="0" header="0" footer="0"/>
      <pageSetup scale="96" orientation="portrait" r:id="rId14"/>
      <headerFooter alignWithMargins="0"/>
      <extLst>
        <ext xmlns:xlsdti="http://schemas.microsoft.com/office/spreadsheetml/2023/showDataTypeIcons" uri="{a3c15fd4-4149-4032-8f15-062bd4999b60}">
          <xlsdti:showDataTypeIconsCustomSheetView visible="0"/>
        </ext>
      </extLst>
    </customSheetView>
    <customSheetView guid="{696D4A13-5E44-4B16-B107-EB70ABB06CBE}" scale="115" showPageBreaks="1" showGridLines="0" printArea="1" hiddenRows="1" hiddenColumns="1" view="pageBreakPreview" topLeftCell="A8">
      <selection activeCell="D18" sqref="D18:G18"/>
      <pageMargins left="0" right="0" top="0" bottom="0" header="0" footer="0"/>
      <pageSetup scale="96" orientation="portrait" r:id="rId15"/>
      <headerFooter alignWithMargins="0"/>
      <extLst>
        <ext xmlns:xlsdti="http://schemas.microsoft.com/office/spreadsheetml/2023/showDataTypeIcons" uri="{a3c15fd4-4149-4032-8f15-062bd4999b60}">
          <xlsdti:showDataTypeIconsCustomSheetView visible="0"/>
        </ext>
      </extLst>
    </customSheetView>
    <customSheetView guid="{869B0F9C-77A4-468D-A350-EA35CAE357D9}" scale="115" showPageBreaks="1" showGridLines="0" printArea="1" hiddenRows="1" hiddenColumns="1" view="pageBreakPreview" topLeftCell="A20">
      <selection activeCell="D10" sqref="D10:G13"/>
      <pageMargins left="0" right="0" top="0" bottom="0" header="0" footer="0"/>
      <pageSetup scale="96" orientation="portrait" r:id="rId16"/>
      <headerFooter alignWithMargins="0"/>
      <extLst>
        <ext xmlns:xlsdti="http://schemas.microsoft.com/office/spreadsheetml/2023/showDataTypeIcons" uri="{a3c15fd4-4149-4032-8f15-062bd4999b60}">
          <xlsdti:showDataTypeIconsCustomSheetView visible="0"/>
        </ext>
      </extLst>
    </customSheetView>
  </customSheetViews>
  <mergeCells count="26">
    <mergeCell ref="B15:C15"/>
    <mergeCell ref="D15:G15"/>
    <mergeCell ref="D10:G10"/>
    <mergeCell ref="D11:G11"/>
    <mergeCell ref="D12:G12"/>
    <mergeCell ref="D13:G13"/>
    <mergeCell ref="B1:G1"/>
    <mergeCell ref="B2:G2"/>
    <mergeCell ref="B4:G4"/>
    <mergeCell ref="D6:G6"/>
    <mergeCell ref="D7:G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3:C26">
    <cfRule type="expression" dxfId="78" priority="4">
      <formula>$AA$6&lt;1</formula>
    </cfRule>
  </conditionalFormatting>
  <conditionalFormatting sqref="B28:C31">
    <cfRule type="expression" dxfId="77" priority="3">
      <formula>$AA$6&lt;2</formula>
    </cfRule>
  </conditionalFormatting>
  <conditionalFormatting sqref="B7:G7">
    <cfRule type="expression" dxfId="76" priority="5">
      <formula>$D$6="Sole Bidder"</formula>
    </cfRule>
  </conditionalFormatting>
  <conditionalFormatting sqref="D23:G31">
    <cfRule type="expression" dxfId="75" priority="2" stopIfTrue="1">
      <formula>$D$6="Sole Bidder"</formula>
    </cfRule>
  </conditionalFormatting>
  <conditionalFormatting sqref="D28:G31">
    <cfRule type="expression" dxfId="74" priority="1">
      <formula>$L$15=1</formula>
    </cfRule>
  </conditionalFormatting>
  <dataValidations count="7">
    <dataValidation type="list" allowBlank="1" showInputMessage="1" showErrorMessage="1" sqref="F36" xr:uid="{F0923FB4-12D3-41FD-BCEA-06B211BDE47D}">
      <formula1>"2021,2022,2023,2024,2025"</formula1>
    </dataValidation>
    <dataValidation type="list" allowBlank="1" showInputMessage="1" showErrorMessage="1" sqref="E36" xr:uid="{ED44EA36-65E7-4B4C-93A1-6683799CC676}">
      <formula1>"Jan,Feb,Mar,Apr,May,Jun,Jul,Aug,Sep,Oct,Nov,Dec"</formula1>
    </dataValidation>
    <dataValidation type="list" allowBlank="1" showInputMessage="1" showErrorMessage="1" sqref="D36" xr:uid="{8288400B-07BF-4FD3-AC64-BC48CB394C52}">
      <formula1>"1,2,3,4,5,6,7,8,9,10,11,12,13,14,15,16,17,18,19,20,21,22,23,24,25,26,27,28,29,30,31"</formula1>
    </dataValidation>
    <dataValidation type="list" allowBlank="1" showInputMessage="1" showErrorMessage="1" sqref="D7:G9 D14:G14" xr:uid="{CB9C095E-E033-4D7D-9673-3838B3D68CF5}">
      <formula1>$AB$2:$AB$3</formula1>
    </dataValidation>
    <dataValidation showInputMessage="1" showErrorMessage="1" sqref="D16:G17" xr:uid="{683F0B57-12CF-48EC-8A47-86C5A3FE6E68}"/>
    <dataValidation type="list" allowBlank="1" showInputMessage="1" showErrorMessage="1" sqref="D15:G15" xr:uid="{38A89016-6634-4EBE-ACF7-065CF907D7E9}">
      <formula1>$M$3:$M$4</formula1>
    </dataValidation>
    <dataValidation type="list" allowBlank="1" showInputMessage="1" showErrorMessage="1" sqref="D6:G6" xr:uid="{019923DF-D5E1-4883-8634-228DDB3FA274}">
      <formula1>$AA$2</formula1>
    </dataValidation>
  </dataValidations>
  <pageMargins left="0.75" right="0.75" top="0.69" bottom="0.7" header="0.4" footer="0.37"/>
  <pageSetup scale="96" orientation="portrait" r:id="rId17"/>
  <headerFooter alignWithMargins="0"/>
  <drawing r:id="rId18"/>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AF0A7-4CA8-4E4A-8EED-99BC03A24275}">
  <sheetPr codeName="Sheet26"/>
  <dimension ref="A1"/>
  <sheetViews>
    <sheetView workbookViewId="0"/>
  </sheetViews>
  <sheetFormatPr defaultRowHeight="13.5"/>
  <sheetData/>
  <customSheetViews>
    <customSheetView guid="{45D87BB2-ECBF-4FD9-AB44-4B5F10036733}"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B9DDBA10-9BB0-4D91-9619-C113F75B2489}"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5D67CA2D-8BB3-4F00-894F-4872C1BBE88F}"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F0C5A243-1ADF-42BF-85A0-B6506A13618B}"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067EF7EF-2552-42C0-8B2F-9338A16B73EB}"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F8DC905B-04E9-41D7-B695-0DB8D092215B}"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3836A67F-51F8-4B52-B51D-937DC398CD1F}"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A8583C01-5E6A-4469-ADCA-440E12AA8084}"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05855B4F-D61E-4C97-B759-B2F96767F6F8}"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82E8A0F5-0020-4355-95CF-28601763A783}"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340562B9-6CEE-4962-8D7D-CA1C6778F52C}"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38BECF6E-1A53-4F98-87B9-44F2C5F77E08}"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8E3ED18F-7B8F-4A1C-969D-A70DC3B696C3}"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477F7E43-D393-45BA-B99B-D838E4629B5D}"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C5EDD9E3-0801-4479-8600-A80B0FCFDF0B}"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15A19D23-A9FD-4FC1-B7B0-F2D16BDFC729}"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97C0FC0E-800C-45C9-895E-E91A3F1ADBA4}"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CB7992C9-ABA5-4C7D-8C49-1E1D8E8875C7}"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E51D3662-FFCE-4FD6-A590-7DDC9E38C41F}"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2CF6F19D-227C-4840-A9E1-6C944B0145DB}"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CDF7C778-C53B-45C7-952D-968F867FB204}"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27CB7082-4FAB-46F1-8968-11E3E4A629B2}"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273BBCBD-8F12-4445-A7CA-FDA7C67AE3D5}"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5476C51C-4037-4B28-A818-10D7CDF0C66A}"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696D4A13-5E44-4B16-B107-EB70ABB06CBE}" state="hidden">
      <pageMargins left="0" right="0" top="0" bottom="0" header="0" footer="0"/>
      <extLst>
        <ext xmlns:xlsdti="http://schemas.microsoft.com/office/spreadsheetml/2023/showDataTypeIcons" uri="{a3c15fd4-4149-4032-8f15-062bd4999b60}">
          <xlsdti:showDataTypeIconsCustomSheetView visible="0"/>
        </ext>
      </extLst>
    </customSheetView>
    <customSheetView guid="{869B0F9C-77A4-468D-A350-EA35CAE357D9}" state="hidden">
      <pageMargins left="0" right="0" top="0" bottom="0" header="0" footer="0"/>
      <extLst>
        <ext xmlns:xlsdti="http://schemas.microsoft.com/office/spreadsheetml/2023/showDataTypeIcons" uri="{a3c15fd4-4149-4032-8f15-062bd4999b60}">
          <xlsdti:showDataTypeIconsCustomSheetView visible="0"/>
        </ext>
      </extLst>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86B68-F68D-4EF1-9E85-94328FE6C4B8}">
  <sheetPr codeName="Sheet4">
    <tabColor indexed="34"/>
    <pageSetUpPr fitToPage="1"/>
  </sheetPr>
  <dimension ref="A1:AT40"/>
  <sheetViews>
    <sheetView showGridLines="0" view="pageBreakPreview" zoomScale="110" zoomScaleSheetLayoutView="110" workbookViewId="0">
      <selection activeCell="A3" sqref="A3:E3"/>
    </sheetView>
  </sheetViews>
  <sheetFormatPr defaultRowHeight="16.5"/>
  <cols>
    <col min="1" max="1" width="12.140625" style="29" customWidth="1"/>
    <col min="2" max="2" width="15.7109375" style="29" customWidth="1"/>
    <col min="3" max="3" width="11.42578125" style="29" customWidth="1"/>
    <col min="4" max="4" width="20.42578125" style="29" customWidth="1"/>
    <col min="5" max="5" width="52.85546875" style="29" customWidth="1"/>
    <col min="6" max="6" width="12.85546875" style="29" customWidth="1"/>
    <col min="7" max="7" width="9.7109375" style="29" hidden="1" customWidth="1"/>
    <col min="8" max="8" width="18" style="29" hidden="1" customWidth="1"/>
    <col min="9" max="25" width="9.7109375" style="29" customWidth="1"/>
    <col min="26" max="26" width="18" style="113" customWidth="1"/>
    <col min="27" max="28" width="9.140625" style="24"/>
    <col min="29" max="16384" width="9.140625" style="25"/>
  </cols>
  <sheetData>
    <row r="1" spans="1:46" ht="27" customHeight="1">
      <c r="A1" s="754" t="str">
        <f>Basic!A3&amp;Basic!B3</f>
        <v>Specification No.&amp;  RFX  No  :CC/NT/W-MISC/DOM/A15/25/11820   &amp;  5002004750</v>
      </c>
      <c r="B1" s="754"/>
      <c r="C1" s="754"/>
      <c r="D1" s="754"/>
      <c r="E1" s="268" t="str">
        <f>"Attachment-3(JV) " &amp; AT1</f>
        <v xml:space="preserve">Attachment-3(JV) </v>
      </c>
      <c r="F1" s="63"/>
      <c r="G1" s="63"/>
      <c r="H1" s="63"/>
      <c r="I1" s="63"/>
      <c r="J1" s="63"/>
      <c r="K1" s="63"/>
      <c r="L1" s="63"/>
      <c r="M1" s="63"/>
      <c r="N1" s="63"/>
      <c r="O1" s="63"/>
      <c r="P1" s="63"/>
      <c r="Q1" s="63"/>
      <c r="R1" s="63"/>
      <c r="S1" s="63"/>
      <c r="T1" s="63"/>
      <c r="U1" s="63"/>
      <c r="V1" s="63"/>
      <c r="W1" s="63"/>
      <c r="X1" s="63"/>
      <c r="Y1" s="63"/>
      <c r="Z1" s="116" t="str">
        <f>'Names of Bidder'!D6</f>
        <v>Sole Bidder</v>
      </c>
      <c r="AT1" s="115"/>
    </row>
    <row r="2" spans="1:46" ht="10.5" customHeight="1">
      <c r="Z2" s="116">
        <f>'Names of Bidder'!G6</f>
        <v>0</v>
      </c>
    </row>
    <row r="3" spans="1:46" ht="75" customHeight="1">
      <c r="A3" s="721" t="str">
        <f>Basic!B1</f>
        <v>Supply and installation of 15 passenger Machine Room Less Lift including required civil works at MP Hall of POWERGRID Gurgaon</v>
      </c>
      <c r="B3" s="722"/>
      <c r="C3" s="722"/>
      <c r="D3" s="722"/>
      <c r="E3" s="722"/>
      <c r="F3" s="64"/>
      <c r="G3" s="64"/>
      <c r="H3" s="64"/>
      <c r="I3" s="64"/>
      <c r="J3" s="64"/>
      <c r="K3" s="64"/>
      <c r="L3" s="64"/>
      <c r="M3" s="64"/>
      <c r="N3" s="64"/>
      <c r="O3" s="64"/>
      <c r="P3" s="64"/>
      <c r="Q3" s="64"/>
      <c r="R3" s="64"/>
      <c r="S3" s="64"/>
      <c r="T3" s="64"/>
      <c r="U3" s="64"/>
      <c r="V3" s="64"/>
      <c r="W3" s="64"/>
      <c r="X3" s="64"/>
      <c r="Y3" s="64"/>
      <c r="Z3" s="117"/>
      <c r="AA3" s="27"/>
      <c r="AB3" s="26"/>
    </row>
    <row r="4" spans="1:46" ht="20.100000000000001" customHeight="1">
      <c r="A4" s="28"/>
      <c r="AB4" s="30"/>
      <c r="AC4" s="11"/>
    </row>
    <row r="5" spans="1:46" ht="20.100000000000001" customHeight="1">
      <c r="A5" s="755" t="s">
        <v>49</v>
      </c>
      <c r="B5" s="755"/>
      <c r="C5" s="755"/>
      <c r="D5" s="755"/>
      <c r="E5" s="755"/>
      <c r="F5" s="28"/>
      <c r="G5" s="28"/>
      <c r="H5" s="28"/>
      <c r="I5" s="28"/>
      <c r="J5" s="28"/>
      <c r="K5" s="28"/>
      <c r="L5" s="28"/>
      <c r="M5" s="28"/>
      <c r="N5" s="28"/>
      <c r="O5" s="28"/>
      <c r="P5" s="28"/>
      <c r="Q5" s="28"/>
      <c r="R5" s="28"/>
      <c r="S5" s="28"/>
      <c r="T5" s="28"/>
      <c r="U5" s="28"/>
      <c r="V5" s="28"/>
      <c r="W5" s="28"/>
      <c r="X5" s="28"/>
      <c r="Y5" s="28"/>
      <c r="Z5" s="118"/>
      <c r="AB5" s="30"/>
      <c r="AC5" s="11"/>
    </row>
    <row r="6" spans="1:46" ht="20.100000000000001" customHeight="1">
      <c r="A6" s="32"/>
      <c r="AB6" s="30"/>
      <c r="AC6" s="11"/>
    </row>
    <row r="7" spans="1:46" ht="20.100000000000001" customHeight="1">
      <c r="A7" s="33" t="str">
        <f>"Bidder’s Name and Address  :"</f>
        <v>Bidder’s Name and Address  :</v>
      </c>
      <c r="E7" s="15" t="s">
        <v>50</v>
      </c>
      <c r="F7" s="15"/>
      <c r="G7" s="15"/>
      <c r="H7" s="15"/>
      <c r="I7" s="15"/>
      <c r="J7" s="15"/>
      <c r="K7" s="15"/>
      <c r="L7" s="15"/>
      <c r="M7" s="15"/>
      <c r="N7" s="15"/>
      <c r="O7" s="15"/>
      <c r="P7" s="15"/>
      <c r="Q7" s="15"/>
      <c r="R7" s="15"/>
      <c r="S7" s="15"/>
      <c r="T7" s="15"/>
      <c r="U7" s="15"/>
      <c r="V7" s="15"/>
      <c r="W7" s="15"/>
      <c r="X7" s="15"/>
      <c r="Y7" s="15"/>
      <c r="AB7" s="30"/>
      <c r="AC7" s="11"/>
    </row>
    <row r="8" spans="1:46" ht="36" customHeight="1">
      <c r="A8" s="761" t="str">
        <f>IF('Names of Bidder'!D6= "JV (Joint Venture)", "JV of " &amp; Z8, "")</f>
        <v/>
      </c>
      <c r="B8" s="761"/>
      <c r="C8" s="761"/>
      <c r="D8" s="761"/>
      <c r="E8" s="12" t="s">
        <v>950</v>
      </c>
      <c r="F8" s="15"/>
      <c r="G8" s="15"/>
      <c r="I8" s="15"/>
      <c r="J8" s="15"/>
      <c r="K8" s="15"/>
      <c r="L8" s="15"/>
      <c r="M8" s="15"/>
      <c r="N8" s="15"/>
      <c r="O8" s="15"/>
      <c r="P8" s="15"/>
      <c r="Q8" s="15"/>
      <c r="R8" s="15"/>
      <c r="S8" s="15"/>
      <c r="T8" s="15"/>
      <c r="U8" s="15"/>
      <c r="V8" s="15"/>
      <c r="W8" s="15"/>
      <c r="X8" s="15"/>
      <c r="Y8" s="15"/>
      <c r="Z8" s="119" t="str">
        <f>IF('Names of Bidder'!D7=1,'Names of Bidder'!D18&amp;" &amp; "&amp;'Names of Bidder'!D23,IF('Names of Bidder'!D7="2 or More",'Names of Bidder'!D18&amp;" , "&amp;'Names of Bidder'!D23&amp;" &amp; "&amp;'Names of Bidder'!D28,""))</f>
        <v xml:space="preserve"> &amp; Ram Lal</v>
      </c>
      <c r="AB8" s="30"/>
      <c r="AC8" s="11"/>
    </row>
    <row r="9" spans="1:46" ht="20.100000000000001" customHeight="1">
      <c r="A9" s="13" t="s">
        <v>51</v>
      </c>
      <c r="B9" s="757">
        <f>'Names of Bidder'!D10</f>
        <v>0</v>
      </c>
      <c r="C9" s="757"/>
      <c r="D9" s="757"/>
      <c r="E9" s="12" t="s">
        <v>52</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53</v>
      </c>
      <c r="B10" s="758">
        <f>'Names of Bidder'!D11</f>
        <v>0</v>
      </c>
      <c r="C10" s="758"/>
      <c r="D10" s="758"/>
      <c r="E10" s="12" t="s">
        <v>54</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758">
        <f>'Names of Bidder'!D12</f>
        <v>0</v>
      </c>
      <c r="C11" s="758"/>
      <c r="D11" s="758"/>
      <c r="E11" s="12" t="s">
        <v>55</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758">
        <f>'Names of Bidder'!D13</f>
        <v>0</v>
      </c>
      <c r="C12" s="758"/>
      <c r="D12" s="758"/>
      <c r="E12" s="12"/>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2"/>
      <c r="B13" s="102"/>
      <c r="C13" s="102"/>
      <c r="D13" s="102"/>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759" t="str">
        <f>IF('Names of Bidder'!D6="Sole Bidder", "This Attachment is Not Applicable", "")</f>
        <v>This Attachment is Not Applicable</v>
      </c>
      <c r="B14" s="759"/>
      <c r="C14" s="759"/>
      <c r="D14" s="759"/>
      <c r="E14" s="759"/>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56</v>
      </c>
      <c r="B15" s="102"/>
      <c r="C15" s="102"/>
      <c r="D15" s="102"/>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760" t="str">
        <f>IF(Z2=1,"Other Partner",IF(Z2="2 or More","Other Partner-1",""))</f>
        <v/>
      </c>
      <c r="C16" s="760"/>
      <c r="D16" s="760"/>
      <c r="E16" s="105"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51</v>
      </c>
      <c r="B17" s="758" t="str">
        <f>IF('Names of Bidder'!D23=0, "", 'Names of Bidder'!D23)</f>
        <v>Ram Lal</v>
      </c>
      <c r="C17" s="758"/>
      <c r="D17" s="758"/>
      <c r="E17" s="199"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53</v>
      </c>
      <c r="B18" s="758" t="str">
        <f>IF('Names of Bidder'!D24=0, "", 'Names of Bidder'!D24)</f>
        <v>G5</v>
      </c>
      <c r="C18" s="758"/>
      <c r="D18" s="758"/>
      <c r="E18" s="199"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758" t="str">
        <f>IF('Names of Bidder'!D25=0, "", 'Names of Bidder'!D25)</f>
        <v>Gurgaon</v>
      </c>
      <c r="C19" s="758"/>
      <c r="D19" s="758"/>
      <c r="E19" s="199" t="str">
        <f>IF($Z$2="2 or More", IF(#REF!=0, "",#REF!), "")</f>
        <v/>
      </c>
      <c r="AA19" s="12"/>
    </row>
    <row r="20" spans="1:28" ht="20.100000000000001" customHeight="1">
      <c r="A20" s="32"/>
      <c r="B20" s="758" t="str">
        <f>IF('Names of Bidder'!D26=0, "", 'Names of Bidder'!D26)</f>
        <v/>
      </c>
      <c r="C20" s="758"/>
      <c r="D20" s="758"/>
      <c r="E20" s="199" t="str">
        <f>IF($Z$2="2 or More", IF(#REF!=0, "",#REF!), "")</f>
        <v/>
      </c>
      <c r="AA20" s="12"/>
    </row>
    <row r="21" spans="1:28" ht="20.100000000000001" customHeight="1">
      <c r="A21" s="29" t="s">
        <v>57</v>
      </c>
    </row>
    <row r="22" spans="1:28" ht="84" customHeight="1">
      <c r="A22" s="756" t="s">
        <v>934</v>
      </c>
      <c r="B22" s="756"/>
      <c r="C22" s="756"/>
      <c r="D22" s="756"/>
      <c r="E22" s="756"/>
      <c r="F22" s="32"/>
      <c r="G22" s="32"/>
      <c r="H22" s="32" t="str">
        <f>'Names of Bidder'!D6</f>
        <v>Sole Bidder</v>
      </c>
      <c r="I22" s="32"/>
      <c r="J22" s="32"/>
      <c r="K22" s="32"/>
      <c r="L22" s="32"/>
      <c r="M22" s="32"/>
      <c r="N22" s="32"/>
      <c r="O22" s="32"/>
      <c r="P22" s="32"/>
      <c r="Q22" s="32"/>
      <c r="R22" s="32"/>
      <c r="S22" s="32"/>
      <c r="T22" s="32"/>
      <c r="U22" s="32"/>
      <c r="V22" s="32"/>
      <c r="W22" s="32"/>
      <c r="X22" s="32"/>
      <c r="Y22" s="32"/>
      <c r="Z22" s="120"/>
      <c r="AA22" s="34"/>
      <c r="AB22" s="34"/>
    </row>
    <row r="23" spans="1:28" ht="33" customHeight="1">
      <c r="D23" s="37"/>
    </row>
    <row r="24" spans="1:28" ht="33" customHeight="1">
      <c r="A24" s="36" t="s">
        <v>58</v>
      </c>
      <c r="B24" s="62" t="str">
        <f>'Names of Bidder'!D36&amp;"-"&amp; 'Names of Bidder'!E36&amp;"-" &amp;'Names of Bidder'!F36</f>
        <v>--</v>
      </c>
      <c r="C24" s="33"/>
      <c r="D24" s="37" t="s">
        <v>59</v>
      </c>
      <c r="E24" s="198" t="str">
        <f>IF('Names of Bidder'!D33=0, "", 'Names of Bidder'!D33)</f>
        <v/>
      </c>
      <c r="F24" s="33"/>
      <c r="G24" s="33"/>
      <c r="H24" s="33"/>
      <c r="I24" s="33"/>
      <c r="J24" s="33"/>
      <c r="K24" s="33"/>
      <c r="L24" s="33"/>
      <c r="M24" s="33"/>
      <c r="N24" s="33"/>
      <c r="O24" s="33"/>
      <c r="P24" s="33"/>
      <c r="Q24" s="33"/>
      <c r="R24" s="33"/>
      <c r="S24" s="33"/>
      <c r="T24" s="33"/>
      <c r="U24" s="33"/>
      <c r="V24" s="33"/>
      <c r="W24" s="33"/>
      <c r="X24" s="33"/>
      <c r="Y24" s="33"/>
      <c r="AA24" s="24">
        <f>Basic!B5</f>
        <v>0</v>
      </c>
    </row>
    <row r="25" spans="1:28" ht="33" customHeight="1">
      <c r="A25" s="36" t="s">
        <v>60</v>
      </c>
      <c r="B25" s="198" t="str">
        <f>IF('Names of Bidder'!D37=0, "", 'Names of Bidder'!D37)</f>
        <v/>
      </c>
      <c r="C25" s="33"/>
      <c r="D25" s="37" t="s">
        <v>61</v>
      </c>
      <c r="E25" s="198" t="str">
        <f>IF('Names of Bidder'!D34=0, "", 'Names of Bidder'!D34)</f>
        <v/>
      </c>
      <c r="F25" s="39"/>
      <c r="G25" s="39"/>
      <c r="H25" s="39"/>
      <c r="I25" s="39"/>
      <c r="J25" s="39"/>
      <c r="K25" s="39"/>
      <c r="L25" s="39"/>
      <c r="M25" s="39"/>
      <c r="N25" s="39"/>
      <c r="O25" s="39"/>
      <c r="P25" s="39"/>
      <c r="Q25" s="39"/>
      <c r="R25" s="39"/>
      <c r="S25" s="39"/>
      <c r="T25" s="39"/>
      <c r="U25" s="39"/>
      <c r="V25" s="39"/>
      <c r="W25" s="39"/>
      <c r="X25" s="39"/>
      <c r="Y25" s="39"/>
      <c r="AA25" s="24">
        <f>Basic!B6</f>
        <v>60</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formatColumns="0" formatRows="0" selectLockedCells="1"/>
  <customSheetViews>
    <customSheetView guid="{45D87BB2-ECBF-4FD9-AB44-4B5F10036733}" scale="110" showPageBreaks="1" showGridLines="0" fitToPage="1" printArea="1" hiddenColumns="1" view="pageBreakPreview">
      <selection activeCell="A22" sqref="A22:E22"/>
      <pageMargins left="0" right="0" top="0" bottom="0" header="0" footer="0"/>
      <pageSetup scale="90" orientation="portrait" r:id="rId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B9DDBA10-9BB0-4D91-9619-C113F75B2489}" scale="110" showPageBreaks="1" showGridLines="0" fitToPage="1" printArea="1" hiddenColumns="1" view="pageBreakPreview" topLeftCell="A7">
      <selection activeCell="A22" sqref="A22:E22"/>
      <pageMargins left="0" right="0" top="0" bottom="0" header="0" footer="0"/>
      <pageSetup scale="90" orientation="portrait" r:id="rId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D67CA2D-8BB3-4F00-894F-4872C1BBE88F}" scale="110" showPageBreaks="1" showGridLines="0" fitToPage="1" printArea="1" hiddenColumns="1" view="pageBreakPreview" topLeftCell="A4">
      <selection activeCell="B9" sqref="B9:D9"/>
      <pageMargins left="0" right="0" top="0" bottom="0" header="0" footer="0"/>
      <pageSetup scale="89" orientation="portrait" r:id="rId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0C5A243-1ADF-42BF-85A0-B6506A13618B}" scale="110" showPageBreaks="1" showGridLines="0" fitToPage="1" printArea="1" hiddenColumns="1" view="pageBreakPreview" topLeftCell="A10">
      <selection activeCell="B9" sqref="B9:D9"/>
      <pageMargins left="0" right="0" top="0" bottom="0" header="0" footer="0"/>
      <pageSetup scale="90" orientation="portrait" r:id="rId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67EF7EF-2552-42C0-8B2F-9338A16B73EB}" scale="110" showPageBreaks="1" showGridLines="0" fitToPage="1" printArea="1" hiddenColumns="1" view="pageBreakPreview">
      <selection activeCell="D23" sqref="D23"/>
      <pageMargins left="0" right="0" top="0" bottom="0" header="0" footer="0"/>
      <pageSetup scale="90" orientation="portrait" r:id="rId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8DC905B-04E9-41D7-B695-0DB8D092215B}" scale="110" showPageBreaks="1" showGridLines="0" fitToPage="1" printArea="1" hiddenColumns="1" view="pageBreakPreview">
      <selection activeCell="D23" sqref="D23"/>
      <pageMargins left="0" right="0" top="0" bottom="0" header="0" footer="0"/>
      <pageSetup scale="89" orientation="portrait" r:id="rId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36A67F-51F8-4B52-B51D-937DC398CD1F}" scale="110" showPageBreaks="1" showGridLines="0" fitToPage="1" printArea="1" hiddenColumns="1" view="pageBreakPreview" topLeftCell="A13">
      <selection activeCell="A22" sqref="A22:E22"/>
      <pageMargins left="0" right="0" top="0" bottom="0" header="0" footer="0"/>
      <pageSetup scale="90" orientation="portrait" r:id="rId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A8583C01-5E6A-4469-ADCA-440E12AA8084}" scale="110" showPageBreaks="1" showGridLines="0" fitToPage="1" printArea="1" hiddenColumns="1" view="pageBreakPreview" topLeftCell="A10">
      <selection activeCell="L21" sqref="L21"/>
      <pageMargins left="0" right="0" top="0" bottom="0" header="0" footer="0"/>
      <pageSetup scale="90" orientation="portrait" r:id="rId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5855B4F-D61E-4C97-B759-B2F96767F6F8}" showPageBreaks="1" showGridLines="0" fitToPage="1" printArea="1" hiddenColumns="1" view="pageBreakPreview">
      <selection activeCell="I5" sqref="I5"/>
      <pageMargins left="0" right="0" top="0" bottom="0" header="0" footer="0"/>
      <pageSetup scale="86" orientation="portrait" r:id="rId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2E8A0F5-0020-4355-95CF-28601763A783}" showPageBreaks="1" showGridLines="0" fitToPage="1" printArea="1" view="pageBreakPreview">
      <selection activeCell="G5" sqref="G5"/>
      <pageMargins left="0" right="0" top="0" bottom="0" header="0" footer="0"/>
      <pageSetup scale="95" orientation="portrait" r:id="rId1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40562B9-6CEE-4962-8D7D-CA1C6778F52C}" showPageBreaks="1" showGridLines="0" printArea="1" view="pageBreakPreview">
      <selection activeCell="A3" sqref="A3:E3"/>
      <pageMargins left="0" right="0" top="0" bottom="0" header="0" footer="0"/>
      <pageSetup scale="97" orientation="portrait" r:id="rId1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BECF6E-1A53-4F98-87B9-44F2C5F77E08}" showPageBreaks="1" showGridLines="0" printArea="1" view="pageBreakPreview">
      <selection activeCell="A3" sqref="A3:E3"/>
      <pageMargins left="0" right="0" top="0" bottom="0" header="0" footer="0"/>
      <pageSetup scale="97" orientation="portrait" r:id="rId1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E3ED18F-7B8F-4A1C-969D-A70DC3B696C3}" showPageBreaks="1" showGridLines="0" printArea="1" view="pageBreakPreview">
      <selection activeCell="B17" sqref="B17:D17"/>
      <pageMargins left="0" right="0" top="0" bottom="0" header="0" footer="0"/>
      <pageSetup scale="97" orientation="portrait" r:id="rId1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77F7E43-D393-45BA-B99B-D838E4629B5D}" showPageBreaks="1" showGridLines="0" printArea="1" view="pageBreakPreview">
      <selection activeCell="B17" sqref="B17:D17"/>
      <pageMargins left="0" right="0" top="0" bottom="0" header="0" footer="0"/>
      <pageSetup scale="97" orientation="portrait" r:id="rId1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40327DD-375F-45D4-BA52-89AFD79FE6A1}" scale="60" showPageBreaks="1" showGridLines="0" printArea="1" view="pageBreakPreview">
      <selection activeCell="G9" sqref="G9"/>
      <pageMargins left="0" right="0" top="0" bottom="0" header="0" footer="0"/>
      <pageSetup scale="97" orientation="portrait" r:id="rId1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DC28ED1E-3E35-4094-9C2B-5C0A1C1D459C}" showGridLines="0">
      <selection activeCell="E36" sqref="E36"/>
      <pageMargins left="0" right="0" top="0" bottom="0" header="0" footer="0"/>
      <pageSetup orientation="portrait" r:id="rId1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7A9EA6D6-4DDF-43D9-92E6-C6AFAD14E266}" showGridLines="0">
      <selection activeCell="E27" sqref="E27"/>
      <pageMargins left="0" right="0" top="0" bottom="0" header="0" footer="0"/>
      <pageSetup orientation="portrait" r:id="rId1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3BCBF1E-CDCF-4541-8D79-87EDCECBC1FD}" showGridLines="0">
      <selection activeCell="AT2" sqref="AT2"/>
      <pageMargins left="0" right="0" top="0" bottom="0" header="0" footer="0"/>
      <pageSetup orientation="portrait" r:id="rId1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CEBABD0-566A-41C4-AA9A-38EA30EFEDA8}" showPageBreaks="1" showGridLines="0" zeroValues="0" printArea="1" showRuler="0" topLeftCell="A7">
      <pageMargins left="0" right="0" top="0" bottom="0" header="0" footer="0"/>
      <pageSetup orientation="portrait" r:id="rId19"/>
      <headerFooter alignWithMargins="0">
        <oddFooter>&amp;L&amp;8Tower Package-TW03, TL associated with Phase-I Generation Project in Orissa (Part-C)&amp;R&amp;"Book Antiqua,Bold"&amp;8Attachment-3(JV) TW03  / Page &amp;P of &amp;N</oddFooter>
      </headerFooter>
      <extLst>
        <ext xmlns:xlsdti="http://schemas.microsoft.com/office/spreadsheetml/2023/showDataTypeIcons" uri="{a3c15fd4-4149-4032-8f15-062bd4999b60}">
          <xlsdti:showDataTypeIconsCustomSheetView visible="0"/>
        </ext>
      </extLst>
    </customSheetView>
    <customSheetView guid="{A3F641DF-CF1D-48E3-AFDC-E52726A449CB}" showPageBreaks="1" zeroValues="0" printArea="1" showRuler="0">
      <pageMargins left="0" right="0" top="0" bottom="0" header="0" footer="0"/>
      <pageSetup orientation="portrait" r:id="rId20"/>
      <headerFooter alignWithMargins="0">
        <oddFooter>&amp;L&amp;8Tower Package-P238-TW04, TL associated with Phase-I Generation Project in Orissa (Part-C)&amp;R&amp;"Book Antiqua,Bold"&amp;8Attachment-3(JV) TW04  / Page &amp;P of &amp;N</oddFooter>
      </headerFooter>
      <extLst>
        <ext xmlns:xlsdti="http://schemas.microsoft.com/office/spreadsheetml/2023/showDataTypeIcons" uri="{a3c15fd4-4149-4032-8f15-062bd4999b60}">
          <xlsdti:showDataTypeIconsCustomSheetView visible="0"/>
        </ext>
      </extLst>
    </customSheetView>
    <customSheetView guid="{8E7B022F-1113-4BA2-B2BA-8EDBE02A2557}" showPageBreaks="1" showGridLines="0" printArea="1" showRuler="0">
      <selection activeCell="A5" sqref="A5:F5"/>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4CA1A8-824A-452F-BDBA-32A47C1B3013}" showGridLines="0" topLeftCell="A7">
      <selection activeCell="B16" sqref="B16:D16"/>
      <pageMargins left="0" right="0" top="0" bottom="0" header="0" footer="0"/>
      <pageSetup orientation="portrait" r:id="rId2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94F6778-23FE-4AAC-B37D-6C7543FC13B9}" showGridLines="0">
      <selection activeCell="A3" sqref="A3:E3"/>
      <pageMargins left="0" right="0" top="0" bottom="0" header="0" footer="0"/>
      <pageSetup orientation="portrait" r:id="rId2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9FE2C60-2849-4C32-B532-2B1A89FFA9CD}" showGridLines="0">
      <selection activeCell="G9" sqref="G9"/>
      <pageMargins left="0" right="0" top="0" bottom="0" header="0" footer="0"/>
      <pageSetup orientation="portrait" r:id="rId2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E4EC9C4-31B9-4D40-8323-5B16C3BC840F}" scale="60" showPageBreaks="1" showGridLines="0" printArea="1" view="pageBreakPreview" topLeftCell="A9">
      <selection activeCell="G9" sqref="G9"/>
      <pageMargins left="0" right="0" top="0" bottom="0" header="0" footer="0"/>
      <pageSetup scale="97" orientation="portrait" r:id="rId2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5EDD9E3-0801-4479-8600-A80B0FCFDF0B}" showPageBreaks="1" showGridLines="0" printArea="1" view="pageBreakPreview">
      <selection activeCell="B17" sqref="B17:D17"/>
      <pageMargins left="0" right="0" top="0" bottom="0" header="0" footer="0"/>
      <pageSetup scale="97" orientation="portrait" r:id="rId2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15A19D23-A9FD-4FC1-B7B0-F2D16BDFC729}" showPageBreaks="1" showGridLines="0" printArea="1" view="pageBreakPreview">
      <selection activeCell="B17" sqref="B17:D17"/>
      <pageMargins left="0" right="0" top="0" bottom="0" header="0" footer="0"/>
      <pageSetup scale="97" orientation="portrait" r:id="rId2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97C0FC0E-800C-45C9-895E-E91A3F1ADBA4}" showPageBreaks="1" showGridLines="0" printArea="1" view="pageBreakPreview">
      <selection activeCell="A3" sqref="A3:E3"/>
      <pageMargins left="0" right="0" top="0" bottom="0" header="0" footer="0"/>
      <pageSetup scale="97" orientation="portrait" r:id="rId2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B7992C9-ABA5-4C7D-8C49-1E1D8E8875C7}" showPageBreaks="1" showGridLines="0" printArea="1" view="pageBreakPreview" topLeftCell="A10">
      <selection activeCell="G8" sqref="G8"/>
      <pageMargins left="0" right="0" top="0" bottom="0" header="0" footer="0"/>
      <pageSetup scale="97" orientation="portrait" r:id="rId2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51D3662-FFCE-4FD6-A590-7DDC9E38C41F}" showPageBreaks="1" showGridLines="0" fitToPage="1" printArea="1" view="pageBreakPreview">
      <selection activeCell="I16" sqref="I16"/>
      <pageMargins left="0" right="0" top="0" bottom="0" header="0" footer="0"/>
      <pageSetup scale="95" orientation="portrait" r:id="rId3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CF6F19D-227C-4840-A9E1-6C944B0145DB}" scale="110" showPageBreaks="1" showGridLines="0" fitToPage="1" printArea="1" hiddenColumns="1" view="pageBreakPreview" topLeftCell="A4">
      <selection activeCell="A22" sqref="A22:E22"/>
      <pageMargins left="0" right="0" top="0" bottom="0" header="0" footer="0"/>
      <pageSetup scale="90" orientation="portrait" r:id="rId3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F7C778-C53B-45C7-952D-968F867FB204}" scale="110" showPageBreaks="1" showGridLines="0" fitToPage="1" printArea="1" hiddenColumns="1" view="pageBreakPreview" topLeftCell="A16">
      <selection activeCell="B9" sqref="B9:D9"/>
      <pageMargins left="0" right="0" top="0" bottom="0" header="0" footer="0"/>
      <pageSetup scale="90" orientation="portrait" r:id="rId3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CB7082-4FAB-46F1-8968-11E3E4A629B2}" scale="110" showPageBreaks="1" showGridLines="0" fitToPage="1" printArea="1" hiddenColumns="1" view="pageBreakPreview" topLeftCell="A4">
      <selection activeCell="B9" sqref="B9:D9"/>
      <pageMargins left="0" right="0" top="0" bottom="0" header="0" footer="0"/>
      <pageSetup scale="90" orientation="portrait" r:id="rId3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3BBCBD-8F12-4445-A7CA-FDA7C67AE3D5}" scale="110" showPageBreaks="1" showGridLines="0" fitToPage="1" printArea="1" hiddenColumns="1" view="pageBreakPreview">
      <selection activeCell="B9" sqref="B9:D9"/>
      <pageMargins left="0" right="0" top="0" bottom="0" header="0" footer="0"/>
      <pageSetup scale="90" orientation="portrait" r:id="rId3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476C51C-4037-4B28-A818-10D7CDF0C66A}" scale="110" showPageBreaks="1" showGridLines="0" fitToPage="1" printArea="1" hiddenColumns="1" view="pageBreakPreview">
      <selection activeCell="B9" sqref="B9:D9"/>
      <pageMargins left="0" right="0" top="0" bottom="0" header="0" footer="0"/>
      <pageSetup scale="90" orientation="portrait" r:id="rId3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696D4A13-5E44-4B16-B107-EB70ABB06CBE}" scale="110" showPageBreaks="1" showGridLines="0" fitToPage="1" printArea="1" hiddenColumns="1" view="pageBreakPreview">
      <selection activeCell="A22" sqref="A22:E22"/>
      <pageMargins left="0" right="0" top="0" bottom="0" header="0" footer="0"/>
      <pageSetup scale="90" orientation="portrait" r:id="rId3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69B0F9C-77A4-468D-A350-EA35CAE357D9}" scale="110" showPageBreaks="1" showGridLines="0" fitToPage="1" printArea="1" hiddenColumns="1" view="pageBreakPreview">
      <selection activeCell="A22" sqref="A22:E22"/>
      <pageMargins left="0" right="0" top="0" bottom="0" header="0" footer="0"/>
      <pageSetup scale="90" orientation="portrait" r:id="rId3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73" priority="1" stopIfTrue="1">
      <formula>$Z$2=0</formula>
    </cfRule>
  </conditionalFormatting>
  <conditionalFormatting sqref="A22">
    <cfRule type="expression" dxfId="72" priority="2" stopIfTrue="1">
      <formula>$H$22="Sole Bidder"</formula>
    </cfRule>
  </conditionalFormatting>
  <pageMargins left="0.75" right="0.63" top="0.57999999999999996" bottom="0.6" header="0.34" footer="0.35"/>
  <pageSetup scale="90" orientation="portrait" r:id="rId38"/>
  <headerFooter alignWithMargins="0">
    <oddFooter>&amp;R&amp;"Book Antiqua,Bold"&amp;8 Page &amp;P of &amp;N</oddFooter>
  </headerFooter>
  <drawing r:id="rId3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532D8-8104-40E2-861E-9B6D303E96DB}">
  <sheetPr codeName="Sheet3">
    <pageSetUpPr fitToPage="1"/>
  </sheetPr>
  <dimension ref="A1:GG406"/>
  <sheetViews>
    <sheetView showGridLines="0" showZeros="0" view="pageBreakPreview" topLeftCell="A30" zoomScale="130" zoomScaleNormal="100" zoomScaleSheetLayoutView="130" workbookViewId="0">
      <selection activeCell="D15" sqref="D15"/>
    </sheetView>
  </sheetViews>
  <sheetFormatPr defaultRowHeight="15.75"/>
  <cols>
    <col min="1" max="1" width="14.28515625" style="278" customWidth="1"/>
    <col min="2" max="2" width="13.85546875" style="278" customWidth="1"/>
    <col min="3" max="3" width="11.42578125" style="278" customWidth="1"/>
    <col min="4" max="4" width="27.85546875" style="278" customWidth="1"/>
    <col min="5" max="5" width="14.42578125" style="278" customWidth="1"/>
    <col min="6" max="6" width="29" style="278" customWidth="1"/>
    <col min="7" max="7" width="16.42578125" style="278" customWidth="1"/>
    <col min="8" max="8" width="13.28515625" style="278" customWidth="1"/>
    <col min="9" max="9" width="25.7109375" style="278" customWidth="1"/>
    <col min="10" max="10" width="10.5703125" style="278" hidden="1" customWidth="1"/>
    <col min="11" max="11" width="10.28515625" style="278" hidden="1" customWidth="1"/>
    <col min="12" max="12" width="11.85546875" style="278" hidden="1" customWidth="1"/>
    <col min="13" max="13" width="34.5703125" style="278" hidden="1" customWidth="1"/>
    <col min="14" max="14" width="10.42578125" style="278" hidden="1" customWidth="1"/>
    <col min="15" max="15" width="11.42578125" style="278" hidden="1" customWidth="1"/>
    <col min="16" max="16" width="10.7109375" style="278" hidden="1" customWidth="1"/>
    <col min="17" max="17" width="13.7109375" style="278" hidden="1" customWidth="1"/>
    <col min="18" max="20" width="0" style="278" hidden="1" customWidth="1"/>
    <col min="21" max="21" width="13.5703125" style="278" hidden="1" customWidth="1"/>
    <col min="22" max="28" width="0" style="278" hidden="1" customWidth="1"/>
    <col min="29" max="16384" width="9.140625" style="278"/>
  </cols>
  <sheetData>
    <row r="1" spans="1:9" ht="24" customHeight="1">
      <c r="A1" s="311" t="str">
        <f>Basic!A3&amp;Basic!B3</f>
        <v>Specification No.&amp;  RFX  No  :CC/NT/W-MISC/DOM/A15/25/11820   &amp;  5002004750</v>
      </c>
      <c r="B1" s="327"/>
      <c r="C1" s="327"/>
      <c r="D1" s="327"/>
      <c r="E1" s="327"/>
      <c r="F1" s="327"/>
      <c r="G1" s="327"/>
      <c r="H1" s="276"/>
      <c r="I1" s="276" t="s">
        <v>62</v>
      </c>
    </row>
    <row r="2" spans="1:9" ht="15.75" customHeight="1"/>
    <row r="3" spans="1:9" ht="85.5" customHeight="1">
      <c r="A3" s="968" t="str">
        <f>Basic!B1</f>
        <v>Supply and installation of 15 passenger Machine Room Less Lift including required civil works at MP Hall of POWERGRID Gurgaon</v>
      </c>
      <c r="B3" s="968"/>
      <c r="C3" s="968"/>
      <c r="D3" s="968"/>
      <c r="E3" s="968"/>
      <c r="F3" s="968"/>
      <c r="G3" s="968"/>
      <c r="H3" s="968"/>
      <c r="I3" s="968"/>
    </row>
    <row r="5" spans="1:9" ht="21.75" customHeight="1">
      <c r="A5" s="969" t="s">
        <v>63</v>
      </c>
      <c r="B5" s="969"/>
      <c r="C5" s="969"/>
      <c r="D5" s="969"/>
      <c r="E5" s="969"/>
      <c r="F5" s="969"/>
      <c r="G5" s="969"/>
      <c r="H5" s="969"/>
      <c r="I5" s="969"/>
    </row>
    <row r="7" spans="1:9" ht="16.5">
      <c r="A7" s="283" t="str">
        <f>'[11]Attach 3(JV)'!A7:D7</f>
        <v>Bidder’s Name and Address (Lead Partner of) :</v>
      </c>
      <c r="F7" s="285"/>
      <c r="H7" s="307" t="str">
        <f>'[11]Attach 3(JV)'!E7</f>
        <v>To:</v>
      </c>
    </row>
    <row r="8" spans="1:9" ht="32.25" customHeight="1">
      <c r="A8" s="970" t="str">
        <f>IF('Names of Bidder'!D6= "JV (Joint Venture)", "JV of " &amp; Z8, "")</f>
        <v/>
      </c>
      <c r="B8" s="970"/>
      <c r="C8" s="970"/>
      <c r="D8" s="970"/>
      <c r="F8" s="391"/>
      <c r="H8" s="309" t="str">
        <f>'[11]Attach 3(JV)'!E8</f>
        <v>Contract Services</v>
      </c>
    </row>
    <row r="9" spans="1:9" ht="18" customHeight="1">
      <c r="A9" s="283" t="s">
        <v>64</v>
      </c>
      <c r="B9" s="971">
        <f>'Attach 3(JV)'!B9:D9</f>
        <v>0</v>
      </c>
      <c r="C9" s="971"/>
      <c r="F9" s="391"/>
      <c r="H9" s="309" t="str">
        <f>'[11]Attach 3(JV)'!E9</f>
        <v>Power Grid Corporation of India Ltd.,</v>
      </c>
    </row>
    <row r="10" spans="1:9" ht="18" customHeight="1">
      <c r="A10" s="283" t="s">
        <v>65</v>
      </c>
      <c r="B10" s="967">
        <f>'Attach 3(JV)'!B10:D10</f>
        <v>0</v>
      </c>
      <c r="C10" s="967"/>
      <c r="F10" s="391"/>
      <c r="H10" s="309" t="str">
        <f>'[11]Attach 3(JV)'!E10</f>
        <v>"Saudamini", Plot No. 2, Sector 29</v>
      </c>
    </row>
    <row r="11" spans="1:9" ht="17.25" customHeight="1">
      <c r="B11" s="967">
        <f>'Attach 3(JV)'!B11:D11</f>
        <v>0</v>
      </c>
      <c r="C11" s="967"/>
      <c r="F11" s="391"/>
      <c r="H11" s="309" t="str">
        <f>'[11]Attach 3(JV)'!E11</f>
        <v>Gurgaon (Haryana) - 122001</v>
      </c>
    </row>
    <row r="12" spans="1:9" ht="18" customHeight="1">
      <c r="B12" s="967">
        <f>'Attach 3(JV)'!B12:D12</f>
        <v>0</v>
      </c>
      <c r="C12" s="967"/>
    </row>
    <row r="13" spans="1:9">
      <c r="B13" s="967" t="str">
        <f>IF('Names of Bidder'!D22=0, "", 'Names of Bidder'!D22)</f>
        <v/>
      </c>
      <c r="C13" s="967"/>
    </row>
    <row r="14" spans="1:9">
      <c r="A14" s="278" t="s">
        <v>57</v>
      </c>
    </row>
    <row r="16" spans="1:9" ht="66" customHeight="1">
      <c r="A16" s="895" t="s">
        <v>66</v>
      </c>
      <c r="B16" s="895"/>
      <c r="C16" s="895"/>
      <c r="D16" s="895"/>
      <c r="E16" s="895"/>
      <c r="F16" s="895"/>
      <c r="G16" s="895"/>
      <c r="H16" s="895"/>
      <c r="I16" s="895"/>
    </row>
    <row r="17" spans="1:13" ht="9.75" customHeight="1"/>
    <row r="18" spans="1:13" ht="14.25" customHeight="1">
      <c r="A18" s="392" t="s">
        <v>67</v>
      </c>
      <c r="B18" s="895" t="s">
        <v>68</v>
      </c>
      <c r="C18" s="895"/>
      <c r="D18" s="895"/>
      <c r="E18" s="895"/>
      <c r="F18" s="895"/>
      <c r="M18" s="393"/>
    </row>
    <row r="19" spans="1:13" ht="17.25" hidden="1" customHeight="1">
      <c r="A19" s="392" t="s">
        <v>67</v>
      </c>
      <c r="B19" s="895" t="s">
        <v>69</v>
      </c>
      <c r="C19" s="895"/>
      <c r="D19" s="895"/>
      <c r="E19" s="895"/>
      <c r="F19" s="895"/>
      <c r="G19" s="895"/>
      <c r="H19" s="895"/>
      <c r="M19" s="393"/>
    </row>
    <row r="20" spans="1:13" ht="16.5" hidden="1">
      <c r="A20" s="394" t="s">
        <v>70</v>
      </c>
      <c r="B20" s="952" t="e">
        <f>'[11]Name of Bidder'!C13</f>
        <v>#REF!</v>
      </c>
      <c r="C20" s="952"/>
      <c r="D20" s="952"/>
      <c r="E20" s="952"/>
      <c r="F20" s="952"/>
      <c r="G20" s="952"/>
      <c r="H20" s="952"/>
      <c r="M20" s="323">
        <f>'[11]Name of Bidder'!F6</f>
        <v>2</v>
      </c>
    </row>
    <row r="21" spans="1:13" ht="16.5" hidden="1">
      <c r="A21" s="394" t="s">
        <v>71</v>
      </c>
      <c r="B21" s="952" t="e">
        <f>'[11]Name of Bidder'!C18</f>
        <v>#REF!</v>
      </c>
      <c r="C21" s="952"/>
      <c r="D21" s="952"/>
      <c r="E21" s="952"/>
      <c r="F21" s="952"/>
      <c r="G21" s="952"/>
      <c r="H21" s="952"/>
      <c r="M21" s="323" t="str">
        <f>'[11]Name of Bidder'!F8</f>
        <v>2 or more</v>
      </c>
    </row>
    <row r="22" spans="1:13" ht="17.25" hidden="1" customHeight="1">
      <c r="A22" s="394" t="s">
        <v>72</v>
      </c>
      <c r="B22" s="952" t="e">
        <f>'[11]Name of Bidder'!C23</f>
        <v>#REF!</v>
      </c>
      <c r="C22" s="952"/>
      <c r="D22" s="952"/>
      <c r="E22" s="952"/>
      <c r="F22" s="952"/>
      <c r="G22" s="952"/>
      <c r="H22" s="952"/>
      <c r="I22" s="326"/>
    </row>
    <row r="23" spans="1:13" ht="15.75" hidden="1" customHeight="1">
      <c r="B23" s="395" t="s">
        <v>73</v>
      </c>
    </row>
    <row r="24" spans="1:13" ht="10.5" customHeight="1">
      <c r="A24" s="396"/>
    </row>
    <row r="25" spans="1:13" ht="25.5" hidden="1" customHeight="1">
      <c r="A25" s="895" t="s">
        <v>74</v>
      </c>
      <c r="B25" s="895"/>
      <c r="C25" s="895"/>
      <c r="D25" s="895"/>
      <c r="E25" s="895"/>
      <c r="F25" s="895"/>
      <c r="G25" s="895"/>
      <c r="H25" s="895"/>
    </row>
    <row r="26" spans="1:13" ht="31.5" customHeight="1">
      <c r="A26" s="883" t="s">
        <v>75</v>
      </c>
      <c r="B26" s="883"/>
      <c r="C26" s="883"/>
      <c r="D26" s="883"/>
      <c r="E26" s="883"/>
      <c r="F26" s="883"/>
      <c r="G26" s="883"/>
      <c r="H26" s="883"/>
      <c r="I26" s="326"/>
    </row>
    <row r="27" spans="1:13" ht="26.25" customHeight="1">
      <c r="A27" s="397" t="s">
        <v>76</v>
      </c>
      <c r="B27" s="883" t="s">
        <v>77</v>
      </c>
      <c r="C27" s="883"/>
      <c r="D27" s="883"/>
      <c r="E27" s="883"/>
      <c r="F27" s="883"/>
      <c r="G27" s="883"/>
      <c r="H27" s="883"/>
      <c r="I27" s="326"/>
    </row>
    <row r="28" spans="1:13" ht="26.25" customHeight="1">
      <c r="A28" s="398" t="s">
        <v>78</v>
      </c>
      <c r="B28" s="953" t="s">
        <v>79</v>
      </c>
      <c r="C28" s="953"/>
      <c r="D28" s="953"/>
      <c r="E28" s="953"/>
      <c r="F28" s="953"/>
      <c r="G28" s="953"/>
      <c r="H28" s="953"/>
    </row>
    <row r="29" spans="1:13" ht="26.25" customHeight="1">
      <c r="A29" s="398" t="s">
        <v>80</v>
      </c>
      <c r="B29" s="953" t="s">
        <v>81</v>
      </c>
      <c r="C29" s="953"/>
      <c r="D29" s="953"/>
      <c r="E29" s="953"/>
      <c r="F29" s="953"/>
      <c r="G29" s="953"/>
      <c r="H29" s="953"/>
    </row>
    <row r="30" spans="1:13" ht="41.25" customHeight="1">
      <c r="A30" s="398" t="s">
        <v>82</v>
      </c>
      <c r="B30" s="953" t="s">
        <v>83</v>
      </c>
      <c r="C30" s="953"/>
      <c r="D30" s="953"/>
      <c r="E30" s="953"/>
      <c r="F30" s="953"/>
      <c r="G30" s="953"/>
      <c r="H30" s="953"/>
    </row>
    <row r="31" spans="1:13" ht="9.75" customHeight="1">
      <c r="A31" s="398"/>
      <c r="B31" s="326"/>
      <c r="C31" s="326"/>
      <c r="D31" s="326"/>
      <c r="E31" s="326"/>
      <c r="F31" s="326"/>
      <c r="G31" s="326"/>
      <c r="H31" s="326"/>
      <c r="I31" s="326"/>
    </row>
    <row r="32" spans="1:13" ht="25.5" customHeight="1">
      <c r="A32" s="397" t="s">
        <v>84</v>
      </c>
      <c r="B32" s="954" t="s">
        <v>85</v>
      </c>
      <c r="C32" s="954"/>
      <c r="D32" s="954"/>
      <c r="E32" s="954"/>
      <c r="F32" s="954"/>
      <c r="G32" s="954"/>
      <c r="H32" s="954"/>
      <c r="I32" s="326"/>
    </row>
    <row r="33" spans="1:9" ht="22.5" customHeight="1">
      <c r="A33" s="398" t="s">
        <v>78</v>
      </c>
      <c r="B33" s="883" t="s">
        <v>86</v>
      </c>
      <c r="C33" s="883"/>
      <c r="D33" s="883"/>
      <c r="E33" s="883"/>
      <c r="F33" s="883"/>
      <c r="G33" s="883"/>
      <c r="H33" s="883"/>
      <c r="I33" s="326"/>
    </row>
    <row r="34" spans="1:9" ht="24.75" hidden="1" customHeight="1">
      <c r="A34" s="398" t="s">
        <v>80</v>
      </c>
      <c r="B34" s="883" t="s">
        <v>87</v>
      </c>
      <c r="C34" s="883"/>
      <c r="D34" s="883"/>
      <c r="E34" s="883"/>
      <c r="F34" s="883"/>
      <c r="G34" s="883"/>
      <c r="H34" s="883"/>
      <c r="I34" s="326"/>
    </row>
    <row r="35" spans="1:9" ht="12" customHeight="1">
      <c r="A35" s="326"/>
      <c r="B35" s="326"/>
      <c r="C35" s="326"/>
      <c r="D35" s="326"/>
      <c r="E35" s="326"/>
      <c r="F35" s="326"/>
      <c r="G35" s="326"/>
      <c r="H35" s="326"/>
      <c r="I35" s="326"/>
    </row>
    <row r="36" spans="1:9" s="401" customFormat="1" ht="24.75" customHeight="1">
      <c r="A36" s="399" t="s">
        <v>88</v>
      </c>
      <c r="B36" s="955" t="s">
        <v>89</v>
      </c>
      <c r="C36" s="955"/>
      <c r="D36" s="955"/>
      <c r="E36" s="955"/>
      <c r="F36" s="955"/>
      <c r="G36" s="955"/>
      <c r="H36" s="955"/>
      <c r="I36" s="400"/>
    </row>
    <row r="37" spans="1:9" ht="24" customHeight="1">
      <c r="A37" s="326"/>
      <c r="B37" s="954" t="s">
        <v>90</v>
      </c>
      <c r="C37" s="954"/>
      <c r="D37" s="954"/>
      <c r="E37" s="954"/>
      <c r="F37" s="954"/>
      <c r="G37" s="954"/>
      <c r="H37" s="954"/>
      <c r="I37" s="326"/>
    </row>
    <row r="38" spans="1:9" ht="54" customHeight="1">
      <c r="A38" s="326"/>
      <c r="B38" s="883" t="s">
        <v>91</v>
      </c>
      <c r="C38" s="883"/>
      <c r="D38" s="883"/>
      <c r="E38" s="883"/>
      <c r="F38" s="883"/>
      <c r="G38" s="883"/>
      <c r="H38" s="883"/>
      <c r="I38" s="326"/>
    </row>
    <row r="39" spans="1:9" ht="15.75" customHeight="1">
      <c r="A39" s="933" t="s">
        <v>92</v>
      </c>
      <c r="B39" s="925" t="s">
        <v>93</v>
      </c>
      <c r="C39" s="927"/>
      <c r="D39" s="959" t="s">
        <v>94</v>
      </c>
      <c r="E39" s="959"/>
      <c r="F39" s="959"/>
      <c r="G39" s="326"/>
      <c r="H39" s="326"/>
    </row>
    <row r="40" spans="1:9" ht="19.5" customHeight="1">
      <c r="A40" s="956"/>
      <c r="B40" s="957"/>
      <c r="C40" s="958"/>
      <c r="D40" s="959"/>
      <c r="E40" s="959"/>
      <c r="F40" s="959"/>
      <c r="G40" s="326"/>
      <c r="H40" s="326"/>
      <c r="I40" s="326"/>
    </row>
    <row r="41" spans="1:9" ht="20.25" customHeight="1">
      <c r="A41" s="934"/>
      <c r="B41" s="767"/>
      <c r="C41" s="769"/>
      <c r="D41" s="959"/>
      <c r="E41" s="959"/>
      <c r="F41" s="959"/>
      <c r="G41" s="326"/>
      <c r="H41" s="326"/>
      <c r="I41" s="326"/>
    </row>
    <row r="42" spans="1:9" ht="30.75" customHeight="1">
      <c r="A42" s="404">
        <v>1</v>
      </c>
      <c r="B42" s="799" t="s">
        <v>95</v>
      </c>
      <c r="C42" s="799"/>
      <c r="D42" s="804" t="str">
        <f>IF('Names of Bidder'!D18=0, "", 'Names of Bidder'!D18)</f>
        <v/>
      </c>
      <c r="E42" s="805"/>
      <c r="F42" s="806"/>
      <c r="G42" s="326"/>
      <c r="H42" s="326"/>
      <c r="I42" s="326"/>
    </row>
    <row r="43" spans="1:9" ht="22.5" customHeight="1">
      <c r="A43" s="960">
        <v>2</v>
      </c>
      <c r="B43" s="963" t="s">
        <v>96</v>
      </c>
      <c r="C43" s="801"/>
      <c r="D43" s="764"/>
      <c r="E43" s="765"/>
      <c r="F43" s="766"/>
      <c r="G43" s="326"/>
      <c r="H43" s="326"/>
      <c r="I43" s="326"/>
    </row>
    <row r="44" spans="1:9" ht="22.5" customHeight="1">
      <c r="A44" s="961"/>
      <c r="B44" s="964"/>
      <c r="C44" s="782"/>
      <c r="D44" s="764"/>
      <c r="E44" s="765"/>
      <c r="F44" s="766"/>
      <c r="G44" s="326"/>
      <c r="H44" s="326"/>
      <c r="I44" s="326"/>
    </row>
    <row r="45" spans="1:9" ht="21.75" customHeight="1">
      <c r="A45" s="962"/>
      <c r="B45" s="965"/>
      <c r="C45" s="966"/>
      <c r="D45" s="764"/>
      <c r="E45" s="765"/>
      <c r="F45" s="766"/>
      <c r="G45" s="326"/>
      <c r="H45" s="326"/>
      <c r="I45" s="326"/>
    </row>
    <row r="46" spans="1:9" ht="18.75" customHeight="1">
      <c r="A46" s="404">
        <v>3</v>
      </c>
      <c r="B46" s="799" t="s">
        <v>97</v>
      </c>
      <c r="C46" s="799"/>
      <c r="D46" s="764"/>
      <c r="E46" s="765"/>
      <c r="F46" s="766"/>
      <c r="G46" s="326"/>
      <c r="H46" s="326"/>
      <c r="I46" s="326"/>
    </row>
    <row r="47" spans="1:9" ht="20.25" customHeight="1">
      <c r="A47" s="404">
        <v>4</v>
      </c>
      <c r="B47" s="799" t="s">
        <v>98</v>
      </c>
      <c r="C47" s="799"/>
      <c r="D47" s="764"/>
      <c r="E47" s="765"/>
      <c r="F47" s="766"/>
      <c r="G47" s="326"/>
      <c r="H47" s="326"/>
      <c r="I47" s="326"/>
    </row>
    <row r="48" spans="1:9" ht="19.5" customHeight="1">
      <c r="A48" s="405">
        <v>5</v>
      </c>
      <c r="B48" s="799" t="s">
        <v>99</v>
      </c>
      <c r="C48" s="799"/>
      <c r="D48" s="764"/>
      <c r="E48" s="765"/>
      <c r="F48" s="766"/>
      <c r="G48" s="326"/>
      <c r="H48" s="326"/>
    </row>
    <row r="49" spans="1:10" ht="51.75" customHeight="1">
      <c r="A49" s="404">
        <v>6</v>
      </c>
      <c r="B49" s="799" t="s">
        <v>100</v>
      </c>
      <c r="C49" s="799"/>
      <c r="D49" s="764"/>
      <c r="E49" s="765"/>
      <c r="F49" s="766"/>
      <c r="G49" s="326"/>
      <c r="H49" s="326"/>
      <c r="I49" s="326"/>
    </row>
    <row r="50" spans="1:10" ht="49.5" customHeight="1">
      <c r="A50" s="404">
        <v>7</v>
      </c>
      <c r="B50" s="799" t="s">
        <v>101</v>
      </c>
      <c r="C50" s="799"/>
      <c r="D50" s="764"/>
      <c r="E50" s="765"/>
      <c r="F50" s="766"/>
      <c r="G50" s="326"/>
      <c r="H50" s="326"/>
      <c r="I50" s="326"/>
    </row>
    <row r="51" spans="1:10" ht="24" customHeight="1">
      <c r="A51" s="404">
        <v>8</v>
      </c>
      <c r="B51" s="799" t="s">
        <v>102</v>
      </c>
      <c r="C51" s="799"/>
      <c r="D51" s="764"/>
      <c r="E51" s="765"/>
      <c r="F51" s="766"/>
      <c r="G51" s="326"/>
      <c r="H51" s="326"/>
      <c r="I51" s="326"/>
    </row>
    <row r="52" spans="1:10" ht="22.5" customHeight="1">
      <c r="A52" s="406"/>
      <c r="B52" s="407" t="s">
        <v>103</v>
      </c>
      <c r="C52" s="408"/>
      <c r="D52" s="764"/>
      <c r="E52" s="765"/>
      <c r="F52" s="766"/>
      <c r="G52" s="326"/>
      <c r="H52" s="326"/>
      <c r="I52" s="326"/>
    </row>
    <row r="53" spans="1:10" ht="24.75" customHeight="1">
      <c r="A53" s="406"/>
      <c r="B53" s="407" t="s">
        <v>104</v>
      </c>
      <c r="C53" s="408"/>
      <c r="D53" s="764"/>
      <c r="E53" s="765"/>
      <c r="F53" s="766"/>
      <c r="G53" s="326"/>
      <c r="H53" s="326"/>
      <c r="I53" s="326"/>
    </row>
    <row r="54" spans="1:10" ht="22.5" customHeight="1">
      <c r="A54" s="409"/>
      <c r="B54" s="407" t="s">
        <v>105</v>
      </c>
      <c r="C54" s="410"/>
      <c r="D54" s="764"/>
      <c r="E54" s="765"/>
      <c r="F54" s="766"/>
      <c r="G54" s="326"/>
      <c r="H54" s="326"/>
    </row>
    <row r="55" spans="1:10" ht="13.5" customHeight="1">
      <c r="A55" s="326"/>
      <c r="B55" s="326"/>
      <c r="C55" s="326"/>
      <c r="D55" s="326"/>
      <c r="E55" s="326"/>
      <c r="F55" s="326"/>
      <c r="G55" s="326"/>
      <c r="H55" s="326"/>
      <c r="I55" s="326"/>
    </row>
    <row r="56" spans="1:10" s="372" customFormat="1" ht="47.25" customHeight="1">
      <c r="A56" s="404">
        <v>9</v>
      </c>
      <c r="B56" s="948" t="s">
        <v>106</v>
      </c>
      <c r="C56" s="949"/>
      <c r="D56" s="949"/>
      <c r="E56" s="949"/>
      <c r="F56" s="950"/>
      <c r="G56" s="411" t="s">
        <v>29</v>
      </c>
      <c r="H56" s="412"/>
      <c r="I56" s="59"/>
      <c r="J56" s="59"/>
    </row>
    <row r="57" spans="1:10" s="372" customFormat="1" ht="42" customHeight="1">
      <c r="A57" s="404">
        <v>10</v>
      </c>
      <c r="B57" s="948" t="s">
        <v>107</v>
      </c>
      <c r="C57" s="949"/>
      <c r="D57" s="949"/>
      <c r="E57" s="949"/>
      <c r="F57" s="950"/>
      <c r="G57" s="411"/>
      <c r="H57" s="412"/>
      <c r="I57" s="59"/>
      <c r="J57" s="59"/>
    </row>
    <row r="58" spans="1:10" s="372" customFormat="1" ht="12" customHeight="1">
      <c r="A58" s="59"/>
      <c r="B58" s="59"/>
      <c r="C58" s="59"/>
      <c r="D58" s="59"/>
      <c r="E58" s="59"/>
      <c r="F58" s="59"/>
      <c r="G58" s="59"/>
      <c r="H58" s="59"/>
      <c r="I58" s="59"/>
      <c r="J58" s="59"/>
    </row>
    <row r="59" spans="1:10" s="372" customFormat="1" ht="12" customHeight="1">
      <c r="A59" s="59"/>
      <c r="B59" s="59"/>
      <c r="C59" s="59"/>
      <c r="D59" s="59"/>
      <c r="E59" s="59"/>
      <c r="F59" s="59"/>
      <c r="G59" s="59"/>
      <c r="H59" s="59"/>
      <c r="I59" s="59"/>
      <c r="J59" s="59"/>
    </row>
    <row r="60" spans="1:10" s="372" customFormat="1" ht="24" customHeight="1">
      <c r="A60" s="413">
        <v>2</v>
      </c>
      <c r="B60" s="951" t="s">
        <v>108</v>
      </c>
      <c r="C60" s="951"/>
      <c r="D60" s="951"/>
      <c r="E60" s="951"/>
      <c r="F60" s="951"/>
      <c r="G60" s="951"/>
      <c r="H60" s="951"/>
      <c r="I60" s="951"/>
      <c r="J60" s="59"/>
    </row>
    <row r="61" spans="1:10" s="372" customFormat="1" ht="16.5">
      <c r="A61" s="59"/>
      <c r="B61" s="59"/>
      <c r="C61" s="59"/>
      <c r="D61" s="59"/>
      <c r="E61" s="59"/>
      <c r="F61" s="59"/>
      <c r="G61" s="59"/>
      <c r="H61" s="59"/>
      <c r="I61" s="59"/>
      <c r="J61" s="59"/>
    </row>
    <row r="62" spans="1:10" s="372" customFormat="1" ht="24.75" customHeight="1">
      <c r="A62" s="414" t="s">
        <v>109</v>
      </c>
      <c r="B62" s="945" t="s">
        <v>110</v>
      </c>
      <c r="C62" s="945"/>
      <c r="D62" s="945"/>
      <c r="E62" s="945"/>
      <c r="F62" s="945"/>
      <c r="G62" s="945"/>
      <c r="H62" s="945"/>
      <c r="I62" s="945"/>
      <c r="J62" s="59"/>
    </row>
    <row r="63" spans="1:10" s="372" customFormat="1" ht="10.5" customHeight="1">
      <c r="A63" s="59"/>
      <c r="B63" s="59"/>
      <c r="C63" s="59"/>
      <c r="D63" s="59"/>
      <c r="E63" s="59"/>
      <c r="F63" s="59"/>
      <c r="G63" s="59"/>
      <c r="H63" s="59"/>
      <c r="I63" s="59"/>
      <c r="J63" s="59"/>
    </row>
    <row r="64" spans="1:10" s="372" customFormat="1" ht="75" customHeight="1">
      <c r="A64" s="415" t="s">
        <v>111</v>
      </c>
      <c r="B64" s="947" t="s">
        <v>112</v>
      </c>
      <c r="C64" s="947"/>
      <c r="D64" s="947"/>
      <c r="E64" s="947"/>
      <c r="F64" s="947"/>
      <c r="G64" s="947"/>
      <c r="H64" s="947"/>
      <c r="I64" s="947"/>
    </row>
    <row r="65" spans="1:189" s="372" customFormat="1" ht="192.75" customHeight="1">
      <c r="A65" s="415" t="s">
        <v>113</v>
      </c>
      <c r="B65" s="946" t="s">
        <v>114</v>
      </c>
      <c r="C65" s="946"/>
      <c r="D65" s="946"/>
      <c r="E65" s="946"/>
      <c r="F65" s="946"/>
      <c r="G65" s="946"/>
      <c r="H65" s="946"/>
      <c r="I65" s="946"/>
      <c r="J65" s="59"/>
    </row>
    <row r="66" spans="1:189" s="372" customFormat="1" ht="213" customHeight="1">
      <c r="A66" s="415" t="s">
        <v>115</v>
      </c>
      <c r="B66" s="946" t="s">
        <v>116</v>
      </c>
      <c r="C66" s="946"/>
      <c r="D66" s="946"/>
      <c r="E66" s="946"/>
      <c r="F66" s="946"/>
      <c r="G66" s="946"/>
      <c r="H66" s="946"/>
      <c r="I66" s="946"/>
      <c r="J66" s="59"/>
    </row>
    <row r="67" spans="1:189" s="372" customFormat="1" ht="60" customHeight="1">
      <c r="A67" s="415"/>
      <c r="B67" s="946" t="s">
        <v>117</v>
      </c>
      <c r="C67" s="946"/>
      <c r="D67" s="946"/>
      <c r="E67" s="946"/>
      <c r="F67" s="946"/>
      <c r="G67" s="946"/>
      <c r="H67" s="946"/>
      <c r="I67" s="946"/>
      <c r="J67" s="59"/>
    </row>
    <row r="68" spans="1:189" s="372" customFormat="1" ht="24.75" customHeight="1">
      <c r="A68" s="415"/>
      <c r="B68" s="946" t="s">
        <v>118</v>
      </c>
      <c r="C68" s="946"/>
      <c r="D68" s="946"/>
      <c r="E68" s="946"/>
      <c r="F68" s="946"/>
      <c r="G68" s="946"/>
      <c r="H68" s="946"/>
      <c r="I68" s="946"/>
      <c r="J68" s="59"/>
    </row>
    <row r="69" spans="1:189" s="372" customFormat="1" ht="16.5">
      <c r="A69" s="59"/>
      <c r="B69" s="59"/>
      <c r="C69" s="59"/>
      <c r="D69" s="59"/>
      <c r="E69" s="59"/>
      <c r="F69" s="59"/>
      <c r="G69" s="59"/>
      <c r="H69" s="59"/>
      <c r="I69" s="59"/>
      <c r="J69" s="59"/>
    </row>
    <row r="70" spans="1:189" s="372" customFormat="1" ht="57" customHeight="1">
      <c r="A70" s="415" t="s">
        <v>119</v>
      </c>
      <c r="B70" s="942" t="s">
        <v>120</v>
      </c>
      <c r="C70" s="942"/>
      <c r="D70" s="942"/>
      <c r="E70" s="942"/>
      <c r="F70" s="942"/>
      <c r="G70" s="942"/>
      <c r="H70" s="942"/>
      <c r="I70" s="942"/>
      <c r="J70" s="59"/>
    </row>
    <row r="71" spans="1:189" s="372" customFormat="1" ht="41.25" customHeight="1">
      <c r="B71" s="942" t="s">
        <v>121</v>
      </c>
      <c r="C71" s="942"/>
      <c r="D71" s="942"/>
      <c r="E71" s="942"/>
      <c r="F71" s="942"/>
      <c r="G71" s="942"/>
      <c r="H71" s="942"/>
      <c r="I71" s="942"/>
    </row>
    <row r="72" spans="1:189" s="372" customFormat="1" ht="16.5" customHeight="1">
      <c r="B72" s="543"/>
      <c r="C72" s="543"/>
      <c r="D72" s="543"/>
      <c r="E72" s="543"/>
      <c r="F72" s="543"/>
      <c r="G72" s="543"/>
      <c r="H72" s="543"/>
      <c r="I72" s="543"/>
    </row>
    <row r="73" spans="1:189" s="372" customFormat="1" ht="41.25" customHeight="1">
      <c r="A73" s="546">
        <v>2.2000000000000002</v>
      </c>
      <c r="B73" s="944" t="s">
        <v>122</v>
      </c>
      <c r="C73" s="944"/>
      <c r="D73" s="944"/>
      <c r="E73" s="944"/>
      <c r="F73" s="944"/>
      <c r="G73" s="944"/>
      <c r="H73" s="944"/>
      <c r="I73" s="944"/>
    </row>
    <row r="74" spans="1:189" s="372" customFormat="1" ht="41.25" customHeight="1">
      <c r="A74" s="546" t="s">
        <v>123</v>
      </c>
      <c r="B74" s="940" t="s">
        <v>124</v>
      </c>
      <c r="C74" s="940"/>
      <c r="D74" s="940"/>
      <c r="E74" s="940"/>
      <c r="F74" s="940"/>
      <c r="G74" s="816"/>
      <c r="H74" s="848"/>
      <c r="I74" s="848"/>
    </row>
    <row r="75" spans="1:189" s="372" customFormat="1" ht="16.5" customHeight="1">
      <c r="B75" s="543"/>
      <c r="C75" s="543"/>
      <c r="D75" s="543"/>
      <c r="E75" s="543"/>
      <c r="F75" s="543"/>
      <c r="G75" s="543"/>
      <c r="H75" s="543"/>
      <c r="I75" s="543"/>
    </row>
    <row r="76" spans="1:189" s="550" customFormat="1" ht="24" customHeight="1">
      <c r="A76" s="855">
        <v>2.2999999999999998</v>
      </c>
      <c r="B76" s="845" t="s">
        <v>125</v>
      </c>
      <c r="C76" s="845"/>
      <c r="D76" s="845"/>
      <c r="E76" s="845"/>
      <c r="F76" s="845"/>
      <c r="G76" s="845"/>
      <c r="H76" s="845"/>
      <c r="I76" s="845"/>
      <c r="AB76" s="581"/>
      <c r="AC76" s="372"/>
      <c r="AD76" s="372"/>
      <c r="AE76" s="372"/>
      <c r="AF76" s="372"/>
      <c r="AG76" s="372"/>
      <c r="AH76" s="372"/>
      <c r="AI76" s="372"/>
      <c r="AJ76" s="372"/>
      <c r="AK76" s="372"/>
      <c r="AL76" s="372"/>
      <c r="AM76" s="372"/>
      <c r="AN76" s="372"/>
      <c r="AO76" s="372"/>
      <c r="AP76" s="372"/>
      <c r="AQ76" s="372"/>
      <c r="AR76" s="372"/>
      <c r="AS76" s="372"/>
      <c r="AT76" s="372"/>
      <c r="AU76" s="372"/>
      <c r="AV76" s="372"/>
      <c r="AW76" s="372"/>
      <c r="AX76" s="372"/>
      <c r="AY76" s="372"/>
      <c r="AZ76" s="372"/>
      <c r="BA76" s="372"/>
      <c r="BB76" s="372"/>
      <c r="BC76" s="372"/>
      <c r="BD76" s="372"/>
      <c r="BE76" s="372"/>
      <c r="BF76" s="372"/>
      <c r="BG76" s="372"/>
      <c r="BH76" s="372"/>
      <c r="BI76" s="372"/>
      <c r="BJ76" s="372"/>
      <c r="BK76" s="372"/>
      <c r="BL76" s="372"/>
      <c r="BM76" s="372"/>
      <c r="BN76" s="372"/>
      <c r="BO76" s="372"/>
      <c r="BP76" s="372"/>
      <c r="BQ76" s="372"/>
      <c r="BR76" s="372"/>
      <c r="BS76" s="372"/>
      <c r="BT76" s="372"/>
      <c r="BU76" s="372"/>
      <c r="BV76" s="372"/>
      <c r="BW76" s="372"/>
      <c r="BX76" s="372"/>
      <c r="BY76" s="372"/>
      <c r="BZ76" s="372"/>
      <c r="CA76" s="372"/>
      <c r="CB76" s="372"/>
      <c r="CC76" s="372"/>
      <c r="CD76" s="372"/>
      <c r="CE76" s="372"/>
      <c r="CF76" s="372"/>
      <c r="CG76" s="372"/>
      <c r="CH76" s="372"/>
      <c r="CI76" s="372"/>
      <c r="CJ76" s="372"/>
      <c r="CK76" s="372"/>
      <c r="CL76" s="372"/>
      <c r="CM76" s="372"/>
      <c r="CN76" s="372"/>
      <c r="CO76" s="372"/>
      <c r="CP76" s="372"/>
      <c r="CQ76" s="372"/>
      <c r="CR76" s="372"/>
      <c r="CS76" s="372"/>
      <c r="CT76" s="372"/>
      <c r="CU76" s="372"/>
      <c r="CV76" s="372"/>
      <c r="CW76" s="372"/>
      <c r="CX76" s="372"/>
      <c r="CY76" s="372"/>
      <c r="CZ76" s="372"/>
      <c r="DA76" s="372"/>
      <c r="DB76" s="372"/>
      <c r="DC76" s="372"/>
      <c r="DD76" s="372"/>
      <c r="DE76" s="372"/>
      <c r="DF76" s="372"/>
      <c r="DG76" s="372"/>
      <c r="DH76" s="372"/>
      <c r="DI76" s="372"/>
      <c r="DJ76" s="372"/>
      <c r="DK76" s="372"/>
      <c r="DL76" s="372"/>
      <c r="DM76" s="372"/>
      <c r="DN76" s="372"/>
      <c r="DO76" s="372"/>
      <c r="DP76" s="372"/>
      <c r="DQ76" s="372"/>
      <c r="DR76" s="372"/>
      <c r="DS76" s="372"/>
      <c r="DT76" s="372"/>
      <c r="DU76" s="372"/>
      <c r="DV76" s="372"/>
      <c r="DW76" s="372"/>
      <c r="DX76" s="372"/>
      <c r="DY76" s="372"/>
      <c r="DZ76" s="372"/>
      <c r="EA76" s="372"/>
      <c r="EB76" s="372"/>
      <c r="EC76" s="372"/>
      <c r="ED76" s="372"/>
      <c r="EE76" s="372"/>
      <c r="EF76" s="372"/>
      <c r="EG76" s="372"/>
      <c r="EH76" s="372"/>
      <c r="EI76" s="372"/>
      <c r="EJ76" s="372"/>
      <c r="EK76" s="372"/>
      <c r="EL76" s="372"/>
      <c r="EM76" s="372"/>
      <c r="EN76" s="372"/>
      <c r="EO76" s="372"/>
      <c r="EP76" s="372"/>
      <c r="EQ76" s="372"/>
      <c r="ER76" s="372"/>
      <c r="ES76" s="372"/>
      <c r="ET76" s="372"/>
      <c r="EU76" s="372"/>
      <c r="EV76" s="372"/>
      <c r="EW76" s="372"/>
      <c r="EX76" s="372"/>
      <c r="EY76" s="372"/>
      <c r="EZ76" s="372"/>
      <c r="FA76" s="372"/>
      <c r="FB76" s="372"/>
      <c r="FC76" s="372"/>
      <c r="FD76" s="372"/>
      <c r="FE76" s="372"/>
      <c r="FF76" s="372"/>
      <c r="FG76" s="372"/>
      <c r="FH76" s="372"/>
      <c r="FI76" s="372"/>
      <c r="FJ76" s="372"/>
      <c r="FK76" s="372"/>
      <c r="FL76" s="372"/>
      <c r="FM76" s="372"/>
      <c r="FN76" s="372"/>
      <c r="FO76" s="372"/>
      <c r="FP76" s="372"/>
      <c r="FQ76" s="372"/>
      <c r="FR76" s="372"/>
      <c r="FS76" s="372"/>
      <c r="FT76" s="372"/>
      <c r="FU76" s="372"/>
      <c r="FV76" s="372"/>
      <c r="FW76" s="372"/>
      <c r="FX76" s="372"/>
      <c r="FY76" s="372"/>
      <c r="FZ76" s="372"/>
      <c r="GA76" s="372"/>
      <c r="GB76" s="372"/>
      <c r="GC76" s="372"/>
      <c r="GD76" s="372"/>
      <c r="GE76" s="372"/>
      <c r="GF76" s="372"/>
      <c r="GG76" s="372"/>
    </row>
    <row r="77" spans="1:189" s="372" customFormat="1" ht="48.75" customHeight="1">
      <c r="A77" s="855"/>
      <c r="B77" s="856" t="s">
        <v>126</v>
      </c>
      <c r="C77" s="856"/>
      <c r="D77" s="856"/>
      <c r="E77" s="856"/>
      <c r="F77" s="856"/>
      <c r="G77" s="856"/>
      <c r="H77" s="856"/>
      <c r="I77" s="856"/>
      <c r="J77" s="59"/>
    </row>
    <row r="78" spans="1:189" s="372" customFormat="1" ht="38.25" customHeight="1">
      <c r="A78" s="567">
        <v>1</v>
      </c>
      <c r="B78" s="881" t="s">
        <v>127</v>
      </c>
      <c r="C78" s="882"/>
      <c r="D78" s="882"/>
      <c r="E78" s="882"/>
      <c r="F78" s="941">
        <v>0</v>
      </c>
      <c r="G78" s="941"/>
      <c r="H78" s="941"/>
      <c r="I78" s="941"/>
      <c r="J78" s="416"/>
      <c r="K78" s="416"/>
      <c r="L78" s="416"/>
      <c r="M78" s="416"/>
      <c r="N78" s="417">
        <f>'[12]Name of Bidder'!D12</f>
        <v>0</v>
      </c>
      <c r="O78" s="416"/>
      <c r="P78" s="416"/>
      <c r="Q78" s="416"/>
      <c r="R78" s="416"/>
      <c r="S78" s="416"/>
      <c r="T78" s="416"/>
      <c r="U78" s="416"/>
      <c r="V78" s="416"/>
      <c r="W78" s="416"/>
      <c r="X78" s="416"/>
      <c r="Y78" s="416"/>
    </row>
    <row r="79" spans="1:189" s="372" customFormat="1" ht="44.25" customHeight="1">
      <c r="A79" s="567">
        <v>2</v>
      </c>
      <c r="B79" s="880" t="s">
        <v>128</v>
      </c>
      <c r="C79" s="814"/>
      <c r="D79" s="814"/>
      <c r="E79" s="840"/>
      <c r="F79" s="941"/>
      <c r="G79" s="941"/>
      <c r="H79" s="941"/>
      <c r="I79" s="941"/>
      <c r="J79" s="38"/>
      <c r="K79" s="38"/>
      <c r="L79" s="38"/>
      <c r="M79" s="38"/>
      <c r="N79" s="418">
        <f>'[12]Name of Bidder'!D22</f>
        <v>0</v>
      </c>
      <c r="O79" s="38"/>
      <c r="P79" s="38"/>
      <c r="Q79" s="38"/>
      <c r="R79" s="38"/>
      <c r="S79" s="38"/>
      <c r="T79" s="38"/>
      <c r="U79" s="38"/>
      <c r="V79" s="38"/>
      <c r="W79" s="38"/>
      <c r="X79" s="38"/>
      <c r="Y79" s="38"/>
    </row>
    <row r="80" spans="1:189" s="372" customFormat="1" ht="44.25" customHeight="1">
      <c r="A80" s="567">
        <v>3</v>
      </c>
      <c r="B80" s="880" t="s">
        <v>129</v>
      </c>
      <c r="C80" s="814"/>
      <c r="D80" s="814"/>
      <c r="E80" s="814"/>
      <c r="F80" s="501"/>
      <c r="G80" s="866"/>
      <c r="H80" s="867"/>
      <c r="I80" s="501"/>
      <c r="J80" s="38"/>
      <c r="K80" s="38"/>
      <c r="L80" s="38"/>
      <c r="M80" s="38"/>
      <c r="N80" s="270"/>
      <c r="O80" s="38"/>
      <c r="P80" s="38"/>
      <c r="Q80" s="38"/>
      <c r="R80" s="38"/>
      <c r="S80" s="38"/>
      <c r="T80" s="38"/>
      <c r="U80" s="38"/>
      <c r="V80" s="38"/>
      <c r="W80" s="38"/>
      <c r="X80" s="38"/>
      <c r="Y80" s="38"/>
    </row>
    <row r="81" spans="1:25" s="372" customFormat="1" ht="36.75" customHeight="1">
      <c r="A81" s="567">
        <v>4</v>
      </c>
      <c r="B81" s="880" t="s">
        <v>130</v>
      </c>
      <c r="C81" s="814"/>
      <c r="D81" s="814"/>
      <c r="E81" s="840"/>
      <c r="F81" s="501"/>
      <c r="G81" s="862"/>
      <c r="H81" s="862"/>
      <c r="I81" s="500"/>
      <c r="J81" s="38"/>
      <c r="K81" s="38"/>
      <c r="L81" s="38"/>
      <c r="M81" s="38"/>
      <c r="N81" s="38"/>
      <c r="O81" s="38"/>
      <c r="P81" s="38"/>
      <c r="Q81" s="38"/>
      <c r="R81" s="38"/>
      <c r="S81" s="38"/>
      <c r="T81" s="38"/>
      <c r="U81" s="38"/>
      <c r="V81" s="38"/>
      <c r="W81" s="38"/>
      <c r="X81" s="38"/>
      <c r="Y81" s="38"/>
    </row>
    <row r="82" spans="1:25" s="372" customFormat="1" ht="23.25" customHeight="1">
      <c r="A82" s="812">
        <v>5</v>
      </c>
      <c r="B82" s="872" t="s">
        <v>131</v>
      </c>
      <c r="C82" s="841"/>
      <c r="D82" s="841"/>
      <c r="E82" s="842"/>
      <c r="F82" s="501"/>
      <c r="G82" s="862"/>
      <c r="H82" s="862"/>
      <c r="I82" s="500"/>
      <c r="J82" s="38"/>
      <c r="K82" s="38"/>
      <c r="L82" s="38"/>
      <c r="M82" s="38"/>
      <c r="N82" s="38"/>
      <c r="O82" s="38"/>
      <c r="P82" s="38"/>
      <c r="Q82" s="38"/>
      <c r="R82" s="38"/>
      <c r="S82" s="38"/>
      <c r="T82" s="38"/>
      <c r="U82" s="38"/>
      <c r="V82" s="38"/>
      <c r="W82" s="38"/>
      <c r="X82" s="38"/>
      <c r="Y82" s="38"/>
    </row>
    <row r="83" spans="1:25" s="372" customFormat="1" ht="21" customHeight="1">
      <c r="A83" s="868"/>
      <c r="B83" s="873"/>
      <c r="C83" s="843"/>
      <c r="D83" s="843"/>
      <c r="E83" s="844"/>
      <c r="F83" s="501"/>
      <c r="G83" s="862"/>
      <c r="H83" s="862"/>
      <c r="I83" s="500"/>
      <c r="J83" s="38"/>
      <c r="K83" s="38"/>
      <c r="L83" s="38"/>
      <c r="M83" s="38"/>
      <c r="N83" s="38"/>
      <c r="O83" s="38"/>
      <c r="P83" s="38"/>
      <c r="Q83" s="38"/>
      <c r="R83" s="38"/>
      <c r="S83" s="38"/>
      <c r="T83" s="38"/>
      <c r="U83" s="38"/>
      <c r="V83" s="38"/>
      <c r="W83" s="38"/>
      <c r="X83" s="38"/>
      <c r="Y83" s="38"/>
    </row>
    <row r="84" spans="1:25" s="372" customFormat="1" ht="20.25" customHeight="1">
      <c r="A84" s="868"/>
      <c r="B84" s="873"/>
      <c r="C84" s="843"/>
      <c r="D84" s="843"/>
      <c r="E84" s="844"/>
      <c r="F84" s="501"/>
      <c r="G84" s="862"/>
      <c r="H84" s="862"/>
      <c r="I84" s="500"/>
      <c r="J84" s="38"/>
      <c r="K84" s="38"/>
      <c r="L84" s="38"/>
      <c r="M84" s="38"/>
      <c r="N84" s="38"/>
      <c r="O84" s="38"/>
      <c r="P84" s="38"/>
      <c r="Q84" s="38"/>
      <c r="R84" s="38"/>
      <c r="S84" s="38"/>
      <c r="T84" s="38"/>
      <c r="U84" s="38"/>
      <c r="V84" s="38"/>
      <c r="W84" s="38"/>
      <c r="X84" s="38"/>
      <c r="Y84" s="38"/>
    </row>
    <row r="85" spans="1:25" s="372" customFormat="1" ht="21" customHeight="1">
      <c r="A85" s="868"/>
      <c r="B85" s="873"/>
      <c r="C85" s="843"/>
      <c r="D85" s="843"/>
      <c r="E85" s="844"/>
      <c r="F85" s="501"/>
      <c r="G85" s="862"/>
      <c r="H85" s="862"/>
      <c r="I85" s="500"/>
      <c r="J85" s="38"/>
      <c r="K85" s="38"/>
      <c r="L85" s="38"/>
      <c r="M85" s="38"/>
      <c r="N85" s="38"/>
      <c r="O85" s="38"/>
      <c r="P85" s="38"/>
      <c r="Q85" s="38"/>
      <c r="R85" s="38"/>
      <c r="S85" s="38"/>
      <c r="T85" s="38"/>
      <c r="U85" s="38"/>
      <c r="V85" s="38"/>
      <c r="W85" s="38"/>
      <c r="X85" s="38"/>
      <c r="Y85" s="38"/>
    </row>
    <row r="86" spans="1:25" s="372" customFormat="1" ht="24.95" customHeight="1">
      <c r="A86" s="868"/>
      <c r="B86" s="420"/>
      <c r="E86" s="44" t="s">
        <v>132</v>
      </c>
      <c r="F86" s="501"/>
      <c r="G86" s="862"/>
      <c r="H86" s="862"/>
      <c r="I86" s="500"/>
      <c r="J86" s="38"/>
      <c r="K86" s="38"/>
      <c r="L86" s="38"/>
      <c r="M86" s="38"/>
      <c r="N86" s="38"/>
      <c r="O86" s="38"/>
      <c r="P86" s="38"/>
      <c r="Q86" s="38"/>
      <c r="R86" s="38"/>
      <c r="S86" s="38"/>
      <c r="T86" s="38"/>
      <c r="U86" s="38"/>
      <c r="V86" s="38"/>
      <c r="W86" s="38"/>
      <c r="X86" s="38"/>
      <c r="Y86" s="38"/>
    </row>
    <row r="87" spans="1:25" s="372" customFormat="1" ht="24.95" customHeight="1">
      <c r="A87" s="868"/>
      <c r="B87" s="420"/>
      <c r="E87" s="44" t="s">
        <v>133</v>
      </c>
      <c r="F87" s="501"/>
      <c r="G87" s="862"/>
      <c r="H87" s="862"/>
      <c r="I87" s="500"/>
      <c r="J87" s="38"/>
      <c r="K87" s="38"/>
      <c r="L87" s="38"/>
      <c r="M87" s="38"/>
      <c r="N87" s="38"/>
      <c r="O87" s="38"/>
      <c r="P87" s="38"/>
      <c r="Q87" s="38"/>
      <c r="R87" s="38"/>
      <c r="S87" s="38"/>
      <c r="T87" s="38"/>
      <c r="U87" s="38"/>
      <c r="V87" s="38"/>
      <c r="W87" s="38"/>
      <c r="X87" s="38"/>
      <c r="Y87" s="38"/>
    </row>
    <row r="88" spans="1:25" s="372" customFormat="1" ht="24.95" customHeight="1">
      <c r="A88" s="813"/>
      <c r="B88" s="421"/>
      <c r="C88" s="422"/>
      <c r="D88" s="422"/>
      <c r="E88" s="423" t="s">
        <v>134</v>
      </c>
      <c r="F88" s="501"/>
      <c r="G88" s="862"/>
      <c r="H88" s="862"/>
      <c r="I88" s="500"/>
      <c r="J88" s="38"/>
      <c r="K88" s="38"/>
      <c r="L88" s="38"/>
      <c r="M88" s="38"/>
      <c r="N88" s="38"/>
      <c r="O88" s="38"/>
      <c r="P88" s="38"/>
      <c r="Q88" s="38"/>
      <c r="R88" s="38"/>
      <c r="S88" s="38"/>
      <c r="T88" s="38"/>
      <c r="U88" s="38"/>
      <c r="V88" s="38"/>
      <c r="W88" s="38"/>
      <c r="X88" s="38"/>
      <c r="Y88" s="38"/>
    </row>
    <row r="89" spans="1:25" s="372" customFormat="1" ht="42.75" customHeight="1">
      <c r="A89" s="567">
        <v>6</v>
      </c>
      <c r="B89" s="807" t="s">
        <v>135</v>
      </c>
      <c r="C89" s="807"/>
      <c r="D89" s="807"/>
      <c r="E89" s="807"/>
      <c r="F89" s="547"/>
      <c r="G89" s="425"/>
      <c r="H89" s="426"/>
      <c r="I89" s="426"/>
      <c r="J89" s="38"/>
      <c r="K89" s="38"/>
      <c r="L89" s="38"/>
      <c r="M89" s="38"/>
      <c r="N89" s="38"/>
      <c r="O89" s="38"/>
      <c r="P89" s="38"/>
      <c r="Q89" s="38"/>
      <c r="R89" s="38"/>
      <c r="S89" s="38"/>
      <c r="T89" s="38"/>
      <c r="U89" s="38"/>
      <c r="V89" s="38"/>
      <c r="W89" s="38"/>
      <c r="X89" s="38"/>
      <c r="Y89" s="38"/>
    </row>
    <row r="90" spans="1:25" s="372" customFormat="1" ht="54.75" customHeight="1">
      <c r="A90" s="567">
        <v>7</v>
      </c>
      <c r="B90" s="863" t="s">
        <v>136</v>
      </c>
      <c r="C90" s="807"/>
      <c r="D90" s="807"/>
      <c r="E90" s="807"/>
      <c r="F90" s="548"/>
      <c r="G90" s="816"/>
      <c r="H90" s="817"/>
      <c r="I90" s="548"/>
      <c r="J90" s="38"/>
      <c r="K90" s="38"/>
      <c r="L90" s="38"/>
      <c r="M90" s="38"/>
      <c r="N90" s="38"/>
      <c r="O90" s="38"/>
      <c r="P90" s="38"/>
      <c r="Q90" s="38"/>
      <c r="R90" s="38"/>
      <c r="S90" s="38"/>
      <c r="T90" s="38"/>
      <c r="U90" s="38"/>
      <c r="V90" s="38"/>
      <c r="W90" s="38"/>
      <c r="X90" s="38"/>
      <c r="Y90" s="38"/>
    </row>
    <row r="91" spans="1:25" s="372" customFormat="1" ht="34.5" hidden="1" customHeight="1">
      <c r="A91" s="567"/>
      <c r="B91" s="807"/>
      <c r="C91" s="807"/>
      <c r="D91" s="807"/>
      <c r="E91" s="807"/>
      <c r="F91" s="866"/>
      <c r="G91" s="867"/>
      <c r="H91" s="866"/>
      <c r="I91" s="867"/>
      <c r="J91" s="38"/>
      <c r="K91" s="38"/>
      <c r="L91" s="38"/>
      <c r="M91" s="38"/>
      <c r="N91" s="38"/>
      <c r="O91" s="38"/>
      <c r="P91" s="38"/>
      <c r="Q91" s="38"/>
      <c r="R91" s="38"/>
      <c r="S91" s="38"/>
      <c r="T91" s="38"/>
      <c r="U91" s="38"/>
      <c r="V91" s="38"/>
      <c r="W91" s="38"/>
      <c r="X91" s="38"/>
      <c r="Y91" s="38"/>
    </row>
    <row r="92" spans="1:25" s="372" customFormat="1" ht="37.5" customHeight="1">
      <c r="A92" s="567">
        <v>8</v>
      </c>
      <c r="B92" s="807" t="s">
        <v>137</v>
      </c>
      <c r="C92" s="807"/>
      <c r="D92" s="807"/>
      <c r="E92" s="807"/>
      <c r="F92" s="548"/>
      <c r="G92" s="425"/>
      <c r="H92" s="426"/>
      <c r="I92" s="426"/>
      <c r="J92" s="38"/>
      <c r="K92" s="38"/>
      <c r="L92" s="38"/>
      <c r="M92" s="38"/>
      <c r="N92" s="38"/>
      <c r="O92" s="38"/>
      <c r="P92" s="38"/>
      <c r="Q92" s="38"/>
      <c r="R92" s="38"/>
      <c r="S92" s="38"/>
      <c r="T92" s="38"/>
      <c r="U92" s="38"/>
      <c r="V92" s="38"/>
      <c r="W92" s="38"/>
      <c r="X92" s="38"/>
      <c r="Y92" s="38"/>
    </row>
    <row r="93" spans="1:25" s="372" customFormat="1" ht="40.5" customHeight="1">
      <c r="A93" s="567">
        <v>9</v>
      </c>
      <c r="B93" s="807" t="s">
        <v>138</v>
      </c>
      <c r="C93" s="807"/>
      <c r="D93" s="807"/>
      <c r="E93" s="807"/>
      <c r="F93" s="548"/>
      <c r="G93" s="425"/>
      <c r="H93" s="426"/>
      <c r="I93" s="426"/>
      <c r="J93" s="38"/>
      <c r="K93" s="38"/>
      <c r="L93" s="38"/>
      <c r="M93" s="38"/>
      <c r="N93" s="38"/>
      <c r="O93" s="38"/>
      <c r="P93" s="38"/>
      <c r="Q93" s="38"/>
      <c r="R93" s="38"/>
      <c r="S93" s="38"/>
      <c r="T93" s="38"/>
      <c r="U93" s="38"/>
      <c r="V93" s="38"/>
      <c r="W93" s="38"/>
      <c r="X93" s="38"/>
      <c r="Y93" s="38"/>
    </row>
    <row r="94" spans="1:25" s="372" customFormat="1" ht="40.5" customHeight="1">
      <c r="A94" s="567">
        <v>10</v>
      </c>
      <c r="B94" s="807" t="s">
        <v>139</v>
      </c>
      <c r="C94" s="807"/>
      <c r="D94" s="807"/>
      <c r="E94" s="807"/>
      <c r="F94" s="548"/>
      <c r="G94" s="425"/>
      <c r="H94" s="426"/>
      <c r="I94" s="426"/>
      <c r="J94" s="38"/>
      <c r="K94" s="38"/>
      <c r="L94" s="38"/>
      <c r="M94" s="38"/>
      <c r="N94" s="38"/>
      <c r="O94" s="38"/>
      <c r="P94" s="38"/>
      <c r="Q94" s="38"/>
      <c r="R94" s="38"/>
      <c r="S94" s="38"/>
      <c r="T94" s="38"/>
      <c r="U94" s="38"/>
      <c r="V94" s="38"/>
      <c r="W94" s="38"/>
      <c r="X94" s="38"/>
      <c r="Y94" s="38"/>
    </row>
    <row r="95" spans="1:25" s="372" customFormat="1" ht="25.5" customHeight="1">
      <c r="A95" s="812">
        <v>11</v>
      </c>
      <c r="B95" s="822" t="s">
        <v>140</v>
      </c>
      <c r="C95" s="823"/>
      <c r="D95" s="823"/>
      <c r="E95" s="823"/>
      <c r="F95" s="428"/>
      <c r="G95" s="497"/>
      <c r="H95" s="427"/>
      <c r="I95" s="428"/>
      <c r="J95" s="38"/>
      <c r="K95" s="38"/>
      <c r="L95" s="38"/>
      <c r="M95" s="38"/>
      <c r="N95" s="38"/>
      <c r="O95" s="38"/>
      <c r="P95" s="38"/>
      <c r="Q95" s="38"/>
      <c r="R95" s="38"/>
      <c r="S95" s="38"/>
      <c r="T95" s="38"/>
      <c r="U95" s="38"/>
      <c r="V95" s="38"/>
      <c r="W95" s="38"/>
      <c r="X95" s="38"/>
      <c r="Y95" s="38"/>
    </row>
    <row r="96" spans="1:25" s="372" customFormat="1" ht="35.25" customHeight="1">
      <c r="A96" s="868"/>
      <c r="B96" s="825" t="s">
        <v>141</v>
      </c>
      <c r="C96" s="808"/>
      <c r="D96" s="808"/>
      <c r="E96" s="809"/>
      <c r="F96" s="571" t="s">
        <v>142</v>
      </c>
      <c r="G96" s="571" t="s">
        <v>143</v>
      </c>
      <c r="H96" s="572"/>
      <c r="I96" s="573" t="s">
        <v>142</v>
      </c>
      <c r="J96" s="38"/>
      <c r="K96" s="38"/>
      <c r="L96" s="38"/>
      <c r="M96" s="38"/>
      <c r="N96" s="38"/>
      <c r="O96" s="38"/>
      <c r="P96" s="38"/>
      <c r="Q96" s="38"/>
      <c r="R96" s="38"/>
      <c r="S96" s="38"/>
      <c r="T96" s="38"/>
      <c r="U96" s="38"/>
      <c r="V96" s="38"/>
      <c r="W96" s="38"/>
      <c r="X96" s="38"/>
      <c r="Y96" s="38"/>
    </row>
    <row r="97" spans="1:25" s="372" customFormat="1" ht="36.75" customHeight="1">
      <c r="A97" s="567">
        <v>12</v>
      </c>
      <c r="B97" s="880" t="s">
        <v>144</v>
      </c>
      <c r="C97" s="814"/>
      <c r="D97" s="814"/>
      <c r="E97" s="815"/>
      <c r="F97" s="424"/>
      <c r="G97" s="425"/>
      <c r="H97" s="426"/>
      <c r="I97" s="426"/>
      <c r="J97" s="38"/>
      <c r="K97" s="38"/>
      <c r="L97" s="38"/>
      <c r="M97" s="38"/>
      <c r="N97" s="38"/>
      <c r="O97" s="38"/>
      <c r="P97" s="38"/>
      <c r="Q97" s="38"/>
      <c r="R97" s="38"/>
      <c r="S97" s="38"/>
      <c r="T97" s="38"/>
      <c r="U97" s="38"/>
      <c r="V97" s="38"/>
      <c r="W97" s="38"/>
      <c r="X97" s="38"/>
      <c r="Y97" s="38"/>
    </row>
    <row r="98" spans="1:25" s="372" customFormat="1" ht="18.75" customHeight="1">
      <c r="A98" s="419"/>
      <c r="B98" s="549" t="s">
        <v>145</v>
      </c>
      <c r="C98" s="494"/>
      <c r="D98" s="494"/>
      <c r="E98" s="494"/>
      <c r="F98" s="494"/>
      <c r="G98" s="494"/>
      <c r="H98" s="494"/>
      <c r="I98" s="494"/>
      <c r="J98" s="38"/>
      <c r="K98" s="38"/>
      <c r="L98" s="38"/>
      <c r="M98" s="38"/>
      <c r="N98" s="38"/>
      <c r="O98" s="38"/>
      <c r="P98" s="38"/>
      <c r="Q98" s="38"/>
      <c r="R98" s="38"/>
      <c r="S98" s="38"/>
      <c r="T98" s="38"/>
      <c r="U98" s="38"/>
      <c r="V98" s="38"/>
      <c r="W98" s="38"/>
      <c r="X98" s="38"/>
      <c r="Y98" s="38"/>
    </row>
    <row r="99" spans="1:25" s="372" customFormat="1" ht="24" customHeight="1">
      <c r="A99" s="855">
        <v>2.4</v>
      </c>
      <c r="B99" s="864" t="s">
        <v>146</v>
      </c>
      <c r="C99" s="865"/>
      <c r="D99" s="865"/>
      <c r="E99" s="865"/>
      <c r="F99" s="865"/>
      <c r="G99" s="865"/>
      <c r="H99" s="865"/>
      <c r="I99" s="865"/>
    </row>
    <row r="100" spans="1:25" s="372" customFormat="1" ht="48.75" customHeight="1">
      <c r="A100" s="855"/>
      <c r="B100" s="856" t="s">
        <v>147</v>
      </c>
      <c r="C100" s="856"/>
      <c r="D100" s="856"/>
      <c r="E100" s="856"/>
      <c r="F100" s="856"/>
      <c r="G100" s="856"/>
      <c r="H100" s="856"/>
      <c r="I100" s="856"/>
      <c r="J100" s="59"/>
    </row>
    <row r="101" spans="1:25" s="372" customFormat="1" ht="48.75" customHeight="1">
      <c r="A101" s="570" t="s">
        <v>148</v>
      </c>
      <c r="B101" s="881" t="s">
        <v>149</v>
      </c>
      <c r="C101" s="882"/>
      <c r="D101" s="882"/>
      <c r="E101" s="882"/>
      <c r="F101" s="877"/>
      <c r="G101" s="878"/>
      <c r="H101" s="878"/>
      <c r="I101" s="879"/>
      <c r="J101" s="416"/>
      <c r="K101" s="416"/>
      <c r="L101" s="416"/>
      <c r="M101" s="416"/>
      <c r="N101" s="388"/>
      <c r="O101" s="416"/>
      <c r="P101" s="416"/>
      <c r="Q101" s="416"/>
      <c r="R101" s="416"/>
      <c r="S101" s="416"/>
      <c r="T101" s="416"/>
      <c r="U101" s="416"/>
      <c r="V101" s="416"/>
      <c r="W101" s="416"/>
      <c r="X101" s="416"/>
      <c r="Y101" s="416"/>
    </row>
    <row r="102" spans="1:25" s="372" customFormat="1" ht="56.25" customHeight="1">
      <c r="A102" s="570" t="s">
        <v>150</v>
      </c>
      <c r="B102" s="881" t="s">
        <v>151</v>
      </c>
      <c r="C102" s="882"/>
      <c r="D102" s="882"/>
      <c r="E102" s="882"/>
      <c r="F102" s="870"/>
      <c r="G102" s="869"/>
      <c r="H102" s="869"/>
      <c r="I102" s="867"/>
      <c r="J102" s="416"/>
      <c r="K102" s="416"/>
      <c r="L102" s="416"/>
      <c r="M102" s="416"/>
      <c r="N102" s="388"/>
      <c r="O102" s="416"/>
      <c r="P102" s="416"/>
      <c r="Q102" s="416"/>
      <c r="R102" s="416"/>
      <c r="S102" s="416"/>
      <c r="T102" s="416"/>
      <c r="U102" s="416"/>
      <c r="V102" s="416"/>
      <c r="W102" s="416"/>
      <c r="X102" s="416"/>
      <c r="Y102" s="416"/>
    </row>
    <row r="103" spans="1:25" s="372" customFormat="1" ht="54.75" customHeight="1">
      <c r="A103" s="570" t="s">
        <v>152</v>
      </c>
      <c r="B103" s="874" t="s">
        <v>153</v>
      </c>
      <c r="C103" s="875"/>
      <c r="D103" s="875"/>
      <c r="E103" s="876"/>
      <c r="F103" s="877"/>
      <c r="G103" s="878"/>
      <c r="H103" s="878"/>
      <c r="I103" s="879"/>
      <c r="J103" s="416"/>
      <c r="K103" s="416"/>
      <c r="L103" s="416"/>
      <c r="M103" s="416"/>
      <c r="N103" s="270"/>
      <c r="O103" s="416"/>
      <c r="P103" s="416"/>
      <c r="Q103" s="416"/>
      <c r="R103" s="416"/>
      <c r="S103" s="416"/>
      <c r="T103" s="416"/>
      <c r="U103" s="416"/>
      <c r="V103" s="416"/>
      <c r="W103" s="416"/>
      <c r="X103" s="416"/>
      <c r="Y103" s="416"/>
    </row>
    <row r="104" spans="1:25" s="372" customFormat="1" ht="27" customHeight="1">
      <c r="A104" s="567"/>
      <c r="B104" s="856" t="s">
        <v>154</v>
      </c>
      <c r="C104" s="856"/>
      <c r="D104" s="856"/>
      <c r="E104" s="856"/>
      <c r="F104" s="856"/>
      <c r="G104" s="856"/>
      <c r="H104" s="856"/>
      <c r="I104" s="856"/>
      <c r="J104" s="38"/>
      <c r="K104" s="38"/>
      <c r="L104" s="38"/>
      <c r="M104" s="38"/>
      <c r="N104" s="38"/>
      <c r="O104" s="38"/>
      <c r="P104" s="38"/>
      <c r="Q104" s="38"/>
      <c r="R104" s="38"/>
      <c r="S104" s="38"/>
      <c r="T104" s="38"/>
      <c r="U104" s="38"/>
      <c r="V104" s="38"/>
      <c r="W104" s="38"/>
      <c r="X104" s="38"/>
      <c r="Y104" s="38"/>
    </row>
    <row r="105" spans="1:25" s="372" customFormat="1" ht="38.25" customHeight="1">
      <c r="A105" s="567">
        <v>1</v>
      </c>
      <c r="B105" s="880" t="s">
        <v>155</v>
      </c>
      <c r="C105" s="814"/>
      <c r="D105" s="814"/>
      <c r="E105" s="840"/>
      <c r="F105" s="424"/>
      <c r="G105" s="425"/>
      <c r="H105" s="426"/>
      <c r="I105" s="426"/>
      <c r="J105" s="38"/>
      <c r="K105" s="38"/>
      <c r="L105" s="38"/>
      <c r="M105" s="38"/>
      <c r="N105" s="270"/>
      <c r="O105" s="38"/>
      <c r="P105" s="38"/>
      <c r="Q105" s="38"/>
      <c r="R105" s="38"/>
      <c r="S105" s="38"/>
      <c r="T105" s="38"/>
      <c r="U105" s="38"/>
      <c r="V105" s="38"/>
      <c r="W105" s="38"/>
      <c r="X105" s="38"/>
      <c r="Y105" s="38"/>
    </row>
    <row r="106" spans="1:25" s="372" customFormat="1" ht="35.25" customHeight="1">
      <c r="A106" s="567">
        <v>2</v>
      </c>
      <c r="B106" s="880" t="s">
        <v>130</v>
      </c>
      <c r="C106" s="814"/>
      <c r="D106" s="814"/>
      <c r="E106" s="814"/>
      <c r="F106" s="424"/>
      <c r="G106" s="425"/>
      <c r="H106" s="426"/>
      <c r="I106" s="426"/>
      <c r="J106" s="38"/>
      <c r="K106" s="38"/>
      <c r="L106" s="38"/>
      <c r="M106" s="38"/>
      <c r="N106" s="38"/>
      <c r="O106" s="38"/>
      <c r="P106" s="38"/>
      <c r="Q106" s="38"/>
      <c r="R106" s="38"/>
      <c r="S106" s="38"/>
      <c r="T106" s="38"/>
      <c r="U106" s="38"/>
      <c r="V106" s="38"/>
      <c r="W106" s="38"/>
      <c r="X106" s="38"/>
      <c r="Y106" s="38"/>
    </row>
    <row r="107" spans="1:25" s="372" customFormat="1" ht="34.5" customHeight="1">
      <c r="A107" s="812">
        <v>3</v>
      </c>
      <c r="B107" s="872" t="s">
        <v>156</v>
      </c>
      <c r="C107" s="841"/>
      <c r="D107" s="841"/>
      <c r="E107" s="841"/>
      <c r="F107" s="424"/>
      <c r="G107" s="425"/>
      <c r="H107" s="426"/>
      <c r="I107" s="426"/>
      <c r="J107" s="38"/>
      <c r="K107" s="38"/>
      <c r="L107" s="38"/>
      <c r="M107" s="38"/>
      <c r="N107" s="38"/>
      <c r="O107" s="38"/>
      <c r="P107" s="38"/>
      <c r="Q107" s="38"/>
      <c r="R107" s="38"/>
      <c r="S107" s="38"/>
      <c r="T107" s="38"/>
      <c r="U107" s="38"/>
      <c r="V107" s="38"/>
      <c r="W107" s="38"/>
      <c r="X107" s="38"/>
      <c r="Y107" s="38"/>
    </row>
    <row r="108" spans="1:25" s="372" customFormat="1" ht="27.75" customHeight="1">
      <c r="A108" s="868"/>
      <c r="B108" s="873"/>
      <c r="C108" s="843"/>
      <c r="D108" s="843"/>
      <c r="E108" s="843"/>
      <c r="F108" s="424"/>
      <c r="G108" s="425"/>
      <c r="H108" s="426"/>
      <c r="I108" s="426"/>
      <c r="J108" s="38"/>
      <c r="K108" s="38"/>
      <c r="L108" s="38"/>
      <c r="M108" s="38"/>
      <c r="N108" s="38"/>
      <c r="O108" s="38"/>
      <c r="P108" s="38"/>
      <c r="Q108" s="38"/>
      <c r="R108" s="38"/>
      <c r="S108" s="38"/>
      <c r="T108" s="38"/>
      <c r="U108" s="38"/>
      <c r="V108" s="38"/>
      <c r="W108" s="38"/>
      <c r="X108" s="38"/>
      <c r="Y108" s="38"/>
    </row>
    <row r="109" spans="1:25" s="372" customFormat="1" ht="31.5" customHeight="1">
      <c r="A109" s="868"/>
      <c r="B109" s="420"/>
      <c r="E109" s="44" t="s">
        <v>132</v>
      </c>
      <c r="F109" s="424"/>
      <c r="G109" s="425"/>
      <c r="H109" s="426"/>
      <c r="I109" s="426"/>
      <c r="J109" s="38"/>
      <c r="K109" s="38"/>
      <c r="L109" s="38"/>
      <c r="M109" s="38"/>
      <c r="N109" s="38"/>
      <c r="O109" s="38"/>
      <c r="P109" s="38"/>
      <c r="Q109" s="38"/>
      <c r="R109" s="38"/>
      <c r="S109" s="38"/>
      <c r="T109" s="38"/>
      <c r="U109" s="38"/>
      <c r="V109" s="38"/>
      <c r="W109" s="38"/>
      <c r="X109" s="38"/>
      <c r="Y109" s="38"/>
    </row>
    <row r="110" spans="1:25" s="372" customFormat="1" ht="31.5" customHeight="1">
      <c r="A110" s="868"/>
      <c r="B110" s="420"/>
      <c r="E110" s="44" t="s">
        <v>133</v>
      </c>
      <c r="F110" s="424"/>
      <c r="G110" s="425"/>
      <c r="H110" s="426"/>
      <c r="I110" s="426"/>
      <c r="J110" s="38"/>
      <c r="K110" s="38"/>
      <c r="L110" s="38"/>
      <c r="M110" s="38"/>
      <c r="N110" s="38"/>
      <c r="O110" s="38"/>
      <c r="P110" s="38"/>
      <c r="Q110" s="38"/>
      <c r="R110" s="38"/>
      <c r="S110" s="38"/>
      <c r="T110" s="38"/>
      <c r="U110" s="38"/>
      <c r="V110" s="38"/>
      <c r="W110" s="38"/>
      <c r="X110" s="38"/>
      <c r="Y110" s="38"/>
    </row>
    <row r="111" spans="1:25" s="372" customFormat="1" ht="30" customHeight="1">
      <c r="A111" s="813"/>
      <c r="B111" s="421"/>
      <c r="C111" s="422"/>
      <c r="D111" s="422"/>
      <c r="E111" s="423" t="s">
        <v>134</v>
      </c>
      <c r="F111" s="424"/>
      <c r="G111" s="425"/>
      <c r="H111" s="426"/>
      <c r="I111" s="426"/>
      <c r="J111" s="38"/>
      <c r="K111" s="38"/>
      <c r="L111" s="38"/>
      <c r="M111" s="38"/>
      <c r="N111" s="38"/>
      <c r="O111" s="38"/>
      <c r="P111" s="38"/>
      <c r="Q111" s="38"/>
      <c r="R111" s="38"/>
      <c r="S111" s="38"/>
      <c r="T111" s="38"/>
      <c r="U111" s="38"/>
      <c r="V111" s="38"/>
      <c r="W111" s="38"/>
      <c r="X111" s="38"/>
      <c r="Y111" s="38"/>
    </row>
    <row r="112" spans="1:25" s="372" customFormat="1" ht="15.75" customHeight="1">
      <c r="A112" s="59"/>
      <c r="B112" s="29"/>
      <c r="C112" s="83"/>
      <c r="D112" s="83"/>
      <c r="E112" s="83"/>
      <c r="F112" s="83"/>
      <c r="G112" s="83"/>
      <c r="H112" s="83"/>
      <c r="I112" s="83"/>
      <c r="J112" s="59"/>
    </row>
    <row r="113" spans="1:25" s="372" customFormat="1" ht="22.5" customHeight="1">
      <c r="A113" s="566" t="s">
        <v>157</v>
      </c>
      <c r="B113" s="871" t="s">
        <v>158</v>
      </c>
      <c r="C113" s="871"/>
      <c r="D113" s="871"/>
      <c r="E113" s="871"/>
      <c r="F113" s="565"/>
      <c r="G113" s="565"/>
      <c r="H113" s="565"/>
      <c r="I113" s="565"/>
      <c r="J113" s="59"/>
    </row>
    <row r="114" spans="1:25" s="372" customFormat="1" ht="59.25" customHeight="1">
      <c r="A114" s="551" t="s">
        <v>70</v>
      </c>
      <c r="B114" s="807" t="s">
        <v>159</v>
      </c>
      <c r="C114" s="807"/>
      <c r="D114" s="807"/>
      <c r="E114" s="807"/>
      <c r="F114" s="426"/>
      <c r="G114" s="425"/>
      <c r="H114" s="426"/>
      <c r="I114" s="426"/>
      <c r="J114" s="38"/>
      <c r="K114" s="38"/>
      <c r="L114" s="38"/>
      <c r="M114" s="38"/>
      <c r="N114" s="38"/>
      <c r="O114" s="38"/>
      <c r="P114" s="38"/>
      <c r="Q114" s="38"/>
      <c r="R114" s="38"/>
      <c r="S114" s="38"/>
      <c r="T114" s="38"/>
      <c r="U114" s="38"/>
      <c r="V114" s="38"/>
      <c r="W114" s="38"/>
      <c r="X114" s="38"/>
      <c r="Y114" s="38"/>
    </row>
    <row r="115" spans="1:25" s="372" customFormat="1" ht="33.75" customHeight="1">
      <c r="A115" s="551" t="s">
        <v>71</v>
      </c>
      <c r="B115" s="943" t="s">
        <v>160</v>
      </c>
      <c r="C115" s="943"/>
      <c r="D115" s="943"/>
      <c r="E115" s="943"/>
      <c r="F115" s="426"/>
      <c r="G115" s="425"/>
      <c r="H115" s="426"/>
      <c r="I115" s="426"/>
      <c r="J115" s="38"/>
      <c r="K115" s="38"/>
      <c r="L115" s="38"/>
      <c r="M115" s="38"/>
      <c r="N115" s="38"/>
      <c r="O115" s="38"/>
      <c r="P115" s="38"/>
      <c r="Q115" s="38"/>
      <c r="R115" s="38"/>
      <c r="S115" s="38"/>
      <c r="T115" s="38"/>
      <c r="U115" s="38"/>
      <c r="V115" s="38"/>
      <c r="W115" s="38"/>
      <c r="X115" s="38"/>
      <c r="Y115" s="38"/>
    </row>
    <row r="116" spans="1:25" s="372" customFormat="1" ht="36" customHeight="1">
      <c r="A116" s="551" t="s">
        <v>72</v>
      </c>
      <c r="B116" s="807" t="s">
        <v>161</v>
      </c>
      <c r="C116" s="807"/>
      <c r="D116" s="807"/>
      <c r="E116" s="807"/>
      <c r="F116" s="426"/>
      <c r="G116" s="425"/>
      <c r="H116" s="426"/>
      <c r="I116" s="426"/>
      <c r="J116" s="38"/>
      <c r="K116" s="38"/>
      <c r="L116" s="38"/>
      <c r="M116" s="38"/>
      <c r="N116" s="38"/>
      <c r="O116" s="38"/>
      <c r="P116" s="38"/>
      <c r="Q116" s="38"/>
      <c r="R116" s="38"/>
      <c r="S116" s="38"/>
      <c r="T116" s="38"/>
      <c r="U116" s="38"/>
      <c r="V116" s="38"/>
      <c r="W116" s="38"/>
      <c r="X116" s="38"/>
      <c r="Y116" s="38"/>
    </row>
    <row r="117" spans="1:25" s="372" customFormat="1" ht="34.5" hidden="1" customHeight="1">
      <c r="A117" s="567"/>
      <c r="B117" s="807"/>
      <c r="C117" s="807"/>
      <c r="D117" s="807"/>
      <c r="E117" s="807"/>
      <c r="F117" s="869"/>
      <c r="G117" s="867"/>
      <c r="H117" s="866"/>
      <c r="I117" s="867"/>
      <c r="J117" s="38"/>
      <c r="K117" s="38"/>
      <c r="L117" s="38"/>
      <c r="M117" s="38"/>
      <c r="N117" s="38"/>
      <c r="O117" s="38"/>
      <c r="P117" s="38"/>
      <c r="Q117" s="38"/>
      <c r="R117" s="38"/>
      <c r="S117" s="38"/>
      <c r="T117" s="38"/>
      <c r="U117" s="38"/>
      <c r="V117" s="38"/>
      <c r="W117" s="38"/>
      <c r="X117" s="38"/>
      <c r="Y117" s="38"/>
    </row>
    <row r="118" spans="1:25" s="372" customFormat="1" ht="38.25" customHeight="1">
      <c r="A118" s="551" t="s">
        <v>162</v>
      </c>
      <c r="B118" s="807" t="s">
        <v>138</v>
      </c>
      <c r="C118" s="807"/>
      <c r="D118" s="807"/>
      <c r="E118" s="807"/>
      <c r="F118" s="426"/>
      <c r="G118" s="425"/>
      <c r="H118" s="426"/>
      <c r="I118" s="426"/>
      <c r="J118" s="38"/>
      <c r="K118" s="38"/>
      <c r="L118" s="38"/>
      <c r="M118" s="38"/>
      <c r="N118" s="38"/>
      <c r="O118" s="38"/>
      <c r="P118" s="38"/>
      <c r="Q118" s="38"/>
      <c r="R118" s="38"/>
      <c r="S118" s="38"/>
      <c r="T118" s="38"/>
      <c r="U118" s="38"/>
      <c r="V118" s="38"/>
      <c r="W118" s="38"/>
      <c r="X118" s="38"/>
      <c r="Y118" s="38"/>
    </row>
    <row r="119" spans="1:25" s="372" customFormat="1" ht="32.25" customHeight="1">
      <c r="A119" s="551" t="s">
        <v>163</v>
      </c>
      <c r="B119" s="807" t="s">
        <v>164</v>
      </c>
      <c r="C119" s="807"/>
      <c r="D119" s="807"/>
      <c r="E119" s="807"/>
      <c r="F119" s="426"/>
      <c r="G119" s="425"/>
      <c r="H119" s="426"/>
      <c r="I119" s="426"/>
      <c r="J119" s="38"/>
      <c r="K119" s="38"/>
      <c r="L119" s="38"/>
      <c r="M119" s="38"/>
      <c r="N119" s="38"/>
      <c r="O119" s="38"/>
      <c r="P119" s="38"/>
      <c r="Q119" s="38"/>
      <c r="R119" s="38"/>
      <c r="S119" s="38"/>
      <c r="T119" s="38"/>
      <c r="U119" s="38"/>
      <c r="V119" s="38"/>
      <c r="W119" s="38"/>
      <c r="X119" s="38"/>
      <c r="Y119" s="38"/>
    </row>
    <row r="120" spans="1:25" s="372" customFormat="1" ht="42.75" customHeight="1">
      <c r="A120" s="551" t="s">
        <v>165</v>
      </c>
      <c r="B120" s="857" t="s">
        <v>166</v>
      </c>
      <c r="C120" s="857"/>
      <c r="D120" s="857"/>
      <c r="E120" s="857"/>
      <c r="F120" s="426"/>
      <c r="G120" s="425"/>
      <c r="H120" s="426"/>
      <c r="I120" s="426"/>
      <c r="J120" s="38"/>
      <c r="K120" s="38"/>
      <c r="L120" s="38"/>
      <c r="M120" s="38"/>
      <c r="N120" s="38"/>
      <c r="O120" s="38"/>
      <c r="P120" s="38"/>
      <c r="Q120" s="38"/>
      <c r="R120" s="38"/>
      <c r="S120" s="38"/>
      <c r="T120" s="38"/>
      <c r="U120" s="38"/>
      <c r="V120" s="38"/>
      <c r="W120" s="38"/>
      <c r="X120" s="38"/>
      <c r="Y120" s="38"/>
    </row>
    <row r="121" spans="1:25" s="372" customFormat="1" ht="29.25" customHeight="1">
      <c r="A121" s="859" t="s">
        <v>167</v>
      </c>
      <c r="B121" s="822" t="s">
        <v>140</v>
      </c>
      <c r="C121" s="823"/>
      <c r="D121" s="823"/>
      <c r="E121" s="823"/>
      <c r="F121" s="427"/>
      <c r="G121" s="497"/>
      <c r="H121" s="427"/>
      <c r="I121" s="428"/>
      <c r="J121" s="38"/>
      <c r="K121" s="38"/>
      <c r="L121" s="38"/>
      <c r="M121" s="38"/>
      <c r="N121" s="38"/>
      <c r="O121" s="38"/>
      <c r="P121" s="38"/>
      <c r="Q121" s="38"/>
      <c r="R121" s="38"/>
      <c r="S121" s="38"/>
      <c r="T121" s="38"/>
      <c r="U121" s="38"/>
      <c r="V121" s="38"/>
      <c r="W121" s="38"/>
      <c r="X121" s="38"/>
      <c r="Y121" s="38"/>
    </row>
    <row r="122" spans="1:25" s="372" customFormat="1" ht="24" customHeight="1">
      <c r="A122" s="860"/>
      <c r="B122" s="858" t="s">
        <v>141</v>
      </c>
      <c r="C122" s="858"/>
      <c r="D122" s="858"/>
      <c r="E122" s="858"/>
      <c r="F122" s="429"/>
      <c r="G122" s="498"/>
      <c r="H122" s="429"/>
      <c r="I122" s="430"/>
      <c r="J122" s="38"/>
      <c r="K122" s="38"/>
      <c r="L122" s="38"/>
      <c r="M122" s="38"/>
      <c r="N122" s="38"/>
      <c r="O122" s="38"/>
      <c r="P122" s="38"/>
      <c r="Q122" s="38"/>
      <c r="R122" s="38"/>
      <c r="S122" s="38"/>
      <c r="T122" s="38"/>
      <c r="U122" s="38"/>
      <c r="V122" s="38"/>
      <c r="W122" s="38"/>
      <c r="X122" s="38"/>
      <c r="Y122" s="38"/>
    </row>
    <row r="123" spans="1:25" s="372" customFormat="1" ht="18.75" customHeight="1">
      <c r="A123" s="861"/>
      <c r="B123" s="807"/>
      <c r="C123" s="807"/>
      <c r="D123" s="807"/>
      <c r="E123" s="807"/>
      <c r="F123" s="556" t="s">
        <v>168</v>
      </c>
      <c r="G123" s="525" t="s">
        <v>168</v>
      </c>
      <c r="H123" s="502"/>
      <c r="I123" s="526" t="s">
        <v>168</v>
      </c>
      <c r="J123" s="38"/>
      <c r="K123" s="38"/>
      <c r="L123" s="38"/>
      <c r="M123" s="38"/>
      <c r="N123" s="38"/>
      <c r="O123" s="38"/>
      <c r="P123" s="38"/>
      <c r="Q123" s="38"/>
      <c r="R123" s="38"/>
      <c r="S123" s="38"/>
      <c r="T123" s="38"/>
      <c r="U123" s="38"/>
      <c r="V123" s="38"/>
      <c r="W123" s="38"/>
      <c r="X123" s="38"/>
      <c r="Y123" s="38"/>
    </row>
    <row r="124" spans="1:25" s="560" customFormat="1" ht="21.75" customHeight="1">
      <c r="A124" s="422"/>
      <c r="B124" s="21" t="s">
        <v>145</v>
      </c>
      <c r="C124" s="559"/>
      <c r="D124" s="559"/>
      <c r="E124" s="559"/>
      <c r="F124" s="559"/>
      <c r="G124" s="559"/>
      <c r="H124" s="559"/>
      <c r="I124" s="559"/>
      <c r="J124" s="422"/>
    </row>
    <row r="125" spans="1:25" s="372" customFormat="1" ht="18.75" customHeight="1">
      <c r="A125" s="562" t="s">
        <v>169</v>
      </c>
      <c r="B125" s="810" t="s">
        <v>170</v>
      </c>
      <c r="C125" s="811"/>
      <c r="D125" s="811"/>
      <c r="E125" s="811"/>
      <c r="F125" s="552"/>
      <c r="G125" s="558"/>
      <c r="H125" s="558"/>
      <c r="I125" s="561"/>
      <c r="J125" s="38"/>
      <c r="K125" s="38"/>
      <c r="L125" s="38"/>
      <c r="M125" s="38"/>
      <c r="N125" s="38"/>
      <c r="O125" s="38"/>
      <c r="P125" s="38"/>
      <c r="Q125" s="38"/>
      <c r="R125" s="38"/>
      <c r="S125" s="38"/>
      <c r="T125" s="38"/>
      <c r="U125" s="38"/>
      <c r="V125" s="38"/>
      <c r="W125" s="38"/>
      <c r="X125" s="38"/>
      <c r="Y125" s="38"/>
    </row>
    <row r="126" spans="1:25" s="372" customFormat="1" ht="57.75" customHeight="1">
      <c r="A126" s="551" t="s">
        <v>171</v>
      </c>
      <c r="B126" s="814" t="s">
        <v>172</v>
      </c>
      <c r="C126" s="814"/>
      <c r="D126" s="814"/>
      <c r="E126" s="815"/>
      <c r="F126" s="548"/>
      <c r="G126" s="816"/>
      <c r="H126" s="817"/>
      <c r="I126" s="555"/>
      <c r="J126" s="38"/>
      <c r="K126" s="38"/>
      <c r="L126" s="38"/>
      <c r="M126" s="38"/>
      <c r="N126" s="38"/>
      <c r="O126" s="38"/>
      <c r="P126" s="38"/>
      <c r="Q126" s="38"/>
      <c r="R126" s="38"/>
      <c r="S126" s="38"/>
      <c r="T126" s="38"/>
      <c r="U126" s="38"/>
      <c r="V126" s="38"/>
      <c r="W126" s="38"/>
      <c r="X126" s="38"/>
      <c r="Y126" s="38"/>
    </row>
    <row r="127" spans="1:25" s="372" customFormat="1" ht="28.5" customHeight="1">
      <c r="A127" s="551" t="s">
        <v>173</v>
      </c>
      <c r="B127" s="814" t="s">
        <v>174</v>
      </c>
      <c r="C127" s="814"/>
      <c r="D127" s="814"/>
      <c r="E127" s="815"/>
      <c r="F127" s="427"/>
      <c r="G127" s="411"/>
      <c r="H127" s="540"/>
      <c r="I127" s="555"/>
      <c r="J127" s="38"/>
      <c r="K127" s="38"/>
      <c r="L127" s="38"/>
      <c r="M127" s="38"/>
      <c r="N127" s="38"/>
      <c r="O127" s="38"/>
      <c r="P127" s="38"/>
      <c r="Q127" s="38"/>
      <c r="R127" s="38"/>
      <c r="S127" s="38"/>
      <c r="T127" s="38"/>
      <c r="U127" s="38"/>
      <c r="V127" s="38"/>
      <c r="W127" s="38"/>
      <c r="X127" s="38"/>
      <c r="Y127" s="38"/>
    </row>
    <row r="128" spans="1:25" s="372" customFormat="1" ht="40.5" customHeight="1">
      <c r="A128" s="551" t="s">
        <v>175</v>
      </c>
      <c r="B128" s="834" t="s">
        <v>176</v>
      </c>
      <c r="C128" s="834"/>
      <c r="D128" s="834"/>
      <c r="E128" s="835"/>
      <c r="F128" s="426"/>
      <c r="G128" s="816"/>
      <c r="H128" s="817"/>
      <c r="I128" s="426"/>
      <c r="J128" s="38"/>
      <c r="K128" s="38"/>
      <c r="L128" s="38"/>
      <c r="M128" s="38"/>
      <c r="N128" s="38"/>
      <c r="O128" s="38"/>
      <c r="P128" s="38"/>
      <c r="Q128" s="38"/>
      <c r="R128" s="38"/>
      <c r="S128" s="38"/>
      <c r="T128" s="38"/>
      <c r="U128" s="38"/>
      <c r="V128" s="38"/>
      <c r="W128" s="38"/>
      <c r="X128" s="38"/>
      <c r="Y128" s="38"/>
    </row>
    <row r="129" spans="1:25" s="372" customFormat="1" ht="24" customHeight="1">
      <c r="A129" s="551" t="s">
        <v>177</v>
      </c>
      <c r="B129" s="814" t="s">
        <v>138</v>
      </c>
      <c r="C129" s="814"/>
      <c r="D129" s="814"/>
      <c r="E129" s="815"/>
      <c r="F129" s="426"/>
      <c r="G129" s="816"/>
      <c r="H129" s="817"/>
      <c r="I129" s="426"/>
      <c r="J129" s="38"/>
      <c r="K129" s="38"/>
      <c r="L129" s="38"/>
      <c r="M129" s="38"/>
      <c r="N129" s="38"/>
      <c r="O129" s="38"/>
      <c r="P129" s="38"/>
      <c r="Q129" s="38"/>
      <c r="R129" s="38"/>
      <c r="S129" s="38"/>
      <c r="T129" s="38"/>
      <c r="U129" s="38"/>
      <c r="V129" s="38"/>
      <c r="W129" s="38"/>
      <c r="X129" s="38"/>
      <c r="Y129" s="38"/>
    </row>
    <row r="130" spans="1:25" s="372" customFormat="1" ht="27" customHeight="1">
      <c r="A130" s="551" t="s">
        <v>178</v>
      </c>
      <c r="B130" s="814" t="s">
        <v>179</v>
      </c>
      <c r="C130" s="814"/>
      <c r="D130" s="814"/>
      <c r="E130" s="815"/>
      <c r="F130" s="426"/>
      <c r="G130" s="816"/>
      <c r="H130" s="817"/>
      <c r="I130" s="426"/>
      <c r="J130" s="38"/>
      <c r="K130" s="38"/>
      <c r="L130" s="38"/>
      <c r="M130" s="38"/>
      <c r="N130" s="38"/>
      <c r="O130" s="38"/>
      <c r="P130" s="38"/>
      <c r="Q130" s="38"/>
      <c r="R130" s="38"/>
      <c r="S130" s="38"/>
      <c r="T130" s="38"/>
      <c r="U130" s="38"/>
      <c r="V130" s="38"/>
      <c r="W130" s="38"/>
      <c r="X130" s="38"/>
      <c r="Y130" s="38"/>
    </row>
    <row r="131" spans="1:25" s="372" customFormat="1" ht="40.5" customHeight="1">
      <c r="A131" s="551" t="s">
        <v>180</v>
      </c>
      <c r="B131" s="814" t="s">
        <v>181</v>
      </c>
      <c r="C131" s="814"/>
      <c r="D131" s="814"/>
      <c r="E131" s="815"/>
      <c r="F131" s="426"/>
      <c r="G131" s="816"/>
      <c r="H131" s="817"/>
      <c r="I131" s="426"/>
      <c r="J131" s="38"/>
      <c r="K131" s="38"/>
      <c r="L131" s="38"/>
      <c r="M131" s="38"/>
      <c r="N131" s="38"/>
      <c r="O131" s="38"/>
      <c r="P131" s="38"/>
      <c r="Q131" s="38"/>
      <c r="R131" s="38"/>
      <c r="S131" s="38"/>
      <c r="T131" s="38"/>
      <c r="U131" s="38"/>
      <c r="V131" s="38"/>
      <c r="W131" s="38"/>
      <c r="X131" s="38"/>
      <c r="Y131" s="38"/>
    </row>
    <row r="132" spans="1:25" s="372" customFormat="1" ht="39" customHeight="1">
      <c r="A132" s="551" t="s">
        <v>182</v>
      </c>
      <c r="B132" s="814" t="s">
        <v>183</v>
      </c>
      <c r="C132" s="814"/>
      <c r="D132" s="814"/>
      <c r="E132" s="815"/>
      <c r="F132" s="426"/>
      <c r="G132" s="816"/>
      <c r="H132" s="817"/>
      <c r="I132" s="426"/>
      <c r="J132" s="38"/>
      <c r="K132" s="38"/>
      <c r="L132" s="38"/>
      <c r="M132" s="38"/>
      <c r="N132" s="38"/>
      <c r="O132" s="38"/>
      <c r="P132" s="38"/>
      <c r="Q132" s="38"/>
      <c r="R132" s="38"/>
      <c r="S132" s="38"/>
      <c r="T132" s="38"/>
      <c r="U132" s="38"/>
      <c r="V132" s="38"/>
      <c r="W132" s="38"/>
      <c r="X132" s="38"/>
      <c r="Y132" s="38"/>
    </row>
    <row r="133" spans="1:25" s="372" customFormat="1" ht="30" customHeight="1">
      <c r="A133" s="812" t="s">
        <v>182</v>
      </c>
      <c r="B133" s="822" t="s">
        <v>140</v>
      </c>
      <c r="C133" s="823"/>
      <c r="D133" s="823"/>
      <c r="E133" s="823"/>
      <c r="F133" s="428"/>
      <c r="G133" s="497"/>
      <c r="H133" s="427"/>
      <c r="I133" s="428"/>
      <c r="J133" s="38"/>
      <c r="K133" s="38"/>
      <c r="L133" s="38"/>
      <c r="M133" s="38"/>
      <c r="N133" s="38"/>
      <c r="O133" s="38"/>
      <c r="P133" s="38"/>
      <c r="Q133" s="38"/>
      <c r="R133" s="38"/>
      <c r="S133" s="38"/>
      <c r="T133" s="38"/>
      <c r="U133" s="38"/>
      <c r="V133" s="38"/>
      <c r="W133" s="38"/>
      <c r="X133" s="38"/>
      <c r="Y133" s="38"/>
    </row>
    <row r="134" spans="1:25" s="372" customFormat="1" ht="34.5" customHeight="1">
      <c r="A134" s="813"/>
      <c r="B134" s="825" t="s">
        <v>141</v>
      </c>
      <c r="C134" s="808"/>
      <c r="D134" s="808"/>
      <c r="E134" s="809"/>
      <c r="F134" s="564" t="s">
        <v>184</v>
      </c>
      <c r="G134" s="564" t="s">
        <v>184</v>
      </c>
      <c r="H134" s="499"/>
      <c r="I134" s="563" t="s">
        <v>184</v>
      </c>
      <c r="J134" s="38"/>
      <c r="K134" s="38"/>
      <c r="L134" s="38"/>
      <c r="M134" s="38"/>
      <c r="N134" s="38"/>
      <c r="O134" s="38"/>
      <c r="P134" s="38"/>
      <c r="Q134" s="38"/>
      <c r="R134" s="38"/>
      <c r="S134" s="38"/>
      <c r="T134" s="38"/>
      <c r="U134" s="38"/>
      <c r="V134" s="38"/>
      <c r="W134" s="38"/>
      <c r="X134" s="38"/>
      <c r="Y134" s="38"/>
    </row>
    <row r="135" spans="1:25" s="372" customFormat="1" ht="14.25" customHeight="1">
      <c r="A135" s="419"/>
      <c r="B135" s="503"/>
      <c r="C135" s="504"/>
      <c r="D135" s="504"/>
      <c r="E135" s="569"/>
      <c r="F135" s="83"/>
      <c r="G135" s="83"/>
      <c r="H135" s="83"/>
      <c r="I135" s="83"/>
      <c r="J135" s="38"/>
      <c r="K135" s="38"/>
      <c r="L135" s="38"/>
      <c r="M135" s="38"/>
      <c r="N135" s="38"/>
      <c r="O135" s="38"/>
      <c r="P135" s="38"/>
      <c r="Q135" s="38"/>
      <c r="R135" s="38"/>
      <c r="S135" s="38"/>
      <c r="T135" s="38"/>
      <c r="U135" s="38"/>
      <c r="V135" s="38"/>
      <c r="W135" s="38"/>
      <c r="X135" s="38"/>
      <c r="Y135" s="38"/>
    </row>
    <row r="136" spans="1:25" s="372" customFormat="1" ht="45" customHeight="1">
      <c r="A136" s="567">
        <v>5</v>
      </c>
      <c r="B136" s="807" t="s">
        <v>185</v>
      </c>
      <c r="C136" s="807"/>
      <c r="D136" s="807"/>
      <c r="E136" s="807"/>
      <c r="F136" s="807"/>
      <c r="G136" s="807"/>
      <c r="H136" s="807"/>
      <c r="I136" s="541"/>
      <c r="J136" s="38"/>
      <c r="K136" s="38"/>
      <c r="L136" s="38"/>
      <c r="M136" s="38"/>
      <c r="N136" s="38"/>
      <c r="O136" s="38"/>
      <c r="P136" s="38"/>
      <c r="Q136" s="38"/>
      <c r="R136" s="38"/>
      <c r="S136" s="38" t="s">
        <v>25</v>
      </c>
      <c r="T136" s="38"/>
      <c r="U136" s="38"/>
      <c r="V136" s="38"/>
      <c r="W136" s="38"/>
      <c r="X136" s="38"/>
      <c r="Y136" s="38"/>
    </row>
    <row r="137" spans="1:25" s="372" customFormat="1" ht="12.75" customHeight="1">
      <c r="A137" s="562"/>
      <c r="B137" s="810"/>
      <c r="C137" s="811"/>
      <c r="D137" s="811"/>
      <c r="E137" s="811"/>
      <c r="F137" s="552"/>
      <c r="G137" s="558"/>
      <c r="H137" s="558"/>
      <c r="I137" s="561"/>
      <c r="J137" s="38"/>
      <c r="K137" s="38"/>
      <c r="L137" s="38"/>
      <c r="M137" s="38"/>
      <c r="N137" s="38"/>
      <c r="O137" s="38"/>
      <c r="P137" s="38"/>
      <c r="Q137" s="38"/>
      <c r="R137" s="38"/>
      <c r="S137" s="38" t="s">
        <v>29</v>
      </c>
      <c r="T137" s="38"/>
      <c r="U137" s="38"/>
      <c r="V137" s="38"/>
      <c r="W137" s="38"/>
      <c r="X137" s="38"/>
      <c r="Y137" s="38"/>
    </row>
    <row r="138" spans="1:25" s="372" customFormat="1" ht="52.5" customHeight="1">
      <c r="A138" s="567">
        <v>6</v>
      </c>
      <c r="B138" s="807" t="s">
        <v>186</v>
      </c>
      <c r="C138" s="807"/>
      <c r="D138" s="807"/>
      <c r="E138" s="807"/>
      <c r="F138" s="807"/>
      <c r="G138" s="807"/>
      <c r="H138" s="807"/>
      <c r="I138" s="541"/>
      <c r="J138" s="38"/>
      <c r="K138" s="38"/>
      <c r="L138" s="38"/>
      <c r="M138" s="38"/>
      <c r="N138" s="38"/>
      <c r="O138" s="38"/>
      <c r="P138" s="38"/>
      <c r="Q138" s="38"/>
      <c r="R138" s="38"/>
      <c r="S138" s="38"/>
      <c r="T138" s="38"/>
      <c r="U138" s="38"/>
      <c r="V138" s="38"/>
      <c r="W138" s="38"/>
      <c r="X138" s="38"/>
      <c r="Y138" s="38"/>
    </row>
    <row r="139" spans="1:25" s="372" customFormat="1" ht="12" customHeight="1">
      <c r="A139" s="562"/>
      <c r="B139" s="810"/>
      <c r="C139" s="811"/>
      <c r="D139" s="811"/>
      <c r="E139" s="811"/>
      <c r="F139" s="552"/>
      <c r="G139" s="558"/>
      <c r="H139" s="558"/>
      <c r="I139" s="561"/>
      <c r="J139" s="38"/>
      <c r="K139" s="38"/>
      <c r="L139" s="38"/>
      <c r="M139" s="38"/>
      <c r="N139" s="38"/>
      <c r="O139" s="38"/>
      <c r="P139" s="38"/>
      <c r="Q139" s="38"/>
      <c r="R139" s="38"/>
      <c r="S139" s="38"/>
      <c r="T139" s="38"/>
      <c r="U139" s="38"/>
      <c r="V139" s="38"/>
      <c r="W139" s="38"/>
      <c r="X139" s="38"/>
      <c r="Y139" s="38"/>
    </row>
    <row r="140" spans="1:25" s="372" customFormat="1" ht="72" customHeight="1">
      <c r="A140" s="567">
        <v>7</v>
      </c>
      <c r="B140" s="807" t="s">
        <v>187</v>
      </c>
      <c r="C140" s="807"/>
      <c r="D140" s="807"/>
      <c r="E140" s="807"/>
      <c r="F140" s="807"/>
      <c r="G140" s="807"/>
      <c r="H140" s="807"/>
      <c r="I140" s="541"/>
      <c r="J140" s="38"/>
      <c r="K140" s="38"/>
      <c r="L140" s="38"/>
      <c r="M140" s="38"/>
      <c r="N140" s="38"/>
      <c r="O140" s="38"/>
      <c r="P140" s="38"/>
      <c r="Q140" s="38"/>
      <c r="R140" s="38"/>
      <c r="S140" s="38"/>
      <c r="T140" s="38"/>
      <c r="U140" s="38"/>
      <c r="V140" s="38"/>
      <c r="W140" s="38"/>
      <c r="X140" s="38"/>
      <c r="Y140" s="38"/>
    </row>
    <row r="141" spans="1:25" s="372" customFormat="1" ht="10.5" customHeight="1">
      <c r="A141" s="562"/>
      <c r="B141" s="810"/>
      <c r="C141" s="811"/>
      <c r="D141" s="811"/>
      <c r="E141" s="811"/>
      <c r="F141" s="552"/>
      <c r="G141" s="558"/>
      <c r="H141" s="558"/>
      <c r="I141" s="561"/>
      <c r="J141" s="38"/>
      <c r="K141" s="38"/>
      <c r="L141" s="38"/>
      <c r="M141" s="38"/>
      <c r="N141" s="38"/>
      <c r="O141" s="38"/>
      <c r="P141" s="38"/>
      <c r="Q141" s="38"/>
      <c r="R141" s="38"/>
      <c r="S141" s="38"/>
      <c r="T141" s="38"/>
      <c r="U141" s="38"/>
      <c r="V141" s="38"/>
      <c r="W141" s="38"/>
      <c r="X141" s="38"/>
      <c r="Y141" s="38"/>
    </row>
    <row r="142" spans="1:25" s="372" customFormat="1" ht="42" customHeight="1">
      <c r="A142" s="567">
        <v>8</v>
      </c>
      <c r="B142" s="808" t="s">
        <v>144</v>
      </c>
      <c r="C142" s="808"/>
      <c r="D142" s="808"/>
      <c r="E142" s="808"/>
      <c r="F142" s="424"/>
      <c r="G142" s="425"/>
      <c r="H142" s="426"/>
      <c r="I142" s="426"/>
      <c r="J142" s="38"/>
      <c r="K142" s="38"/>
      <c r="L142" s="38"/>
      <c r="M142" s="38"/>
      <c r="N142" s="38"/>
      <c r="O142" s="38"/>
      <c r="P142" s="38"/>
      <c r="Q142" s="38"/>
      <c r="R142" s="38"/>
      <c r="S142" s="38"/>
      <c r="T142" s="38"/>
      <c r="U142" s="38"/>
      <c r="V142" s="38"/>
      <c r="W142" s="38"/>
      <c r="X142" s="38"/>
      <c r="Y142" s="38"/>
    </row>
    <row r="143" spans="1:25" s="372" customFormat="1" ht="21.75" customHeight="1">
      <c r="A143" s="59"/>
      <c r="B143" s="59"/>
      <c r="C143" s="59"/>
      <c r="D143" s="59"/>
      <c r="E143" s="59"/>
      <c r="F143" s="59"/>
      <c r="G143" s="59"/>
      <c r="H143" s="59"/>
      <c r="I143" s="59"/>
      <c r="J143" s="59"/>
    </row>
    <row r="144" spans="1:25" ht="27" customHeight="1">
      <c r="A144" s="566">
        <v>2.5</v>
      </c>
      <c r="B144" s="845" t="s">
        <v>188</v>
      </c>
      <c r="C144" s="845"/>
      <c r="D144" s="845"/>
      <c r="E144" s="845"/>
      <c r="F144" s="845"/>
      <c r="G144" s="845"/>
      <c r="H144" s="845"/>
      <c r="I144" s="845"/>
      <c r="J144" s="390"/>
      <c r="K144" s="390"/>
      <c r="L144" s="390"/>
      <c r="M144" s="432"/>
      <c r="N144" s="390"/>
      <c r="O144" s="390"/>
      <c r="P144" s="390"/>
      <c r="Q144" s="390"/>
      <c r="R144" s="390"/>
      <c r="S144" s="390"/>
      <c r="T144" s="390"/>
      <c r="U144" s="390"/>
      <c r="V144" s="390"/>
      <c r="W144" s="390"/>
      <c r="X144" s="390"/>
    </row>
    <row r="145" spans="1:24" ht="52.5" customHeight="1">
      <c r="A145" s="551"/>
      <c r="B145" s="846" t="s">
        <v>189</v>
      </c>
      <c r="C145" s="846"/>
      <c r="D145" s="846"/>
      <c r="E145" s="846"/>
      <c r="F145" s="846"/>
      <c r="G145" s="846"/>
      <c r="H145" s="846"/>
      <c r="I145" s="846"/>
      <c r="J145" s="390"/>
      <c r="K145" s="390"/>
      <c r="L145" s="390"/>
      <c r="M145" s="432"/>
      <c r="N145" s="390"/>
      <c r="O145" s="390"/>
      <c r="P145" s="390"/>
      <c r="Q145" s="390"/>
      <c r="R145" s="390"/>
      <c r="S145" s="390"/>
      <c r="T145" s="390"/>
      <c r="U145" s="390"/>
      <c r="V145" s="390"/>
      <c r="W145" s="390"/>
      <c r="X145" s="390"/>
    </row>
    <row r="146" spans="1:24" ht="34.5" customHeight="1">
      <c r="A146" s="551" t="s">
        <v>148</v>
      </c>
      <c r="B146" s="847" t="s">
        <v>190</v>
      </c>
      <c r="C146" s="847"/>
      <c r="D146" s="847"/>
      <c r="E146" s="847"/>
      <c r="F146" s="848"/>
      <c r="G146" s="848"/>
      <c r="H146" s="848"/>
      <c r="I146" s="817"/>
      <c r="J146" s="390"/>
      <c r="K146" s="390"/>
      <c r="L146" s="390"/>
      <c r="M146" s="432"/>
      <c r="N146" s="390"/>
      <c r="O146" s="390"/>
      <c r="P146" s="390"/>
      <c r="Q146" s="390"/>
      <c r="R146" s="390"/>
      <c r="S146" s="390"/>
      <c r="T146" s="390"/>
      <c r="U146" s="390"/>
      <c r="V146" s="390"/>
      <c r="W146" s="390"/>
      <c r="X146" s="390"/>
    </row>
    <row r="147" spans="1:24" ht="87.75" customHeight="1">
      <c r="A147" s="551" t="s">
        <v>150</v>
      </c>
      <c r="B147" s="849" t="s">
        <v>191</v>
      </c>
      <c r="C147" s="850"/>
      <c r="D147" s="850"/>
      <c r="E147" s="851"/>
      <c r="F147" s="816"/>
      <c r="G147" s="848"/>
      <c r="H147" s="848"/>
      <c r="I147" s="817"/>
      <c r="J147" s="390"/>
      <c r="K147" s="390"/>
      <c r="L147" s="390"/>
      <c r="M147" s="432"/>
      <c r="N147" s="390"/>
      <c r="O147" s="390"/>
      <c r="P147" s="390"/>
      <c r="Q147" s="390"/>
      <c r="R147" s="390"/>
      <c r="S147" s="390"/>
      <c r="T147" s="390"/>
      <c r="U147" s="390"/>
      <c r="V147" s="390"/>
      <c r="W147" s="390"/>
      <c r="X147" s="390"/>
    </row>
    <row r="148" spans="1:24" ht="51.75" customHeight="1">
      <c r="A148" s="551" t="s">
        <v>152</v>
      </c>
      <c r="B148" s="852" t="s">
        <v>192</v>
      </c>
      <c r="C148" s="852"/>
      <c r="D148" s="852"/>
      <c r="E148" s="853"/>
      <c r="F148" s="848"/>
      <c r="G148" s="848"/>
      <c r="H148" s="848"/>
      <c r="I148" s="817"/>
      <c r="J148" s="390"/>
      <c r="K148" s="390"/>
      <c r="L148" s="390"/>
      <c r="M148" s="432"/>
      <c r="N148" s="390"/>
      <c r="O148" s="390"/>
      <c r="P148" s="390"/>
      <c r="Q148" s="390"/>
      <c r="R148" s="390"/>
      <c r="S148" s="390"/>
      <c r="T148" s="390"/>
      <c r="U148" s="390"/>
      <c r="V148" s="390"/>
      <c r="W148" s="390"/>
      <c r="X148" s="390"/>
    </row>
    <row r="149" spans="1:24" ht="24.75" customHeight="1">
      <c r="A149" s="551"/>
      <c r="B149" s="832" t="s">
        <v>193</v>
      </c>
      <c r="C149" s="833"/>
      <c r="D149" s="833"/>
      <c r="E149" s="833"/>
      <c r="F149" s="833"/>
      <c r="G149" s="833"/>
      <c r="H149" s="833"/>
      <c r="I149" s="854"/>
      <c r="J149" s="309"/>
      <c r="K149" s="309"/>
      <c r="L149" s="309"/>
      <c r="M149" s="309"/>
      <c r="N149" s="309"/>
      <c r="O149" s="309"/>
      <c r="P149" s="309"/>
      <c r="Q149" s="309"/>
      <c r="R149" s="309"/>
      <c r="S149" s="309"/>
      <c r="T149" s="309"/>
      <c r="U149" s="309"/>
      <c r="V149" s="309"/>
      <c r="W149" s="309"/>
      <c r="X149" s="309"/>
    </row>
    <row r="150" spans="1:24" ht="36" customHeight="1">
      <c r="A150" s="551">
        <v>1</v>
      </c>
      <c r="B150" s="814" t="s">
        <v>155</v>
      </c>
      <c r="C150" s="814"/>
      <c r="D150" s="814"/>
      <c r="E150" s="840"/>
      <c r="F150" s="424"/>
      <c r="G150" s="816"/>
      <c r="H150" s="817"/>
      <c r="I150" s="426"/>
      <c r="J150" s="309"/>
      <c r="K150" s="309"/>
      <c r="L150" s="309"/>
      <c r="M150" s="309"/>
      <c r="N150" s="309"/>
      <c r="O150" s="309"/>
      <c r="P150" s="309"/>
      <c r="Q150" s="309"/>
      <c r="R150" s="309"/>
      <c r="S150" s="309"/>
      <c r="T150" s="309"/>
      <c r="U150" s="309"/>
      <c r="V150" s="309"/>
      <c r="W150" s="309"/>
      <c r="X150" s="309"/>
    </row>
    <row r="151" spans="1:24" ht="42" customHeight="1">
      <c r="A151" s="551">
        <v>2</v>
      </c>
      <c r="B151" s="814" t="s">
        <v>130</v>
      </c>
      <c r="C151" s="814"/>
      <c r="D151" s="814"/>
      <c r="E151" s="840"/>
      <c r="F151" s="424"/>
      <c r="G151" s="816"/>
      <c r="H151" s="817"/>
      <c r="I151" s="426"/>
      <c r="J151" s="309"/>
      <c r="K151" s="309"/>
      <c r="L151" s="309"/>
      <c r="M151" s="309"/>
      <c r="N151" s="309"/>
      <c r="O151" s="309"/>
      <c r="P151" s="309"/>
      <c r="Q151" s="309"/>
      <c r="R151" s="309"/>
      <c r="S151" s="309"/>
      <c r="T151" s="309"/>
      <c r="U151" s="309"/>
      <c r="V151" s="309"/>
      <c r="W151" s="309"/>
      <c r="X151" s="309"/>
    </row>
    <row r="152" spans="1:24" ht="33" customHeight="1">
      <c r="A152" s="568">
        <v>3</v>
      </c>
      <c r="B152" s="841"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841"/>
      <c r="D152" s="841"/>
      <c r="E152" s="842"/>
      <c r="F152" s="424"/>
      <c r="G152" s="816"/>
      <c r="H152" s="817"/>
      <c r="I152" s="426"/>
      <c r="J152" s="309"/>
      <c r="K152" s="309"/>
      <c r="L152" s="309"/>
      <c r="M152" s="309"/>
      <c r="N152" s="309"/>
      <c r="O152" s="309"/>
      <c r="P152" s="309"/>
      <c r="Q152" s="309"/>
      <c r="R152" s="309"/>
      <c r="S152" s="309"/>
      <c r="T152" s="309"/>
      <c r="U152" s="309"/>
      <c r="V152" s="309"/>
      <c r="W152" s="309"/>
      <c r="X152" s="309"/>
    </row>
    <row r="153" spans="1:24" ht="31.5" customHeight="1">
      <c r="A153" s="574"/>
      <c r="B153" s="843"/>
      <c r="C153" s="843"/>
      <c r="D153" s="843"/>
      <c r="E153" s="844"/>
      <c r="F153" s="424"/>
      <c r="G153" s="816"/>
      <c r="H153" s="817"/>
      <c r="I153" s="426"/>
      <c r="J153" s="309"/>
      <c r="K153" s="309"/>
      <c r="L153" s="309"/>
      <c r="M153" s="309"/>
      <c r="N153" s="309"/>
      <c r="O153" s="309"/>
      <c r="P153" s="309"/>
      <c r="Q153" s="309"/>
      <c r="R153" s="309"/>
      <c r="S153" s="309"/>
      <c r="T153" s="309"/>
      <c r="U153" s="309"/>
      <c r="V153" s="309"/>
      <c r="W153" s="309"/>
      <c r="X153" s="309"/>
    </row>
    <row r="154" spans="1:24" ht="28.5" customHeight="1">
      <c r="A154" s="574"/>
      <c r="B154" s="843"/>
      <c r="C154" s="843"/>
      <c r="D154" s="843"/>
      <c r="E154" s="844"/>
      <c r="F154" s="424"/>
      <c r="G154" s="816"/>
      <c r="H154" s="817"/>
      <c r="I154" s="426"/>
      <c r="J154" s="309"/>
      <c r="K154" s="309"/>
      <c r="L154" s="309"/>
      <c r="M154" s="309"/>
      <c r="N154" s="309"/>
      <c r="O154" s="309"/>
      <c r="P154" s="309"/>
      <c r="Q154" s="309"/>
      <c r="R154" s="309"/>
      <c r="S154" s="309"/>
      <c r="T154" s="309"/>
      <c r="U154" s="309"/>
      <c r="V154" s="309"/>
      <c r="W154" s="309"/>
      <c r="X154" s="309"/>
    </row>
    <row r="155" spans="1:24" ht="32.25" customHeight="1">
      <c r="A155" s="574"/>
      <c r="B155" s="843"/>
      <c r="C155" s="843"/>
      <c r="D155" s="843"/>
      <c r="E155" s="844"/>
      <c r="F155" s="424"/>
      <c r="G155" s="816"/>
      <c r="H155" s="817"/>
      <c r="I155" s="426"/>
      <c r="J155" s="309"/>
      <c r="K155" s="309"/>
      <c r="L155" s="309"/>
      <c r="M155" s="309"/>
      <c r="N155" s="309"/>
      <c r="O155" s="309"/>
      <c r="P155" s="309"/>
      <c r="Q155" s="309"/>
      <c r="R155" s="309"/>
      <c r="S155" s="309"/>
      <c r="T155" s="309"/>
      <c r="U155" s="309"/>
      <c r="V155" s="309"/>
      <c r="W155" s="309"/>
      <c r="X155" s="309"/>
    </row>
    <row r="156" spans="1:24" ht="35.25" customHeight="1">
      <c r="A156" s="574"/>
      <c r="B156" s="836" t="s">
        <v>132</v>
      </c>
      <c r="C156" s="836"/>
      <c r="D156" s="836"/>
      <c r="E156" s="837"/>
      <c r="F156" s="424"/>
      <c r="G156" s="816"/>
      <c r="H156" s="817"/>
      <c r="I156" s="426"/>
      <c r="J156" s="309"/>
      <c r="K156" s="309"/>
      <c r="L156" s="309"/>
      <c r="M156" s="309"/>
      <c r="N156" s="309"/>
      <c r="O156" s="309"/>
      <c r="P156" s="309"/>
      <c r="Q156" s="309"/>
      <c r="R156" s="309"/>
      <c r="S156" s="309"/>
      <c r="T156" s="309"/>
      <c r="U156" s="309"/>
      <c r="V156" s="309"/>
      <c r="W156" s="309"/>
      <c r="X156" s="309"/>
    </row>
    <row r="157" spans="1:24" ht="35.25" customHeight="1">
      <c r="A157" s="574"/>
      <c r="B157" s="836" t="s">
        <v>133</v>
      </c>
      <c r="C157" s="836"/>
      <c r="D157" s="836"/>
      <c r="E157" s="837"/>
      <c r="F157" s="424"/>
      <c r="G157" s="816"/>
      <c r="H157" s="817"/>
      <c r="I157" s="426"/>
      <c r="J157" s="309"/>
      <c r="K157" s="309"/>
      <c r="L157" s="309"/>
      <c r="M157" s="309"/>
      <c r="N157" s="309"/>
      <c r="O157" s="309"/>
      <c r="P157" s="309"/>
      <c r="Q157" s="309"/>
      <c r="R157" s="309"/>
      <c r="S157" s="309"/>
      <c r="T157" s="309"/>
      <c r="U157" s="309"/>
      <c r="V157" s="309"/>
      <c r="W157" s="309"/>
      <c r="X157" s="309"/>
    </row>
    <row r="158" spans="1:24" ht="41.25" customHeight="1">
      <c r="A158" s="582"/>
      <c r="B158" s="838" t="s">
        <v>134</v>
      </c>
      <c r="C158" s="838"/>
      <c r="D158" s="838"/>
      <c r="E158" s="839"/>
      <c r="F158" s="424"/>
      <c r="G158" s="816"/>
      <c r="H158" s="817"/>
      <c r="I158" s="426"/>
      <c r="J158" s="309"/>
      <c r="K158" s="309"/>
      <c r="L158" s="309"/>
      <c r="M158" s="309"/>
      <c r="N158" s="309"/>
      <c r="O158" s="309"/>
      <c r="P158" s="309"/>
      <c r="Q158" s="309"/>
      <c r="R158" s="309"/>
      <c r="S158" s="309"/>
      <c r="T158" s="309"/>
      <c r="U158" s="309"/>
      <c r="V158" s="309"/>
      <c r="W158" s="309"/>
      <c r="X158" s="309"/>
    </row>
    <row r="159" spans="1:24" ht="21.75" customHeight="1">
      <c r="A159" s="562" t="s">
        <v>157</v>
      </c>
      <c r="B159" s="832" t="s">
        <v>194</v>
      </c>
      <c r="C159" s="833"/>
      <c r="D159" s="833"/>
      <c r="E159" s="833"/>
      <c r="F159" s="552"/>
      <c r="G159" s="552"/>
      <c r="H159" s="552"/>
      <c r="I159" s="552"/>
      <c r="J159" s="309"/>
      <c r="K159" s="309"/>
      <c r="L159" s="309"/>
      <c r="M159" s="309"/>
      <c r="N159" s="309"/>
      <c r="O159" s="309"/>
      <c r="P159" s="309"/>
      <c r="Q159" s="309"/>
      <c r="R159" s="309"/>
      <c r="S159" s="309"/>
      <c r="T159" s="309"/>
      <c r="U159" s="309"/>
      <c r="V159" s="309"/>
      <c r="W159" s="309"/>
      <c r="X159" s="309"/>
    </row>
    <row r="160" spans="1:24" ht="44.25" customHeight="1">
      <c r="A160" s="551" t="s">
        <v>171</v>
      </c>
      <c r="B160" s="814" t="s">
        <v>195</v>
      </c>
      <c r="C160" s="814"/>
      <c r="D160" s="814"/>
      <c r="E160" s="815"/>
      <c r="F160" s="426"/>
      <c r="G160" s="816"/>
      <c r="H160" s="817"/>
      <c r="I160" s="426"/>
      <c r="J160" s="309"/>
      <c r="K160" s="309"/>
      <c r="L160" s="309"/>
      <c r="M160" s="309"/>
      <c r="N160" s="309"/>
      <c r="O160" s="309"/>
      <c r="P160" s="309"/>
      <c r="Q160" s="309"/>
      <c r="R160" s="309"/>
      <c r="S160" s="309"/>
      <c r="T160" s="309"/>
      <c r="U160" s="309"/>
      <c r="V160" s="309"/>
      <c r="W160" s="309"/>
      <c r="X160" s="309"/>
    </row>
    <row r="161" spans="1:24" ht="41.25" customHeight="1">
      <c r="A161" s="551" t="s">
        <v>173</v>
      </c>
      <c r="B161" s="834" t="s">
        <v>196</v>
      </c>
      <c r="C161" s="834"/>
      <c r="D161" s="834"/>
      <c r="E161" s="835"/>
      <c r="F161" s="426"/>
      <c r="G161" s="816"/>
      <c r="H161" s="817"/>
      <c r="I161" s="426"/>
      <c r="J161" s="309"/>
      <c r="K161" s="309"/>
      <c r="L161" s="309"/>
      <c r="M161" s="309"/>
      <c r="N161" s="309"/>
      <c r="O161" s="309"/>
      <c r="P161" s="309"/>
      <c r="Q161" s="309"/>
      <c r="R161" s="309"/>
      <c r="S161" s="309"/>
      <c r="T161" s="309"/>
      <c r="U161" s="309"/>
      <c r="V161" s="309"/>
      <c r="W161" s="309"/>
      <c r="X161" s="309"/>
    </row>
    <row r="162" spans="1:24" ht="37.5" customHeight="1">
      <c r="A162" s="551" t="s">
        <v>175</v>
      </c>
      <c r="B162" s="814" t="s">
        <v>160</v>
      </c>
      <c r="C162" s="814"/>
      <c r="D162" s="814"/>
      <c r="E162" s="815"/>
      <c r="F162" s="426"/>
      <c r="G162" s="816"/>
      <c r="H162" s="817"/>
      <c r="I162" s="426"/>
      <c r="J162" s="309"/>
      <c r="K162" s="309"/>
      <c r="L162" s="309"/>
      <c r="M162" s="309"/>
      <c r="N162" s="309"/>
      <c r="O162" s="309"/>
      <c r="P162" s="309"/>
      <c r="Q162" s="309"/>
      <c r="R162" s="309"/>
      <c r="S162" s="309"/>
      <c r="T162" s="309"/>
      <c r="U162" s="309"/>
      <c r="V162" s="309"/>
      <c r="W162" s="309"/>
      <c r="X162" s="309"/>
    </row>
    <row r="163" spans="1:24" ht="32.25" customHeight="1">
      <c r="A163" s="551" t="s">
        <v>177</v>
      </c>
      <c r="B163" s="814" t="s">
        <v>138</v>
      </c>
      <c r="C163" s="814"/>
      <c r="D163" s="814"/>
      <c r="E163" s="815"/>
      <c r="F163" s="426"/>
      <c r="G163" s="816"/>
      <c r="H163" s="817"/>
      <c r="I163" s="426"/>
      <c r="J163" s="309"/>
      <c r="K163" s="309"/>
      <c r="L163" s="309"/>
      <c r="M163" s="309"/>
      <c r="N163" s="309"/>
      <c r="O163" s="309"/>
      <c r="P163" s="309"/>
      <c r="Q163" s="309"/>
      <c r="R163" s="309"/>
      <c r="S163" s="309"/>
      <c r="T163" s="309"/>
      <c r="U163" s="309"/>
      <c r="V163" s="309"/>
      <c r="W163" s="309"/>
      <c r="X163" s="309"/>
    </row>
    <row r="164" spans="1:24" ht="37.5" customHeight="1">
      <c r="A164" s="551" t="s">
        <v>178</v>
      </c>
      <c r="B164" s="814" t="s">
        <v>164</v>
      </c>
      <c r="C164" s="814"/>
      <c r="D164" s="814"/>
      <c r="E164" s="815"/>
      <c r="F164" s="426"/>
      <c r="G164" s="816"/>
      <c r="H164" s="817"/>
      <c r="I164" s="426"/>
      <c r="J164" s="309"/>
      <c r="K164" s="309"/>
      <c r="L164" s="309"/>
      <c r="M164" s="309"/>
      <c r="N164" s="309"/>
      <c r="O164" s="309"/>
      <c r="P164" s="309"/>
      <c r="Q164" s="309"/>
      <c r="R164" s="309"/>
      <c r="S164" s="309"/>
      <c r="T164" s="309"/>
      <c r="U164" s="309"/>
      <c r="V164" s="309"/>
      <c r="W164" s="309"/>
      <c r="X164" s="309"/>
    </row>
    <row r="165" spans="1:24" ht="44.25" customHeight="1">
      <c r="A165" s="551" t="s">
        <v>180</v>
      </c>
      <c r="B165" s="814" t="s">
        <v>166</v>
      </c>
      <c r="C165" s="814"/>
      <c r="D165" s="814"/>
      <c r="E165" s="815"/>
      <c r="F165" s="426"/>
      <c r="G165" s="816"/>
      <c r="H165" s="817"/>
      <c r="I165" s="426"/>
      <c r="J165" s="309"/>
      <c r="K165" s="309"/>
      <c r="L165" s="309"/>
      <c r="M165" s="309"/>
      <c r="N165" s="309"/>
      <c r="O165" s="309"/>
      <c r="P165" s="309"/>
      <c r="Q165" s="309"/>
      <c r="R165" s="309"/>
      <c r="S165" s="309"/>
      <c r="T165" s="309"/>
      <c r="U165" s="309"/>
      <c r="V165" s="309"/>
      <c r="W165" s="309"/>
      <c r="X165" s="309"/>
    </row>
    <row r="166" spans="1:24" ht="39.75" customHeight="1">
      <c r="A166" s="551" t="s">
        <v>182</v>
      </c>
      <c r="B166" s="814" t="s">
        <v>197</v>
      </c>
      <c r="C166" s="814"/>
      <c r="D166" s="814"/>
      <c r="E166" s="815"/>
      <c r="F166" s="426"/>
      <c r="G166" s="816"/>
      <c r="H166" s="817"/>
      <c r="I166" s="548"/>
      <c r="J166" s="309"/>
      <c r="K166" s="309"/>
      <c r="L166" s="309"/>
      <c r="M166" s="309"/>
      <c r="N166" s="309"/>
      <c r="O166" s="309"/>
      <c r="P166" s="309"/>
      <c r="Q166" s="309"/>
      <c r="R166" s="309"/>
      <c r="S166" s="309"/>
      <c r="T166" s="309"/>
      <c r="U166" s="309"/>
      <c r="V166" s="309"/>
      <c r="W166" s="309"/>
      <c r="X166" s="309"/>
    </row>
    <row r="167" spans="1:24" ht="49.5" customHeight="1">
      <c r="A167" s="812" t="s">
        <v>198</v>
      </c>
      <c r="B167" s="822" t="s">
        <v>140</v>
      </c>
      <c r="C167" s="823"/>
      <c r="D167" s="823"/>
      <c r="E167" s="824"/>
      <c r="F167" s="575"/>
      <c r="G167" s="497"/>
      <c r="H167" s="427"/>
      <c r="I167" s="428"/>
      <c r="J167" s="309"/>
      <c r="K167" s="309"/>
      <c r="L167" s="309"/>
      <c r="M167" s="309"/>
      <c r="N167" s="309"/>
      <c r="O167" s="309"/>
      <c r="P167" s="309"/>
      <c r="Q167" s="309"/>
      <c r="R167" s="309"/>
      <c r="S167" s="309"/>
      <c r="T167" s="309"/>
      <c r="U167" s="309"/>
      <c r="V167" s="309"/>
      <c r="W167" s="309"/>
      <c r="X167" s="309"/>
    </row>
    <row r="168" spans="1:24" ht="20.25" customHeight="1">
      <c r="A168" s="813"/>
      <c r="B168" s="825" t="s">
        <v>141</v>
      </c>
      <c r="C168" s="808"/>
      <c r="D168" s="808"/>
      <c r="E168" s="809"/>
      <c r="F168" s="556" t="s">
        <v>168</v>
      </c>
      <c r="G168" s="527" t="s">
        <v>168</v>
      </c>
      <c r="H168" s="429"/>
      <c r="I168" s="556" t="s">
        <v>168</v>
      </c>
      <c r="J168" s="309"/>
      <c r="K168" s="309"/>
      <c r="L168" s="309"/>
      <c r="M168" s="309"/>
      <c r="N168" s="309"/>
      <c r="O168" s="309"/>
      <c r="P168" s="309"/>
      <c r="Q168" s="309"/>
      <c r="R168" s="309"/>
      <c r="S168" s="309"/>
      <c r="T168" s="309"/>
      <c r="U168" s="309"/>
      <c r="V168" s="309"/>
      <c r="W168" s="309"/>
      <c r="X168" s="309"/>
    </row>
    <row r="169" spans="1:24" ht="19.5" customHeight="1">
      <c r="A169" s="551"/>
      <c r="B169" s="830" t="s">
        <v>145</v>
      </c>
      <c r="C169" s="830"/>
      <c r="D169" s="830"/>
      <c r="E169" s="830"/>
      <c r="F169" s="830"/>
      <c r="G169" s="830"/>
      <c r="H169" s="830"/>
      <c r="I169" s="831"/>
      <c r="J169" s="309"/>
      <c r="K169" s="309"/>
      <c r="L169" s="309"/>
      <c r="M169" s="309"/>
      <c r="N169" s="309"/>
      <c r="O169" s="309"/>
      <c r="P169" s="309"/>
      <c r="Q169" s="309"/>
      <c r="R169" s="309"/>
      <c r="S169" s="309"/>
      <c r="T169" s="309"/>
      <c r="U169" s="309"/>
      <c r="V169" s="309"/>
      <c r="W169" s="309"/>
      <c r="X169" s="309"/>
    </row>
    <row r="170" spans="1:24" ht="24.75" customHeight="1">
      <c r="A170" s="566" t="s">
        <v>169</v>
      </c>
      <c r="B170" s="832" t="s">
        <v>170</v>
      </c>
      <c r="C170" s="833"/>
      <c r="D170" s="833"/>
      <c r="E170" s="833"/>
      <c r="F170" s="552"/>
      <c r="G170" s="553"/>
      <c r="H170" s="553"/>
      <c r="I170" s="554"/>
      <c r="J170" s="309"/>
      <c r="K170" s="309"/>
      <c r="L170" s="309"/>
      <c r="M170" s="309"/>
      <c r="N170" s="309"/>
      <c r="O170" s="309"/>
      <c r="P170" s="309"/>
      <c r="Q170" s="309"/>
      <c r="R170" s="309"/>
      <c r="S170" s="309"/>
      <c r="T170" s="309"/>
      <c r="U170" s="309"/>
      <c r="V170" s="309"/>
      <c r="W170" s="309"/>
      <c r="X170" s="309"/>
    </row>
    <row r="171" spans="1:24" ht="40.5" customHeight="1">
      <c r="A171" s="551" t="s">
        <v>171</v>
      </c>
      <c r="B171" s="814" t="s">
        <v>199</v>
      </c>
      <c r="C171" s="814"/>
      <c r="D171" s="814"/>
      <c r="E171" s="815"/>
      <c r="F171" s="548"/>
      <c r="G171" s="816"/>
      <c r="H171" s="817"/>
      <c r="I171" s="548"/>
      <c r="J171" s="309"/>
      <c r="K171" s="309"/>
      <c r="L171" s="309"/>
      <c r="M171" s="309"/>
      <c r="N171" s="309"/>
      <c r="O171" s="309"/>
      <c r="P171" s="309"/>
      <c r="Q171" s="309"/>
      <c r="R171" s="309"/>
      <c r="S171" s="309"/>
      <c r="T171" s="309"/>
      <c r="U171" s="309"/>
      <c r="V171" s="309"/>
      <c r="W171" s="309"/>
      <c r="X171" s="309"/>
    </row>
    <row r="172" spans="1:24" ht="30" customHeight="1">
      <c r="A172" s="551" t="s">
        <v>173</v>
      </c>
      <c r="B172" s="814" t="s">
        <v>174</v>
      </c>
      <c r="C172" s="814"/>
      <c r="D172" s="814"/>
      <c r="E172" s="815"/>
      <c r="F172" s="427"/>
      <c r="G172" s="411"/>
      <c r="H172" s="540"/>
      <c r="I172" s="555"/>
      <c r="J172" s="309"/>
      <c r="K172" s="309"/>
      <c r="L172" s="309"/>
      <c r="M172" s="309"/>
      <c r="N172" s="309"/>
      <c r="O172" s="309"/>
      <c r="P172" s="309"/>
      <c r="Q172" s="309"/>
      <c r="R172" s="309"/>
      <c r="S172" s="309"/>
      <c r="T172" s="309"/>
      <c r="U172" s="309"/>
      <c r="V172" s="309"/>
      <c r="W172" s="309"/>
      <c r="X172" s="309"/>
    </row>
    <row r="173" spans="1:24" ht="35.25" customHeight="1">
      <c r="A173" s="551" t="s">
        <v>175</v>
      </c>
      <c r="B173" s="834" t="s">
        <v>200</v>
      </c>
      <c r="C173" s="834"/>
      <c r="D173" s="834"/>
      <c r="E173" s="835"/>
      <c r="F173" s="426"/>
      <c r="G173" s="816"/>
      <c r="H173" s="817"/>
      <c r="I173" s="426"/>
      <c r="J173" s="309"/>
      <c r="K173" s="309"/>
      <c r="L173" s="309"/>
      <c r="M173" s="309"/>
      <c r="N173" s="309"/>
      <c r="O173" s="309"/>
      <c r="P173" s="309"/>
      <c r="Q173" s="309"/>
      <c r="R173" s="309"/>
      <c r="S173" s="309"/>
      <c r="T173" s="309"/>
      <c r="U173" s="309"/>
      <c r="V173" s="309"/>
      <c r="W173" s="309"/>
      <c r="X173" s="309"/>
    </row>
    <row r="174" spans="1:24" ht="31.5" customHeight="1">
      <c r="A174" s="551" t="s">
        <v>177</v>
      </c>
      <c r="B174" s="814" t="s">
        <v>138</v>
      </c>
      <c r="C174" s="814"/>
      <c r="D174" s="814"/>
      <c r="E174" s="815"/>
      <c r="F174" s="426"/>
      <c r="G174" s="816"/>
      <c r="H174" s="817"/>
      <c r="I174" s="426"/>
      <c r="J174" s="309"/>
      <c r="K174" s="309"/>
      <c r="L174" s="309"/>
      <c r="M174" s="309"/>
      <c r="N174" s="309"/>
      <c r="O174" s="309"/>
      <c r="P174" s="309"/>
      <c r="Q174" s="309"/>
      <c r="R174" s="309"/>
      <c r="S174" s="309"/>
      <c r="T174" s="309"/>
      <c r="U174" s="309"/>
      <c r="V174" s="309"/>
      <c r="W174" s="309"/>
      <c r="X174" s="309"/>
    </row>
    <row r="175" spans="1:24" ht="33" customHeight="1">
      <c r="A175" s="551" t="s">
        <v>178</v>
      </c>
      <c r="B175" s="814" t="s">
        <v>179</v>
      </c>
      <c r="C175" s="814"/>
      <c r="D175" s="814"/>
      <c r="E175" s="815"/>
      <c r="F175" s="426"/>
      <c r="G175" s="816"/>
      <c r="H175" s="817"/>
      <c r="I175" s="426"/>
      <c r="J175" s="309"/>
      <c r="K175" s="309"/>
      <c r="L175" s="309"/>
      <c r="M175" s="309"/>
      <c r="N175" s="309"/>
      <c r="O175" s="309"/>
      <c r="P175" s="309"/>
      <c r="Q175" s="309"/>
      <c r="R175" s="309"/>
      <c r="S175" s="309"/>
      <c r="T175" s="309"/>
      <c r="U175" s="309"/>
      <c r="V175" s="309"/>
      <c r="W175" s="309"/>
      <c r="X175" s="309"/>
    </row>
    <row r="176" spans="1:24" ht="44.25" customHeight="1">
      <c r="A176" s="551" t="s">
        <v>180</v>
      </c>
      <c r="B176" s="814" t="s">
        <v>181</v>
      </c>
      <c r="C176" s="814"/>
      <c r="D176" s="814"/>
      <c r="E176" s="815"/>
      <c r="F176" s="426"/>
      <c r="G176" s="816"/>
      <c r="H176" s="817"/>
      <c r="I176" s="426"/>
      <c r="J176" s="309"/>
      <c r="K176" s="309"/>
      <c r="L176" s="309"/>
      <c r="M176" s="309"/>
      <c r="N176" s="309"/>
      <c r="O176" s="309"/>
      <c r="P176" s="309"/>
      <c r="Q176" s="309"/>
      <c r="R176" s="309"/>
      <c r="S176" s="309"/>
      <c r="T176" s="309"/>
      <c r="U176" s="309"/>
      <c r="V176" s="309"/>
      <c r="W176" s="309"/>
      <c r="X176" s="309"/>
    </row>
    <row r="177" spans="1:24" ht="37.5" customHeight="1">
      <c r="A177" s="551" t="s">
        <v>182</v>
      </c>
      <c r="B177" s="814" t="s">
        <v>201</v>
      </c>
      <c r="C177" s="814"/>
      <c r="D177" s="814"/>
      <c r="E177" s="815"/>
      <c r="F177" s="426"/>
      <c r="G177" s="816"/>
      <c r="H177" s="817"/>
      <c r="I177" s="426"/>
      <c r="J177" s="309"/>
      <c r="K177" s="309"/>
      <c r="L177" s="309"/>
      <c r="M177" s="309"/>
      <c r="N177" s="309"/>
      <c r="O177" s="309"/>
      <c r="P177" s="309"/>
      <c r="Q177" s="309"/>
      <c r="R177" s="309"/>
      <c r="S177" s="309"/>
      <c r="T177" s="309"/>
      <c r="U177" s="309"/>
      <c r="V177" s="309"/>
      <c r="W177" s="309"/>
      <c r="X177" s="309"/>
    </row>
    <row r="178" spans="1:24" ht="33" customHeight="1">
      <c r="A178" s="812" t="s">
        <v>198</v>
      </c>
      <c r="B178" s="822" t="s">
        <v>140</v>
      </c>
      <c r="C178" s="823"/>
      <c r="D178" s="823"/>
      <c r="E178" s="824"/>
      <c r="F178" s="428"/>
      <c r="G178" s="497"/>
      <c r="H178" s="427"/>
      <c r="I178" s="428"/>
    </row>
    <row r="179" spans="1:24" ht="39" customHeight="1">
      <c r="A179" s="813"/>
      <c r="B179" s="825" t="s">
        <v>141</v>
      </c>
      <c r="C179" s="808"/>
      <c r="D179" s="808"/>
      <c r="E179" s="809"/>
      <c r="F179" s="564" t="s">
        <v>184</v>
      </c>
      <c r="G179" s="564" t="s">
        <v>184</v>
      </c>
      <c r="H179" s="499"/>
      <c r="I179" s="564" t="s">
        <v>184</v>
      </c>
    </row>
    <row r="180" spans="1:24" ht="16.5" customHeight="1">
      <c r="A180" s="82"/>
      <c r="B180" s="494"/>
      <c r="C180" s="494"/>
      <c r="D180" s="494"/>
      <c r="E180" s="494"/>
      <c r="F180" s="494"/>
      <c r="G180" s="494"/>
      <c r="H180" s="494"/>
      <c r="I180" s="494"/>
    </row>
    <row r="181" spans="1:24" ht="53.25" customHeight="1">
      <c r="A181" s="551">
        <v>5</v>
      </c>
      <c r="B181" s="807" t="s">
        <v>202</v>
      </c>
      <c r="C181" s="807"/>
      <c r="D181" s="807"/>
      <c r="E181" s="807"/>
      <c r="F181" s="807"/>
      <c r="G181" s="807"/>
      <c r="H181" s="807"/>
      <c r="I181" s="542"/>
    </row>
    <row r="182" spans="1:24" ht="9" customHeight="1">
      <c r="A182" s="416"/>
      <c r="B182" s="826"/>
      <c r="C182" s="826"/>
      <c r="D182" s="826"/>
      <c r="E182" s="826"/>
      <c r="F182" s="826"/>
      <c r="G182" s="826"/>
      <c r="H182" s="826"/>
      <c r="I182" s="826"/>
    </row>
    <row r="183" spans="1:24" ht="61.5" customHeight="1">
      <c r="A183" s="551">
        <v>6</v>
      </c>
      <c r="B183" s="807" t="s">
        <v>203</v>
      </c>
      <c r="C183" s="807"/>
      <c r="D183" s="807"/>
      <c r="E183" s="807"/>
      <c r="F183" s="807"/>
      <c r="G183" s="807"/>
      <c r="H183" s="807"/>
      <c r="I183" s="542"/>
    </row>
    <row r="184" spans="1:24" ht="15.75" customHeight="1">
      <c r="A184" s="827"/>
      <c r="B184" s="828"/>
      <c r="C184" s="828"/>
      <c r="D184" s="828"/>
      <c r="E184" s="828"/>
      <c r="F184" s="828"/>
      <c r="G184" s="828"/>
      <c r="H184" s="828"/>
      <c r="I184" s="829"/>
    </row>
    <row r="185" spans="1:24" ht="72" customHeight="1">
      <c r="A185" s="551">
        <v>7</v>
      </c>
      <c r="B185" s="807" t="s">
        <v>204</v>
      </c>
      <c r="C185" s="807"/>
      <c r="D185" s="807"/>
      <c r="E185" s="807"/>
      <c r="F185" s="807"/>
      <c r="G185" s="807"/>
      <c r="H185" s="807"/>
      <c r="I185" s="542"/>
    </row>
    <row r="186" spans="1:24" ht="45.75" customHeight="1">
      <c r="A186" s="557">
        <v>8</v>
      </c>
      <c r="B186" s="808" t="s">
        <v>144</v>
      </c>
      <c r="C186" s="808"/>
      <c r="D186" s="808"/>
      <c r="E186" s="809"/>
      <c r="F186" s="501"/>
      <c r="G186" s="586"/>
      <c r="H186" s="587"/>
      <c r="I186" s="501"/>
    </row>
    <row r="187" spans="1:24" ht="12.75" customHeight="1">
      <c r="A187" s="434"/>
      <c r="B187" s="324"/>
      <c r="C187" s="324"/>
      <c r="D187" s="324"/>
      <c r="E187" s="324"/>
      <c r="F187" s="324"/>
      <c r="G187" s="324"/>
      <c r="H187" s="324"/>
      <c r="I187" s="326"/>
      <c r="M187" s="578"/>
    </row>
    <row r="188" spans="1:24" ht="24" customHeight="1">
      <c r="A188" s="583">
        <v>3</v>
      </c>
      <c r="B188" s="788" t="s">
        <v>205</v>
      </c>
      <c r="C188" s="788"/>
      <c r="D188" s="788"/>
      <c r="E188" s="788"/>
      <c r="F188" s="788"/>
      <c r="G188" s="788"/>
      <c r="H188" s="788"/>
      <c r="I188" s="788"/>
      <c r="M188" s="589"/>
    </row>
    <row r="189" spans="1:24" ht="24" customHeight="1">
      <c r="A189" s="416" t="s">
        <v>78</v>
      </c>
      <c r="B189" s="789" t="s">
        <v>206</v>
      </c>
      <c r="C189" s="789"/>
      <c r="D189" s="789"/>
      <c r="E189" s="789"/>
      <c r="F189" s="789"/>
      <c r="G189" s="789"/>
      <c r="H189" s="789"/>
      <c r="I189" s="789"/>
      <c r="M189" s="588"/>
    </row>
    <row r="190" spans="1:24" ht="73.5" customHeight="1">
      <c r="A190" s="416" t="s">
        <v>207</v>
      </c>
      <c r="B190" s="790" t="s">
        <v>208</v>
      </c>
      <c r="C190" s="790"/>
      <c r="D190" s="790"/>
      <c r="E190" s="790"/>
      <c r="F190" s="790"/>
      <c r="G190" s="790"/>
      <c r="H190" s="790"/>
      <c r="I190" s="790"/>
      <c r="M190" s="323"/>
    </row>
    <row r="191" spans="1:24" ht="30.75" customHeight="1">
      <c r="A191" s="416" t="s">
        <v>209</v>
      </c>
      <c r="B191" s="791" t="s">
        <v>210</v>
      </c>
      <c r="C191" s="791"/>
      <c r="D191" s="791"/>
      <c r="E191" s="791"/>
      <c r="F191" s="791"/>
      <c r="G191" s="791"/>
      <c r="H191" s="791"/>
      <c r="I191" s="791"/>
      <c r="M191" s="323"/>
    </row>
    <row r="192" spans="1:24" ht="230.25" customHeight="1">
      <c r="A192" s="416"/>
      <c r="B192" s="792" t="s">
        <v>211</v>
      </c>
      <c r="C192" s="792"/>
      <c r="D192" s="792"/>
      <c r="E192" s="792"/>
      <c r="F192" s="792"/>
      <c r="G192" s="792"/>
      <c r="H192" s="792"/>
      <c r="I192" s="792"/>
      <c r="M192" s="323"/>
    </row>
    <row r="193" spans="1:13" ht="10.5" customHeight="1">
      <c r="A193" s="416"/>
      <c r="B193" s="584"/>
      <c r="C193" s="584"/>
      <c r="D193" s="584"/>
      <c r="E193" s="584"/>
      <c r="F193" s="584"/>
      <c r="G193" s="584"/>
      <c r="H193" s="584"/>
      <c r="I193" s="584"/>
      <c r="M193" s="323"/>
    </row>
    <row r="194" spans="1:13" ht="66.75" customHeight="1">
      <c r="A194" s="416"/>
      <c r="B194" s="793" t="s">
        <v>212</v>
      </c>
      <c r="C194" s="794"/>
      <c r="D194" s="794"/>
      <c r="E194" s="794"/>
      <c r="F194" s="794"/>
      <c r="G194" s="794"/>
      <c r="H194" s="794"/>
      <c r="I194" s="794"/>
      <c r="M194" s="323"/>
    </row>
    <row r="195" spans="1:13" ht="12" customHeight="1">
      <c r="A195" s="416"/>
      <c r="B195" s="818"/>
      <c r="C195" s="818"/>
      <c r="D195" s="818"/>
      <c r="E195" s="818"/>
      <c r="F195" s="818"/>
      <c r="G195" s="818"/>
      <c r="H195" s="818"/>
      <c r="I195" s="818"/>
      <c r="M195" s="323"/>
    </row>
    <row r="196" spans="1:13" ht="44.25" customHeight="1">
      <c r="A196" s="551"/>
      <c r="B196" s="819" t="s">
        <v>213</v>
      </c>
      <c r="C196" s="820"/>
      <c r="D196" s="820"/>
      <c r="E196" s="820"/>
      <c r="F196" s="820"/>
      <c r="G196" s="820"/>
      <c r="H196" s="820"/>
      <c r="I196" s="821"/>
      <c r="M196" s="323"/>
    </row>
    <row r="197" spans="1:13" ht="23.25" customHeight="1">
      <c r="A197" s="551"/>
      <c r="B197" s="544"/>
      <c r="C197" s="545"/>
      <c r="D197" s="545"/>
      <c r="E197" s="545"/>
      <c r="F197" s="545"/>
      <c r="G197" s="545"/>
      <c r="H197" s="545"/>
      <c r="I197" s="545"/>
      <c r="M197" s="323"/>
    </row>
    <row r="198" spans="1:13" ht="20.25" customHeight="1">
      <c r="A198" s="577">
        <v>4</v>
      </c>
      <c r="B198" s="936" t="s">
        <v>214</v>
      </c>
      <c r="C198" s="937"/>
      <c r="D198" s="937"/>
      <c r="E198" s="937"/>
      <c r="F198" s="937"/>
      <c r="G198" s="937"/>
      <c r="H198" s="937"/>
      <c r="I198" s="579"/>
      <c r="M198" s="323" t="str">
        <f>M21</f>
        <v>2 or more</v>
      </c>
    </row>
    <row r="199" spans="1:13" ht="29.25" customHeight="1">
      <c r="A199" s="576">
        <v>4.0999999999999996</v>
      </c>
      <c r="B199" s="938" t="s">
        <v>94</v>
      </c>
      <c r="C199" s="939"/>
      <c r="D199" s="939"/>
      <c r="E199" s="795"/>
      <c r="F199" s="796"/>
      <c r="G199" s="796"/>
      <c r="H199" s="797"/>
      <c r="I199" s="326"/>
    </row>
    <row r="200" spans="1:13" ht="25.5" customHeight="1">
      <c r="A200" s="576" t="s">
        <v>215</v>
      </c>
      <c r="B200" s="798" t="s">
        <v>216</v>
      </c>
      <c r="C200" s="778"/>
      <c r="D200" s="778"/>
      <c r="E200" s="778"/>
      <c r="F200" s="778"/>
      <c r="G200" s="778"/>
      <c r="H200" s="778"/>
      <c r="I200" s="326"/>
    </row>
    <row r="201" spans="1:13" ht="39.75" customHeight="1">
      <c r="A201" s="437"/>
      <c r="B201" s="438"/>
      <c r="C201" s="438"/>
      <c r="D201" s="402" t="s">
        <v>217</v>
      </c>
      <c r="E201" s="539"/>
      <c r="F201" s="767" t="s">
        <v>218</v>
      </c>
      <c r="G201" s="768"/>
      <c r="H201" s="769"/>
      <c r="I201" s="326"/>
    </row>
    <row r="202" spans="1:13" ht="17.25" customHeight="1">
      <c r="A202" s="439" t="s">
        <v>219</v>
      </c>
      <c r="B202" s="799" t="s">
        <v>220</v>
      </c>
      <c r="C202" s="799"/>
      <c r="D202" s="440"/>
      <c r="E202" s="492"/>
      <c r="F202" s="804"/>
      <c r="G202" s="805"/>
      <c r="H202" s="806"/>
      <c r="I202" s="326"/>
    </row>
    <row r="203" spans="1:13" ht="37.5" customHeight="1">
      <c r="A203" s="439"/>
      <c r="B203" s="784" t="s">
        <v>221</v>
      </c>
      <c r="C203" s="800"/>
      <c r="D203" s="801"/>
      <c r="E203" s="441"/>
      <c r="F203" s="764"/>
      <c r="G203" s="765"/>
      <c r="H203" s="766"/>
      <c r="I203" s="326"/>
    </row>
    <row r="204" spans="1:13" ht="15.75" hidden="1" customHeight="1">
      <c r="A204" s="439">
        <v>1</v>
      </c>
      <c r="B204" s="802" t="s">
        <v>222</v>
      </c>
      <c r="C204" s="803"/>
      <c r="D204" s="445"/>
      <c r="E204" s="491"/>
      <c r="F204" s="764"/>
      <c r="G204" s="765"/>
      <c r="H204" s="766"/>
      <c r="I204" s="326"/>
    </row>
    <row r="205" spans="1:13" ht="25.5" customHeight="1">
      <c r="A205" s="439">
        <v>1</v>
      </c>
      <c r="B205" s="764"/>
      <c r="C205" s="766"/>
      <c r="D205" s="445"/>
      <c r="E205" s="436"/>
      <c r="F205" s="764"/>
      <c r="G205" s="765"/>
      <c r="H205" s="766"/>
    </row>
    <row r="206" spans="1:13" ht="29.25" customHeight="1">
      <c r="A206" s="439">
        <v>2</v>
      </c>
      <c r="B206" s="764"/>
      <c r="C206" s="766"/>
      <c r="D206" s="445"/>
      <c r="E206" s="436"/>
      <c r="F206" s="764"/>
      <c r="G206" s="765"/>
      <c r="H206" s="766"/>
      <c r="I206" s="326"/>
    </row>
    <row r="207" spans="1:13" ht="28.5" customHeight="1">
      <c r="A207" s="439">
        <v>3</v>
      </c>
      <c r="B207" s="764"/>
      <c r="C207" s="766"/>
      <c r="D207" s="445"/>
      <c r="E207" s="436"/>
      <c r="F207" s="764"/>
      <c r="G207" s="765"/>
      <c r="H207" s="766"/>
      <c r="I207" s="326"/>
    </row>
    <row r="208" spans="1:13" ht="32.25" customHeight="1">
      <c r="A208" s="439">
        <v>4</v>
      </c>
      <c r="B208" s="764"/>
      <c r="C208" s="766"/>
      <c r="D208" s="445"/>
      <c r="E208" s="436"/>
      <c r="F208" s="764"/>
      <c r="G208" s="765"/>
      <c r="H208" s="766"/>
      <c r="I208" s="326"/>
    </row>
    <row r="209" spans="1:9" ht="35.25" customHeight="1">
      <c r="A209" s="439">
        <v>5</v>
      </c>
      <c r="B209" s="764"/>
      <c r="C209" s="766"/>
      <c r="D209" s="445"/>
      <c r="E209" s="436"/>
      <c r="F209" s="764"/>
      <c r="G209" s="765"/>
      <c r="H209" s="766"/>
      <c r="I209" s="326"/>
    </row>
    <row r="210" spans="1:9" ht="29.25" customHeight="1">
      <c r="A210" s="404"/>
      <c r="B210" s="435"/>
      <c r="C210" s="436"/>
      <c r="D210" s="436"/>
      <c r="E210" s="436"/>
      <c r="F210" s="436"/>
      <c r="G210" s="436"/>
      <c r="H210" s="436"/>
      <c r="I210" s="326"/>
    </row>
    <row r="211" spans="1:9" ht="20.25" customHeight="1">
      <c r="A211" s="437" t="s">
        <v>84</v>
      </c>
      <c r="B211" s="798" t="s">
        <v>223</v>
      </c>
      <c r="C211" s="778"/>
      <c r="D211" s="778"/>
      <c r="E211" s="778"/>
      <c r="F211" s="778"/>
      <c r="G211" s="778"/>
      <c r="H211" s="778"/>
      <c r="I211" s="326"/>
    </row>
    <row r="212" spans="1:9" ht="47.25" customHeight="1">
      <c r="A212" s="437"/>
      <c r="B212" s="453"/>
      <c r="C212" s="438"/>
      <c r="D212" s="402" t="s">
        <v>224</v>
      </c>
      <c r="E212" s="539"/>
      <c r="F212" s="767" t="s">
        <v>218</v>
      </c>
      <c r="G212" s="768"/>
      <c r="H212" s="769"/>
      <c r="I212" s="326"/>
    </row>
    <row r="213" spans="1:9" ht="17.25" customHeight="1">
      <c r="A213" s="439" t="s">
        <v>219</v>
      </c>
      <c r="B213" s="888" t="s">
        <v>220</v>
      </c>
      <c r="C213" s="783"/>
      <c r="D213" s="454"/>
      <c r="E213" s="492"/>
      <c r="F213" s="804"/>
      <c r="G213" s="805"/>
      <c r="H213" s="806"/>
      <c r="I213" s="326"/>
    </row>
    <row r="214" spans="1:9" ht="34.5" customHeight="1">
      <c r="A214" s="439"/>
      <c r="B214" s="784" t="s">
        <v>221</v>
      </c>
      <c r="C214" s="800"/>
      <c r="D214" s="801"/>
      <c r="E214" s="441"/>
      <c r="F214" s="804"/>
      <c r="G214" s="805"/>
      <c r="H214" s="806"/>
      <c r="I214" s="326"/>
    </row>
    <row r="215" spans="1:9" ht="30" customHeight="1">
      <c r="A215" s="439">
        <v>1</v>
      </c>
      <c r="B215" s="764"/>
      <c r="C215" s="766"/>
      <c r="D215" s="445"/>
      <c r="E215" s="436"/>
      <c r="F215" s="764"/>
      <c r="G215" s="765"/>
      <c r="H215" s="766"/>
      <c r="I215" s="326"/>
    </row>
    <row r="216" spans="1:9" ht="28.5" customHeight="1">
      <c r="A216" s="439">
        <v>2</v>
      </c>
      <c r="B216" s="764"/>
      <c r="C216" s="766"/>
      <c r="D216" s="445"/>
      <c r="E216" s="436"/>
      <c r="F216" s="764"/>
      <c r="G216" s="765"/>
      <c r="H216" s="766"/>
    </row>
    <row r="217" spans="1:9" ht="27.75" customHeight="1">
      <c r="A217" s="439">
        <v>3</v>
      </c>
      <c r="B217" s="764"/>
      <c r="C217" s="766"/>
      <c r="D217" s="445"/>
      <c r="E217" s="436"/>
      <c r="F217" s="764"/>
      <c r="G217" s="765"/>
      <c r="H217" s="766"/>
      <c r="I217" s="326"/>
    </row>
    <row r="218" spans="1:9" ht="30" customHeight="1">
      <c r="A218" s="439">
        <v>4</v>
      </c>
      <c r="B218" s="764"/>
      <c r="C218" s="766"/>
      <c r="D218" s="445"/>
      <c r="E218" s="436"/>
      <c r="F218" s="764"/>
      <c r="G218" s="765"/>
      <c r="H218" s="766"/>
      <c r="I218" s="326"/>
    </row>
    <row r="219" spans="1:9" ht="30.75" customHeight="1">
      <c r="A219" s="439">
        <v>5</v>
      </c>
      <c r="B219" s="764"/>
      <c r="C219" s="766"/>
      <c r="D219" s="445"/>
      <c r="E219" s="436"/>
      <c r="F219" s="764"/>
      <c r="G219" s="765"/>
      <c r="H219" s="766"/>
      <c r="I219" s="326"/>
    </row>
    <row r="220" spans="1:9" ht="51" customHeight="1">
      <c r="A220" s="439"/>
      <c r="B220" s="770" t="s">
        <v>225</v>
      </c>
      <c r="C220" s="771"/>
      <c r="D220" s="445"/>
      <c r="E220" s="505"/>
      <c r="F220" s="436"/>
      <c r="G220" s="436"/>
      <c r="H220" s="493"/>
      <c r="I220" s="326"/>
    </row>
    <row r="221" spans="1:9" ht="16.5" customHeight="1">
      <c r="A221" s="434"/>
      <c r="B221" s="324"/>
      <c r="C221" s="324"/>
      <c r="D221" s="431"/>
      <c r="E221" s="431"/>
      <c r="F221" s="431"/>
      <c r="G221" s="431"/>
      <c r="H221" s="431"/>
      <c r="I221" s="326"/>
    </row>
    <row r="222" spans="1:9" ht="16.5" customHeight="1">
      <c r="A222" s="437" t="s">
        <v>226</v>
      </c>
      <c r="B222" s="772" t="s">
        <v>227</v>
      </c>
      <c r="C222" s="773"/>
      <c r="D222" s="455"/>
      <c r="E222" s="774"/>
      <c r="F222" s="775"/>
      <c r="G222" s="776"/>
      <c r="H222" s="777"/>
      <c r="I222" s="326"/>
    </row>
    <row r="223" spans="1:9" ht="34.5" customHeight="1">
      <c r="A223" s="437"/>
      <c r="B223" s="778"/>
      <c r="C223" s="772"/>
      <c r="D223" s="456" t="s">
        <v>228</v>
      </c>
      <c r="E223" s="779" t="s">
        <v>218</v>
      </c>
      <c r="F223" s="780"/>
      <c r="G223" s="780"/>
      <c r="H223" s="781"/>
      <c r="I223" s="326"/>
    </row>
    <row r="224" spans="1:9" ht="56.25" customHeight="1">
      <c r="A224" s="439"/>
      <c r="B224" s="762" t="s">
        <v>229</v>
      </c>
      <c r="C224" s="763"/>
      <c r="D224" s="445"/>
      <c r="E224" s="764"/>
      <c r="F224" s="765"/>
      <c r="G224" s="765"/>
      <c r="H224" s="766"/>
    </row>
    <row r="225" spans="1:9" ht="15.75" customHeight="1">
      <c r="A225" s="439"/>
      <c r="B225" s="782" t="s">
        <v>230</v>
      </c>
      <c r="C225" s="783"/>
      <c r="D225" s="454"/>
      <c r="E225" s="784"/>
      <c r="F225" s="785"/>
      <c r="G225" s="786"/>
      <c r="H225" s="787"/>
      <c r="I225" s="326"/>
    </row>
    <row r="226" spans="1:9" ht="79.5" customHeight="1">
      <c r="A226" s="506"/>
      <c r="B226" s="762" t="s">
        <v>231</v>
      </c>
      <c r="C226" s="763"/>
      <c r="D226" s="445"/>
      <c r="E226" s="764"/>
      <c r="F226" s="765"/>
      <c r="G226" s="765"/>
      <c r="H226" s="766"/>
      <c r="I226" s="326"/>
    </row>
    <row r="227" spans="1:9" ht="14.25" customHeight="1">
      <c r="A227" s="508"/>
      <c r="B227" s="390"/>
      <c r="C227" s="390"/>
      <c r="D227" s="390"/>
      <c r="G227" s="390"/>
    </row>
    <row r="228" spans="1:9" ht="23.25" customHeight="1">
      <c r="A228" s="577">
        <v>5</v>
      </c>
      <c r="B228" s="936" t="s">
        <v>232</v>
      </c>
      <c r="C228" s="937"/>
      <c r="D228" s="937"/>
      <c r="E228" s="937"/>
      <c r="F228" s="937"/>
      <c r="G228" s="937"/>
      <c r="H228" s="937"/>
      <c r="I228" s="580"/>
    </row>
    <row r="229" spans="1:9" ht="32.25" customHeight="1">
      <c r="A229" s="576">
        <v>5.0999999999999996</v>
      </c>
      <c r="B229" s="938" t="s">
        <v>94</v>
      </c>
      <c r="C229" s="939"/>
      <c r="D229" s="939"/>
      <c r="E229" s="795"/>
      <c r="F229" s="796"/>
      <c r="G229" s="796"/>
      <c r="H229" s="797"/>
    </row>
    <row r="230" spans="1:9" ht="23.25" customHeight="1">
      <c r="A230" s="576" t="s">
        <v>215</v>
      </c>
      <c r="B230" s="798" t="s">
        <v>216</v>
      </c>
      <c r="C230" s="778"/>
      <c r="D230" s="778"/>
      <c r="E230" s="778"/>
      <c r="F230" s="778"/>
      <c r="G230" s="778"/>
      <c r="H230" s="778"/>
    </row>
    <row r="231" spans="1:9" ht="14.25" customHeight="1">
      <c r="A231" s="437"/>
      <c r="B231" s="438"/>
      <c r="C231" s="438"/>
      <c r="D231" s="402"/>
      <c r="E231" s="933"/>
      <c r="F231" s="925" t="s">
        <v>218</v>
      </c>
      <c r="G231" s="935"/>
      <c r="H231" s="927"/>
    </row>
    <row r="232" spans="1:9" ht="47.25" customHeight="1">
      <c r="A232" s="437"/>
      <c r="B232" s="438"/>
      <c r="C232" s="438"/>
      <c r="D232" s="402" t="s">
        <v>217</v>
      </c>
      <c r="E232" s="934"/>
      <c r="F232" s="767"/>
      <c r="G232" s="768"/>
      <c r="H232" s="769"/>
    </row>
    <row r="233" spans="1:9" ht="23.25" customHeight="1">
      <c r="A233" s="439" t="s">
        <v>219</v>
      </c>
      <c r="B233" s="799" t="s">
        <v>220</v>
      </c>
      <c r="C233" s="799"/>
      <c r="D233" s="440"/>
      <c r="E233" s="492"/>
      <c r="F233" s="804"/>
      <c r="G233" s="805"/>
      <c r="H233" s="806"/>
    </row>
    <row r="234" spans="1:9" ht="42.75" customHeight="1">
      <c r="A234" s="439"/>
      <c r="B234" s="784" t="s">
        <v>221</v>
      </c>
      <c r="C234" s="800"/>
      <c r="D234" s="801"/>
      <c r="E234" s="441"/>
      <c r="F234" s="764"/>
      <c r="G234" s="765"/>
      <c r="H234" s="766"/>
    </row>
    <row r="235" spans="1:9" ht="27" hidden="1" customHeight="1">
      <c r="A235" s="439">
        <v>1</v>
      </c>
      <c r="B235" s="802" t="s">
        <v>222</v>
      </c>
      <c r="C235" s="803"/>
      <c r="D235" s="445"/>
      <c r="E235" s="491"/>
      <c r="F235" s="764"/>
      <c r="G235" s="765"/>
      <c r="H235" s="766"/>
    </row>
    <row r="236" spans="1:9" ht="24" customHeight="1">
      <c r="A236" s="439">
        <v>1</v>
      </c>
      <c r="B236" s="764"/>
      <c r="C236" s="766"/>
      <c r="D236" s="445"/>
      <c r="E236" s="436"/>
      <c r="F236" s="764"/>
      <c r="G236" s="765"/>
      <c r="H236" s="766"/>
    </row>
    <row r="237" spans="1:9" ht="26.25" customHeight="1">
      <c r="A237" s="439">
        <v>2</v>
      </c>
      <c r="B237" s="764"/>
      <c r="C237" s="766"/>
      <c r="D237" s="445"/>
      <c r="E237" s="436"/>
      <c r="F237" s="764"/>
      <c r="G237" s="765"/>
      <c r="H237" s="766"/>
    </row>
    <row r="238" spans="1:9" ht="23.25" customHeight="1">
      <c r="A238" s="439">
        <v>3</v>
      </c>
      <c r="B238" s="764"/>
      <c r="C238" s="766"/>
      <c r="D238" s="445"/>
      <c r="E238" s="436"/>
      <c r="F238" s="764"/>
      <c r="G238" s="765"/>
      <c r="H238" s="766"/>
    </row>
    <row r="239" spans="1:9" ht="22.5" customHeight="1">
      <c r="A239" s="439">
        <v>4</v>
      </c>
      <c r="B239" s="764"/>
      <c r="C239" s="766"/>
      <c r="D239" s="445"/>
      <c r="E239" s="436"/>
      <c r="F239" s="764"/>
      <c r="G239" s="765"/>
      <c r="H239" s="766"/>
    </row>
    <row r="240" spans="1:9" ht="26.25" customHeight="1">
      <c r="A240" s="439">
        <v>5</v>
      </c>
      <c r="B240" s="764"/>
      <c r="C240" s="766"/>
      <c r="D240" s="445"/>
      <c r="E240" s="436"/>
      <c r="F240" s="764"/>
      <c r="G240" s="765"/>
      <c r="H240" s="766"/>
    </row>
    <row r="241" spans="1:8" ht="14.25" customHeight="1">
      <c r="A241" s="404"/>
      <c r="B241" s="435"/>
      <c r="C241" s="436"/>
      <c r="D241" s="436"/>
      <c r="E241" s="436"/>
      <c r="F241" s="436"/>
      <c r="G241" s="436"/>
      <c r="H241" s="436"/>
    </row>
    <row r="242" spans="1:8" ht="21.75" customHeight="1">
      <c r="A242" s="437" t="s">
        <v>84</v>
      </c>
      <c r="B242" s="798" t="s">
        <v>223</v>
      </c>
      <c r="C242" s="778"/>
      <c r="D242" s="778"/>
      <c r="E242" s="778"/>
      <c r="F242" s="778"/>
      <c r="G242" s="778"/>
      <c r="H242" s="778"/>
    </row>
    <row r="243" spans="1:8" ht="21.75" customHeight="1">
      <c r="A243" s="437"/>
      <c r="B243" s="453"/>
      <c r="C243" s="438"/>
      <c r="D243" s="402"/>
      <c r="E243" s="933"/>
      <c r="F243" s="925" t="s">
        <v>218</v>
      </c>
      <c r="G243" s="935"/>
      <c r="H243" s="927"/>
    </row>
    <row r="244" spans="1:8" ht="43.5" customHeight="1">
      <c r="A244" s="437"/>
      <c r="B244" s="453"/>
      <c r="C244" s="438"/>
      <c r="D244" s="402" t="s">
        <v>224</v>
      </c>
      <c r="E244" s="934"/>
      <c r="F244" s="767"/>
      <c r="G244" s="768"/>
      <c r="H244" s="769"/>
    </row>
    <row r="245" spans="1:8" ht="23.25" customHeight="1">
      <c r="A245" s="439" t="s">
        <v>219</v>
      </c>
      <c r="B245" s="888" t="s">
        <v>220</v>
      </c>
      <c r="C245" s="783"/>
      <c r="D245" s="454"/>
      <c r="E245" s="492"/>
      <c r="F245" s="804"/>
      <c r="G245" s="805"/>
      <c r="H245" s="806"/>
    </row>
    <row r="246" spans="1:8" ht="44.25" customHeight="1">
      <c r="A246" s="439"/>
      <c r="B246" s="784" t="s">
        <v>221</v>
      </c>
      <c r="C246" s="800"/>
      <c r="D246" s="801"/>
      <c r="E246" s="441"/>
      <c r="F246" s="804"/>
      <c r="G246" s="805"/>
      <c r="H246" s="806"/>
    </row>
    <row r="247" spans="1:8" ht="23.25" customHeight="1">
      <c r="A247" s="439">
        <v>1</v>
      </c>
      <c r="B247" s="764"/>
      <c r="C247" s="766"/>
      <c r="D247" s="445"/>
      <c r="E247" s="436"/>
      <c r="F247" s="764"/>
      <c r="G247" s="765"/>
      <c r="H247" s="766"/>
    </row>
    <row r="248" spans="1:8" ht="30" customHeight="1">
      <c r="A248" s="439">
        <v>2</v>
      </c>
      <c r="B248" s="764"/>
      <c r="C248" s="766"/>
      <c r="D248" s="445"/>
      <c r="E248" s="436"/>
      <c r="F248" s="764"/>
      <c r="G248" s="765"/>
      <c r="H248" s="766"/>
    </row>
    <row r="249" spans="1:8" ht="27.75" customHeight="1">
      <c r="A249" s="439">
        <v>3</v>
      </c>
      <c r="B249" s="764"/>
      <c r="C249" s="766"/>
      <c r="D249" s="445"/>
      <c r="E249" s="436"/>
      <c r="F249" s="764"/>
      <c r="G249" s="765"/>
      <c r="H249" s="766"/>
    </row>
    <row r="250" spans="1:8" ht="27" customHeight="1">
      <c r="A250" s="439">
        <v>4</v>
      </c>
      <c r="B250" s="764"/>
      <c r="C250" s="766"/>
      <c r="D250" s="445"/>
      <c r="E250" s="436"/>
      <c r="F250" s="764"/>
      <c r="G250" s="765"/>
      <c r="H250" s="766"/>
    </row>
    <row r="251" spans="1:8" ht="27.75" customHeight="1">
      <c r="A251" s="439">
        <v>5</v>
      </c>
      <c r="B251" s="764"/>
      <c r="C251" s="766"/>
      <c r="D251" s="445"/>
      <c r="E251" s="436"/>
      <c r="F251" s="764"/>
      <c r="G251" s="765"/>
      <c r="H251" s="766"/>
    </row>
    <row r="252" spans="1:8" ht="47.25" customHeight="1">
      <c r="A252" s="439"/>
      <c r="B252" s="770" t="s">
        <v>225</v>
      </c>
      <c r="C252" s="771"/>
      <c r="D252" s="445"/>
      <c r="E252" s="505"/>
      <c r="F252" s="436"/>
      <c r="G252" s="436"/>
      <c r="H252" s="493"/>
    </row>
    <row r="253" spans="1:8" ht="14.25" customHeight="1">
      <c r="A253" s="434"/>
      <c r="B253" s="324"/>
      <c r="C253" s="324"/>
      <c r="D253" s="431"/>
      <c r="E253" s="431"/>
      <c r="F253" s="431"/>
      <c r="G253" s="431"/>
      <c r="H253" s="431"/>
    </row>
    <row r="254" spans="1:8" ht="14.25" customHeight="1">
      <c r="A254" s="437" t="s">
        <v>226</v>
      </c>
      <c r="B254" s="772" t="s">
        <v>227</v>
      </c>
      <c r="C254" s="773"/>
      <c r="D254" s="455"/>
      <c r="E254" s="774"/>
      <c r="F254" s="775"/>
      <c r="G254" s="776"/>
      <c r="H254" s="777"/>
    </row>
    <row r="255" spans="1:8" ht="39.75" customHeight="1">
      <c r="A255" s="437"/>
      <c r="B255" s="778"/>
      <c r="C255" s="772"/>
      <c r="D255" s="456" t="s">
        <v>228</v>
      </c>
      <c r="E255" s="779" t="s">
        <v>218</v>
      </c>
      <c r="F255" s="780"/>
      <c r="G255" s="780"/>
      <c r="H255" s="781"/>
    </row>
    <row r="256" spans="1:8" ht="59.25" customHeight="1">
      <c r="A256" s="439"/>
      <c r="B256" s="762" t="s">
        <v>229</v>
      </c>
      <c r="C256" s="763"/>
      <c r="D256" s="445"/>
      <c r="E256" s="764"/>
      <c r="F256" s="765"/>
      <c r="G256" s="765"/>
      <c r="H256" s="766"/>
    </row>
    <row r="257" spans="1:9" ht="21" customHeight="1">
      <c r="A257" s="439"/>
      <c r="B257" s="782" t="s">
        <v>230</v>
      </c>
      <c r="C257" s="783"/>
      <c r="D257" s="454"/>
      <c r="E257" s="784"/>
      <c r="F257" s="785"/>
      <c r="G257" s="786"/>
      <c r="H257" s="787"/>
    </row>
    <row r="258" spans="1:9" ht="57" customHeight="1">
      <c r="A258" s="506"/>
      <c r="B258" s="762" t="s">
        <v>231</v>
      </c>
      <c r="C258" s="763"/>
      <c r="D258" s="445"/>
      <c r="E258" s="764"/>
      <c r="F258" s="765"/>
      <c r="G258" s="765"/>
      <c r="H258" s="766"/>
    </row>
    <row r="259" spans="1:9" ht="14.25" customHeight="1">
      <c r="A259" s="508"/>
      <c r="B259" s="390"/>
      <c r="C259" s="390"/>
      <c r="D259" s="390"/>
      <c r="G259" s="390"/>
    </row>
    <row r="260" spans="1:9" ht="19.5" hidden="1" customHeight="1">
      <c r="A260" s="507"/>
      <c r="B260" s="778" t="e">
        <f>IF(AND(#REF!=2,M198=1),"Name of Other Partner of JV",IF(AND(#REF!=2,M198="2 or more"),"Name of Other Partner-1 of JV",""))</f>
        <v>#REF!</v>
      </c>
      <c r="C260" s="778"/>
      <c r="D260" s="778"/>
      <c r="E260" s="798" t="e">
        <f>'[11]Name of Bidder'!C18</f>
        <v>#REF!</v>
      </c>
      <c r="F260" s="778"/>
      <c r="G260" s="778"/>
      <c r="H260" s="772"/>
      <c r="I260" s="326"/>
    </row>
    <row r="261" spans="1:9" ht="29.25" hidden="1" customHeight="1">
      <c r="A261" s="404" t="s">
        <v>215</v>
      </c>
      <c r="B261" s="798" t="s">
        <v>216</v>
      </c>
      <c r="C261" s="778"/>
      <c r="D261" s="778"/>
      <c r="E261" s="778"/>
      <c r="F261" s="778"/>
      <c r="G261" s="778"/>
      <c r="H261" s="778"/>
      <c r="I261" s="326"/>
    </row>
    <row r="262" spans="1:9" ht="19.5" hidden="1" customHeight="1">
      <c r="A262" s="437"/>
      <c r="B262" s="453"/>
      <c r="C262" s="457"/>
      <c r="D262" s="458"/>
      <c r="E262" s="925" t="s">
        <v>233</v>
      </c>
      <c r="F262" s="927" t="s">
        <v>234</v>
      </c>
      <c r="G262" s="925" t="s">
        <v>218</v>
      </c>
      <c r="H262" s="927"/>
      <c r="I262" s="326"/>
    </row>
    <row r="263" spans="1:9" ht="47.25" hidden="1" customHeight="1">
      <c r="A263" s="437"/>
      <c r="B263" s="453"/>
      <c r="C263" s="457"/>
      <c r="D263" s="403" t="s">
        <v>235</v>
      </c>
      <c r="E263" s="926"/>
      <c r="F263" s="928"/>
      <c r="G263" s="926"/>
      <c r="H263" s="928"/>
      <c r="I263" s="326"/>
    </row>
    <row r="264" spans="1:9" ht="17.25" hidden="1" customHeight="1">
      <c r="A264" s="439" t="s">
        <v>219</v>
      </c>
      <c r="B264" s="784" t="s">
        <v>220</v>
      </c>
      <c r="C264" s="785"/>
      <c r="D264" s="459"/>
      <c r="E264" s="919"/>
      <c r="F264" s="920"/>
      <c r="G264" s="919"/>
      <c r="H264" s="920"/>
      <c r="I264" s="326"/>
    </row>
    <row r="265" spans="1:9" ht="17.25" hidden="1" customHeight="1">
      <c r="A265" s="439"/>
      <c r="B265" s="784" t="s">
        <v>236</v>
      </c>
      <c r="C265" s="800"/>
      <c r="D265" s="785"/>
      <c r="E265" s="441" t="s">
        <v>25</v>
      </c>
      <c r="F265" s="442"/>
      <c r="G265" s="442"/>
      <c r="H265" s="443"/>
      <c r="I265" s="326"/>
    </row>
    <row r="266" spans="1:9" ht="15.75" hidden="1" customHeight="1">
      <c r="A266" s="439">
        <v>1</v>
      </c>
      <c r="B266" s="802" t="s">
        <v>237</v>
      </c>
      <c r="C266" s="932"/>
      <c r="D266" s="447"/>
      <c r="E266" s="448"/>
      <c r="F266" s="449"/>
      <c r="G266" s="913"/>
      <c r="H266" s="914"/>
      <c r="I266" s="326"/>
    </row>
    <row r="267" spans="1:9" ht="15.75" hidden="1" customHeight="1">
      <c r="A267" s="439">
        <v>2</v>
      </c>
      <c r="B267" s="802" t="s">
        <v>238</v>
      </c>
      <c r="C267" s="932"/>
      <c r="D267" s="447"/>
      <c r="E267" s="448"/>
      <c r="F267" s="449"/>
      <c r="G267" s="913"/>
      <c r="H267" s="914"/>
    </row>
    <row r="268" spans="1:9" ht="15.75" hidden="1" customHeight="1">
      <c r="A268" s="439">
        <v>3</v>
      </c>
      <c r="B268" s="444" t="s">
        <v>239</v>
      </c>
      <c r="C268" s="446"/>
      <c r="D268" s="447"/>
      <c r="E268" s="448"/>
      <c r="F268" s="449"/>
      <c r="G268" s="913"/>
      <c r="H268" s="914"/>
      <c r="I268" s="326"/>
    </row>
    <row r="269" spans="1:9" ht="16.5" hidden="1" customHeight="1">
      <c r="A269" s="439">
        <v>4</v>
      </c>
      <c r="B269" s="444" t="s">
        <v>240</v>
      </c>
      <c r="C269" s="446"/>
      <c r="D269" s="447"/>
      <c r="E269" s="448"/>
      <c r="F269" s="449"/>
      <c r="G269" s="913"/>
      <c r="H269" s="914"/>
      <c r="I269" s="326"/>
    </row>
    <row r="270" spans="1:9" hidden="1">
      <c r="A270" s="439">
        <v>5</v>
      </c>
      <c r="B270" s="444" t="s">
        <v>241</v>
      </c>
      <c r="C270" s="446"/>
      <c r="D270" s="447"/>
      <c r="E270" s="448"/>
      <c r="F270" s="449"/>
      <c r="G270" s="913"/>
      <c r="H270" s="914"/>
      <c r="I270" s="326"/>
    </row>
    <row r="271" spans="1:9" ht="19.5" hidden="1" customHeight="1">
      <c r="A271" s="439">
        <v>6</v>
      </c>
      <c r="B271" s="444" t="s">
        <v>242</v>
      </c>
      <c r="C271" s="446"/>
      <c r="D271" s="450"/>
      <c r="E271" s="451"/>
      <c r="F271" s="452"/>
      <c r="G271" s="915"/>
      <c r="H271" s="916"/>
      <c r="I271" s="326"/>
    </row>
    <row r="272" spans="1:9" ht="32.25" hidden="1" customHeight="1">
      <c r="A272" s="434"/>
      <c r="B272" s="917" t="s">
        <v>243</v>
      </c>
      <c r="C272" s="917"/>
      <c r="D272" s="917"/>
      <c r="E272" s="917"/>
      <c r="F272" s="917"/>
      <c r="G272" s="917"/>
      <c r="H272" s="918"/>
      <c r="I272" s="326"/>
    </row>
    <row r="273" spans="1:9" ht="32.25" hidden="1" customHeight="1">
      <c r="A273" s="404"/>
      <c r="B273" s="460"/>
      <c r="C273" s="460"/>
      <c r="D273" s="460"/>
      <c r="E273" s="460"/>
      <c r="F273" s="460"/>
      <c r="G273" s="460"/>
      <c r="H273" s="460"/>
      <c r="I273" s="326"/>
    </row>
    <row r="274" spans="1:9" ht="32.25" hidden="1" customHeight="1">
      <c r="A274" s="404"/>
      <c r="B274" s="460"/>
      <c r="C274" s="460"/>
      <c r="D274" s="460"/>
      <c r="E274" s="460"/>
      <c r="F274" s="460"/>
      <c r="G274" s="460"/>
      <c r="H274" s="460"/>
      <c r="I274" s="326"/>
    </row>
    <row r="275" spans="1:9" ht="32.25" hidden="1" customHeight="1">
      <c r="A275" s="404"/>
      <c r="B275" s="460"/>
      <c r="C275" s="460"/>
      <c r="D275" s="460"/>
      <c r="E275" s="460"/>
      <c r="F275" s="460"/>
      <c r="G275" s="460"/>
      <c r="H275" s="460"/>
      <c r="I275" s="326"/>
    </row>
    <row r="276" spans="1:9" ht="32.25" hidden="1" customHeight="1">
      <c r="A276" s="404"/>
      <c r="B276" s="460"/>
      <c r="C276" s="460"/>
      <c r="D276" s="460"/>
      <c r="E276" s="460"/>
      <c r="F276" s="460"/>
      <c r="G276" s="460"/>
      <c r="H276" s="460"/>
      <c r="I276" s="326"/>
    </row>
    <row r="277" spans="1:9" ht="20.25" hidden="1" customHeight="1">
      <c r="A277" s="437" t="s">
        <v>84</v>
      </c>
      <c r="B277" s="798" t="s">
        <v>223</v>
      </c>
      <c r="C277" s="778"/>
      <c r="D277" s="778"/>
      <c r="E277" s="778"/>
      <c r="F277" s="778"/>
      <c r="G277" s="778"/>
      <c r="H277" s="778"/>
      <c r="I277" s="326"/>
    </row>
    <row r="278" spans="1:9" ht="19.5" hidden="1" customHeight="1">
      <c r="A278" s="437"/>
      <c r="B278" s="461"/>
      <c r="C278" s="457"/>
      <c r="D278" s="458"/>
      <c r="E278" s="925" t="s">
        <v>233</v>
      </c>
      <c r="F278" s="927" t="s">
        <v>234</v>
      </c>
      <c r="G278" s="925" t="s">
        <v>218</v>
      </c>
      <c r="H278" s="927"/>
      <c r="I278" s="326"/>
    </row>
    <row r="279" spans="1:9" ht="47.25" hidden="1" customHeight="1">
      <c r="A279" s="437"/>
      <c r="B279" s="461"/>
      <c r="C279" s="457"/>
      <c r="D279" s="403" t="s">
        <v>244</v>
      </c>
      <c r="E279" s="926"/>
      <c r="F279" s="928"/>
      <c r="G279" s="926"/>
      <c r="H279" s="928"/>
      <c r="I279" s="326"/>
    </row>
    <row r="280" spans="1:9" ht="17.25" hidden="1" customHeight="1">
      <c r="A280" s="439" t="s">
        <v>219</v>
      </c>
      <c r="B280" s="801" t="s">
        <v>220</v>
      </c>
      <c r="C280" s="888"/>
      <c r="D280" s="462"/>
      <c r="E280" s="919"/>
      <c r="F280" s="920"/>
      <c r="G280" s="921"/>
      <c r="H280" s="922"/>
      <c r="I280" s="326"/>
    </row>
    <row r="281" spans="1:9" ht="17.25" hidden="1" customHeight="1">
      <c r="A281" s="439"/>
      <c r="B281" s="800" t="s">
        <v>236</v>
      </c>
      <c r="C281" s="800"/>
      <c r="D281" s="801"/>
      <c r="E281" s="441" t="s">
        <v>25</v>
      </c>
      <c r="F281" s="442"/>
      <c r="G281" s="442"/>
      <c r="H281" s="443"/>
      <c r="I281" s="326"/>
    </row>
    <row r="282" spans="1:9" ht="15.75" hidden="1" customHeight="1">
      <c r="A282" s="439">
        <v>1</v>
      </c>
      <c r="B282" s="911" t="s">
        <v>237</v>
      </c>
      <c r="C282" s="912"/>
      <c r="D282" s="465"/>
      <c r="E282" s="466"/>
      <c r="F282" s="467"/>
      <c r="G282" s="923"/>
      <c r="H282" s="924"/>
      <c r="I282" s="326"/>
    </row>
    <row r="283" spans="1:9" ht="15.75" hidden="1" customHeight="1">
      <c r="A283" s="439">
        <v>2</v>
      </c>
      <c r="B283" s="911" t="s">
        <v>238</v>
      </c>
      <c r="C283" s="912"/>
      <c r="D283" s="468"/>
      <c r="E283" s="448"/>
      <c r="F283" s="449"/>
      <c r="G283" s="905"/>
      <c r="H283" s="906"/>
    </row>
    <row r="284" spans="1:9" ht="15.75" hidden="1" customHeight="1">
      <c r="A284" s="439">
        <v>3</v>
      </c>
      <c r="B284" s="463" t="s">
        <v>239</v>
      </c>
      <c r="C284" s="464"/>
      <c r="D284" s="468"/>
      <c r="E284" s="448"/>
      <c r="F284" s="449"/>
      <c r="G284" s="905"/>
      <c r="H284" s="906"/>
      <c r="I284" s="326"/>
    </row>
    <row r="285" spans="1:9" ht="16.5" hidden="1" customHeight="1">
      <c r="A285" s="439">
        <v>4</v>
      </c>
      <c r="B285" s="463" t="s">
        <v>240</v>
      </c>
      <c r="C285" s="464"/>
      <c r="D285" s="468"/>
      <c r="E285" s="448"/>
      <c r="F285" s="449"/>
      <c r="G285" s="905"/>
      <c r="H285" s="906"/>
      <c r="I285" s="326"/>
    </row>
    <row r="286" spans="1:9" ht="15.75" hidden="1" customHeight="1">
      <c r="A286" s="439">
        <v>5</v>
      </c>
      <c r="B286" s="463" t="s">
        <v>241</v>
      </c>
      <c r="C286" s="464"/>
      <c r="D286" s="468"/>
      <c r="E286" s="448"/>
      <c r="F286" s="449"/>
      <c r="G286" s="905"/>
      <c r="H286" s="906"/>
      <c r="I286" s="326"/>
    </row>
    <row r="287" spans="1:9" hidden="1">
      <c r="A287" s="439">
        <v>6</v>
      </c>
      <c r="B287" s="463" t="s">
        <v>242</v>
      </c>
      <c r="C287" s="464"/>
      <c r="D287" s="469"/>
      <c r="E287" s="451"/>
      <c r="F287" s="452"/>
      <c r="G287" s="907"/>
      <c r="H287" s="908"/>
      <c r="I287" s="326"/>
    </row>
    <row r="288" spans="1:9" ht="49.5" hidden="1" customHeight="1">
      <c r="A288" s="439"/>
      <c r="B288" s="929" t="s">
        <v>243</v>
      </c>
      <c r="C288" s="917"/>
      <c r="D288" s="917"/>
      <c r="E288" s="917"/>
      <c r="F288" s="917"/>
      <c r="G288" s="917"/>
      <c r="H288" s="918"/>
      <c r="I288" s="326"/>
    </row>
    <row r="289" spans="1:9" ht="16.5" hidden="1" customHeight="1">
      <c r="A289" s="470"/>
      <c r="B289" s="324"/>
      <c r="C289" s="324"/>
      <c r="D289" s="431"/>
      <c r="E289" s="431"/>
      <c r="F289" s="431"/>
      <c r="G289" s="431"/>
      <c r="H289" s="431"/>
      <c r="I289" s="326"/>
    </row>
    <row r="290" spans="1:9" ht="16.5" hidden="1" customHeight="1">
      <c r="A290" s="437" t="s">
        <v>226</v>
      </c>
      <c r="B290" s="772" t="s">
        <v>227</v>
      </c>
      <c r="C290" s="773"/>
      <c r="D290" s="455"/>
      <c r="E290" s="774"/>
      <c r="F290" s="775"/>
      <c r="G290" s="776"/>
      <c r="H290" s="777"/>
      <c r="I290" s="326"/>
    </row>
    <row r="291" spans="1:9" ht="28.5" hidden="1" customHeight="1">
      <c r="A291" s="437"/>
      <c r="B291" s="778"/>
      <c r="C291" s="772"/>
      <c r="D291" s="456"/>
      <c r="E291" s="779" t="s">
        <v>245</v>
      </c>
      <c r="F291" s="781"/>
      <c r="G291" s="903" t="s">
        <v>233</v>
      </c>
      <c r="H291" s="904"/>
      <c r="I291" s="326"/>
    </row>
    <row r="292" spans="1:9" ht="56.25" hidden="1" customHeight="1">
      <c r="A292" s="439"/>
      <c r="B292" s="762" t="s">
        <v>229</v>
      </c>
      <c r="C292" s="763"/>
      <c r="D292" s="445"/>
      <c r="E292" s="896"/>
      <c r="F292" s="897"/>
      <c r="G292" s="898"/>
      <c r="H292" s="898"/>
    </row>
    <row r="293" spans="1:9" ht="15.75" hidden="1" customHeight="1">
      <c r="A293" s="439"/>
      <c r="B293" s="782" t="s">
        <v>230</v>
      </c>
      <c r="C293" s="783"/>
      <c r="D293" s="454"/>
      <c r="E293" s="784"/>
      <c r="F293" s="785"/>
      <c r="G293" s="786"/>
      <c r="H293" s="787"/>
      <c r="I293" s="326"/>
    </row>
    <row r="294" spans="1:9" ht="66.75" hidden="1" customHeight="1">
      <c r="A294" s="439"/>
      <c r="B294" s="762" t="s">
        <v>231</v>
      </c>
      <c r="C294" s="763"/>
      <c r="D294" s="445"/>
      <c r="E294" s="896"/>
      <c r="F294" s="897"/>
      <c r="G294" s="898"/>
      <c r="H294" s="898"/>
      <c r="I294" s="326"/>
    </row>
    <row r="295" spans="1:9" ht="20.25" hidden="1" customHeight="1">
      <c r="A295" s="439"/>
      <c r="B295" s="471"/>
      <c r="C295" s="471"/>
      <c r="D295" s="472"/>
      <c r="E295" s="472"/>
      <c r="F295" s="472"/>
      <c r="G295" s="472"/>
      <c r="H295" s="472"/>
      <c r="I295" s="326"/>
    </row>
    <row r="296" spans="1:9" ht="32.25" hidden="1" customHeight="1">
      <c r="A296" s="404"/>
      <c r="B296" s="778" t="e">
        <f>IF(AND(#REF!=2,M198="2 or more"),"Name of Other Partner-2 of JV", "")</f>
        <v>#REF!</v>
      </c>
      <c r="C296" s="778"/>
      <c r="D296" s="778"/>
      <c r="E296" s="798" t="e">
        <f>'[11]Name of Bidder'!C23</f>
        <v>#REF!</v>
      </c>
      <c r="F296" s="778"/>
      <c r="G296" s="778"/>
      <c r="H296" s="772"/>
      <c r="I296" s="326"/>
    </row>
    <row r="297" spans="1:9" ht="29.25" hidden="1" customHeight="1">
      <c r="A297" s="404" t="s">
        <v>215</v>
      </c>
      <c r="B297" s="798" t="s">
        <v>216</v>
      </c>
      <c r="C297" s="778"/>
      <c r="D297" s="778"/>
      <c r="E297" s="778"/>
      <c r="F297" s="778"/>
      <c r="G297" s="778"/>
      <c r="H297" s="778"/>
      <c r="I297" s="326"/>
    </row>
    <row r="298" spans="1:9" ht="19.5" hidden="1" customHeight="1">
      <c r="A298" s="437"/>
      <c r="B298" s="453"/>
      <c r="C298" s="457"/>
      <c r="D298" s="458"/>
      <c r="E298" s="925" t="s">
        <v>233</v>
      </c>
      <c r="F298" s="927" t="s">
        <v>234</v>
      </c>
      <c r="G298" s="925" t="s">
        <v>218</v>
      </c>
      <c r="H298" s="927"/>
      <c r="I298" s="326"/>
    </row>
    <row r="299" spans="1:9" ht="47.25" hidden="1" customHeight="1">
      <c r="A299" s="437"/>
      <c r="B299" s="453"/>
      <c r="C299" s="457"/>
      <c r="D299" s="403" t="s">
        <v>235</v>
      </c>
      <c r="E299" s="926"/>
      <c r="F299" s="928"/>
      <c r="G299" s="926"/>
      <c r="H299" s="928"/>
      <c r="I299" s="326"/>
    </row>
    <row r="300" spans="1:9" ht="17.25" hidden="1" customHeight="1">
      <c r="A300" s="439" t="s">
        <v>219</v>
      </c>
      <c r="B300" s="784" t="s">
        <v>220</v>
      </c>
      <c r="C300" s="785"/>
      <c r="D300" s="459"/>
      <c r="E300" s="919"/>
      <c r="F300" s="920"/>
      <c r="G300" s="919"/>
      <c r="H300" s="920"/>
      <c r="I300" s="326"/>
    </row>
    <row r="301" spans="1:9" ht="17.25" hidden="1" customHeight="1">
      <c r="A301" s="439"/>
      <c r="B301" s="784" t="s">
        <v>236</v>
      </c>
      <c r="C301" s="800"/>
      <c r="D301" s="785"/>
      <c r="E301" s="441" t="s">
        <v>25</v>
      </c>
      <c r="F301" s="442"/>
      <c r="G301" s="442"/>
      <c r="H301" s="443"/>
      <c r="I301" s="326"/>
    </row>
    <row r="302" spans="1:9" ht="15.75" hidden="1" customHeight="1">
      <c r="A302" s="439">
        <v>1</v>
      </c>
      <c r="B302" s="911" t="s">
        <v>237</v>
      </c>
      <c r="C302" s="912"/>
      <c r="D302" s="473"/>
      <c r="E302" s="466"/>
      <c r="F302" s="467"/>
      <c r="G302" s="930"/>
      <c r="H302" s="931"/>
      <c r="I302" s="326"/>
    </row>
    <row r="303" spans="1:9" ht="15.75" hidden="1" customHeight="1">
      <c r="A303" s="439">
        <v>2</v>
      </c>
      <c r="B303" s="911" t="s">
        <v>238</v>
      </c>
      <c r="C303" s="912"/>
      <c r="D303" s="447"/>
      <c r="E303" s="448"/>
      <c r="F303" s="449"/>
      <c r="G303" s="913"/>
      <c r="H303" s="914"/>
    </row>
    <row r="304" spans="1:9" ht="15.75" hidden="1" customHeight="1">
      <c r="A304" s="439">
        <v>3</v>
      </c>
      <c r="B304" s="463" t="s">
        <v>239</v>
      </c>
      <c r="C304" s="464"/>
      <c r="D304" s="447"/>
      <c r="E304" s="448"/>
      <c r="F304" s="449"/>
      <c r="G304" s="913"/>
      <c r="H304" s="914"/>
      <c r="I304" s="326"/>
    </row>
    <row r="305" spans="1:9" ht="16.5" hidden="1" customHeight="1">
      <c r="A305" s="439">
        <v>4</v>
      </c>
      <c r="B305" s="463" t="s">
        <v>240</v>
      </c>
      <c r="C305" s="464"/>
      <c r="D305" s="447"/>
      <c r="E305" s="448"/>
      <c r="F305" s="449"/>
      <c r="G305" s="913"/>
      <c r="H305" s="914"/>
      <c r="I305" s="326"/>
    </row>
    <row r="306" spans="1:9" ht="15.75" hidden="1" customHeight="1">
      <c r="A306" s="439">
        <v>5</v>
      </c>
      <c r="B306" s="463" t="s">
        <v>241</v>
      </c>
      <c r="C306" s="464"/>
      <c r="D306" s="447"/>
      <c r="E306" s="448"/>
      <c r="F306" s="449"/>
      <c r="G306" s="913"/>
      <c r="H306" s="914"/>
      <c r="I306" s="326"/>
    </row>
    <row r="307" spans="1:9" hidden="1">
      <c r="A307" s="439">
        <v>6</v>
      </c>
      <c r="B307" s="463" t="s">
        <v>242</v>
      </c>
      <c r="C307" s="464"/>
      <c r="D307" s="450"/>
      <c r="E307" s="451"/>
      <c r="F307" s="452"/>
      <c r="G307" s="915"/>
      <c r="H307" s="916"/>
      <c r="I307" s="326"/>
    </row>
    <row r="308" spans="1:9" ht="32.25" hidden="1" customHeight="1">
      <c r="A308" s="434"/>
      <c r="B308" s="917" t="s">
        <v>243</v>
      </c>
      <c r="C308" s="917"/>
      <c r="D308" s="917"/>
      <c r="E308" s="917"/>
      <c r="F308" s="917"/>
      <c r="G308" s="917"/>
      <c r="H308" s="918"/>
      <c r="I308" s="326"/>
    </row>
    <row r="309" spans="1:9" ht="32.25" hidden="1" customHeight="1">
      <c r="A309" s="404"/>
      <c r="B309" s="460"/>
      <c r="C309" s="460"/>
      <c r="D309" s="460"/>
      <c r="E309" s="460"/>
      <c r="F309" s="460"/>
      <c r="G309" s="460"/>
      <c r="H309" s="460"/>
      <c r="I309" s="326"/>
    </row>
    <row r="310" spans="1:9" ht="20.25" hidden="1" customHeight="1">
      <c r="A310" s="437" t="s">
        <v>84</v>
      </c>
      <c r="B310" s="798" t="s">
        <v>223</v>
      </c>
      <c r="C310" s="778"/>
      <c r="D310" s="778"/>
      <c r="E310" s="778"/>
      <c r="F310" s="778"/>
      <c r="G310" s="778"/>
      <c r="H310" s="778"/>
      <c r="I310" s="326"/>
    </row>
    <row r="311" spans="1:9" ht="19.5" hidden="1" customHeight="1">
      <c r="A311" s="437"/>
      <c r="B311" s="461"/>
      <c r="C311" s="457"/>
      <c r="D311" s="458"/>
      <c r="E311" s="925" t="s">
        <v>233</v>
      </c>
      <c r="F311" s="927" t="s">
        <v>234</v>
      </c>
      <c r="G311" s="925" t="s">
        <v>218</v>
      </c>
      <c r="H311" s="927"/>
      <c r="I311" s="326"/>
    </row>
    <row r="312" spans="1:9" ht="47.25" hidden="1" customHeight="1">
      <c r="A312" s="437"/>
      <c r="B312" s="461"/>
      <c r="C312" s="457"/>
      <c r="D312" s="403" t="s">
        <v>244</v>
      </c>
      <c r="E312" s="926"/>
      <c r="F312" s="928"/>
      <c r="G312" s="926"/>
      <c r="H312" s="928"/>
      <c r="I312" s="326"/>
    </row>
    <row r="313" spans="1:9" ht="17.25" hidden="1" customHeight="1">
      <c r="A313" s="439" t="s">
        <v>219</v>
      </c>
      <c r="B313" s="801" t="s">
        <v>220</v>
      </c>
      <c r="C313" s="888"/>
      <c r="D313" s="462"/>
      <c r="E313" s="919"/>
      <c r="F313" s="920"/>
      <c r="G313" s="921"/>
      <c r="H313" s="922"/>
      <c r="I313" s="326"/>
    </row>
    <row r="314" spans="1:9" ht="17.25" hidden="1" customHeight="1">
      <c r="A314" s="439"/>
      <c r="B314" s="800" t="s">
        <v>236</v>
      </c>
      <c r="C314" s="800"/>
      <c r="D314" s="801"/>
      <c r="E314" s="441" t="s">
        <v>25</v>
      </c>
      <c r="F314" s="442"/>
      <c r="G314" s="442"/>
      <c r="H314" s="443"/>
      <c r="I314" s="326"/>
    </row>
    <row r="315" spans="1:9" ht="15.75" hidden="1" customHeight="1">
      <c r="A315" s="439">
        <v>1</v>
      </c>
      <c r="B315" s="911" t="s">
        <v>237</v>
      </c>
      <c r="C315" s="912"/>
      <c r="D315" s="465"/>
      <c r="E315" s="466"/>
      <c r="F315" s="467"/>
      <c r="G315" s="923"/>
      <c r="H315" s="924"/>
      <c r="I315" s="326"/>
    </row>
    <row r="316" spans="1:9" ht="15.75" hidden="1" customHeight="1">
      <c r="A316" s="439">
        <v>2</v>
      </c>
      <c r="B316" s="911" t="s">
        <v>238</v>
      </c>
      <c r="C316" s="912"/>
      <c r="D316" s="468"/>
      <c r="E316" s="448"/>
      <c r="F316" s="449"/>
      <c r="G316" s="905"/>
      <c r="H316" s="906"/>
    </row>
    <row r="317" spans="1:9" ht="15.75" hidden="1" customHeight="1">
      <c r="A317" s="439">
        <v>3</v>
      </c>
      <c r="B317" s="463" t="s">
        <v>239</v>
      </c>
      <c r="C317" s="464"/>
      <c r="D317" s="468"/>
      <c r="E317" s="448"/>
      <c r="F317" s="449"/>
      <c r="G317" s="905"/>
      <c r="H317" s="906"/>
      <c r="I317" s="326"/>
    </row>
    <row r="318" spans="1:9" ht="16.5" hidden="1" customHeight="1">
      <c r="A318" s="439">
        <v>4</v>
      </c>
      <c r="B318" s="463" t="s">
        <v>240</v>
      </c>
      <c r="C318" s="464"/>
      <c r="D318" s="468"/>
      <c r="E318" s="448"/>
      <c r="F318" s="449"/>
      <c r="G318" s="905"/>
      <c r="H318" s="906"/>
      <c r="I318" s="326"/>
    </row>
    <row r="319" spans="1:9" ht="15.75" hidden="1" customHeight="1">
      <c r="A319" s="439">
        <v>5</v>
      </c>
      <c r="B319" s="463" t="s">
        <v>241</v>
      </c>
      <c r="C319" s="464"/>
      <c r="D319" s="468"/>
      <c r="E319" s="448"/>
      <c r="F319" s="449"/>
      <c r="G319" s="905"/>
      <c r="H319" s="906"/>
      <c r="I319" s="326"/>
    </row>
    <row r="320" spans="1:9" ht="15.75" hidden="1" customHeight="1">
      <c r="A320" s="439">
        <v>6</v>
      </c>
      <c r="B320" s="463" t="s">
        <v>242</v>
      </c>
      <c r="C320" s="464"/>
      <c r="D320" s="468"/>
      <c r="E320" s="448"/>
      <c r="F320" s="449"/>
      <c r="G320" s="905"/>
      <c r="H320" s="906"/>
      <c r="I320" s="326"/>
    </row>
    <row r="321" spans="1:9" ht="32.25" hidden="1" customHeight="1">
      <c r="A321" s="439"/>
      <c r="B321" s="771" t="s">
        <v>225</v>
      </c>
      <c r="C321" s="771"/>
      <c r="D321" s="469"/>
      <c r="E321" s="451"/>
      <c r="F321" s="452"/>
      <c r="G321" s="907"/>
      <c r="H321" s="908"/>
      <c r="I321" s="326"/>
    </row>
    <row r="322" spans="1:9" ht="32.25" hidden="1" customHeight="1">
      <c r="A322" s="434"/>
      <c r="B322" s="909" t="s">
        <v>243</v>
      </c>
      <c r="C322" s="909"/>
      <c r="D322" s="909"/>
      <c r="E322" s="909"/>
      <c r="F322" s="909"/>
      <c r="G322" s="909"/>
      <c r="H322" s="910"/>
      <c r="I322" s="326"/>
    </row>
    <row r="323" spans="1:9" ht="16.5" hidden="1" customHeight="1">
      <c r="A323" s="434"/>
      <c r="B323" s="324"/>
      <c r="C323" s="324"/>
      <c r="D323" s="431"/>
      <c r="E323" s="431"/>
      <c r="F323" s="431"/>
      <c r="G323" s="431"/>
      <c r="H323" s="431"/>
      <c r="I323" s="326"/>
    </row>
    <row r="324" spans="1:9" ht="16.5" hidden="1" customHeight="1">
      <c r="A324" s="437" t="s">
        <v>226</v>
      </c>
      <c r="B324" s="773" t="s">
        <v>227</v>
      </c>
      <c r="C324" s="773"/>
      <c r="D324" s="455"/>
      <c r="E324" s="774"/>
      <c r="F324" s="775"/>
      <c r="G324" s="776"/>
      <c r="H324" s="777"/>
      <c r="I324" s="326"/>
    </row>
    <row r="325" spans="1:9" ht="28.5" hidden="1" customHeight="1">
      <c r="A325" s="437"/>
      <c r="B325" s="798"/>
      <c r="C325" s="772"/>
      <c r="D325" s="456"/>
      <c r="E325" s="779" t="s">
        <v>245</v>
      </c>
      <c r="F325" s="781"/>
      <c r="G325" s="903" t="s">
        <v>233</v>
      </c>
      <c r="H325" s="904"/>
      <c r="I325" s="326"/>
    </row>
    <row r="326" spans="1:9" ht="56.25" hidden="1" customHeight="1">
      <c r="A326" s="439"/>
      <c r="B326" s="763" t="s">
        <v>229</v>
      </c>
      <c r="C326" s="763"/>
      <c r="D326" s="445"/>
      <c r="E326" s="896"/>
      <c r="F326" s="897"/>
      <c r="G326" s="898"/>
      <c r="H326" s="898"/>
    </row>
    <row r="327" spans="1:9" ht="15.75" hidden="1" customHeight="1">
      <c r="A327" s="439"/>
      <c r="B327" s="783" t="s">
        <v>230</v>
      </c>
      <c r="C327" s="783"/>
      <c r="D327" s="454"/>
      <c r="E327" s="784"/>
      <c r="F327" s="785"/>
      <c r="G327" s="786"/>
      <c r="H327" s="787"/>
      <c r="I327" s="326"/>
    </row>
    <row r="328" spans="1:9" ht="49.5" hidden="1" customHeight="1">
      <c r="A328" s="439"/>
      <c r="B328" s="763" t="s">
        <v>231</v>
      </c>
      <c r="C328" s="763"/>
      <c r="D328" s="445"/>
      <c r="E328" s="896"/>
      <c r="F328" s="897"/>
      <c r="G328" s="898"/>
      <c r="H328" s="898"/>
      <c r="I328" s="326"/>
    </row>
    <row r="329" spans="1:9" ht="22.5" hidden="1" customHeight="1">
      <c r="A329" s="434"/>
      <c r="B329" s="471"/>
      <c r="C329" s="471"/>
      <c r="D329" s="472"/>
      <c r="E329" s="472"/>
      <c r="F329" s="472"/>
      <c r="G329" s="472"/>
      <c r="H329" s="472"/>
      <c r="I329" s="326"/>
    </row>
    <row r="330" spans="1:9" ht="17.25" hidden="1" customHeight="1">
      <c r="A330" s="474" t="s">
        <v>246</v>
      </c>
      <c r="B330" s="899" t="s">
        <v>247</v>
      </c>
      <c r="C330" s="899"/>
      <c r="D330" s="899"/>
      <c r="E330" s="899"/>
      <c r="F330" s="899"/>
      <c r="G330" s="899"/>
      <c r="H330" s="899"/>
      <c r="I330" s="326"/>
    </row>
    <row r="331" spans="1:9" ht="12" hidden="1" customHeight="1">
      <c r="A331" s="326"/>
      <c r="B331" s="390"/>
      <c r="C331" s="390"/>
      <c r="D331" s="390"/>
      <c r="E331" s="390"/>
      <c r="F331" s="390"/>
      <c r="G331" s="390"/>
      <c r="H331" s="326"/>
      <c r="I331" s="326"/>
    </row>
    <row r="332" spans="1:9" ht="75" hidden="1" customHeight="1">
      <c r="A332" s="475"/>
      <c r="B332" s="900" t="s">
        <v>248</v>
      </c>
      <c r="C332" s="900"/>
      <c r="D332" s="900"/>
      <c r="E332" s="900"/>
      <c r="F332" s="900"/>
      <c r="G332" s="900"/>
      <c r="H332" s="900"/>
      <c r="I332" s="326"/>
    </row>
    <row r="333" spans="1:9" ht="185.25" hidden="1" customHeight="1">
      <c r="A333" s="434"/>
      <c r="B333" s="901" t="s">
        <v>249</v>
      </c>
      <c r="C333" s="901"/>
      <c r="D333" s="901"/>
      <c r="E333" s="901"/>
      <c r="F333" s="901"/>
      <c r="G333" s="901"/>
      <c r="H333" s="901"/>
    </row>
    <row r="334" spans="1:9" ht="40.15" hidden="1" customHeight="1">
      <c r="A334" s="434"/>
      <c r="B334" s="900"/>
      <c r="C334" s="900"/>
      <c r="D334" s="900"/>
      <c r="E334" s="900"/>
      <c r="F334" s="900"/>
      <c r="G334" s="900"/>
      <c r="H334" s="900"/>
      <c r="I334" s="326"/>
    </row>
    <row r="335" spans="1:9" ht="9" hidden="1" customHeight="1">
      <c r="A335" s="326"/>
      <c r="B335" s="326"/>
      <c r="C335" s="326"/>
      <c r="D335" s="326"/>
      <c r="E335" s="326"/>
      <c r="F335" s="326"/>
      <c r="G335" s="326"/>
      <c r="H335" s="326"/>
      <c r="I335" s="326"/>
    </row>
    <row r="336" spans="1:9" ht="33.75" hidden="1" customHeight="1">
      <c r="A336" s="434"/>
      <c r="B336" s="900"/>
      <c r="C336" s="900"/>
      <c r="D336" s="900"/>
      <c r="E336" s="900"/>
      <c r="F336" s="900"/>
      <c r="G336" s="900"/>
      <c r="H336" s="900"/>
      <c r="I336" s="326"/>
    </row>
    <row r="337" spans="1:9" hidden="1">
      <c r="B337" s="390"/>
      <c r="C337" s="390"/>
      <c r="D337" s="390"/>
      <c r="E337" s="390"/>
      <c r="F337" s="390"/>
      <c r="G337" s="390"/>
    </row>
    <row r="338" spans="1:9" ht="42" hidden="1" customHeight="1">
      <c r="A338" s="433"/>
      <c r="B338" s="900"/>
      <c r="C338" s="900"/>
      <c r="D338" s="900"/>
      <c r="E338" s="900"/>
      <c r="F338" s="900"/>
      <c r="G338" s="900"/>
      <c r="H338" s="900"/>
      <c r="I338" s="326"/>
    </row>
    <row r="339" spans="1:9" hidden="1">
      <c r="A339" s="326"/>
      <c r="B339" s="326"/>
      <c r="C339" s="326"/>
      <c r="D339" s="326"/>
      <c r="E339" s="326"/>
      <c r="F339" s="326"/>
      <c r="G339" s="326"/>
      <c r="H339" s="326"/>
      <c r="I339" s="326"/>
    </row>
    <row r="340" spans="1:9" ht="19.5" hidden="1" customHeight="1">
      <c r="A340" s="433"/>
      <c r="B340" s="900" t="s">
        <v>250</v>
      </c>
      <c r="C340" s="900"/>
      <c r="D340" s="900"/>
      <c r="E340" s="900"/>
      <c r="F340" s="900"/>
      <c r="G340" s="900"/>
      <c r="H340" s="900"/>
      <c r="I340" s="326"/>
    </row>
    <row r="341" spans="1:9" hidden="1">
      <c r="A341" s="326"/>
      <c r="B341" s="390"/>
      <c r="C341" s="390"/>
      <c r="D341" s="390"/>
      <c r="E341" s="390"/>
      <c r="F341" s="390"/>
      <c r="G341" s="390"/>
      <c r="H341" s="326"/>
      <c r="I341" s="326"/>
    </row>
    <row r="342" spans="1:9" ht="40.15" hidden="1" customHeight="1">
      <c r="A342" s="433" t="s">
        <v>251</v>
      </c>
      <c r="B342" s="901" t="s">
        <v>252</v>
      </c>
      <c r="C342" s="901"/>
      <c r="D342" s="901"/>
      <c r="E342" s="901"/>
      <c r="F342" s="901"/>
      <c r="G342" s="901"/>
      <c r="H342" s="901"/>
      <c r="I342" s="326"/>
    </row>
    <row r="343" spans="1:9" hidden="1">
      <c r="A343" s="326"/>
      <c r="B343" s="390"/>
      <c r="C343" s="390"/>
      <c r="D343" s="390"/>
      <c r="E343" s="390"/>
      <c r="F343" s="390"/>
      <c r="G343" s="390"/>
      <c r="H343" s="326"/>
      <c r="I343" s="326"/>
    </row>
    <row r="344" spans="1:9" ht="90" hidden="1" customHeight="1">
      <c r="A344" s="433" t="s">
        <v>253</v>
      </c>
      <c r="B344" s="901" t="s">
        <v>254</v>
      </c>
      <c r="C344" s="901"/>
      <c r="D344" s="901"/>
      <c r="E344" s="901"/>
      <c r="F344" s="901"/>
      <c r="G344" s="901"/>
      <c r="H344" s="901"/>
    </row>
    <row r="345" spans="1:9" hidden="1">
      <c r="A345" s="326"/>
      <c r="B345" s="326"/>
      <c r="C345" s="326"/>
      <c r="D345" s="326"/>
      <c r="E345" s="326"/>
      <c r="F345" s="326"/>
      <c r="G345" s="326"/>
      <c r="H345" s="326"/>
      <c r="I345" s="326"/>
    </row>
    <row r="346" spans="1:9" ht="48" hidden="1" customHeight="1">
      <c r="A346" s="433" t="s">
        <v>255</v>
      </c>
      <c r="B346" s="900" t="s">
        <v>256</v>
      </c>
      <c r="C346" s="900"/>
      <c r="D346" s="900"/>
      <c r="E346" s="900"/>
      <c r="F346" s="900"/>
      <c r="G346" s="900"/>
      <c r="H346" s="900"/>
      <c r="I346" s="326"/>
    </row>
    <row r="347" spans="1:9" ht="17.25" hidden="1" customHeight="1">
      <c r="A347" s="326"/>
      <c r="B347" s="326"/>
      <c r="C347" s="326"/>
      <c r="D347" s="325"/>
      <c r="E347" s="326"/>
      <c r="F347" s="326"/>
      <c r="G347" s="326"/>
      <c r="H347" s="326"/>
      <c r="I347" s="326"/>
    </row>
    <row r="348" spans="1:9" ht="21" hidden="1" customHeight="1">
      <c r="A348" s="433" t="s">
        <v>257</v>
      </c>
      <c r="B348" s="900" t="s">
        <v>258</v>
      </c>
      <c r="C348" s="900"/>
      <c r="D348" s="900"/>
      <c r="E348" s="900"/>
      <c r="F348" s="900"/>
      <c r="G348" s="900"/>
      <c r="H348" s="900"/>
      <c r="I348" s="326"/>
    </row>
    <row r="349" spans="1:9" ht="29.25" hidden="1" customHeight="1">
      <c r="A349" s="433"/>
      <c r="B349" s="902" t="s">
        <v>259</v>
      </c>
      <c r="C349" s="902"/>
      <c r="D349" s="902"/>
      <c r="E349" s="902"/>
      <c r="F349" s="902"/>
      <c r="G349" s="902"/>
      <c r="H349" s="902"/>
      <c r="I349" s="326"/>
    </row>
    <row r="350" spans="1:9" ht="17.25" hidden="1" customHeight="1">
      <c r="A350" s="433"/>
      <c r="B350" s="476"/>
      <c r="C350" s="476"/>
      <c r="D350" s="476"/>
      <c r="E350" s="476"/>
      <c r="F350" s="476"/>
      <c r="G350" s="476"/>
      <c r="H350" s="476"/>
    </row>
    <row r="351" spans="1:9" ht="72" hidden="1" customHeight="1">
      <c r="A351" s="434">
        <v>4.0999999999999996</v>
      </c>
      <c r="B351" s="883" t="s">
        <v>260</v>
      </c>
      <c r="C351" s="883"/>
      <c r="D351" s="883"/>
      <c r="E351" s="883"/>
      <c r="F351" s="883"/>
      <c r="G351" s="883"/>
      <c r="H351" s="883"/>
    </row>
    <row r="352" spans="1:9" ht="16.5" hidden="1" customHeight="1">
      <c r="A352" s="389" t="s">
        <v>76</v>
      </c>
      <c r="B352" s="894" t="str">
        <f>"For  " &amp;B199</f>
        <v>For  Name of the Bidder</v>
      </c>
      <c r="C352" s="894"/>
      <c r="D352" s="894"/>
      <c r="E352" s="894"/>
      <c r="F352" s="894"/>
      <c r="G352" s="326"/>
      <c r="H352" s="326"/>
      <c r="I352" s="326"/>
    </row>
    <row r="353" spans="1:9" ht="15.75" hidden="1" customHeight="1">
      <c r="A353" s="326"/>
      <c r="B353" s="477" t="s">
        <v>70</v>
      </c>
      <c r="C353" s="891"/>
      <c r="D353" s="892"/>
      <c r="E353" s="892"/>
      <c r="F353" s="892"/>
      <c r="G353" s="892"/>
      <c r="H353" s="893"/>
      <c r="I353" s="326"/>
    </row>
    <row r="354" spans="1:9" ht="15.75" hidden="1" customHeight="1">
      <c r="A354" s="326"/>
      <c r="B354" s="477" t="s">
        <v>71</v>
      </c>
      <c r="C354" s="891"/>
      <c r="D354" s="892"/>
      <c r="E354" s="892"/>
      <c r="F354" s="892"/>
      <c r="G354" s="892"/>
      <c r="H354" s="893"/>
      <c r="I354" s="326"/>
    </row>
    <row r="355" spans="1:9" ht="15.75" hidden="1" customHeight="1">
      <c r="A355" s="326"/>
      <c r="B355" s="477" t="s">
        <v>72</v>
      </c>
      <c r="C355" s="891"/>
      <c r="D355" s="892"/>
      <c r="E355" s="892"/>
      <c r="F355" s="892"/>
      <c r="G355" s="892"/>
      <c r="H355" s="893"/>
      <c r="I355" s="326"/>
    </row>
    <row r="356" spans="1:9" ht="15.75" hidden="1" customHeight="1">
      <c r="A356" s="326"/>
      <c r="B356" s="477" t="s">
        <v>162</v>
      </c>
      <c r="C356" s="891"/>
      <c r="D356" s="892"/>
      <c r="E356" s="892"/>
      <c r="F356" s="892"/>
      <c r="G356" s="892"/>
      <c r="H356" s="893"/>
      <c r="I356" s="326"/>
    </row>
    <row r="357" spans="1:9" ht="15.75" hidden="1" customHeight="1">
      <c r="A357" s="326"/>
      <c r="B357" s="477" t="s">
        <v>163</v>
      </c>
      <c r="C357" s="891"/>
      <c r="D357" s="892"/>
      <c r="E357" s="892"/>
      <c r="F357" s="892"/>
      <c r="G357" s="892"/>
      <c r="H357" s="893"/>
      <c r="I357" s="326"/>
    </row>
    <row r="358" spans="1:9" ht="15.75" hidden="1" customHeight="1">
      <c r="A358" s="326"/>
      <c r="B358" s="477" t="s">
        <v>165</v>
      </c>
      <c r="C358" s="891"/>
      <c r="D358" s="892"/>
      <c r="E358" s="892"/>
      <c r="F358" s="892"/>
      <c r="G358" s="892"/>
      <c r="H358" s="893"/>
      <c r="I358" s="326"/>
    </row>
    <row r="359" spans="1:9" ht="15.75" hidden="1" customHeight="1">
      <c r="A359" s="326"/>
      <c r="B359" s="477" t="s">
        <v>167</v>
      </c>
      <c r="C359" s="891"/>
      <c r="D359" s="892"/>
      <c r="E359" s="892"/>
      <c r="F359" s="892"/>
      <c r="G359" s="892"/>
      <c r="H359" s="893"/>
      <c r="I359" s="326"/>
    </row>
    <row r="360" spans="1:9" ht="15.75" hidden="1" customHeight="1">
      <c r="A360" s="326"/>
      <c r="B360" s="477" t="s">
        <v>261</v>
      </c>
      <c r="C360" s="891"/>
      <c r="D360" s="892"/>
      <c r="E360" s="892"/>
      <c r="F360" s="892"/>
      <c r="G360" s="892"/>
      <c r="H360" s="893"/>
      <c r="I360" s="326"/>
    </row>
    <row r="361" spans="1:9" ht="15.75" hidden="1" customHeight="1">
      <c r="A361" s="326"/>
      <c r="B361" s="477" t="s">
        <v>262</v>
      </c>
      <c r="C361" s="891"/>
      <c r="D361" s="892"/>
      <c r="E361" s="892"/>
      <c r="F361" s="892"/>
      <c r="G361" s="892"/>
      <c r="H361" s="893"/>
      <c r="I361" s="326"/>
    </row>
    <row r="362" spans="1:9" ht="15.75" hidden="1" customHeight="1">
      <c r="A362" s="326"/>
      <c r="B362" s="477" t="s">
        <v>263</v>
      </c>
      <c r="C362" s="891"/>
      <c r="D362" s="892"/>
      <c r="E362" s="892"/>
      <c r="F362" s="892"/>
      <c r="G362" s="892"/>
      <c r="H362" s="893"/>
      <c r="I362" s="326"/>
    </row>
    <row r="363" spans="1:9" hidden="1">
      <c r="A363" s="326"/>
      <c r="B363" s="326"/>
      <c r="C363" s="326"/>
      <c r="D363" s="326"/>
      <c r="E363" s="326"/>
      <c r="F363" s="326"/>
      <c r="G363" s="326"/>
      <c r="H363" s="326"/>
      <c r="I363" s="326"/>
    </row>
    <row r="364" spans="1:9" ht="16.5" hidden="1" customHeight="1">
      <c r="A364" s="389" t="s">
        <v>84</v>
      </c>
      <c r="B364" s="894" t="e">
        <f>"For  " &amp;B260</f>
        <v>#REF!</v>
      </c>
      <c r="C364" s="894"/>
      <c r="D364" s="894"/>
      <c r="E364" s="894"/>
      <c r="F364" s="894"/>
      <c r="G364" s="326"/>
      <c r="H364" s="326"/>
      <c r="I364" s="326"/>
    </row>
    <row r="365" spans="1:9" ht="15.75" hidden="1" customHeight="1">
      <c r="A365" s="326"/>
      <c r="B365" s="477" t="s">
        <v>70</v>
      </c>
      <c r="C365" s="891"/>
      <c r="D365" s="892"/>
      <c r="E365" s="892"/>
      <c r="F365" s="892"/>
      <c r="G365" s="892"/>
      <c r="H365" s="893"/>
      <c r="I365" s="326"/>
    </row>
    <row r="366" spans="1:9" ht="15.75" hidden="1" customHeight="1">
      <c r="A366" s="326"/>
      <c r="B366" s="477" t="s">
        <v>71</v>
      </c>
      <c r="C366" s="891"/>
      <c r="D366" s="892"/>
      <c r="E366" s="892"/>
      <c r="F366" s="892"/>
      <c r="G366" s="892"/>
      <c r="H366" s="893"/>
      <c r="I366" s="326"/>
    </row>
    <row r="367" spans="1:9" ht="15.75" hidden="1" customHeight="1">
      <c r="A367" s="326"/>
      <c r="B367" s="477" t="s">
        <v>72</v>
      </c>
      <c r="C367" s="891"/>
      <c r="D367" s="892"/>
      <c r="E367" s="892"/>
      <c r="F367" s="892"/>
      <c r="G367" s="892"/>
      <c r="H367" s="893"/>
      <c r="I367" s="326"/>
    </row>
    <row r="368" spans="1:9" ht="15.75" hidden="1" customHeight="1">
      <c r="A368" s="326"/>
      <c r="B368" s="477" t="s">
        <v>162</v>
      </c>
      <c r="C368" s="891"/>
      <c r="D368" s="892"/>
      <c r="E368" s="892"/>
      <c r="F368" s="892"/>
      <c r="G368" s="892"/>
      <c r="H368" s="893"/>
      <c r="I368" s="326"/>
    </row>
    <row r="369" spans="1:9" ht="15.75" hidden="1" customHeight="1">
      <c r="A369" s="326"/>
      <c r="B369" s="477" t="s">
        <v>163</v>
      </c>
      <c r="C369" s="891"/>
      <c r="D369" s="892"/>
      <c r="E369" s="892"/>
      <c r="F369" s="892"/>
      <c r="G369" s="892"/>
      <c r="H369" s="893"/>
      <c r="I369" s="326"/>
    </row>
    <row r="370" spans="1:9" ht="15.75" hidden="1" customHeight="1">
      <c r="A370" s="326"/>
      <c r="B370" s="477" t="s">
        <v>165</v>
      </c>
      <c r="C370" s="891"/>
      <c r="D370" s="892"/>
      <c r="E370" s="892"/>
      <c r="F370" s="892"/>
      <c r="G370" s="892"/>
      <c r="H370" s="893"/>
      <c r="I370" s="326"/>
    </row>
    <row r="371" spans="1:9" ht="15.75" hidden="1" customHeight="1">
      <c r="A371" s="326"/>
      <c r="B371" s="477" t="s">
        <v>167</v>
      </c>
      <c r="C371" s="891"/>
      <c r="D371" s="892"/>
      <c r="E371" s="892"/>
      <c r="F371" s="892"/>
      <c r="G371" s="892"/>
      <c r="H371" s="893"/>
      <c r="I371" s="326"/>
    </row>
    <row r="372" spans="1:9" ht="15.75" hidden="1" customHeight="1">
      <c r="A372" s="326"/>
      <c r="B372" s="477" t="s">
        <v>261</v>
      </c>
      <c r="C372" s="891"/>
      <c r="D372" s="892"/>
      <c r="E372" s="892"/>
      <c r="F372" s="892"/>
      <c r="G372" s="892"/>
      <c r="H372" s="893"/>
      <c r="I372" s="326"/>
    </row>
    <row r="373" spans="1:9" ht="15.75" hidden="1" customHeight="1">
      <c r="A373" s="326"/>
      <c r="B373" s="477" t="s">
        <v>262</v>
      </c>
      <c r="C373" s="891"/>
      <c r="D373" s="892"/>
      <c r="E373" s="892"/>
      <c r="F373" s="892"/>
      <c r="G373" s="892"/>
      <c r="H373" s="893"/>
      <c r="I373" s="326"/>
    </row>
    <row r="374" spans="1:9" ht="15.75" hidden="1" customHeight="1">
      <c r="A374" s="326"/>
      <c r="B374" s="477" t="s">
        <v>263</v>
      </c>
      <c r="C374" s="891"/>
      <c r="D374" s="892"/>
      <c r="E374" s="892"/>
      <c r="F374" s="892"/>
      <c r="G374" s="892"/>
      <c r="H374" s="893"/>
      <c r="I374" s="326"/>
    </row>
    <row r="375" spans="1:9" hidden="1">
      <c r="A375" s="326"/>
      <c r="B375" s="478"/>
      <c r="C375" s="479"/>
      <c r="D375" s="479"/>
      <c r="E375" s="479"/>
      <c r="F375" s="479"/>
      <c r="G375" s="479"/>
      <c r="H375" s="479"/>
      <c r="I375" s="326"/>
    </row>
    <row r="376" spans="1:9" ht="16.5" hidden="1" customHeight="1">
      <c r="A376" s="389" t="s">
        <v>226</v>
      </c>
      <c r="B376" s="894" t="e">
        <f>"For  "&amp;B296</f>
        <v>#REF!</v>
      </c>
      <c r="C376" s="894"/>
      <c r="D376" s="894"/>
      <c r="E376" s="894"/>
      <c r="F376" s="894"/>
      <c r="G376" s="326"/>
      <c r="H376" s="326"/>
      <c r="I376" s="326"/>
    </row>
    <row r="377" spans="1:9" ht="15.75" hidden="1" customHeight="1">
      <c r="A377" s="326"/>
      <c r="B377" s="477" t="s">
        <v>70</v>
      </c>
      <c r="C377" s="891"/>
      <c r="D377" s="892"/>
      <c r="E377" s="892"/>
      <c r="F377" s="892"/>
      <c r="G377" s="892"/>
      <c r="H377" s="893"/>
      <c r="I377" s="326"/>
    </row>
    <row r="378" spans="1:9" ht="15.75" hidden="1" customHeight="1">
      <c r="A378" s="326"/>
      <c r="B378" s="477" t="s">
        <v>71</v>
      </c>
      <c r="C378" s="891"/>
      <c r="D378" s="892"/>
      <c r="E378" s="892"/>
      <c r="F378" s="892"/>
      <c r="G378" s="892"/>
      <c r="H378" s="893"/>
      <c r="I378" s="326"/>
    </row>
    <row r="379" spans="1:9" ht="15.75" hidden="1" customHeight="1">
      <c r="A379" s="326"/>
      <c r="B379" s="477" t="s">
        <v>72</v>
      </c>
      <c r="C379" s="891"/>
      <c r="D379" s="892"/>
      <c r="E379" s="892"/>
      <c r="F379" s="892"/>
      <c r="G379" s="892"/>
      <c r="H379" s="893"/>
      <c r="I379" s="326"/>
    </row>
    <row r="380" spans="1:9" ht="15.75" hidden="1" customHeight="1">
      <c r="A380" s="326"/>
      <c r="B380" s="477" t="s">
        <v>162</v>
      </c>
      <c r="C380" s="891"/>
      <c r="D380" s="892"/>
      <c r="E380" s="892"/>
      <c r="F380" s="892"/>
      <c r="G380" s="892"/>
      <c r="H380" s="893"/>
      <c r="I380" s="326"/>
    </row>
    <row r="381" spans="1:9" ht="15.75" hidden="1" customHeight="1">
      <c r="A381" s="326"/>
      <c r="B381" s="477" t="s">
        <v>163</v>
      </c>
      <c r="C381" s="891"/>
      <c r="D381" s="892"/>
      <c r="E381" s="892"/>
      <c r="F381" s="892"/>
      <c r="G381" s="892"/>
      <c r="H381" s="893"/>
      <c r="I381" s="326"/>
    </row>
    <row r="382" spans="1:9" ht="15.75" hidden="1" customHeight="1">
      <c r="A382" s="326"/>
      <c r="B382" s="477" t="s">
        <v>165</v>
      </c>
      <c r="C382" s="891"/>
      <c r="D382" s="892"/>
      <c r="E382" s="892"/>
      <c r="F382" s="892"/>
      <c r="G382" s="892"/>
      <c r="H382" s="893"/>
      <c r="I382" s="326"/>
    </row>
    <row r="383" spans="1:9" ht="15.75" hidden="1" customHeight="1">
      <c r="A383" s="326"/>
      <c r="B383" s="477" t="s">
        <v>167</v>
      </c>
      <c r="C383" s="891"/>
      <c r="D383" s="892"/>
      <c r="E383" s="892"/>
      <c r="F383" s="892"/>
      <c r="G383" s="892"/>
      <c r="H383" s="893"/>
      <c r="I383" s="326"/>
    </row>
    <row r="384" spans="1:9" ht="15.75" hidden="1" customHeight="1">
      <c r="A384" s="326"/>
      <c r="B384" s="477" t="s">
        <v>261</v>
      </c>
      <c r="C384" s="891"/>
      <c r="D384" s="892"/>
      <c r="E384" s="892"/>
      <c r="F384" s="892"/>
      <c r="G384" s="892"/>
      <c r="H384" s="893"/>
      <c r="I384" s="326"/>
    </row>
    <row r="385" spans="1:12" ht="15.75" hidden="1" customHeight="1">
      <c r="A385" s="326"/>
      <c r="B385" s="477" t="s">
        <v>262</v>
      </c>
      <c r="C385" s="891"/>
      <c r="D385" s="892"/>
      <c r="E385" s="892"/>
      <c r="F385" s="892"/>
      <c r="G385" s="892"/>
      <c r="H385" s="893"/>
      <c r="I385" s="326"/>
    </row>
    <row r="386" spans="1:12" ht="15.75" hidden="1" customHeight="1">
      <c r="A386" s="326"/>
      <c r="B386" s="477" t="s">
        <v>263</v>
      </c>
      <c r="C386" s="891"/>
      <c r="D386" s="892"/>
      <c r="E386" s="892"/>
      <c r="F386" s="892"/>
      <c r="G386" s="892"/>
      <c r="H386" s="893"/>
      <c r="I386" s="326"/>
    </row>
    <row r="387" spans="1:12" ht="27.75" customHeight="1">
      <c r="A387" s="585" t="s">
        <v>264</v>
      </c>
      <c r="B387" s="895" t="s">
        <v>265</v>
      </c>
      <c r="C387" s="895"/>
      <c r="D387" s="895"/>
      <c r="E387" s="895"/>
      <c r="F387" s="895"/>
      <c r="G387" s="895"/>
      <c r="H387" s="895"/>
      <c r="I387" s="326"/>
    </row>
    <row r="388" spans="1:12" ht="42" customHeight="1">
      <c r="A388" s="390">
        <v>6.1</v>
      </c>
      <c r="B388" s="883" t="s">
        <v>266</v>
      </c>
      <c r="C388" s="883"/>
      <c r="D388" s="883"/>
      <c r="E388" s="883"/>
      <c r="F388" s="883"/>
      <c r="G388" s="883"/>
      <c r="H388" s="883"/>
    </row>
    <row r="389" spans="1:12" ht="105.75" customHeight="1">
      <c r="A389" s="326"/>
      <c r="B389" s="434" t="s">
        <v>267</v>
      </c>
      <c r="C389" s="883" t="s">
        <v>268</v>
      </c>
      <c r="D389" s="883"/>
      <c r="E389" s="883"/>
      <c r="F389" s="883"/>
      <c r="G389" s="883"/>
      <c r="H389" s="883"/>
      <c r="I389" s="480"/>
    </row>
    <row r="390" spans="1:12" ht="78" customHeight="1">
      <c r="A390" s="326"/>
      <c r="B390" s="434" t="s">
        <v>269</v>
      </c>
      <c r="C390" s="883" t="s">
        <v>270</v>
      </c>
      <c r="D390" s="883"/>
      <c r="E390" s="883"/>
      <c r="F390" s="883"/>
      <c r="G390" s="883"/>
      <c r="H390" s="883"/>
      <c r="I390" s="326"/>
    </row>
    <row r="391" spans="1:12" ht="9" customHeight="1">
      <c r="A391" s="326"/>
      <c r="B391" s="326"/>
      <c r="C391" s="326"/>
      <c r="D391" s="326"/>
      <c r="E391" s="326"/>
      <c r="F391" s="326"/>
      <c r="G391" s="326"/>
      <c r="H391" s="326"/>
      <c r="I391" s="326"/>
    </row>
    <row r="392" spans="1:12" ht="23.25" customHeight="1">
      <c r="A392" s="390">
        <v>6.2</v>
      </c>
      <c r="B392" s="883" t="s">
        <v>271</v>
      </c>
      <c r="C392" s="883"/>
      <c r="D392" s="883"/>
      <c r="E392" s="883"/>
      <c r="F392" s="883"/>
      <c r="G392" s="883"/>
      <c r="H392" s="883"/>
    </row>
    <row r="393" spans="1:12" ht="10.5" customHeight="1">
      <c r="A393" s="326"/>
      <c r="B393" s="326"/>
      <c r="C393" s="326"/>
      <c r="D393" s="326"/>
      <c r="E393" s="326"/>
      <c r="F393" s="326"/>
      <c r="G393" s="326"/>
      <c r="H393" s="326"/>
      <c r="I393" s="326"/>
    </row>
    <row r="394" spans="1:12" ht="24" customHeight="1">
      <c r="A394" s="275"/>
      <c r="B394" s="883" t="s">
        <v>272</v>
      </c>
      <c r="C394" s="883"/>
      <c r="D394" s="883"/>
      <c r="E394" s="883"/>
      <c r="F394" s="883"/>
      <c r="G394" s="883"/>
      <c r="H394" s="883"/>
      <c r="I394" s="326"/>
    </row>
    <row r="395" spans="1:12" ht="32.25" customHeight="1">
      <c r="A395" s="481"/>
      <c r="B395" s="884"/>
      <c r="C395" s="885"/>
      <c r="D395" s="482" t="s">
        <v>273</v>
      </c>
      <c r="E395" s="886"/>
      <c r="F395" s="887"/>
      <c r="G395" s="887"/>
      <c r="H395" s="887"/>
      <c r="I395" s="326"/>
    </row>
    <row r="396" spans="1:12" ht="50.25" customHeight="1">
      <c r="A396" s="483" t="s">
        <v>76</v>
      </c>
      <c r="B396" s="888" t="s">
        <v>274</v>
      </c>
      <c r="C396" s="888"/>
      <c r="D396" s="303" t="s">
        <v>275</v>
      </c>
      <c r="E396" s="326"/>
      <c r="F396" s="326"/>
      <c r="G396" s="326"/>
      <c r="H396" s="326"/>
      <c r="I396" s="326"/>
    </row>
    <row r="397" spans="1:12" ht="21" customHeight="1">
      <c r="A397" s="484"/>
      <c r="B397" s="889" t="s">
        <v>276</v>
      </c>
      <c r="C397" s="890"/>
      <c r="D397" s="485"/>
      <c r="E397" s="326"/>
      <c r="F397" s="326"/>
      <c r="G397" s="326"/>
      <c r="H397" s="326"/>
      <c r="I397" s="309"/>
      <c r="J397" s="486"/>
      <c r="K397" s="487"/>
    </row>
    <row r="398" spans="1:12" ht="23.25" customHeight="1">
      <c r="A398" s="484"/>
      <c r="B398" s="889" t="s">
        <v>277</v>
      </c>
      <c r="C398" s="890"/>
      <c r="D398" s="485"/>
      <c r="E398" s="326"/>
      <c r="F398" s="326"/>
      <c r="G398" s="326"/>
      <c r="H398" s="326"/>
      <c r="J398" s="488"/>
      <c r="K398" s="489"/>
    </row>
    <row r="399" spans="1:12" ht="21.75" customHeight="1">
      <c r="A399" s="484"/>
      <c r="B399" s="889" t="s">
        <v>278</v>
      </c>
      <c r="C399" s="890"/>
      <c r="D399" s="485"/>
      <c r="E399" s="326"/>
      <c r="F399" s="326"/>
      <c r="G399" s="326"/>
      <c r="H399" s="326"/>
      <c r="I399" s="309"/>
      <c r="J399" s="486"/>
      <c r="K399" s="487"/>
      <c r="L399" s="309"/>
    </row>
    <row r="400" spans="1:12" ht="20.25" customHeight="1">
      <c r="A400" s="484"/>
      <c r="B400" s="889" t="s">
        <v>279</v>
      </c>
      <c r="C400" s="890"/>
      <c r="D400" s="485"/>
      <c r="E400" s="326"/>
      <c r="F400" s="326"/>
      <c r="G400" s="326"/>
      <c r="H400" s="326"/>
      <c r="I400" s="309"/>
      <c r="J400" s="486"/>
      <c r="K400" s="487"/>
      <c r="L400" s="309"/>
    </row>
    <row r="401" spans="1:12" ht="21.75" customHeight="1">
      <c r="A401" s="484"/>
      <c r="B401" s="804" t="s">
        <v>280</v>
      </c>
      <c r="C401" s="806"/>
      <c r="D401" s="485"/>
      <c r="E401" s="326"/>
      <c r="F401" s="326"/>
      <c r="G401" s="326"/>
      <c r="H401" s="326"/>
      <c r="I401" s="309"/>
      <c r="J401" s="486"/>
      <c r="K401" s="487"/>
      <c r="L401" s="309"/>
    </row>
    <row r="402" spans="1:12" ht="16.5" customHeight="1">
      <c r="A402" s="326"/>
      <c r="B402" s="326"/>
      <c r="C402" s="326"/>
      <c r="D402" s="326"/>
      <c r="E402" s="326"/>
      <c r="F402" s="326"/>
      <c r="G402" s="326"/>
      <c r="H402" s="326"/>
      <c r="I402" s="326"/>
    </row>
    <row r="403" spans="1:12">
      <c r="A403" s="326"/>
      <c r="B403" s="326"/>
      <c r="C403" s="326"/>
      <c r="D403" s="326"/>
      <c r="E403" s="326"/>
      <c r="F403" s="326"/>
      <c r="G403" s="326"/>
      <c r="H403" s="326"/>
      <c r="I403" s="326"/>
    </row>
    <row r="405" spans="1:12" ht="16.5">
      <c r="B405" s="307" t="s">
        <v>58</v>
      </c>
      <c r="C405" s="490" t="str">
        <f>'Names of Bidder'!D36&amp;"-"&amp; 'Names of Bidder'!E36&amp;"-" &amp;'Names of Bidder'!F36</f>
        <v>--</v>
      </c>
      <c r="F405" s="306" t="s">
        <v>59</v>
      </c>
      <c r="G405" s="307" t="str">
        <f>IF('Names of Bidder'!D33=0, "", 'Names of Bidder'!D33)</f>
        <v/>
      </c>
      <c r="H405" s="307"/>
      <c r="I405" s="307"/>
    </row>
    <row r="406" spans="1:12" ht="16.5">
      <c r="B406" s="307" t="s">
        <v>60</v>
      </c>
      <c r="C406" s="490" t="str">
        <f>IF('Names of Bidder'!D37=0, "", 'Names of Bidder'!D37)</f>
        <v/>
      </c>
      <c r="F406" s="306" t="s">
        <v>61</v>
      </c>
      <c r="G406" s="307" t="str">
        <f>IF('Names of Bidder'!D34=0, "", 'Names of Bidder'!D34)</f>
        <v/>
      </c>
      <c r="H406" s="307"/>
      <c r="I406" s="307"/>
    </row>
  </sheetData>
  <sheetProtection formatColumns="0" formatRows="0" selectLockedCells="1"/>
  <customSheetViews>
    <customSheetView guid="{45D87BB2-ECBF-4FD9-AB44-4B5F10036733}"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
      <headerFooter alignWithMargins="0"/>
      <extLst>
        <ext xmlns:xlsdti="http://schemas.microsoft.com/office/spreadsheetml/2023/showDataTypeIcons" uri="{a3c15fd4-4149-4032-8f15-062bd4999b60}">
          <xlsdti:showDataTypeIconsCustomSheetView visible="0"/>
        </ext>
      </extLst>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
      <headerFooter alignWithMargins="0"/>
      <extLst>
        <ext xmlns:xlsdti="http://schemas.microsoft.com/office/spreadsheetml/2023/showDataTypeIcons" uri="{a3c15fd4-4149-4032-8f15-062bd4999b60}">
          <xlsdti:showDataTypeIconsCustomSheetView visible="0"/>
        </ext>
      </extLst>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3"/>
      <headerFooter alignWithMargins="0"/>
      <extLst>
        <ext xmlns:xlsdti="http://schemas.microsoft.com/office/spreadsheetml/2023/showDataTypeIcons" uri="{a3c15fd4-4149-4032-8f15-062bd4999b60}">
          <xlsdti:showDataTypeIconsCustomSheetView visible="0"/>
        </ext>
      </extLst>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4"/>
      <headerFooter alignWithMargins="0"/>
      <extLst>
        <ext xmlns:xlsdti="http://schemas.microsoft.com/office/spreadsheetml/2023/showDataTypeIcons" uri="{a3c15fd4-4149-4032-8f15-062bd4999b60}">
          <xlsdti:showDataTypeIconsCustomSheetView visible="0"/>
        </ext>
      </extLst>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5"/>
      <headerFooter alignWithMargins="0"/>
      <extLst>
        <ext xmlns:xlsdti="http://schemas.microsoft.com/office/spreadsheetml/2023/showDataTypeIcons" uri="{a3c15fd4-4149-4032-8f15-062bd4999b60}">
          <xlsdti:showDataTypeIconsCustomSheetView visible="0"/>
        </ext>
      </extLst>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6"/>
      <headerFooter alignWithMargins="0"/>
      <extLst>
        <ext xmlns:xlsdti="http://schemas.microsoft.com/office/spreadsheetml/2023/showDataTypeIcons" uri="{a3c15fd4-4149-4032-8f15-062bd4999b60}">
          <xlsdti:showDataTypeIconsCustomSheetView visible="0"/>
        </ext>
      </extLst>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7"/>
      <headerFooter alignWithMargins="0"/>
      <extLst>
        <ext xmlns:xlsdti="http://schemas.microsoft.com/office/spreadsheetml/2023/showDataTypeIcons" uri="{a3c15fd4-4149-4032-8f15-062bd4999b60}">
          <xlsdti:showDataTypeIconsCustomSheetView visible="0"/>
        </ext>
      </extLst>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 right="0" top="0" bottom="0" header="0" footer="0"/>
      <printOptions horizontalCentered="1"/>
      <pageSetup paperSize="9" scale="65" fitToHeight="0" orientation="portrait" r:id="rId8"/>
      <headerFooter alignWithMargins="0"/>
      <extLst>
        <ext xmlns:xlsdti="http://schemas.microsoft.com/office/spreadsheetml/2023/showDataTypeIcons" uri="{a3c15fd4-4149-4032-8f15-062bd4999b60}">
          <xlsdti:showDataTypeIconsCustomSheetView visible="0"/>
        </ext>
      </extLst>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9"/>
      <headerFooter alignWithMargins="0"/>
      <extLst>
        <ext xmlns:xlsdti="http://schemas.microsoft.com/office/spreadsheetml/2023/showDataTypeIcons" uri="{a3c15fd4-4149-4032-8f15-062bd4999b60}">
          <xlsdti:showDataTypeIconsCustomSheetView visible="0"/>
        </ext>
      </extLst>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0"/>
      <headerFooter alignWithMargins="0"/>
      <extLst>
        <ext xmlns:xlsdti="http://schemas.microsoft.com/office/spreadsheetml/2023/showDataTypeIcons" uri="{a3c15fd4-4149-4032-8f15-062bd4999b60}">
          <xlsdti:showDataTypeIconsCustomSheetView visible="0"/>
        </ext>
      </extLst>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1"/>
      <headerFooter alignWithMargins="0"/>
      <extLst>
        <ext xmlns:xlsdti="http://schemas.microsoft.com/office/spreadsheetml/2023/showDataTypeIcons" uri="{a3c15fd4-4149-4032-8f15-062bd4999b60}">
          <xlsdti:showDataTypeIconsCustomSheetView visible="0"/>
        </ext>
      </extLst>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2"/>
      <headerFooter alignWithMargins="0"/>
      <extLst>
        <ext xmlns:xlsdti="http://schemas.microsoft.com/office/spreadsheetml/2023/showDataTypeIcons" uri="{a3c15fd4-4149-4032-8f15-062bd4999b60}">
          <xlsdti:showDataTypeIconsCustomSheetView visible="0"/>
        </ext>
      </extLst>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3"/>
      <headerFooter alignWithMargins="0"/>
      <extLst>
        <ext xmlns:xlsdti="http://schemas.microsoft.com/office/spreadsheetml/2023/showDataTypeIcons" uri="{a3c15fd4-4149-4032-8f15-062bd4999b60}">
          <xlsdti:showDataTypeIconsCustomSheetView visible="0"/>
        </ext>
      </extLst>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4"/>
      <headerFooter alignWithMargins="0"/>
      <extLst>
        <ext xmlns:xlsdti="http://schemas.microsoft.com/office/spreadsheetml/2023/showDataTypeIcons" uri="{a3c15fd4-4149-4032-8f15-062bd4999b60}">
          <xlsdti:showDataTypeIconsCustomSheetView visible="0"/>
        </ext>
      </extLst>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5"/>
      <headerFooter alignWithMargins="0"/>
      <extLst>
        <ext xmlns:xlsdti="http://schemas.microsoft.com/office/spreadsheetml/2023/showDataTypeIcons" uri="{a3c15fd4-4149-4032-8f15-062bd4999b60}">
          <xlsdti:showDataTypeIconsCustomSheetView visible="0"/>
        </ext>
      </extLst>
    </customSheetView>
  </customSheetViews>
  <mergeCells count="490">
    <mergeCell ref="B12:C12"/>
    <mergeCell ref="A16:I16"/>
    <mergeCell ref="B18:F18"/>
    <mergeCell ref="A3:I3"/>
    <mergeCell ref="A5:I5"/>
    <mergeCell ref="A8:D8"/>
    <mergeCell ref="B9:C9"/>
    <mergeCell ref="B10:C10"/>
    <mergeCell ref="B11:C11"/>
    <mergeCell ref="B13:C13"/>
    <mergeCell ref="B19:H19"/>
    <mergeCell ref="B20:H20"/>
    <mergeCell ref="B21:H21"/>
    <mergeCell ref="D48:F48"/>
    <mergeCell ref="D47:F47"/>
    <mergeCell ref="D46:F46"/>
    <mergeCell ref="B29:H29"/>
    <mergeCell ref="B30:H30"/>
    <mergeCell ref="B32:H32"/>
    <mergeCell ref="B33:H33"/>
    <mergeCell ref="B34:H34"/>
    <mergeCell ref="B36:H36"/>
    <mergeCell ref="B37:H37"/>
    <mergeCell ref="B22:H22"/>
    <mergeCell ref="A25:H25"/>
    <mergeCell ref="A26:H26"/>
    <mergeCell ref="B27:H27"/>
    <mergeCell ref="B28:H28"/>
    <mergeCell ref="B38:H38"/>
    <mergeCell ref="A39:A41"/>
    <mergeCell ref="B39:C41"/>
    <mergeCell ref="D39:F41"/>
    <mergeCell ref="A43:A45"/>
    <mergeCell ref="B43:C45"/>
    <mergeCell ref="B46:C46"/>
    <mergeCell ref="D45:F45"/>
    <mergeCell ref="D44:F44"/>
    <mergeCell ref="D43:F43"/>
    <mergeCell ref="B56:F56"/>
    <mergeCell ref="B57:F57"/>
    <mergeCell ref="B60:I60"/>
    <mergeCell ref="B68:I68"/>
    <mergeCell ref="B42:C42"/>
    <mergeCell ref="D42:F42"/>
    <mergeCell ref="B50:C50"/>
    <mergeCell ref="B51:C51"/>
    <mergeCell ref="B47:C47"/>
    <mergeCell ref="B48:C48"/>
    <mergeCell ref="B49:C49"/>
    <mergeCell ref="B73:I73"/>
    <mergeCell ref="B62:I62"/>
    <mergeCell ref="B66:I66"/>
    <mergeCell ref="B67:I67"/>
    <mergeCell ref="D50:F50"/>
    <mergeCell ref="D49:F49"/>
    <mergeCell ref="D53:F53"/>
    <mergeCell ref="D52:F52"/>
    <mergeCell ref="D51:F51"/>
    <mergeCell ref="D54:F54"/>
    <mergeCell ref="B64:I64"/>
    <mergeCell ref="B65:I65"/>
    <mergeCell ref="B74:F74"/>
    <mergeCell ref="G74:I74"/>
    <mergeCell ref="B80:E80"/>
    <mergeCell ref="F79:I79"/>
    <mergeCell ref="G80:H80"/>
    <mergeCell ref="B117:E117"/>
    <mergeCell ref="B70:I70"/>
    <mergeCell ref="B71:I71"/>
    <mergeCell ref="B77:I77"/>
    <mergeCell ref="B78:E78"/>
    <mergeCell ref="F78:I78"/>
    <mergeCell ref="G83:H83"/>
    <mergeCell ref="G84:H84"/>
    <mergeCell ref="G85:H85"/>
    <mergeCell ref="G86:H86"/>
    <mergeCell ref="B95:E95"/>
    <mergeCell ref="B96:E96"/>
    <mergeCell ref="B97:E97"/>
    <mergeCell ref="B106:E106"/>
    <mergeCell ref="B115:E115"/>
    <mergeCell ref="B116:E116"/>
    <mergeCell ref="B79:E79"/>
    <mergeCell ref="B81:E81"/>
    <mergeCell ref="B82:E85"/>
    <mergeCell ref="B261:H261"/>
    <mergeCell ref="F207:H207"/>
    <mergeCell ref="F208:H208"/>
    <mergeCell ref="F209:H209"/>
    <mergeCell ref="B142:E142"/>
    <mergeCell ref="B141:E141"/>
    <mergeCell ref="B181:H181"/>
    <mergeCell ref="B183:H183"/>
    <mergeCell ref="B198:H198"/>
    <mergeCell ref="B199:D199"/>
    <mergeCell ref="B207:C207"/>
    <mergeCell ref="B208:C208"/>
    <mergeCell ref="B209:C209"/>
    <mergeCell ref="B205:C205"/>
    <mergeCell ref="F204:H204"/>
    <mergeCell ref="F205:H205"/>
    <mergeCell ref="F206:H206"/>
    <mergeCell ref="B206:C206"/>
    <mergeCell ref="B237:C237"/>
    <mergeCell ref="F237:H237"/>
    <mergeCell ref="B238:C238"/>
    <mergeCell ref="F217:H217"/>
    <mergeCell ref="B211:H211"/>
    <mergeCell ref="B213:C213"/>
    <mergeCell ref="B235:C235"/>
    <mergeCell ref="F235:H235"/>
    <mergeCell ref="B236:C236"/>
    <mergeCell ref="F236:H236"/>
    <mergeCell ref="B224:C224"/>
    <mergeCell ref="B225:C225"/>
    <mergeCell ref="E225:F225"/>
    <mergeCell ref="G225:H225"/>
    <mergeCell ref="E224:H224"/>
    <mergeCell ref="B229:D229"/>
    <mergeCell ref="E229:H229"/>
    <mergeCell ref="B260:D260"/>
    <mergeCell ref="E260:H260"/>
    <mergeCell ref="E226:H226"/>
    <mergeCell ref="B230:H230"/>
    <mergeCell ref="E231:E232"/>
    <mergeCell ref="F231:H232"/>
    <mergeCell ref="B233:C233"/>
    <mergeCell ref="B228:H228"/>
    <mergeCell ref="B242:H242"/>
    <mergeCell ref="E243:E244"/>
    <mergeCell ref="F243:H244"/>
    <mergeCell ref="B245:C245"/>
    <mergeCell ref="F245:H245"/>
    <mergeCell ref="B246:D246"/>
    <mergeCell ref="F246:H246"/>
    <mergeCell ref="F249:H249"/>
    <mergeCell ref="B250:C250"/>
    <mergeCell ref="F250:H250"/>
    <mergeCell ref="B251:C251"/>
    <mergeCell ref="F238:H238"/>
    <mergeCell ref="B239:C239"/>
    <mergeCell ref="F233:H233"/>
    <mergeCell ref="B234:D234"/>
    <mergeCell ref="F234:H234"/>
    <mergeCell ref="E262:E263"/>
    <mergeCell ref="F262:F263"/>
    <mergeCell ref="G262:H263"/>
    <mergeCell ref="B264:C264"/>
    <mergeCell ref="E264:F264"/>
    <mergeCell ref="G264:H264"/>
    <mergeCell ref="B265:D265"/>
    <mergeCell ref="B266:C266"/>
    <mergeCell ref="G266:H266"/>
    <mergeCell ref="B283:C283"/>
    <mergeCell ref="G283:H283"/>
    <mergeCell ref="G284:H284"/>
    <mergeCell ref="B267:C267"/>
    <mergeCell ref="G267:H267"/>
    <mergeCell ref="G268:H268"/>
    <mergeCell ref="G269:H269"/>
    <mergeCell ref="G270:H270"/>
    <mergeCell ref="G271:H271"/>
    <mergeCell ref="B272:H272"/>
    <mergeCell ref="B280:C280"/>
    <mergeCell ref="E280:F280"/>
    <mergeCell ref="G280:H280"/>
    <mergeCell ref="B281:D281"/>
    <mergeCell ref="B282:C282"/>
    <mergeCell ref="G282:H282"/>
    <mergeCell ref="B277:H277"/>
    <mergeCell ref="E278:E279"/>
    <mergeCell ref="F278:F279"/>
    <mergeCell ref="G278:H279"/>
    <mergeCell ref="B301:D301"/>
    <mergeCell ref="B302:C302"/>
    <mergeCell ref="G302:H302"/>
    <mergeCell ref="B294:C294"/>
    <mergeCell ref="E294:F294"/>
    <mergeCell ref="G294:H294"/>
    <mergeCell ref="B296:D296"/>
    <mergeCell ref="E296:H296"/>
    <mergeCell ref="B297:H297"/>
    <mergeCell ref="E298:E299"/>
    <mergeCell ref="F298:F299"/>
    <mergeCell ref="G298:H299"/>
    <mergeCell ref="B300:C300"/>
    <mergeCell ref="E300:F300"/>
    <mergeCell ref="G300:H300"/>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92:C292"/>
    <mergeCell ref="E292:F292"/>
    <mergeCell ref="G292:H292"/>
    <mergeCell ref="B316:C316"/>
    <mergeCell ref="G316:H316"/>
    <mergeCell ref="G317:H317"/>
    <mergeCell ref="B303:C303"/>
    <mergeCell ref="G303:H303"/>
    <mergeCell ref="G304:H304"/>
    <mergeCell ref="G305:H305"/>
    <mergeCell ref="G306:H306"/>
    <mergeCell ref="G307:H307"/>
    <mergeCell ref="B308:H308"/>
    <mergeCell ref="B313:C313"/>
    <mergeCell ref="E313:F313"/>
    <mergeCell ref="G313:H313"/>
    <mergeCell ref="B314:D314"/>
    <mergeCell ref="B315:C315"/>
    <mergeCell ref="G315:H315"/>
    <mergeCell ref="B310:H310"/>
    <mergeCell ref="E311:E312"/>
    <mergeCell ref="F311:F312"/>
    <mergeCell ref="G311:H312"/>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51:H351"/>
    <mergeCell ref="B352:F352"/>
    <mergeCell ref="C353:H353"/>
    <mergeCell ref="B328:C328"/>
    <mergeCell ref="E328:F328"/>
    <mergeCell ref="G328:H328"/>
    <mergeCell ref="B330:H330"/>
    <mergeCell ref="B332:H332"/>
    <mergeCell ref="B333:H333"/>
    <mergeCell ref="B334:H334"/>
    <mergeCell ref="B340:H340"/>
    <mergeCell ref="B342:H342"/>
    <mergeCell ref="B344:H344"/>
    <mergeCell ref="B346:H346"/>
    <mergeCell ref="B348:H348"/>
    <mergeCell ref="B349:H349"/>
    <mergeCell ref="B336:H336"/>
    <mergeCell ref="B338:H338"/>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89:H389"/>
    <mergeCell ref="C390:H390"/>
    <mergeCell ref="B392:H392"/>
    <mergeCell ref="C373:H373"/>
    <mergeCell ref="C374:H374"/>
    <mergeCell ref="B376:F376"/>
    <mergeCell ref="C377:H377"/>
    <mergeCell ref="C378:H378"/>
    <mergeCell ref="C379:H379"/>
    <mergeCell ref="C380:H380"/>
    <mergeCell ref="C383:H383"/>
    <mergeCell ref="C384:H384"/>
    <mergeCell ref="C385:H385"/>
    <mergeCell ref="C386:H386"/>
    <mergeCell ref="B387:H387"/>
    <mergeCell ref="B388:H388"/>
    <mergeCell ref="C381:H381"/>
    <mergeCell ref="C382:H382"/>
    <mergeCell ref="B401:C401"/>
    <mergeCell ref="B394:H394"/>
    <mergeCell ref="B395:C395"/>
    <mergeCell ref="E395:F395"/>
    <mergeCell ref="G395:H395"/>
    <mergeCell ref="B396:C396"/>
    <mergeCell ref="B397:C397"/>
    <mergeCell ref="B398:C398"/>
    <mergeCell ref="B399:C399"/>
    <mergeCell ref="B400:C400"/>
    <mergeCell ref="B128:E128"/>
    <mergeCell ref="G128:H128"/>
    <mergeCell ref="B129:E129"/>
    <mergeCell ref="G129:H129"/>
    <mergeCell ref="B126:E126"/>
    <mergeCell ref="G126:H126"/>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01:E101"/>
    <mergeCell ref="F101:I101"/>
    <mergeCell ref="A107:A111"/>
    <mergeCell ref="A76:A77"/>
    <mergeCell ref="A99:A100"/>
    <mergeCell ref="B104:I104"/>
    <mergeCell ref="B119:E119"/>
    <mergeCell ref="B120:E120"/>
    <mergeCell ref="B125:E125"/>
    <mergeCell ref="B122:E123"/>
    <mergeCell ref="A121:A123"/>
    <mergeCell ref="B127:E127"/>
    <mergeCell ref="G87:H87"/>
    <mergeCell ref="G88:H88"/>
    <mergeCell ref="B92:E92"/>
    <mergeCell ref="B89:E89"/>
    <mergeCell ref="B90:E90"/>
    <mergeCell ref="G90:H90"/>
    <mergeCell ref="B99:I99"/>
    <mergeCell ref="B76:I76"/>
    <mergeCell ref="G81:H81"/>
    <mergeCell ref="G82:H82"/>
    <mergeCell ref="B91:E91"/>
    <mergeCell ref="F91:G91"/>
    <mergeCell ref="H91:I91"/>
    <mergeCell ref="B93:E93"/>
    <mergeCell ref="B94:E94"/>
    <mergeCell ref="B132:E132"/>
    <mergeCell ref="G132:H132"/>
    <mergeCell ref="A133:A134"/>
    <mergeCell ref="B133:E133"/>
    <mergeCell ref="B134:E134"/>
    <mergeCell ref="B136:H136"/>
    <mergeCell ref="B138:H138"/>
    <mergeCell ref="B140:H140"/>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64:E164"/>
    <mergeCell ref="G164:H164"/>
    <mergeCell ref="B165:E165"/>
    <mergeCell ref="G165:H165"/>
    <mergeCell ref="B156:E156"/>
    <mergeCell ref="G156:H156"/>
    <mergeCell ref="B157:E157"/>
    <mergeCell ref="G157:H157"/>
    <mergeCell ref="B158:E158"/>
    <mergeCell ref="G158:H158"/>
    <mergeCell ref="B161:E161"/>
    <mergeCell ref="G161:H161"/>
    <mergeCell ref="B162:E162"/>
    <mergeCell ref="G162:H162"/>
    <mergeCell ref="B163:E163"/>
    <mergeCell ref="G163:H163"/>
    <mergeCell ref="B159:E159"/>
    <mergeCell ref="B160:E160"/>
    <mergeCell ref="G160:H160"/>
    <mergeCell ref="B182:I182"/>
    <mergeCell ref="A184:I184"/>
    <mergeCell ref="B174:E174"/>
    <mergeCell ref="G174:H174"/>
    <mergeCell ref="B166:E166"/>
    <mergeCell ref="G166:H166"/>
    <mergeCell ref="B167:E167"/>
    <mergeCell ref="B168:E168"/>
    <mergeCell ref="B169:I169"/>
    <mergeCell ref="B170:E170"/>
    <mergeCell ref="B171:E171"/>
    <mergeCell ref="G171:H171"/>
    <mergeCell ref="B172:E172"/>
    <mergeCell ref="B173:E173"/>
    <mergeCell ref="G173:H173"/>
    <mergeCell ref="B185:H185"/>
    <mergeCell ref="B186:E186"/>
    <mergeCell ref="B137:E137"/>
    <mergeCell ref="B139:E139"/>
    <mergeCell ref="A167:A168"/>
    <mergeCell ref="B175:E175"/>
    <mergeCell ref="G175:H175"/>
    <mergeCell ref="F218:H218"/>
    <mergeCell ref="F219:H219"/>
    <mergeCell ref="B214:D214"/>
    <mergeCell ref="B215:C215"/>
    <mergeCell ref="B216:C216"/>
    <mergeCell ref="F214:H214"/>
    <mergeCell ref="F216:H216"/>
    <mergeCell ref="F215:H215"/>
    <mergeCell ref="B195:I195"/>
    <mergeCell ref="B196:I196"/>
    <mergeCell ref="B176:E176"/>
    <mergeCell ref="G176:H176"/>
    <mergeCell ref="B177:E177"/>
    <mergeCell ref="G177:H177"/>
    <mergeCell ref="A178:A179"/>
    <mergeCell ref="B178:E178"/>
    <mergeCell ref="B179:E179"/>
    <mergeCell ref="B222:C222"/>
    <mergeCell ref="E222:F222"/>
    <mergeCell ref="G222:H222"/>
    <mergeCell ref="B223:C223"/>
    <mergeCell ref="E223:H223"/>
    <mergeCell ref="B220:C220"/>
    <mergeCell ref="B226:C226"/>
    <mergeCell ref="B188:I188"/>
    <mergeCell ref="B189:I189"/>
    <mergeCell ref="B190:I190"/>
    <mergeCell ref="B191:I191"/>
    <mergeCell ref="B192:I192"/>
    <mergeCell ref="B194:I194"/>
    <mergeCell ref="E199:H199"/>
    <mergeCell ref="B200:H200"/>
    <mergeCell ref="B202:C202"/>
    <mergeCell ref="B217:C217"/>
    <mergeCell ref="B218:C218"/>
    <mergeCell ref="B219:C219"/>
    <mergeCell ref="B203:D203"/>
    <mergeCell ref="B204:C204"/>
    <mergeCell ref="F202:H202"/>
    <mergeCell ref="F203:H203"/>
    <mergeCell ref="F213:H213"/>
    <mergeCell ref="B258:C258"/>
    <mergeCell ref="E258:H258"/>
    <mergeCell ref="F212:H212"/>
    <mergeCell ref="F201:H201"/>
    <mergeCell ref="B252:C252"/>
    <mergeCell ref="B254:C254"/>
    <mergeCell ref="E254:F254"/>
    <mergeCell ref="G254:H254"/>
    <mergeCell ref="B255:C255"/>
    <mergeCell ref="E255:H255"/>
    <mergeCell ref="F239:H239"/>
    <mergeCell ref="F251:H251"/>
    <mergeCell ref="B240:C240"/>
    <mergeCell ref="F240:H240"/>
    <mergeCell ref="B256:C256"/>
    <mergeCell ref="E256:H256"/>
    <mergeCell ref="B257:C257"/>
    <mergeCell ref="E257:F257"/>
    <mergeCell ref="G257:H257"/>
    <mergeCell ref="B247:C247"/>
    <mergeCell ref="F247:H247"/>
    <mergeCell ref="B248:C248"/>
    <mergeCell ref="F248:H248"/>
    <mergeCell ref="B249:C249"/>
  </mergeCells>
  <conditionalFormatting sqref="A19">
    <cfRule type="expression" dxfId="71" priority="36" stopIfTrue="1">
      <formula>$M$18=1</formula>
    </cfRule>
    <cfRule type="expression" dxfId="70" priority="35" stopIfTrue="1">
      <formula>$M$18="Sole Bidder"</formula>
    </cfRule>
  </conditionalFormatting>
  <conditionalFormatting sqref="A188">
    <cfRule type="expression" dxfId="69" priority="14" stopIfTrue="1">
      <formula>$N$18="Sole Bidder"</formula>
    </cfRule>
  </conditionalFormatting>
  <conditionalFormatting sqref="A204">
    <cfRule type="expression" dxfId="68" priority="31" stopIfTrue="1">
      <formula>$E$203="No"</formula>
    </cfRule>
  </conditionalFormatting>
  <conditionalFormatting sqref="A235">
    <cfRule type="expression" dxfId="67" priority="11" stopIfTrue="1">
      <formula>$E$203="No"</formula>
    </cfRule>
  </conditionalFormatting>
  <conditionalFormatting sqref="A247">
    <cfRule type="expression" dxfId="66" priority="13" stopIfTrue="1">
      <formula>$E$203="No"</formula>
    </cfRule>
  </conditionalFormatting>
  <conditionalFormatting sqref="A20:H21">
    <cfRule type="expression" dxfId="65" priority="45" stopIfTrue="1">
      <formula>$M$20=2</formula>
    </cfRule>
  </conditionalFormatting>
  <conditionalFormatting sqref="A22:H22">
    <cfRule type="expression" dxfId="64"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63" priority="32" stopIfTrue="1">
      <formula>$M$18="Sole Bidder"</formula>
    </cfRule>
  </conditionalFormatting>
  <conditionalFormatting sqref="A34:H34">
    <cfRule type="expression" dxfId="62" priority="46" stopIfTrue="1">
      <formula>$M$20&lt;2</formula>
    </cfRule>
  </conditionalFormatting>
  <conditionalFormatting sqref="A260:H260 A273:C281 D273:H294 A288:C294">
    <cfRule type="expression" dxfId="61" priority="37" stopIfTrue="1">
      <formula>#REF!&lt;2</formula>
    </cfRule>
  </conditionalFormatting>
  <conditionalFormatting sqref="A296:H296 A309:C314 A321:H328">
    <cfRule type="expression" dxfId="60" priority="39" stopIfTrue="1">
      <formula>$M$198=1</formula>
    </cfRule>
    <cfRule type="expression" dxfId="59" priority="38" stopIfTrue="1">
      <formula>#REF!&lt;2</formula>
    </cfRule>
  </conditionalFormatting>
  <conditionalFormatting sqref="A330:H348 A349:B349 A350:H351 A375:H375 A387">
    <cfRule type="expression" dxfId="58" priority="33" stopIfTrue="1">
      <formula>$M$18="Sole Bidder"</formula>
    </cfRule>
  </conditionalFormatting>
  <conditionalFormatting sqref="A364:H374 E395:H395">
    <cfRule type="expression" dxfId="57" priority="40" stopIfTrue="1">
      <formula>#REF!&lt;2</formula>
    </cfRule>
  </conditionalFormatting>
  <conditionalFormatting sqref="A376:H386 G395:H395">
    <cfRule type="expression" dxfId="56" priority="42" stopIfTrue="1">
      <formula>$M$198=1</formula>
    </cfRule>
  </conditionalFormatting>
  <conditionalFormatting sqref="A376:H386">
    <cfRule type="expression" dxfId="55" priority="41" stopIfTrue="1">
      <formula>#REF!&lt;2</formula>
    </cfRule>
  </conditionalFormatting>
  <conditionalFormatting sqref="B18:F18 B19:H19">
    <cfRule type="expression" dxfId="54" priority="43" stopIfTrue="1">
      <formula>$M$20&lt;2</formula>
    </cfRule>
  </conditionalFormatting>
  <conditionalFormatting sqref="D397:D401">
    <cfRule type="expression" dxfId="53" priority="27" stopIfTrue="1">
      <formula>#REF!&lt;2</formula>
    </cfRule>
  </conditionalFormatting>
  <conditionalFormatting sqref="D302:H302 D204:F204 F215 D235:F235 F247 A215 D215 D247">
    <cfRule type="expression" dxfId="52" priority="34" stopIfTrue="1">
      <formula>$E$203="No"</formula>
    </cfRule>
  </conditionalFormatting>
  <conditionalFormatting sqref="D309:H320">
    <cfRule type="expression" dxfId="51" priority="28" stopIfTrue="1">
      <formula>#REF!&lt;2</formula>
    </cfRule>
    <cfRule type="expression" dxfId="50" priority="29" stopIfTrue="1">
      <formula>$M$198=1</formula>
    </cfRule>
  </conditionalFormatting>
  <conditionalFormatting sqref="E204:F204">
    <cfRule type="expression" dxfId="49" priority="30" stopIfTrue="1">
      <formula>$M$18="Sole Bidder"</formula>
    </cfRule>
  </conditionalFormatting>
  <conditionalFormatting sqref="E231:F231 D231:D232 E233 E243:F243 D243:D244 E245:F245 E253:H253 E256 E257:H257 E258">
    <cfRule type="expression" dxfId="48" priority="12" stopIfTrue="1">
      <formula>$M$18="Sole Bidder"</formula>
    </cfRule>
  </conditionalFormatting>
  <conditionalFormatting sqref="E235:F235">
    <cfRule type="expression" dxfId="47" priority="10" stopIfTrue="1">
      <formula>$M$18="Sole Bidder"</formula>
    </cfRule>
  </conditionalFormatting>
  <conditionalFormatting sqref="F201">
    <cfRule type="expression" dxfId="46" priority="1" stopIfTrue="1">
      <formula>$M$18="Sole Bidder"</formula>
    </cfRule>
  </conditionalFormatting>
  <conditionalFormatting sqref="F203">
    <cfRule type="expression" dxfId="45" priority="26" stopIfTrue="1">
      <formula>$E$203="No"</formula>
    </cfRule>
    <cfRule type="expression" dxfId="44" priority="25" stopIfTrue="1">
      <formula>$M$18="Sole Bidder"</formula>
    </cfRule>
  </conditionalFormatting>
  <conditionalFormatting sqref="F215:F219">
    <cfRule type="expression" dxfId="43" priority="19" stopIfTrue="1">
      <formula>$M$18="Sole Bidder"</formula>
    </cfRule>
  </conditionalFormatting>
  <conditionalFormatting sqref="F217:F219">
    <cfRule type="expression" dxfId="42" priority="20" stopIfTrue="1">
      <formula>$E$203="No"</formula>
    </cfRule>
  </conditionalFormatting>
  <conditionalFormatting sqref="F234">
    <cfRule type="expression" dxfId="41" priority="9" stopIfTrue="1">
      <formula>$E$203="No"</formula>
    </cfRule>
    <cfRule type="expression" dxfId="40" priority="8" stopIfTrue="1">
      <formula>$M$18="Sole Bidder"</formula>
    </cfRule>
  </conditionalFormatting>
  <conditionalFormatting sqref="F247:F251">
    <cfRule type="expression" dxfId="39" priority="2" stopIfTrue="1">
      <formula>$M$18="Sole Bidder"</formula>
    </cfRule>
  </conditionalFormatting>
  <conditionalFormatting sqref="F249:F251">
    <cfRule type="expression" dxfId="38" priority="3" stopIfTrue="1">
      <formula>$E$203="No"</formula>
    </cfRule>
  </conditionalFormatting>
  <dataValidations count="4">
    <dataValidation type="list" allowBlank="1" showInputMessage="1" showErrorMessage="1" sqref="G397:G401 E301 E265 E314 E281 E214 E203 G56:G57 D397:E401 F102:I102 F147:I147 E246 E234" xr:uid="{245439F3-0491-4368-9D23-129C33055CF0}">
      <formula1>"Yes,No"</formula1>
    </dataValidation>
    <dataValidation type="list" allowBlank="1" showInputMessage="1" showErrorMessage="1" sqref="I136 I140 I138" xr:uid="{2F51372A-E736-4820-B414-BC27806355CB}">
      <formula1>$S$136:$S$137</formula1>
    </dataValidation>
    <dataValidation type="list" allowBlank="1" showInputMessage="1" showErrorMessage="1" sqref="G74:I74" xr:uid="{9FFD5375-C3F5-4A63-821A-B97946CB38AE}">
      <formula1>"From  Bidder himself, From Qualified Manufacturer"</formula1>
    </dataValidation>
    <dataValidation type="list" allowBlank="1" showInputMessage="1" showErrorMessage="1" sqref="I183 I181 I185" xr:uid="{90FBAAC1-C6D8-4899-AA5E-5D3F7E9F8777}">
      <formula1>"YES,NO"</formula1>
    </dataValidation>
  </dataValidations>
  <printOptions horizontalCentered="1"/>
  <pageMargins left="0.42" right="0.28999999999999998" top="0.4" bottom="0.31" header="0.32" footer="0.24"/>
  <pageSetup paperSize="9" scale="64" fitToHeight="0" orientation="portrait" r:id="rId16"/>
  <headerFooter alignWithMargins="0"/>
  <rowBreaks count="2" manualBreakCount="2">
    <brk id="91" max="9" man="1"/>
    <brk id="134" max="9" man="1"/>
  </rowBreaks>
  <drawing r:id="rId17"/>
  <legacyDrawing r:id="rId18"/>
  <mc:AlternateContent xmlns:mc="http://schemas.openxmlformats.org/markup-compatibility/2006">
    <mc:Choice Requires="x14">
      <controls>
        <mc:AlternateContent xmlns:mc="http://schemas.openxmlformats.org/markup-compatibility/2006">
          <mc:Choice Requires="x14">
            <control shapeId="95512" r:id="rId19" name="Check Box 280">
              <controlPr defaultSize="0" autoFill="0" autoLine="0" autoPict="0">
                <anchor moveWithCells="1" sizeWithCells="1">
                  <from>
                    <xdr:col>8</xdr:col>
                    <xdr:colOff>66675</xdr:colOff>
                    <xdr:row>166</xdr:row>
                    <xdr:rowOff>247650</xdr:rowOff>
                  </from>
                  <to>
                    <xdr:col>8</xdr:col>
                    <xdr:colOff>514350</xdr:colOff>
                    <xdr:row>166</xdr:row>
                    <xdr:rowOff>523875</xdr:rowOff>
                  </to>
                </anchor>
              </controlPr>
            </control>
          </mc:Choice>
        </mc:AlternateContent>
        <mc:AlternateContent xmlns:mc="http://schemas.openxmlformats.org/markup-compatibility/2006">
          <mc:Choice Requires="x14">
            <control shapeId="95513" r:id="rId20" name="Check Box 281">
              <controlPr defaultSize="0" autoFill="0" autoLine="0" autoPict="0">
                <anchor moveWithCells="1" sizeWithCells="1">
                  <from>
                    <xdr:col>8</xdr:col>
                    <xdr:colOff>685800</xdr:colOff>
                    <xdr:row>166</xdr:row>
                    <xdr:rowOff>247650</xdr:rowOff>
                  </from>
                  <to>
                    <xdr:col>8</xdr:col>
                    <xdr:colOff>1314450</xdr:colOff>
                    <xdr:row>166</xdr:row>
                    <xdr:rowOff>523875</xdr:rowOff>
                  </to>
                </anchor>
              </controlPr>
            </control>
          </mc:Choice>
        </mc:AlternateContent>
        <mc:AlternateContent xmlns:mc="http://schemas.openxmlformats.org/markup-compatibility/2006">
          <mc:Choice Requires="x14">
            <control shapeId="95514" r:id="rId21" name="Check Box 282">
              <controlPr defaultSize="0" autoFill="0" autoLine="0" autoPict="0">
                <anchor moveWithCells="1" sizeWithCells="1">
                  <from>
                    <xdr:col>8</xdr:col>
                    <xdr:colOff>57150</xdr:colOff>
                    <xdr:row>166</xdr:row>
                    <xdr:rowOff>533400</xdr:rowOff>
                  </from>
                  <to>
                    <xdr:col>8</xdr:col>
                    <xdr:colOff>628650</xdr:colOff>
                    <xdr:row>167</xdr:row>
                    <xdr:rowOff>180975</xdr:rowOff>
                  </to>
                </anchor>
              </controlPr>
            </control>
          </mc:Choice>
        </mc:AlternateContent>
        <mc:AlternateContent xmlns:mc="http://schemas.openxmlformats.org/markup-compatibility/2006">
          <mc:Choice Requires="x14">
            <control shapeId="95515" r:id="rId22" name="Check Box 283">
              <controlPr defaultSize="0" autoFill="0" autoLine="0" autoPict="0">
                <anchor moveWithCells="1" sizeWithCells="1">
                  <from>
                    <xdr:col>8</xdr:col>
                    <xdr:colOff>695325</xdr:colOff>
                    <xdr:row>166</xdr:row>
                    <xdr:rowOff>542925</xdr:rowOff>
                  </from>
                  <to>
                    <xdr:col>8</xdr:col>
                    <xdr:colOff>1676400</xdr:colOff>
                    <xdr:row>167</xdr:row>
                    <xdr:rowOff>190500</xdr:rowOff>
                  </to>
                </anchor>
              </controlPr>
            </control>
          </mc:Choice>
        </mc:AlternateContent>
        <mc:AlternateContent xmlns:mc="http://schemas.openxmlformats.org/markup-compatibility/2006">
          <mc:Choice Requires="x14">
            <control shapeId="95508" r:id="rId23" name="Check Box 276">
              <controlPr defaultSize="0" autoFill="0" autoLine="0" autoPict="0">
                <anchor moveWithCells="1" sizeWithCells="1">
                  <from>
                    <xdr:col>6</xdr:col>
                    <xdr:colOff>209550</xdr:colOff>
                    <xdr:row>166</xdr:row>
                    <xdr:rowOff>238125</xdr:rowOff>
                  </from>
                  <to>
                    <xdr:col>6</xdr:col>
                    <xdr:colOff>657225</xdr:colOff>
                    <xdr:row>166</xdr:row>
                    <xdr:rowOff>514350</xdr:rowOff>
                  </to>
                </anchor>
              </controlPr>
            </control>
          </mc:Choice>
        </mc:AlternateContent>
        <mc:AlternateContent xmlns:mc="http://schemas.openxmlformats.org/markup-compatibility/2006">
          <mc:Choice Requires="x14">
            <control shapeId="95509" r:id="rId24" name="Check Box 277">
              <controlPr defaultSize="0" autoFill="0" autoLine="0" autoPict="0">
                <anchor moveWithCells="1" sizeWithCells="1">
                  <from>
                    <xdr:col>6</xdr:col>
                    <xdr:colOff>828675</xdr:colOff>
                    <xdr:row>166</xdr:row>
                    <xdr:rowOff>238125</xdr:rowOff>
                  </from>
                  <to>
                    <xdr:col>7</xdr:col>
                    <xdr:colOff>361950</xdr:colOff>
                    <xdr:row>166</xdr:row>
                    <xdr:rowOff>514350</xdr:rowOff>
                  </to>
                </anchor>
              </controlPr>
            </control>
          </mc:Choice>
        </mc:AlternateContent>
        <mc:AlternateContent xmlns:mc="http://schemas.openxmlformats.org/markup-compatibility/2006">
          <mc:Choice Requires="x14">
            <control shapeId="95510" r:id="rId25" name="Check Box 278">
              <controlPr defaultSize="0" autoFill="0" autoLine="0" autoPict="0">
                <anchor moveWithCells="1" sizeWithCells="1">
                  <from>
                    <xdr:col>6</xdr:col>
                    <xdr:colOff>200025</xdr:colOff>
                    <xdr:row>166</xdr:row>
                    <xdr:rowOff>523875</xdr:rowOff>
                  </from>
                  <to>
                    <xdr:col>6</xdr:col>
                    <xdr:colOff>771525</xdr:colOff>
                    <xdr:row>167</xdr:row>
                    <xdr:rowOff>171450</xdr:rowOff>
                  </to>
                </anchor>
              </controlPr>
            </control>
          </mc:Choice>
        </mc:AlternateContent>
        <mc:AlternateContent xmlns:mc="http://schemas.openxmlformats.org/markup-compatibility/2006">
          <mc:Choice Requires="x14">
            <control shapeId="95511" r:id="rId26" name="Check Box 279">
              <controlPr defaultSize="0" autoFill="0" autoLine="0" autoPict="0">
                <anchor moveWithCells="1" sizeWithCells="1">
                  <from>
                    <xdr:col>6</xdr:col>
                    <xdr:colOff>838200</xdr:colOff>
                    <xdr:row>166</xdr:row>
                    <xdr:rowOff>533400</xdr:rowOff>
                  </from>
                  <to>
                    <xdr:col>7</xdr:col>
                    <xdr:colOff>723900</xdr:colOff>
                    <xdr:row>167</xdr:row>
                    <xdr:rowOff>180975</xdr:rowOff>
                  </to>
                </anchor>
              </controlPr>
            </control>
          </mc:Choice>
        </mc:AlternateContent>
        <mc:AlternateContent xmlns:mc="http://schemas.openxmlformats.org/markup-compatibility/2006">
          <mc:Choice Requires="x14">
            <control shapeId="95504" r:id="rId27" name="Check Box 272">
              <controlPr defaultSize="0" autoFill="0" autoLine="0" autoPict="0">
                <anchor moveWithCells="1" sizeWithCells="1">
                  <from>
                    <xdr:col>5</xdr:col>
                    <xdr:colOff>152400</xdr:colOff>
                    <xdr:row>166</xdr:row>
                    <xdr:rowOff>200025</xdr:rowOff>
                  </from>
                  <to>
                    <xdr:col>5</xdr:col>
                    <xdr:colOff>600075</xdr:colOff>
                    <xdr:row>166</xdr:row>
                    <xdr:rowOff>476250</xdr:rowOff>
                  </to>
                </anchor>
              </controlPr>
            </control>
          </mc:Choice>
        </mc:AlternateContent>
        <mc:AlternateContent xmlns:mc="http://schemas.openxmlformats.org/markup-compatibility/2006">
          <mc:Choice Requires="x14">
            <control shapeId="95505" r:id="rId28" name="Check Box 273">
              <controlPr defaultSize="0" autoFill="0" autoLine="0" autoPict="0">
                <anchor moveWithCells="1" sizeWithCells="1">
                  <from>
                    <xdr:col>5</xdr:col>
                    <xdr:colOff>771525</xdr:colOff>
                    <xdr:row>166</xdr:row>
                    <xdr:rowOff>200025</xdr:rowOff>
                  </from>
                  <to>
                    <xdr:col>5</xdr:col>
                    <xdr:colOff>1400175</xdr:colOff>
                    <xdr:row>166</xdr:row>
                    <xdr:rowOff>476250</xdr:rowOff>
                  </to>
                </anchor>
              </controlPr>
            </control>
          </mc:Choice>
        </mc:AlternateContent>
        <mc:AlternateContent xmlns:mc="http://schemas.openxmlformats.org/markup-compatibility/2006">
          <mc:Choice Requires="x14">
            <control shapeId="95506" r:id="rId29" name="Check Box 274">
              <controlPr defaultSize="0" autoFill="0" autoLine="0" autoPict="0">
                <anchor moveWithCells="1" sizeWithCells="1">
                  <from>
                    <xdr:col>5</xdr:col>
                    <xdr:colOff>142875</xdr:colOff>
                    <xdr:row>166</xdr:row>
                    <xdr:rowOff>485775</xdr:rowOff>
                  </from>
                  <to>
                    <xdr:col>5</xdr:col>
                    <xdr:colOff>714375</xdr:colOff>
                    <xdr:row>167</xdr:row>
                    <xdr:rowOff>133350</xdr:rowOff>
                  </to>
                </anchor>
              </controlPr>
            </control>
          </mc:Choice>
        </mc:AlternateContent>
        <mc:AlternateContent xmlns:mc="http://schemas.openxmlformats.org/markup-compatibility/2006">
          <mc:Choice Requires="x14">
            <control shapeId="95507" r:id="rId30" name="Check Box 275">
              <controlPr defaultSize="0" autoFill="0" autoLine="0" autoPict="0">
                <anchor moveWithCells="1" sizeWithCells="1">
                  <from>
                    <xdr:col>5</xdr:col>
                    <xdr:colOff>781050</xdr:colOff>
                    <xdr:row>166</xdr:row>
                    <xdr:rowOff>495300</xdr:rowOff>
                  </from>
                  <to>
                    <xdr:col>5</xdr:col>
                    <xdr:colOff>1762125</xdr:colOff>
                    <xdr:row>167</xdr:row>
                    <xdr:rowOff>142875</xdr:rowOff>
                  </to>
                </anchor>
              </controlPr>
            </control>
          </mc:Choice>
        </mc:AlternateContent>
        <mc:AlternateContent xmlns:mc="http://schemas.openxmlformats.org/markup-compatibility/2006">
          <mc:Choice Requires="x14">
            <control shapeId="95500" r:id="rId31" name="Check Box 268">
              <controlPr defaultSize="0" autoFill="0" autoLine="0" autoPict="0">
                <anchor moveWithCells="1" sizeWithCells="1">
                  <from>
                    <xdr:col>8</xdr:col>
                    <xdr:colOff>219075</xdr:colOff>
                    <xdr:row>177</xdr:row>
                    <xdr:rowOff>180975</xdr:rowOff>
                  </from>
                  <to>
                    <xdr:col>8</xdr:col>
                    <xdr:colOff>638175</xdr:colOff>
                    <xdr:row>178</xdr:row>
                    <xdr:rowOff>85725</xdr:rowOff>
                  </to>
                </anchor>
              </controlPr>
            </control>
          </mc:Choice>
        </mc:AlternateContent>
        <mc:AlternateContent xmlns:mc="http://schemas.openxmlformats.org/markup-compatibility/2006">
          <mc:Choice Requires="x14">
            <control shapeId="95501" r:id="rId32" name="Check Box 269">
              <controlPr defaultSize="0" autoFill="0" autoLine="0" autoPict="0">
                <anchor moveWithCells="1" sizeWithCells="1">
                  <from>
                    <xdr:col>8</xdr:col>
                    <xdr:colOff>790575</xdr:colOff>
                    <xdr:row>177</xdr:row>
                    <xdr:rowOff>180975</xdr:rowOff>
                  </from>
                  <to>
                    <xdr:col>8</xdr:col>
                    <xdr:colOff>1381125</xdr:colOff>
                    <xdr:row>178</xdr:row>
                    <xdr:rowOff>85725</xdr:rowOff>
                  </to>
                </anchor>
              </controlPr>
            </control>
          </mc:Choice>
        </mc:AlternateContent>
        <mc:AlternateContent xmlns:mc="http://schemas.openxmlformats.org/markup-compatibility/2006">
          <mc:Choice Requires="x14">
            <control shapeId="95502" r:id="rId33" name="Check Box 270">
              <controlPr defaultSize="0" autoFill="0" autoLine="0" autoPict="0">
                <anchor moveWithCells="1" sizeWithCells="1">
                  <from>
                    <xdr:col>8</xdr:col>
                    <xdr:colOff>209550</xdr:colOff>
                    <xdr:row>178</xdr:row>
                    <xdr:rowOff>104775</xdr:rowOff>
                  </from>
                  <to>
                    <xdr:col>8</xdr:col>
                    <xdr:colOff>742950</xdr:colOff>
                    <xdr:row>178</xdr:row>
                    <xdr:rowOff>428625</xdr:rowOff>
                  </to>
                </anchor>
              </controlPr>
            </control>
          </mc:Choice>
        </mc:AlternateContent>
        <mc:AlternateContent xmlns:mc="http://schemas.openxmlformats.org/markup-compatibility/2006">
          <mc:Choice Requires="x14">
            <control shapeId="95503" r:id="rId34" name="Check Box 271">
              <controlPr defaultSize="0" autoFill="0" autoLine="0" autoPict="0">
                <anchor moveWithCells="1" sizeWithCells="1">
                  <from>
                    <xdr:col>8</xdr:col>
                    <xdr:colOff>800100</xdr:colOff>
                    <xdr:row>178</xdr:row>
                    <xdr:rowOff>104775</xdr:rowOff>
                  </from>
                  <to>
                    <xdr:col>9</xdr:col>
                    <xdr:colOff>0</xdr:colOff>
                    <xdr:row>178</xdr:row>
                    <xdr:rowOff>438150</xdr:rowOff>
                  </to>
                </anchor>
              </controlPr>
            </control>
          </mc:Choice>
        </mc:AlternateContent>
        <mc:AlternateContent xmlns:mc="http://schemas.openxmlformats.org/markup-compatibility/2006">
          <mc:Choice Requires="x14">
            <control shapeId="95496" r:id="rId35" name="Check Box 264">
              <controlPr defaultSize="0" autoFill="0" autoLine="0" autoPict="0">
                <anchor moveWithCells="1" sizeWithCells="1">
                  <from>
                    <xdr:col>6</xdr:col>
                    <xdr:colOff>219075</xdr:colOff>
                    <xdr:row>177</xdr:row>
                    <xdr:rowOff>180975</xdr:rowOff>
                  </from>
                  <to>
                    <xdr:col>6</xdr:col>
                    <xdr:colOff>685800</xdr:colOff>
                    <xdr:row>178</xdr:row>
                    <xdr:rowOff>85725</xdr:rowOff>
                  </to>
                </anchor>
              </controlPr>
            </control>
          </mc:Choice>
        </mc:AlternateContent>
        <mc:AlternateContent xmlns:mc="http://schemas.openxmlformats.org/markup-compatibility/2006">
          <mc:Choice Requires="x14">
            <control shapeId="95497" r:id="rId36" name="Check Box 265">
              <controlPr defaultSize="0" autoFill="0" autoLine="0" autoPict="0">
                <anchor moveWithCells="1" sizeWithCells="1">
                  <from>
                    <xdr:col>6</xdr:col>
                    <xdr:colOff>857250</xdr:colOff>
                    <xdr:row>177</xdr:row>
                    <xdr:rowOff>180975</xdr:rowOff>
                  </from>
                  <to>
                    <xdr:col>7</xdr:col>
                    <xdr:colOff>419100</xdr:colOff>
                    <xdr:row>178</xdr:row>
                    <xdr:rowOff>85725</xdr:rowOff>
                  </to>
                </anchor>
              </controlPr>
            </control>
          </mc:Choice>
        </mc:AlternateContent>
        <mc:AlternateContent xmlns:mc="http://schemas.openxmlformats.org/markup-compatibility/2006">
          <mc:Choice Requires="x14">
            <control shapeId="95498" r:id="rId37" name="Check Box 266">
              <controlPr defaultSize="0" autoFill="0" autoLine="0" autoPict="0">
                <anchor moveWithCells="1" sizeWithCells="1">
                  <from>
                    <xdr:col>6</xdr:col>
                    <xdr:colOff>209550</xdr:colOff>
                    <xdr:row>178</xdr:row>
                    <xdr:rowOff>104775</xdr:rowOff>
                  </from>
                  <to>
                    <xdr:col>6</xdr:col>
                    <xdr:colOff>800100</xdr:colOff>
                    <xdr:row>178</xdr:row>
                    <xdr:rowOff>428625</xdr:rowOff>
                  </to>
                </anchor>
              </controlPr>
            </control>
          </mc:Choice>
        </mc:AlternateContent>
        <mc:AlternateContent xmlns:mc="http://schemas.openxmlformats.org/markup-compatibility/2006">
          <mc:Choice Requires="x14">
            <control shapeId="95499" r:id="rId38" name="Check Box 267">
              <controlPr defaultSize="0" autoFill="0" autoLine="0" autoPict="0">
                <anchor moveWithCells="1" sizeWithCells="1">
                  <from>
                    <xdr:col>6</xdr:col>
                    <xdr:colOff>866775</xdr:colOff>
                    <xdr:row>178</xdr:row>
                    <xdr:rowOff>104775</xdr:rowOff>
                  </from>
                  <to>
                    <xdr:col>7</xdr:col>
                    <xdr:colOff>790575</xdr:colOff>
                    <xdr:row>178</xdr:row>
                    <xdr:rowOff>438150</xdr:rowOff>
                  </to>
                </anchor>
              </controlPr>
            </control>
          </mc:Choice>
        </mc:AlternateContent>
        <mc:AlternateContent xmlns:mc="http://schemas.openxmlformats.org/markup-compatibility/2006">
          <mc:Choice Requires="x14">
            <control shapeId="95492" r:id="rId39" name="Check Box 260">
              <controlPr defaultSize="0" autoFill="0" autoLine="0" autoPict="0">
                <anchor moveWithCells="1" sizeWithCells="1">
                  <from>
                    <xdr:col>5</xdr:col>
                    <xdr:colOff>219075</xdr:colOff>
                    <xdr:row>177</xdr:row>
                    <xdr:rowOff>180975</xdr:rowOff>
                  </from>
                  <to>
                    <xdr:col>5</xdr:col>
                    <xdr:colOff>666750</xdr:colOff>
                    <xdr:row>178</xdr:row>
                    <xdr:rowOff>85725</xdr:rowOff>
                  </to>
                </anchor>
              </controlPr>
            </control>
          </mc:Choice>
        </mc:AlternateContent>
        <mc:AlternateContent xmlns:mc="http://schemas.openxmlformats.org/markup-compatibility/2006">
          <mc:Choice Requires="x14">
            <control shapeId="95493" r:id="rId40" name="Check Box 261">
              <controlPr defaultSize="0" autoFill="0" autoLine="0" autoPict="0">
                <anchor moveWithCells="1" sizeWithCells="1">
                  <from>
                    <xdr:col>5</xdr:col>
                    <xdr:colOff>838200</xdr:colOff>
                    <xdr:row>177</xdr:row>
                    <xdr:rowOff>180975</xdr:rowOff>
                  </from>
                  <to>
                    <xdr:col>5</xdr:col>
                    <xdr:colOff>1466850</xdr:colOff>
                    <xdr:row>178</xdr:row>
                    <xdr:rowOff>85725</xdr:rowOff>
                  </to>
                </anchor>
              </controlPr>
            </control>
          </mc:Choice>
        </mc:AlternateContent>
        <mc:AlternateContent xmlns:mc="http://schemas.openxmlformats.org/markup-compatibility/2006">
          <mc:Choice Requires="x14">
            <control shapeId="95494" r:id="rId41" name="Check Box 262">
              <controlPr defaultSize="0" autoFill="0" autoLine="0" autoPict="0">
                <anchor moveWithCells="1" sizeWithCells="1">
                  <from>
                    <xdr:col>5</xdr:col>
                    <xdr:colOff>209550</xdr:colOff>
                    <xdr:row>178</xdr:row>
                    <xdr:rowOff>104775</xdr:rowOff>
                  </from>
                  <to>
                    <xdr:col>5</xdr:col>
                    <xdr:colOff>781050</xdr:colOff>
                    <xdr:row>178</xdr:row>
                    <xdr:rowOff>428625</xdr:rowOff>
                  </to>
                </anchor>
              </controlPr>
            </control>
          </mc:Choice>
        </mc:AlternateContent>
        <mc:AlternateContent xmlns:mc="http://schemas.openxmlformats.org/markup-compatibility/2006">
          <mc:Choice Requires="x14">
            <control shapeId="95495" r:id="rId42" name="Check Box 263">
              <controlPr defaultSize="0" autoFill="0" autoLine="0" autoPict="0">
                <anchor moveWithCells="1" sizeWithCells="1">
                  <from>
                    <xdr:col>5</xdr:col>
                    <xdr:colOff>847725</xdr:colOff>
                    <xdr:row>178</xdr:row>
                    <xdr:rowOff>104775</xdr:rowOff>
                  </from>
                  <to>
                    <xdr:col>5</xdr:col>
                    <xdr:colOff>1828800</xdr:colOff>
                    <xdr:row>178</xdr:row>
                    <xdr:rowOff>438150</xdr:rowOff>
                  </to>
                </anchor>
              </controlPr>
            </control>
          </mc:Choice>
        </mc:AlternateContent>
        <mc:AlternateContent xmlns:mc="http://schemas.openxmlformats.org/markup-compatibility/2006">
          <mc:Choice Requires="x14">
            <control shapeId="95453" r:id="rId43" name="Check Box 221">
              <controlPr defaultSize="0" autoFill="0" autoLine="0" autoPict="0">
                <anchor moveWithCells="1" sizeWithCells="1">
                  <from>
                    <xdr:col>8</xdr:col>
                    <xdr:colOff>219075</xdr:colOff>
                    <xdr:row>132</xdr:row>
                    <xdr:rowOff>152400</xdr:rowOff>
                  </from>
                  <to>
                    <xdr:col>8</xdr:col>
                    <xdr:colOff>638175</xdr:colOff>
                    <xdr:row>133</xdr:row>
                    <xdr:rowOff>76200</xdr:rowOff>
                  </to>
                </anchor>
              </controlPr>
            </control>
          </mc:Choice>
        </mc:AlternateContent>
        <mc:AlternateContent xmlns:mc="http://schemas.openxmlformats.org/markup-compatibility/2006">
          <mc:Choice Requires="x14">
            <control shapeId="95454" r:id="rId44" name="Check Box 222">
              <controlPr defaultSize="0" autoFill="0" autoLine="0" autoPict="0">
                <anchor moveWithCells="1" sizeWithCells="1">
                  <from>
                    <xdr:col>8</xdr:col>
                    <xdr:colOff>790575</xdr:colOff>
                    <xdr:row>132</xdr:row>
                    <xdr:rowOff>152400</xdr:rowOff>
                  </from>
                  <to>
                    <xdr:col>8</xdr:col>
                    <xdr:colOff>1381125</xdr:colOff>
                    <xdr:row>133</xdr:row>
                    <xdr:rowOff>76200</xdr:rowOff>
                  </to>
                </anchor>
              </controlPr>
            </control>
          </mc:Choice>
        </mc:AlternateContent>
        <mc:AlternateContent xmlns:mc="http://schemas.openxmlformats.org/markup-compatibility/2006">
          <mc:Choice Requires="x14">
            <control shapeId="95455" r:id="rId45" name="Check Box 223">
              <controlPr defaultSize="0" autoFill="0" autoLine="0" autoPict="0">
                <anchor moveWithCells="1" sizeWithCells="1">
                  <from>
                    <xdr:col>8</xdr:col>
                    <xdr:colOff>209550</xdr:colOff>
                    <xdr:row>133</xdr:row>
                    <xdr:rowOff>95250</xdr:rowOff>
                  </from>
                  <to>
                    <xdr:col>8</xdr:col>
                    <xdr:colOff>742950</xdr:colOff>
                    <xdr:row>133</xdr:row>
                    <xdr:rowOff>400050</xdr:rowOff>
                  </to>
                </anchor>
              </controlPr>
            </control>
          </mc:Choice>
        </mc:AlternateContent>
        <mc:AlternateContent xmlns:mc="http://schemas.openxmlformats.org/markup-compatibility/2006">
          <mc:Choice Requires="x14">
            <control shapeId="95456" r:id="rId46" name="Check Box 224">
              <controlPr defaultSize="0" autoFill="0" autoLine="0" autoPict="0">
                <anchor moveWithCells="1" sizeWithCells="1">
                  <from>
                    <xdr:col>8</xdr:col>
                    <xdr:colOff>800100</xdr:colOff>
                    <xdr:row>133</xdr:row>
                    <xdr:rowOff>95250</xdr:rowOff>
                  </from>
                  <to>
                    <xdr:col>9</xdr:col>
                    <xdr:colOff>0</xdr:colOff>
                    <xdr:row>133</xdr:row>
                    <xdr:rowOff>409575</xdr:rowOff>
                  </to>
                </anchor>
              </controlPr>
            </control>
          </mc:Choice>
        </mc:AlternateContent>
        <mc:AlternateContent xmlns:mc="http://schemas.openxmlformats.org/markup-compatibility/2006">
          <mc:Choice Requires="x14">
            <control shapeId="95449" r:id="rId47" name="Check Box 217">
              <controlPr defaultSize="0" autoFill="0" autoLine="0" autoPict="0">
                <anchor moveWithCells="1" sizeWithCells="1">
                  <from>
                    <xdr:col>6</xdr:col>
                    <xdr:colOff>219075</xdr:colOff>
                    <xdr:row>132</xdr:row>
                    <xdr:rowOff>152400</xdr:rowOff>
                  </from>
                  <to>
                    <xdr:col>6</xdr:col>
                    <xdr:colOff>695325</xdr:colOff>
                    <xdr:row>133</xdr:row>
                    <xdr:rowOff>76200</xdr:rowOff>
                  </to>
                </anchor>
              </controlPr>
            </control>
          </mc:Choice>
        </mc:AlternateContent>
        <mc:AlternateContent xmlns:mc="http://schemas.openxmlformats.org/markup-compatibility/2006">
          <mc:Choice Requires="x14">
            <control shapeId="95450" r:id="rId48" name="Check Box 218">
              <controlPr defaultSize="0" autoFill="0" autoLine="0" autoPict="0">
                <anchor moveWithCells="1" sizeWithCells="1">
                  <from>
                    <xdr:col>6</xdr:col>
                    <xdr:colOff>866775</xdr:colOff>
                    <xdr:row>132</xdr:row>
                    <xdr:rowOff>152400</xdr:rowOff>
                  </from>
                  <to>
                    <xdr:col>7</xdr:col>
                    <xdr:colOff>428625</xdr:colOff>
                    <xdr:row>133</xdr:row>
                    <xdr:rowOff>76200</xdr:rowOff>
                  </to>
                </anchor>
              </controlPr>
            </control>
          </mc:Choice>
        </mc:AlternateContent>
        <mc:AlternateContent xmlns:mc="http://schemas.openxmlformats.org/markup-compatibility/2006">
          <mc:Choice Requires="x14">
            <control shapeId="95451" r:id="rId49" name="Check Box 219">
              <controlPr defaultSize="0" autoFill="0" autoLine="0" autoPict="0">
                <anchor moveWithCells="1" sizeWithCells="1">
                  <from>
                    <xdr:col>6</xdr:col>
                    <xdr:colOff>209550</xdr:colOff>
                    <xdr:row>133</xdr:row>
                    <xdr:rowOff>95250</xdr:rowOff>
                  </from>
                  <to>
                    <xdr:col>6</xdr:col>
                    <xdr:colOff>809625</xdr:colOff>
                    <xdr:row>133</xdr:row>
                    <xdr:rowOff>400050</xdr:rowOff>
                  </to>
                </anchor>
              </controlPr>
            </control>
          </mc:Choice>
        </mc:AlternateContent>
        <mc:AlternateContent xmlns:mc="http://schemas.openxmlformats.org/markup-compatibility/2006">
          <mc:Choice Requires="x14">
            <control shapeId="95452" r:id="rId50" name="Check Box 220">
              <controlPr defaultSize="0" autoFill="0" autoLine="0" autoPict="0">
                <anchor moveWithCells="1" sizeWithCells="1">
                  <from>
                    <xdr:col>6</xdr:col>
                    <xdr:colOff>876300</xdr:colOff>
                    <xdr:row>133</xdr:row>
                    <xdr:rowOff>95250</xdr:rowOff>
                  </from>
                  <to>
                    <xdr:col>7</xdr:col>
                    <xdr:colOff>809625</xdr:colOff>
                    <xdr:row>133</xdr:row>
                    <xdr:rowOff>409575</xdr:rowOff>
                  </to>
                </anchor>
              </controlPr>
            </control>
          </mc:Choice>
        </mc:AlternateContent>
        <mc:AlternateContent xmlns:mc="http://schemas.openxmlformats.org/markup-compatibility/2006">
          <mc:Choice Requires="x14">
            <control shapeId="95445" r:id="rId51" name="Check Box 213">
              <controlPr defaultSize="0" autoFill="0" autoLine="0" autoPict="0">
                <anchor moveWithCells="1" sizeWithCells="1">
                  <from>
                    <xdr:col>5</xdr:col>
                    <xdr:colOff>219075</xdr:colOff>
                    <xdr:row>132</xdr:row>
                    <xdr:rowOff>152400</xdr:rowOff>
                  </from>
                  <to>
                    <xdr:col>5</xdr:col>
                    <xdr:colOff>666750</xdr:colOff>
                    <xdr:row>133</xdr:row>
                    <xdr:rowOff>76200</xdr:rowOff>
                  </to>
                </anchor>
              </controlPr>
            </control>
          </mc:Choice>
        </mc:AlternateContent>
        <mc:AlternateContent xmlns:mc="http://schemas.openxmlformats.org/markup-compatibility/2006">
          <mc:Choice Requires="x14">
            <control shapeId="95446" r:id="rId52" name="Check Box 214">
              <controlPr defaultSize="0" autoFill="0" autoLine="0" autoPict="0">
                <anchor moveWithCells="1" sizeWithCells="1">
                  <from>
                    <xdr:col>5</xdr:col>
                    <xdr:colOff>838200</xdr:colOff>
                    <xdr:row>132</xdr:row>
                    <xdr:rowOff>152400</xdr:rowOff>
                  </from>
                  <to>
                    <xdr:col>5</xdr:col>
                    <xdr:colOff>1466850</xdr:colOff>
                    <xdr:row>133</xdr:row>
                    <xdr:rowOff>76200</xdr:rowOff>
                  </to>
                </anchor>
              </controlPr>
            </control>
          </mc:Choice>
        </mc:AlternateContent>
        <mc:AlternateContent xmlns:mc="http://schemas.openxmlformats.org/markup-compatibility/2006">
          <mc:Choice Requires="x14">
            <control shapeId="95447" r:id="rId53" name="Check Box 215">
              <controlPr defaultSize="0" autoFill="0" autoLine="0" autoPict="0">
                <anchor moveWithCells="1" sizeWithCells="1">
                  <from>
                    <xdr:col>5</xdr:col>
                    <xdr:colOff>209550</xdr:colOff>
                    <xdr:row>133</xdr:row>
                    <xdr:rowOff>95250</xdr:rowOff>
                  </from>
                  <to>
                    <xdr:col>5</xdr:col>
                    <xdr:colOff>781050</xdr:colOff>
                    <xdr:row>133</xdr:row>
                    <xdr:rowOff>400050</xdr:rowOff>
                  </to>
                </anchor>
              </controlPr>
            </control>
          </mc:Choice>
        </mc:AlternateContent>
        <mc:AlternateContent xmlns:mc="http://schemas.openxmlformats.org/markup-compatibility/2006">
          <mc:Choice Requires="x14">
            <control shapeId="95448" r:id="rId54" name="Check Box 216">
              <controlPr defaultSize="0" autoFill="0" autoLine="0" autoPict="0">
                <anchor moveWithCells="1" sizeWithCells="1">
                  <from>
                    <xdr:col>5</xdr:col>
                    <xdr:colOff>847725</xdr:colOff>
                    <xdr:row>133</xdr:row>
                    <xdr:rowOff>95250</xdr:rowOff>
                  </from>
                  <to>
                    <xdr:col>5</xdr:col>
                    <xdr:colOff>1828800</xdr:colOff>
                    <xdr:row>133</xdr:row>
                    <xdr:rowOff>409575</xdr:rowOff>
                  </to>
                </anchor>
              </controlPr>
            </control>
          </mc:Choice>
        </mc:AlternateContent>
        <mc:AlternateContent xmlns:mc="http://schemas.openxmlformats.org/markup-compatibility/2006">
          <mc:Choice Requires="x14">
            <control shapeId="95432" r:id="rId55" name="Check Box 200">
              <controlPr defaultSize="0" autoFill="0" autoLine="0" autoPict="0">
                <anchor moveWithCells="1" sizeWithCells="1">
                  <from>
                    <xdr:col>8</xdr:col>
                    <xdr:colOff>104775</xdr:colOff>
                    <xdr:row>120</xdr:row>
                    <xdr:rowOff>257175</xdr:rowOff>
                  </from>
                  <to>
                    <xdr:col>8</xdr:col>
                    <xdr:colOff>552450</xdr:colOff>
                    <xdr:row>121</xdr:row>
                    <xdr:rowOff>123825</xdr:rowOff>
                  </to>
                </anchor>
              </controlPr>
            </control>
          </mc:Choice>
        </mc:AlternateContent>
        <mc:AlternateContent xmlns:mc="http://schemas.openxmlformats.org/markup-compatibility/2006">
          <mc:Choice Requires="x14">
            <control shapeId="95433" r:id="rId56" name="Check Box 201">
              <controlPr defaultSize="0" autoFill="0" autoLine="0" autoPict="0">
                <anchor moveWithCells="1" sizeWithCells="1">
                  <from>
                    <xdr:col>8</xdr:col>
                    <xdr:colOff>723900</xdr:colOff>
                    <xdr:row>120</xdr:row>
                    <xdr:rowOff>257175</xdr:rowOff>
                  </from>
                  <to>
                    <xdr:col>8</xdr:col>
                    <xdr:colOff>1352550</xdr:colOff>
                    <xdr:row>121</xdr:row>
                    <xdr:rowOff>123825</xdr:rowOff>
                  </to>
                </anchor>
              </controlPr>
            </control>
          </mc:Choice>
        </mc:AlternateContent>
        <mc:AlternateContent xmlns:mc="http://schemas.openxmlformats.org/markup-compatibility/2006">
          <mc:Choice Requires="x14">
            <control shapeId="95434" r:id="rId57" name="Check Box 202">
              <controlPr defaultSize="0" autoFill="0" autoLine="0" autoPict="0">
                <anchor moveWithCells="1" sizeWithCells="1">
                  <from>
                    <xdr:col>8</xdr:col>
                    <xdr:colOff>95250</xdr:colOff>
                    <xdr:row>121</xdr:row>
                    <xdr:rowOff>133350</xdr:rowOff>
                  </from>
                  <to>
                    <xdr:col>8</xdr:col>
                    <xdr:colOff>666750</xdr:colOff>
                    <xdr:row>122</xdr:row>
                    <xdr:rowOff>66675</xdr:rowOff>
                  </to>
                </anchor>
              </controlPr>
            </control>
          </mc:Choice>
        </mc:AlternateContent>
        <mc:AlternateContent xmlns:mc="http://schemas.openxmlformats.org/markup-compatibility/2006">
          <mc:Choice Requires="x14">
            <control shapeId="95435" r:id="rId58" name="Check Box 203">
              <controlPr defaultSize="0" autoFill="0" autoLine="0" autoPict="0">
                <anchor moveWithCells="1" sizeWithCells="1">
                  <from>
                    <xdr:col>8</xdr:col>
                    <xdr:colOff>733425</xdr:colOff>
                    <xdr:row>121</xdr:row>
                    <xdr:rowOff>142875</xdr:rowOff>
                  </from>
                  <to>
                    <xdr:col>9</xdr:col>
                    <xdr:colOff>0</xdr:colOff>
                    <xdr:row>122</xdr:row>
                    <xdr:rowOff>76200</xdr:rowOff>
                  </to>
                </anchor>
              </controlPr>
            </control>
          </mc:Choice>
        </mc:AlternateContent>
        <mc:AlternateContent xmlns:mc="http://schemas.openxmlformats.org/markup-compatibility/2006">
          <mc:Choice Requires="x14">
            <control shapeId="95428" r:id="rId59" name="Check Box 196">
              <controlPr defaultSize="0" autoFill="0" autoLine="0" autoPict="0">
                <anchor moveWithCells="1" sizeWithCells="1">
                  <from>
                    <xdr:col>6</xdr:col>
                    <xdr:colOff>200025</xdr:colOff>
                    <xdr:row>120</xdr:row>
                    <xdr:rowOff>247650</xdr:rowOff>
                  </from>
                  <to>
                    <xdr:col>6</xdr:col>
                    <xdr:colOff>647700</xdr:colOff>
                    <xdr:row>121</xdr:row>
                    <xdr:rowOff>123825</xdr:rowOff>
                  </to>
                </anchor>
              </controlPr>
            </control>
          </mc:Choice>
        </mc:AlternateContent>
        <mc:AlternateContent xmlns:mc="http://schemas.openxmlformats.org/markup-compatibility/2006">
          <mc:Choice Requires="x14">
            <control shapeId="95429" r:id="rId60" name="Check Box 197">
              <controlPr defaultSize="0" autoFill="0" autoLine="0" autoPict="0">
                <anchor moveWithCells="1" sizeWithCells="1">
                  <from>
                    <xdr:col>6</xdr:col>
                    <xdr:colOff>819150</xdr:colOff>
                    <xdr:row>120</xdr:row>
                    <xdr:rowOff>247650</xdr:rowOff>
                  </from>
                  <to>
                    <xdr:col>7</xdr:col>
                    <xdr:colOff>352425</xdr:colOff>
                    <xdr:row>121</xdr:row>
                    <xdr:rowOff>123825</xdr:rowOff>
                  </to>
                </anchor>
              </controlPr>
            </control>
          </mc:Choice>
        </mc:AlternateContent>
        <mc:AlternateContent xmlns:mc="http://schemas.openxmlformats.org/markup-compatibility/2006">
          <mc:Choice Requires="x14">
            <control shapeId="95430" r:id="rId61" name="Check Box 198">
              <controlPr defaultSize="0" autoFill="0" autoLine="0" autoPict="0">
                <anchor moveWithCells="1" sizeWithCells="1">
                  <from>
                    <xdr:col>6</xdr:col>
                    <xdr:colOff>190500</xdr:colOff>
                    <xdr:row>121</xdr:row>
                    <xdr:rowOff>133350</xdr:rowOff>
                  </from>
                  <to>
                    <xdr:col>6</xdr:col>
                    <xdr:colOff>762000</xdr:colOff>
                    <xdr:row>122</xdr:row>
                    <xdr:rowOff>66675</xdr:rowOff>
                  </to>
                </anchor>
              </controlPr>
            </control>
          </mc:Choice>
        </mc:AlternateContent>
        <mc:AlternateContent xmlns:mc="http://schemas.openxmlformats.org/markup-compatibility/2006">
          <mc:Choice Requires="x14">
            <control shapeId="95431" r:id="rId62" name="Check Box 199">
              <controlPr defaultSize="0" autoFill="0" autoLine="0" autoPict="0">
                <anchor moveWithCells="1" sizeWithCells="1">
                  <from>
                    <xdr:col>6</xdr:col>
                    <xdr:colOff>828675</xdr:colOff>
                    <xdr:row>121</xdr:row>
                    <xdr:rowOff>133350</xdr:rowOff>
                  </from>
                  <to>
                    <xdr:col>7</xdr:col>
                    <xdr:colOff>714375</xdr:colOff>
                    <xdr:row>122</xdr:row>
                    <xdr:rowOff>76200</xdr:rowOff>
                  </to>
                </anchor>
              </controlPr>
            </control>
          </mc:Choice>
        </mc:AlternateContent>
        <mc:AlternateContent xmlns:mc="http://schemas.openxmlformats.org/markup-compatibility/2006">
          <mc:Choice Requires="x14">
            <control shapeId="95424" r:id="rId63" name="Check Box 192">
              <controlPr defaultSize="0" autoFill="0" autoLine="0" autoPict="0">
                <anchor moveWithCells="1" sizeWithCells="1">
                  <from>
                    <xdr:col>5</xdr:col>
                    <xdr:colOff>142875</xdr:colOff>
                    <xdr:row>120</xdr:row>
                    <xdr:rowOff>190500</xdr:rowOff>
                  </from>
                  <to>
                    <xdr:col>5</xdr:col>
                    <xdr:colOff>590550</xdr:colOff>
                    <xdr:row>121</xdr:row>
                    <xdr:rowOff>85725</xdr:rowOff>
                  </to>
                </anchor>
              </controlPr>
            </control>
          </mc:Choice>
        </mc:AlternateContent>
        <mc:AlternateContent xmlns:mc="http://schemas.openxmlformats.org/markup-compatibility/2006">
          <mc:Choice Requires="x14">
            <control shapeId="95425" r:id="rId64" name="Check Box 193">
              <controlPr defaultSize="0" autoFill="0" autoLine="0" autoPict="0">
                <anchor moveWithCells="1" sizeWithCells="1">
                  <from>
                    <xdr:col>5</xdr:col>
                    <xdr:colOff>762000</xdr:colOff>
                    <xdr:row>120</xdr:row>
                    <xdr:rowOff>190500</xdr:rowOff>
                  </from>
                  <to>
                    <xdr:col>5</xdr:col>
                    <xdr:colOff>1390650</xdr:colOff>
                    <xdr:row>121</xdr:row>
                    <xdr:rowOff>85725</xdr:rowOff>
                  </to>
                </anchor>
              </controlPr>
            </control>
          </mc:Choice>
        </mc:AlternateContent>
        <mc:AlternateContent xmlns:mc="http://schemas.openxmlformats.org/markup-compatibility/2006">
          <mc:Choice Requires="x14">
            <control shapeId="95426" r:id="rId65" name="Check Box 194">
              <controlPr defaultSize="0" autoFill="0" autoLine="0" autoPict="0">
                <anchor moveWithCells="1" sizeWithCells="1">
                  <from>
                    <xdr:col>5</xdr:col>
                    <xdr:colOff>133350</xdr:colOff>
                    <xdr:row>121</xdr:row>
                    <xdr:rowOff>104775</xdr:rowOff>
                  </from>
                  <to>
                    <xdr:col>5</xdr:col>
                    <xdr:colOff>704850</xdr:colOff>
                    <xdr:row>122</xdr:row>
                    <xdr:rowOff>66675</xdr:rowOff>
                  </to>
                </anchor>
              </controlPr>
            </control>
          </mc:Choice>
        </mc:AlternateContent>
        <mc:AlternateContent xmlns:mc="http://schemas.openxmlformats.org/markup-compatibility/2006">
          <mc:Choice Requires="x14">
            <control shapeId="95427" r:id="rId66" name="Check Box 195">
              <controlPr defaultSize="0" autoFill="0" autoLine="0" autoPict="0">
                <anchor moveWithCells="1" sizeWithCells="1">
                  <from>
                    <xdr:col>5</xdr:col>
                    <xdr:colOff>771525</xdr:colOff>
                    <xdr:row>121</xdr:row>
                    <xdr:rowOff>104775</xdr:rowOff>
                  </from>
                  <to>
                    <xdr:col>5</xdr:col>
                    <xdr:colOff>1752600</xdr:colOff>
                    <xdr:row>122</xdr:row>
                    <xdr:rowOff>76200</xdr:rowOff>
                  </to>
                </anchor>
              </controlPr>
            </control>
          </mc:Choice>
        </mc:AlternateContent>
        <mc:AlternateContent xmlns:mc="http://schemas.openxmlformats.org/markup-compatibility/2006">
          <mc:Choice Requires="x14">
            <control shapeId="95417" r:id="rId67" name="Check Box 185">
              <controlPr defaultSize="0" autoFill="0" autoLine="0" autoPict="0">
                <anchor moveWithCells="1" sizeWithCells="1">
                  <from>
                    <xdr:col>8</xdr:col>
                    <xdr:colOff>76200</xdr:colOff>
                    <xdr:row>94</xdr:row>
                    <xdr:rowOff>57150</xdr:rowOff>
                  </from>
                  <to>
                    <xdr:col>8</xdr:col>
                    <xdr:colOff>504825</xdr:colOff>
                    <xdr:row>95</xdr:row>
                    <xdr:rowOff>85725</xdr:rowOff>
                  </to>
                </anchor>
              </controlPr>
            </control>
          </mc:Choice>
        </mc:AlternateContent>
        <mc:AlternateContent xmlns:mc="http://schemas.openxmlformats.org/markup-compatibility/2006">
          <mc:Choice Requires="x14">
            <control shapeId="95418" r:id="rId68" name="Check Box 186">
              <controlPr defaultSize="0" autoFill="0" autoLine="0" autoPict="0">
                <anchor moveWithCells="1" sizeWithCells="1">
                  <from>
                    <xdr:col>8</xdr:col>
                    <xdr:colOff>657225</xdr:colOff>
                    <xdr:row>94</xdr:row>
                    <xdr:rowOff>57150</xdr:rowOff>
                  </from>
                  <to>
                    <xdr:col>8</xdr:col>
                    <xdr:colOff>1247775</xdr:colOff>
                    <xdr:row>95</xdr:row>
                    <xdr:rowOff>85725</xdr:rowOff>
                  </to>
                </anchor>
              </controlPr>
            </control>
          </mc:Choice>
        </mc:AlternateContent>
        <mc:AlternateContent xmlns:mc="http://schemas.openxmlformats.org/markup-compatibility/2006">
          <mc:Choice Requires="x14">
            <control shapeId="95419" r:id="rId69" name="Check Box 187">
              <controlPr defaultSize="0" autoFill="0" autoLine="0" autoPict="0">
                <anchor moveWithCells="1" sizeWithCells="1">
                  <from>
                    <xdr:col>8</xdr:col>
                    <xdr:colOff>66675</xdr:colOff>
                    <xdr:row>95</xdr:row>
                    <xdr:rowOff>95250</xdr:rowOff>
                  </from>
                  <to>
                    <xdr:col>8</xdr:col>
                    <xdr:colOff>600075</xdr:colOff>
                    <xdr:row>95</xdr:row>
                    <xdr:rowOff>447675</xdr:rowOff>
                  </to>
                </anchor>
              </controlPr>
            </control>
          </mc:Choice>
        </mc:AlternateContent>
        <mc:AlternateContent xmlns:mc="http://schemas.openxmlformats.org/markup-compatibility/2006">
          <mc:Choice Requires="x14">
            <control shapeId="95421" r:id="rId70" name="Check Box 189">
              <controlPr defaultSize="0" autoFill="0" autoLine="0" autoPict="0">
                <anchor moveWithCells="1" sizeWithCells="1">
                  <from>
                    <xdr:col>8</xdr:col>
                    <xdr:colOff>666750</xdr:colOff>
                    <xdr:row>95</xdr:row>
                    <xdr:rowOff>104775</xdr:rowOff>
                  </from>
                  <to>
                    <xdr:col>8</xdr:col>
                    <xdr:colOff>1590675</xdr:colOff>
                    <xdr:row>96</xdr:row>
                    <xdr:rowOff>9525</xdr:rowOff>
                  </to>
                </anchor>
              </controlPr>
            </control>
          </mc:Choice>
        </mc:AlternateContent>
        <mc:AlternateContent xmlns:mc="http://schemas.openxmlformats.org/markup-compatibility/2006">
          <mc:Choice Requires="x14">
            <control shapeId="95412" r:id="rId71" name="Check Box 180">
              <controlPr defaultSize="0" autoFill="0" autoLine="0" autoPict="0">
                <anchor moveWithCells="1" sizeWithCells="1">
                  <from>
                    <xdr:col>6</xdr:col>
                    <xdr:colOff>133350</xdr:colOff>
                    <xdr:row>94</xdr:row>
                    <xdr:rowOff>66675</xdr:rowOff>
                  </from>
                  <to>
                    <xdr:col>6</xdr:col>
                    <xdr:colOff>561975</xdr:colOff>
                    <xdr:row>95</xdr:row>
                    <xdr:rowOff>85725</xdr:rowOff>
                  </to>
                </anchor>
              </controlPr>
            </control>
          </mc:Choice>
        </mc:AlternateContent>
        <mc:AlternateContent xmlns:mc="http://schemas.openxmlformats.org/markup-compatibility/2006">
          <mc:Choice Requires="x14">
            <control shapeId="95413" r:id="rId72" name="Check Box 181">
              <controlPr defaultSize="0" autoFill="0" autoLine="0" autoPict="0">
                <anchor moveWithCells="1" sizeWithCells="1">
                  <from>
                    <xdr:col>6</xdr:col>
                    <xdr:colOff>714375</xdr:colOff>
                    <xdr:row>94</xdr:row>
                    <xdr:rowOff>66675</xdr:rowOff>
                  </from>
                  <to>
                    <xdr:col>7</xdr:col>
                    <xdr:colOff>209550</xdr:colOff>
                    <xdr:row>95</xdr:row>
                    <xdr:rowOff>85725</xdr:rowOff>
                  </to>
                </anchor>
              </controlPr>
            </control>
          </mc:Choice>
        </mc:AlternateContent>
        <mc:AlternateContent xmlns:mc="http://schemas.openxmlformats.org/markup-compatibility/2006">
          <mc:Choice Requires="x14">
            <control shapeId="95414" r:id="rId73" name="Check Box 182">
              <controlPr defaultSize="0" autoFill="0" autoLine="0" autoPict="0">
                <anchor moveWithCells="1" sizeWithCells="1">
                  <from>
                    <xdr:col>6</xdr:col>
                    <xdr:colOff>123825</xdr:colOff>
                    <xdr:row>95</xdr:row>
                    <xdr:rowOff>104775</xdr:rowOff>
                  </from>
                  <to>
                    <xdr:col>6</xdr:col>
                    <xdr:colOff>657225</xdr:colOff>
                    <xdr:row>95</xdr:row>
                    <xdr:rowOff>447675</xdr:rowOff>
                  </to>
                </anchor>
              </controlPr>
            </control>
          </mc:Choice>
        </mc:AlternateContent>
        <mc:AlternateContent xmlns:mc="http://schemas.openxmlformats.org/markup-compatibility/2006">
          <mc:Choice Requires="x14">
            <control shapeId="95416" r:id="rId74" name="Check Box 184">
              <controlPr defaultSize="0" autoFill="0" autoLine="0" autoPict="0">
                <anchor moveWithCells="1" sizeWithCells="1">
                  <from>
                    <xdr:col>6</xdr:col>
                    <xdr:colOff>723900</xdr:colOff>
                    <xdr:row>95</xdr:row>
                    <xdr:rowOff>104775</xdr:rowOff>
                  </from>
                  <to>
                    <xdr:col>7</xdr:col>
                    <xdr:colOff>552450</xdr:colOff>
                    <xdr:row>96</xdr:row>
                    <xdr:rowOff>9525</xdr:rowOff>
                  </to>
                </anchor>
              </controlPr>
            </control>
          </mc:Choice>
        </mc:AlternateContent>
        <mc:AlternateContent xmlns:mc="http://schemas.openxmlformats.org/markup-compatibility/2006">
          <mc:Choice Requires="x14">
            <control shapeId="95407" r:id="rId75" name="Check Box 175">
              <controlPr defaultSize="0" autoFill="0" autoLine="0" autoPict="0">
                <anchor moveWithCells="1" sizeWithCells="1">
                  <from>
                    <xdr:col>5</xdr:col>
                    <xdr:colOff>66675</xdr:colOff>
                    <xdr:row>94</xdr:row>
                    <xdr:rowOff>85725</xdr:rowOff>
                  </from>
                  <to>
                    <xdr:col>5</xdr:col>
                    <xdr:colOff>514350</xdr:colOff>
                    <xdr:row>95</xdr:row>
                    <xdr:rowOff>104775</xdr:rowOff>
                  </to>
                </anchor>
              </controlPr>
            </control>
          </mc:Choice>
        </mc:AlternateContent>
        <mc:AlternateContent xmlns:mc="http://schemas.openxmlformats.org/markup-compatibility/2006">
          <mc:Choice Requires="x14">
            <control shapeId="95408" r:id="rId76" name="Check Box 176">
              <controlPr defaultSize="0" autoFill="0" autoLine="0" autoPict="0">
                <anchor moveWithCells="1" sizeWithCells="1">
                  <from>
                    <xdr:col>5</xdr:col>
                    <xdr:colOff>685800</xdr:colOff>
                    <xdr:row>94</xdr:row>
                    <xdr:rowOff>85725</xdr:rowOff>
                  </from>
                  <to>
                    <xdr:col>5</xdr:col>
                    <xdr:colOff>1314450</xdr:colOff>
                    <xdr:row>95</xdr:row>
                    <xdr:rowOff>104775</xdr:rowOff>
                  </to>
                </anchor>
              </controlPr>
            </control>
          </mc:Choice>
        </mc:AlternateContent>
        <mc:AlternateContent xmlns:mc="http://schemas.openxmlformats.org/markup-compatibility/2006">
          <mc:Choice Requires="x14">
            <control shapeId="95409" r:id="rId77" name="Check Box 177">
              <controlPr defaultSize="0" autoFill="0" autoLine="0" autoPict="0">
                <anchor moveWithCells="1" sizeWithCells="1">
                  <from>
                    <xdr:col>5</xdr:col>
                    <xdr:colOff>57150</xdr:colOff>
                    <xdr:row>95</xdr:row>
                    <xdr:rowOff>114300</xdr:rowOff>
                  </from>
                  <to>
                    <xdr:col>5</xdr:col>
                    <xdr:colOff>628650</xdr:colOff>
                    <xdr:row>96</xdr:row>
                    <xdr:rowOff>9525</xdr:rowOff>
                  </to>
                </anchor>
              </controlPr>
            </control>
          </mc:Choice>
        </mc:AlternateContent>
        <mc:AlternateContent xmlns:mc="http://schemas.openxmlformats.org/markup-compatibility/2006">
          <mc:Choice Requires="x14">
            <control shapeId="95411" r:id="rId78" name="Check Box 179">
              <controlPr defaultSize="0" autoFill="0" autoLine="0" autoPict="0">
                <anchor moveWithCells="1" sizeWithCells="1">
                  <from>
                    <xdr:col>5</xdr:col>
                    <xdr:colOff>695325</xdr:colOff>
                    <xdr:row>95</xdr:row>
                    <xdr:rowOff>123825</xdr:rowOff>
                  </from>
                  <to>
                    <xdr:col>5</xdr:col>
                    <xdr:colOff>1676400</xdr:colOff>
                    <xdr:row>96</xdr:row>
                    <xdr:rowOff>19050</xdr:rowOff>
                  </to>
                </anchor>
              </controlPr>
            </control>
          </mc:Choice>
        </mc:AlternateContent>
        <mc:AlternateContent xmlns:mc="http://schemas.openxmlformats.org/markup-compatibility/2006">
          <mc:Choice Requires="x14">
            <control shapeId="95259" r:id="rId79" name="Check Box 27">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0" r:id="rId80" name="Check Box 28">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1" r:id="rId81" name="Check Box 29">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2" r:id="rId82" name="Check Box 30">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3" r:id="rId83" name="Check Box 31">
              <controlPr defaultSize="0" autoFill="0" autoLine="0" autoPict="0">
                <anchor moveWithCells="1" sizeWithCells="1">
                  <from>
                    <xdr:col>8</xdr:col>
                    <xdr:colOff>1714500</xdr:colOff>
                    <xdr:row>162</xdr:row>
                    <xdr:rowOff>304800</xdr:rowOff>
                  </from>
                  <to>
                    <xdr:col>9</xdr:col>
                    <xdr:colOff>0</xdr:colOff>
                    <xdr:row>162</xdr:row>
                    <xdr:rowOff>304800</xdr:rowOff>
                  </to>
                </anchor>
              </controlPr>
            </control>
          </mc:Choice>
        </mc:AlternateContent>
        <mc:AlternateContent xmlns:mc="http://schemas.openxmlformats.org/markup-compatibility/2006">
          <mc:Choice Requires="x14">
            <control shapeId="95264" r:id="rId84" name="Check Box 32">
              <controlPr defaultSize="0" autoFill="0" autoLine="0" autoPict="0">
                <anchor moveWithCells="1" sizeWithCells="1">
                  <from>
                    <xdr:col>7</xdr:col>
                    <xdr:colOff>57150</xdr:colOff>
                    <xdr:row>88</xdr:row>
                    <xdr:rowOff>57150</xdr:rowOff>
                  </from>
                  <to>
                    <xdr:col>7</xdr:col>
                    <xdr:colOff>57150</xdr:colOff>
                    <xdr:row>88</xdr:row>
                    <xdr:rowOff>57150</xdr:rowOff>
                  </to>
                </anchor>
              </controlPr>
            </control>
          </mc:Choice>
        </mc:AlternateContent>
        <mc:AlternateContent xmlns:mc="http://schemas.openxmlformats.org/markup-compatibility/2006">
          <mc:Choice Requires="x14">
            <control shapeId="95253" r:id="rId85" name="Check Box 21">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4" r:id="rId86" name="Check Box 22">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5" r:id="rId87" name="Check Box 23">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6" r:id="rId88" name="Check Box 24">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7" r:id="rId89" name="Check Box 25">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8" r:id="rId90" name="Check Box 26">
              <controlPr defaultSize="0" autoFill="0" autoLine="0" autoPict="0">
                <anchor moveWithCells="1" sizeWithCells="1">
                  <from>
                    <xdr:col>5</xdr:col>
                    <xdr:colOff>47625</xdr:colOff>
                    <xdr:row>88</xdr:row>
                    <xdr:rowOff>57150</xdr:rowOff>
                  </from>
                  <to>
                    <xdr:col>5</xdr:col>
                    <xdr:colOff>47625</xdr:colOff>
                    <xdr:row>88</xdr:row>
                    <xdr:rowOff>57150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7C302-9C58-4C07-9365-F5071F075D3B}">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RowHeight="16.5"/>
  <cols>
    <col min="1" max="1" width="12.140625" style="29" customWidth="1"/>
    <col min="2" max="2" width="20.5703125" style="29" customWidth="1"/>
    <col min="3" max="3" width="11.42578125" style="29" customWidth="1"/>
    <col min="4" max="4" width="17.7109375" style="29" customWidth="1"/>
    <col min="5" max="5" width="42" style="29" customWidth="1"/>
    <col min="6" max="8" width="9.140625" style="24"/>
    <col min="9" max="16384" width="9.140625" style="25"/>
  </cols>
  <sheetData>
    <row r="1" spans="1:9" s="24" customFormat="1" ht="31.5" customHeight="1">
      <c r="A1" s="811" t="str">
        <f>'Attach 3(JV)'!A1</f>
        <v>Specification No.&amp;  RFX  No  :CC/NT/W-MISC/DOM/A15/25/11820   &amp;  5002004750</v>
      </c>
      <c r="B1" s="811"/>
      <c r="C1" s="811"/>
      <c r="D1" s="811"/>
      <c r="E1" s="268" t="str">
        <f>"Attachment-3(QR) " &amp; 'Attach 3(JV)'!AT1</f>
        <v xml:space="preserve">Attachment-3(QR) </v>
      </c>
    </row>
    <row r="2" spans="1:9" ht="5.25" customHeight="1"/>
    <row r="3" spans="1:9" ht="93.75" customHeight="1">
      <c r="A3" s="972" t="str">
        <f>'Attach 3(JV)'!A3</f>
        <v>Supply and installation of 15 passenger Machine Room Less Lift including required civil works at MP Hall of POWERGRID Gurgaon</v>
      </c>
      <c r="B3" s="973"/>
      <c r="C3" s="973"/>
      <c r="D3" s="973"/>
      <c r="E3" s="973"/>
      <c r="F3" s="26"/>
      <c r="G3" s="27"/>
      <c r="H3" s="26"/>
    </row>
    <row r="4" spans="1:9" ht="20.100000000000001" customHeight="1">
      <c r="A4" s="28"/>
      <c r="H4" s="30"/>
      <c r="I4" s="11"/>
    </row>
    <row r="5" spans="1:9" ht="20.100000000000001" customHeight="1">
      <c r="A5" s="755" t="s">
        <v>63</v>
      </c>
      <c r="B5" s="755"/>
      <c r="C5" s="755"/>
      <c r="D5" s="755"/>
      <c r="E5" s="755"/>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61" t="str">
        <f>'Attach 3(JV)'!A8</f>
        <v/>
      </c>
      <c r="B8" s="761"/>
      <c r="C8" s="761"/>
      <c r="D8" s="761"/>
      <c r="E8" s="107" t="str">
        <f>'Attach 3(JV)'!E8</f>
        <v>MM dept</v>
      </c>
      <c r="H8" s="30"/>
      <c r="I8" s="11"/>
    </row>
    <row r="9" spans="1:9" ht="20.100000000000001" customHeight="1">
      <c r="A9" s="13" t="s">
        <v>51</v>
      </c>
      <c r="B9" s="758">
        <f>'Attach 3(JV)'!B9</f>
        <v>0</v>
      </c>
      <c r="C9" s="758"/>
      <c r="D9" s="758"/>
      <c r="E9" s="107" t="str">
        <f>'Attach 3(JV)'!E9</f>
        <v>Power Grid Corporation of India Ltd.,</v>
      </c>
      <c r="H9" s="30"/>
      <c r="I9" s="11"/>
    </row>
    <row r="10" spans="1:9" ht="20.100000000000001" customHeight="1">
      <c r="A10" s="13" t="s">
        <v>53</v>
      </c>
      <c r="B10" s="975">
        <f>'Attach 3(JV)'!B10</f>
        <v>0</v>
      </c>
      <c r="C10" s="975"/>
      <c r="D10" s="975"/>
      <c r="E10" s="107" t="str">
        <f>'Attach 3(JV)'!E10</f>
        <v>"Saudamini", Plot No. 2, Sector 29</v>
      </c>
      <c r="H10" s="30"/>
      <c r="I10" s="11"/>
    </row>
    <row r="11" spans="1:9" ht="20.100000000000001" customHeight="1">
      <c r="B11" s="975">
        <f>'Attach 3(JV)'!B11</f>
        <v>0</v>
      </c>
      <c r="C11" s="975"/>
      <c r="D11" s="975"/>
      <c r="E11" s="107" t="str">
        <f>'Attach 3(JV)'!E11</f>
        <v>Gurgaon (Haryana) - 122001</v>
      </c>
    </row>
    <row r="12" spans="1:9" ht="20.100000000000001" customHeight="1">
      <c r="A12" s="32"/>
      <c r="B12" s="975">
        <f>'Attach 3(JV)'!B12</f>
        <v>0</v>
      </c>
      <c r="C12" s="975"/>
      <c r="D12" s="975"/>
      <c r="E12" s="15"/>
    </row>
    <row r="13" spans="1:9" ht="20.100000000000001" customHeight="1">
      <c r="A13" s="29" t="s">
        <v>57</v>
      </c>
    </row>
    <row r="14" spans="1:9" ht="20.100000000000001" customHeight="1">
      <c r="A14" s="32"/>
    </row>
    <row r="15" spans="1:9" ht="27.75" customHeight="1">
      <c r="A15" s="974" t="s">
        <v>281</v>
      </c>
      <c r="B15" s="974"/>
      <c r="C15" s="974"/>
      <c r="D15" s="974"/>
      <c r="E15" s="974"/>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58</v>
      </c>
      <c r="B22" s="62" t="str">
        <f>'Attach 3(JV)'!B24</f>
        <v>--</v>
      </c>
      <c r="C22" s="33"/>
      <c r="D22" s="37" t="s">
        <v>59</v>
      </c>
      <c r="E22" s="198" t="str">
        <f>'Attach 3(JV)'!E24</f>
        <v/>
      </c>
    </row>
    <row r="23" spans="1:5" ht="33" customHeight="1">
      <c r="A23" s="36" t="s">
        <v>60</v>
      </c>
      <c r="B23" s="198" t="str">
        <f>'Attach 3(JV)'!B25</f>
        <v/>
      </c>
      <c r="C23" s="33"/>
      <c r="D23" s="37" t="s">
        <v>61</v>
      </c>
      <c r="E23" s="198"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45D87BB2-ECBF-4FD9-AB44-4B5F10036733}" scale="110" showPageBreaks="1" showGridLines="0" fitToPage="1" printArea="1" state="hidden" view="pageBreakPreview">
      <selection activeCell="D19" sqref="D19"/>
      <pageMargins left="0" right="0" top="0" bottom="0" header="0" footer="0"/>
      <pageSetup scale="97" orientation="portrait" r:id="rId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B9DDBA10-9BB0-4D91-9619-C113F75B2489}" scale="110" showPageBreaks="1" showGridLines="0" fitToPage="1" printArea="1" state="hidden" view="pageBreakPreview">
      <selection activeCell="D19" sqref="D19"/>
      <pageMargins left="0" right="0" top="0" bottom="0" header="0" footer="0"/>
      <pageSetup scale="97" orientation="portrait" r:id="rId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D67CA2D-8BB3-4F00-894F-4872C1BBE88F}" scale="110" showPageBreaks="1" showGridLines="0" fitToPage="1" printArea="1" state="hidden" view="pageBreakPreview">
      <selection activeCell="D19" sqref="D19"/>
      <pageMargins left="0" right="0" top="0" bottom="0" header="0" footer="0"/>
      <pageSetup scale="98" orientation="portrait" r:id="rId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0C5A243-1ADF-42BF-85A0-B6506A13618B}" scale="110" showPageBreaks="1" showGridLines="0" fitToPage="1" printArea="1" state="hidden" view="pageBreakPreview">
      <selection activeCell="D19" sqref="D19"/>
      <pageMargins left="0" right="0" top="0" bottom="0" header="0" footer="0"/>
      <pageSetup scale="97" orientation="portrait" r:id="rId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67EF7EF-2552-42C0-8B2F-9338A16B73EB}" scale="110" showPageBreaks="1" showGridLines="0" fitToPage="1" printArea="1" state="hidden" view="pageBreakPreview">
      <selection activeCell="D19" sqref="D19"/>
      <pageMargins left="0" right="0" top="0" bottom="0" header="0" footer="0"/>
      <pageSetup scale="97" orientation="portrait" r:id="rId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8DC905B-04E9-41D7-B695-0DB8D092215B}" scale="110" showPageBreaks="1" showGridLines="0" fitToPage="1" printArea="1" state="hidden" view="pageBreakPreview">
      <selection activeCell="D19" sqref="D19"/>
      <pageMargins left="0" right="0" top="0" bottom="0" header="0" footer="0"/>
      <pageSetup scale="98" orientation="portrait" r:id="rId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36A67F-51F8-4B52-B51D-937DC398CD1F}" scale="110" showPageBreaks="1" showGridLines="0" fitToPage="1" printArea="1" state="hidden" view="pageBreakPreview">
      <selection activeCell="D19" sqref="D19"/>
      <pageMargins left="0" right="0" top="0" bottom="0" header="0" footer="0"/>
      <pageSetup scale="97" orientation="portrait" r:id="rId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A8583C01-5E6A-4469-ADCA-440E12AA8084}" scale="110" showPageBreaks="1" showGridLines="0" fitToPage="1" printArea="1" state="hidden" view="pageBreakPreview">
      <selection activeCell="D19" sqref="D19"/>
      <pageMargins left="0" right="0" top="0" bottom="0" header="0" footer="0"/>
      <pageSetup scale="97" orientation="portrait" r:id="rId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5855B4F-D61E-4C97-B759-B2F96767F6F8}" showPageBreaks="1" showGridLines="0" fitToPage="1" printArea="1" view="pageBreakPreview">
      <selection activeCell="G10" sqref="G10"/>
      <pageMargins left="0" right="0" top="0" bottom="0" header="0" footer="0"/>
      <pageSetup scale="89" orientation="portrait" r:id="rId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2E8A0F5-0020-4355-95CF-28601763A783}" showPageBreaks="1" showGridLines="0" fitToPage="1" printArea="1" view="pageBreakPreview">
      <selection activeCell="E4" sqref="E4"/>
      <pageMargins left="0" right="0" top="0" bottom="0" header="0" footer="0"/>
      <pageSetup scale="97" orientation="portrait" r:id="rId1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40562B9-6CEE-4962-8D7D-CA1C6778F52C}" showPageBreaks="1" showGridLines="0" printArea="1" view="pageBreakPreview">
      <selection activeCell="I5" sqref="I5"/>
      <pageMargins left="0" right="0" top="0" bottom="0" header="0" footer="0"/>
      <pageSetup orientation="portrait" r:id="rId1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BECF6E-1A53-4F98-87B9-44F2C5F77E08}" showPageBreaks="1" showGridLines="0" printArea="1" view="pageBreakPreview">
      <selection activeCell="I5" sqref="I5"/>
      <pageMargins left="0" right="0" top="0" bottom="0" header="0" footer="0"/>
      <pageSetup orientation="portrait" r:id="rId1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E3ED18F-7B8F-4A1C-969D-A70DC3B696C3}" showPageBreaks="1" showGridLines="0" printArea="1" view="pageBreakPreview">
      <selection activeCell="B17" sqref="B17"/>
      <pageMargins left="0" right="0" top="0" bottom="0" header="0" footer="0"/>
      <pageSetup orientation="portrait" r:id="rId1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77F7E43-D393-45BA-B99B-D838E4629B5D}" showPageBreaks="1" showGridLines="0" printArea="1" view="pageBreakPreview">
      <selection activeCell="B17" sqref="B17"/>
      <pageMargins left="0" right="0" top="0" bottom="0" header="0" footer="0"/>
      <pageSetup orientation="portrait" r:id="rId1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40327DD-375F-45D4-BA52-89AFD79FE6A1}" scale="60" showPageBreaks="1" showGridLines="0" printArea="1" view="pageBreakPreview">
      <selection activeCell="E13" sqref="E13"/>
      <pageMargins left="0" right="0" top="0" bottom="0" header="0" footer="0"/>
      <pageSetup orientation="portrait" r:id="rId1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DC28ED1E-3E35-4094-9C2B-5C0A1C1D459C}" showGridLines="0">
      <selection activeCell="A3" sqref="A3:E3"/>
      <pageMargins left="0" right="0" top="0" bottom="0" header="0" footer="0"/>
      <pageSetup orientation="portrait" r:id="rId1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7A9EA6D6-4DDF-43D9-92E6-C6AFAD14E266}" showGridLines="0">
      <selection activeCell="A3" sqref="A3:E3"/>
      <pageMargins left="0" right="0" top="0" bottom="0" header="0" footer="0"/>
      <pageSetup orientation="portrait" r:id="rId1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3BCBF1E-CDCF-4541-8D79-87EDCECBC1FD}" showGridLines="0">
      <selection activeCell="E8" sqref="E8"/>
      <pageMargins left="0" right="0" top="0" bottom="0" header="0" footer="0"/>
      <pageSetup orientation="portrait" r:id="rId1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CEBABD0-566A-41C4-AA9A-38EA30EFEDA8}" showPageBreaks="1" showGridLines="0" zeroValues="0" printArea="1" showRuler="0">
      <pageMargins left="0" right="0" top="0" bottom="0" header="0" footer="0"/>
      <pageSetup orientation="portrait" r:id="rId19"/>
      <headerFooter alignWithMargins="0">
        <oddFooter>&amp;L&amp;8Tower Package-TW03, TL associated with Phase-I Generation Project in Orissa (Part-C)&amp;R&amp;"Book Antiqua,Bold"&amp;8Attachment-3(JV) TW03  / Page &amp;P of &amp;N</oddFooter>
      </headerFooter>
      <extLst>
        <ext xmlns:xlsdti="http://schemas.microsoft.com/office/spreadsheetml/2023/showDataTypeIcons" uri="{a3c15fd4-4149-4032-8f15-062bd4999b60}">
          <xlsdti:showDataTypeIconsCustomSheetView visible="0"/>
        </ext>
      </extLst>
    </customSheetView>
    <customSheetView guid="{A3F641DF-CF1D-48E3-AFDC-E52726A449CB}" zeroValues="0" showRuler="0">
      <pageMargins left="0" right="0" top="0" bottom="0" header="0" footer="0"/>
      <pageSetup orientation="portrait" r:id="rId20"/>
      <headerFooter alignWithMargins="0">
        <oddFooter>&amp;L&amp;8Tower Package-P238-TW04, TL associated with Phase-I Generation Project in Orissa (Part-C)&amp;R&amp;"Book Antiqua,Bold"&amp;8Attachment-3(QR) TW04  / Page &amp;P of &amp;N</oddFooter>
      </headerFooter>
      <extLst>
        <ext xmlns:xlsdti="http://schemas.microsoft.com/office/spreadsheetml/2023/showDataTypeIcons" uri="{a3c15fd4-4149-4032-8f15-062bd4999b60}">
          <xlsdti:showDataTypeIconsCustomSheetView visible="0"/>
        </ext>
      </extLst>
    </customSheetView>
    <customSheetView guid="{8E7B022F-1113-4BA2-B2BA-8EDBE02A2557}" showPageBreaks="1" showGridLines="0" printArea="1" showRuler="0">
      <selection activeCell="A5" sqref="A5:F5"/>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4CA1A8-824A-452F-BDBA-32A47C1B3013}" showGridLines="0">
      <selection activeCell="E8" sqref="E8"/>
      <pageMargins left="0" right="0" top="0" bottom="0" header="0" footer="0"/>
      <pageSetup orientation="portrait" r:id="rId2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94F6778-23FE-4AAC-B37D-6C7543FC13B9}" showGridLines="0">
      <selection activeCell="A3" sqref="A3:E3"/>
      <pageMargins left="0" right="0" top="0" bottom="0" header="0" footer="0"/>
      <pageSetup orientation="portrait" r:id="rId2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9FE2C60-2849-4C32-B532-2B1A89FFA9CD}" showGridLines="0" topLeftCell="A19">
      <selection activeCell="E13" sqref="E13"/>
      <pageMargins left="0" right="0" top="0" bottom="0" header="0" footer="0"/>
      <pageSetup orientation="portrait" r:id="rId2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E4EC9C4-31B9-4D40-8323-5B16C3BC840F}" scale="60" showPageBreaks="1" showGridLines="0" printArea="1" view="pageBreakPreview" topLeftCell="A7">
      <selection activeCell="E13" sqref="E13"/>
      <pageMargins left="0" right="0" top="0" bottom="0" header="0" footer="0"/>
      <pageSetup orientation="portrait" r:id="rId2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5EDD9E3-0801-4479-8600-A80B0FCFDF0B}" showPageBreaks="1" showGridLines="0" printArea="1" view="pageBreakPreview" topLeftCell="A22">
      <selection activeCell="B17" sqref="B17"/>
      <pageMargins left="0" right="0" top="0" bottom="0" header="0" footer="0"/>
      <pageSetup orientation="portrait" r:id="rId2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15A19D23-A9FD-4FC1-B7B0-F2D16BDFC729}" showPageBreaks="1" showGridLines="0" printArea="1" view="pageBreakPreview">
      <selection activeCell="B17" sqref="B17"/>
      <pageMargins left="0" right="0" top="0" bottom="0" header="0" footer="0"/>
      <pageSetup orientation="portrait" r:id="rId2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97C0FC0E-800C-45C9-895E-E91A3F1ADBA4}" showPageBreaks="1" showGridLines="0" printArea="1" view="pageBreakPreview" topLeftCell="A4">
      <selection activeCell="D20" sqref="D20"/>
      <pageMargins left="0" right="0" top="0" bottom="0" header="0" footer="0"/>
      <pageSetup orientation="portrait" r:id="rId2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B7992C9-ABA5-4C7D-8C49-1E1D8E8875C7}" showPageBreaks="1" showGridLines="0" printArea="1" view="pageBreakPreview" topLeftCell="A10">
      <selection activeCell="H6" sqref="H6"/>
      <pageMargins left="0" right="0" top="0" bottom="0" header="0" footer="0"/>
      <pageSetup orientation="portrait" r:id="rId2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51D3662-FFCE-4FD6-A590-7DDC9E38C41F}" showPageBreaks="1" showGridLines="0" fitToPage="1" printArea="1" view="pageBreakPreview">
      <selection activeCell="I16" sqref="I16"/>
      <pageMargins left="0" right="0" top="0" bottom="0" header="0" footer="0"/>
      <pageSetup orientation="portrait" r:id="rId3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CF6F19D-227C-4840-A9E1-6C944B0145DB}" scale="110" showPageBreaks="1" showGridLines="0" fitToPage="1" printArea="1" state="hidden" view="pageBreakPreview">
      <selection activeCell="D19" sqref="D19"/>
      <pageMargins left="0" right="0" top="0" bottom="0" header="0" footer="0"/>
      <pageSetup scale="97" orientation="portrait" r:id="rId3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F7C778-C53B-45C7-952D-968F867FB204}" scale="110" showPageBreaks="1" showGridLines="0" fitToPage="1" printArea="1" state="hidden" view="pageBreakPreview">
      <selection activeCell="D19" sqref="D19"/>
      <pageMargins left="0" right="0" top="0" bottom="0" header="0" footer="0"/>
      <pageSetup scale="97" orientation="portrait" r:id="rId3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CB7082-4FAB-46F1-8968-11E3E4A629B2}" scale="110" showPageBreaks="1" showGridLines="0" fitToPage="1" printArea="1" state="hidden" view="pageBreakPreview">
      <selection activeCell="D19" sqref="D19"/>
      <pageMargins left="0" right="0" top="0" bottom="0" header="0" footer="0"/>
      <pageSetup scale="97" orientation="portrait" r:id="rId3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3BBCBD-8F12-4445-A7CA-FDA7C67AE3D5}" scale="110" showPageBreaks="1" showGridLines="0" fitToPage="1" printArea="1" state="hidden" view="pageBreakPreview">
      <selection activeCell="D19" sqref="D19"/>
      <pageMargins left="0" right="0" top="0" bottom="0" header="0" footer="0"/>
      <pageSetup scale="97" orientation="portrait" r:id="rId3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476C51C-4037-4B28-A818-10D7CDF0C66A}" scale="110" showPageBreaks="1" showGridLines="0" fitToPage="1" printArea="1" state="hidden" view="pageBreakPreview">
      <selection activeCell="D19" sqref="D19"/>
      <pageMargins left="0" right="0" top="0" bottom="0" header="0" footer="0"/>
      <pageSetup scale="97" orientation="portrait" r:id="rId3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696D4A13-5E44-4B16-B107-EB70ABB06CBE}" scale="110" showPageBreaks="1" showGridLines="0" fitToPage="1" printArea="1" state="hidden" view="pageBreakPreview">
      <selection activeCell="D19" sqref="D19"/>
      <pageMargins left="0" right="0" top="0" bottom="0" header="0" footer="0"/>
      <pageSetup scale="96" orientation="portrait" r:id="rId3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69B0F9C-77A4-468D-A350-EA35CAE357D9}" scale="110" showPageBreaks="1" showGridLines="0" fitToPage="1" printArea="1" state="hidden" view="pageBreakPreview">
      <selection activeCell="D19" sqref="D19"/>
      <pageMargins left="0" right="0" top="0" bottom="0" header="0" footer="0"/>
      <pageSetup scale="97" orientation="portrait" r:id="rId3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8"/>
  <headerFooter alignWithMargins="0">
    <oddFooter>&amp;R&amp;"Book Antiqua,Bold"&amp;8 Page &amp;P of &amp;N</oddFooter>
  </headerFooter>
  <drawing r:id="rId39"/>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156DD-1787-4297-864D-35C58816C774}">
  <sheetPr codeName="Sheet15">
    <pageSetUpPr fitToPage="1"/>
  </sheetPr>
  <dimension ref="A1:H132"/>
  <sheetViews>
    <sheetView showGridLines="0" showZeros="0" view="pageBreakPreview" topLeftCell="A71" zoomScale="110" zoomScaleNormal="100" zoomScaleSheetLayoutView="110" workbookViewId="0">
      <selection activeCell="F71" sqref="F71:H71"/>
    </sheetView>
  </sheetViews>
  <sheetFormatPr defaultColWidth="0" defaultRowHeight="15.75"/>
  <cols>
    <col min="1" max="1" width="14.28515625" style="278" customWidth="1"/>
    <col min="2" max="2" width="13.85546875" style="278" customWidth="1"/>
    <col min="3" max="3" width="11.42578125" style="278" customWidth="1"/>
    <col min="4" max="4" width="27.85546875" style="278" customWidth="1"/>
    <col min="5" max="5" width="14.42578125" style="278" customWidth="1"/>
    <col min="6" max="8" width="40.5703125" style="278" customWidth="1"/>
    <col min="9" max="239" width="9.140625" style="278" customWidth="1"/>
    <col min="240" max="240" width="14.28515625" style="278" customWidth="1"/>
    <col min="241" max="241" width="13.85546875" style="278" customWidth="1"/>
    <col min="242" max="242" width="11.42578125" style="278" customWidth="1"/>
    <col min="243" max="243" width="27.85546875" style="278" customWidth="1"/>
    <col min="244" max="244" width="14.42578125" style="278" customWidth="1"/>
    <col min="245" max="245" width="21" style="278" customWidth="1"/>
    <col min="246" max="246" width="19.7109375" style="278" customWidth="1"/>
    <col min="247" max="247" width="18" style="278" customWidth="1"/>
    <col min="248" max="248" width="23.140625" style="278" customWidth="1"/>
    <col min="249" max="16384" width="0" style="278" hidden="1"/>
  </cols>
  <sheetData>
    <row r="1" spans="1:8" ht="24" customHeight="1">
      <c r="A1" s="311" t="str">
        <f>'Attach 3(JV)'!A1:D1</f>
        <v>Specification No.&amp;  RFX  No  :CC/NT/W-MISC/DOM/A15/25/11820   &amp;  5002004750</v>
      </c>
      <c r="B1" s="327"/>
      <c r="C1" s="327"/>
      <c r="D1" s="327"/>
      <c r="E1" s="327"/>
      <c r="F1" s="327"/>
      <c r="G1" s="327"/>
      <c r="H1" s="276"/>
    </row>
    <row r="2" spans="1:8" ht="15.75" customHeight="1"/>
    <row r="3" spans="1:8" ht="87" customHeight="1">
      <c r="A3" s="976" t="str">
        <f>'Attach 3(JV)'!A3:E3</f>
        <v>Supply and installation of 15 passenger Machine Room Less Lift including required civil works at MP Hall of POWERGRID Gurgaon</v>
      </c>
      <c r="B3" s="976"/>
      <c r="C3" s="976"/>
      <c r="D3" s="976"/>
      <c r="E3" s="976"/>
      <c r="F3" s="976"/>
      <c r="G3" s="976"/>
      <c r="H3" s="976"/>
    </row>
    <row r="5" spans="1:8" ht="21.75" customHeight="1">
      <c r="A5" s="969" t="s">
        <v>63</v>
      </c>
      <c r="B5" s="969"/>
      <c r="C5" s="969"/>
      <c r="D5" s="969"/>
      <c r="E5" s="969"/>
      <c r="F5" s="969"/>
      <c r="G5" s="969"/>
      <c r="H5" s="969"/>
    </row>
    <row r="7" spans="1:8" ht="16.5">
      <c r="A7" s="283" t="str">
        <f>'Attach 3(JV)'!A7</f>
        <v>Bidder’s Name and Address  :</v>
      </c>
      <c r="F7" s="285"/>
      <c r="H7" s="307" t="str">
        <f>'[14]Attach 3(JV)'!E7</f>
        <v>To:</v>
      </c>
    </row>
    <row r="8" spans="1:8" ht="32.25" customHeight="1">
      <c r="A8" s="970" t="str">
        <f>IF('[15]Names of Bidder'!D6= "JV (Joint Venture)", "JV of " &amp; I8, "")</f>
        <v/>
      </c>
      <c r="B8" s="970"/>
      <c r="C8" s="970"/>
      <c r="D8" s="970"/>
      <c r="F8" s="391"/>
      <c r="H8" s="309" t="s">
        <v>950</v>
      </c>
    </row>
    <row r="9" spans="1:8" ht="18" customHeight="1">
      <c r="A9" s="283" t="s">
        <v>64</v>
      </c>
      <c r="B9" s="971">
        <f>'Attach 3(JV)'!B9:D9</f>
        <v>0</v>
      </c>
      <c r="C9" s="971"/>
      <c r="F9" s="391"/>
      <c r="H9" s="309" t="str">
        <f>'[14]Attach 3(JV)'!E9</f>
        <v>Power Grid Corporation of India Ltd.,</v>
      </c>
    </row>
    <row r="10" spans="1:8" ht="18" customHeight="1">
      <c r="A10" s="283" t="s">
        <v>65</v>
      </c>
      <c r="B10" s="971">
        <f>'Attach 3(JV)'!B10:D10</f>
        <v>0</v>
      </c>
      <c r="C10" s="971"/>
      <c r="F10" s="391"/>
      <c r="H10" s="309" t="str">
        <f>'[14]Attach 3(JV)'!E10</f>
        <v>"Saudamini", Plot No. 2, Sector 29</v>
      </c>
    </row>
    <row r="11" spans="1:8" ht="17.25" customHeight="1">
      <c r="B11" s="971">
        <f>'Attach 3(JV)'!B11:D11</f>
        <v>0</v>
      </c>
      <c r="C11" s="971"/>
      <c r="F11" s="391"/>
      <c r="H11" s="309" t="str">
        <f>'[14]Attach 3(JV)'!E11</f>
        <v>Gurgaon (Haryana) - 122001</v>
      </c>
    </row>
    <row r="12" spans="1:8" ht="18" customHeight="1">
      <c r="B12" s="971">
        <f>'Attach 3(JV)'!B12:D12</f>
        <v>0</v>
      </c>
      <c r="C12" s="971"/>
    </row>
    <row r="14" spans="1:8">
      <c r="A14" s="278" t="s">
        <v>57</v>
      </c>
    </row>
    <row r="16" spans="1:8" ht="96.75" customHeight="1">
      <c r="A16" s="895" t="s">
        <v>66</v>
      </c>
      <c r="B16" s="895"/>
      <c r="C16" s="895"/>
      <c r="D16" s="895"/>
      <c r="E16" s="895"/>
      <c r="F16" s="895"/>
      <c r="G16" s="895"/>
      <c r="H16" s="895"/>
    </row>
    <row r="17" spans="1:8" ht="9.75" customHeight="1"/>
    <row r="18" spans="1:8" ht="17.25" customHeight="1">
      <c r="A18" s="392" t="s">
        <v>67</v>
      </c>
      <c r="B18" s="895" t="s">
        <v>68</v>
      </c>
      <c r="C18" s="895"/>
      <c r="D18" s="895"/>
      <c r="E18" s="895"/>
      <c r="F18" s="895"/>
    </row>
    <row r="19" spans="1:8" ht="17.25" hidden="1" customHeight="1">
      <c r="A19" s="392" t="s">
        <v>67</v>
      </c>
      <c r="B19" s="895" t="s">
        <v>69</v>
      </c>
      <c r="C19" s="895"/>
      <c r="D19" s="895"/>
      <c r="E19" s="895"/>
      <c r="F19" s="895"/>
      <c r="G19" s="895"/>
      <c r="H19" s="895"/>
    </row>
    <row r="20" spans="1:8" hidden="1">
      <c r="A20" s="394" t="s">
        <v>70</v>
      </c>
      <c r="B20" s="952" t="e">
        <f>'[14]Name of Bidder'!C13</f>
        <v>#REF!</v>
      </c>
      <c r="C20" s="952"/>
      <c r="D20" s="952"/>
      <c r="E20" s="952"/>
      <c r="F20" s="952"/>
      <c r="G20" s="952"/>
      <c r="H20" s="952"/>
    </row>
    <row r="21" spans="1:8" hidden="1">
      <c r="A21" s="394" t="s">
        <v>71</v>
      </c>
      <c r="B21" s="952" t="e">
        <f>'[14]Name of Bidder'!C18</f>
        <v>#REF!</v>
      </c>
      <c r="C21" s="952"/>
      <c r="D21" s="952"/>
      <c r="E21" s="952"/>
      <c r="F21" s="952"/>
      <c r="G21" s="952"/>
      <c r="H21" s="952"/>
    </row>
    <row r="22" spans="1:8" ht="17.25" hidden="1" customHeight="1">
      <c r="A22" s="394" t="s">
        <v>72</v>
      </c>
      <c r="B22" s="952" t="e">
        <f>'[14]Name of Bidder'!C23</f>
        <v>#REF!</v>
      </c>
      <c r="C22" s="952"/>
      <c r="D22" s="952"/>
      <c r="E22" s="952"/>
      <c r="F22" s="952"/>
      <c r="G22" s="952"/>
      <c r="H22" s="952"/>
    </row>
    <row r="23" spans="1:8" ht="15.75" hidden="1" customHeight="1">
      <c r="B23" s="590" t="s">
        <v>73</v>
      </c>
    </row>
    <row r="24" spans="1:8" ht="15.75" customHeight="1">
      <c r="A24" s="591"/>
    </row>
    <row r="25" spans="1:8" ht="25.5" hidden="1" customHeight="1">
      <c r="A25" s="895" t="s">
        <v>74</v>
      </c>
      <c r="B25" s="895"/>
      <c r="C25" s="895"/>
      <c r="D25" s="895"/>
      <c r="E25" s="895"/>
      <c r="F25" s="895"/>
      <c r="G25" s="895"/>
      <c r="H25" s="895"/>
    </row>
    <row r="26" spans="1:8" ht="8.25" customHeight="1">
      <c r="A26" s="605"/>
      <c r="B26" s="605"/>
      <c r="C26" s="605"/>
      <c r="D26" s="605"/>
      <c r="E26" s="605"/>
      <c r="F26" s="605"/>
      <c r="G26" s="605"/>
      <c r="H26" s="605"/>
    </row>
    <row r="27" spans="1:8" ht="43.5" customHeight="1">
      <c r="A27" s="883" t="s">
        <v>75</v>
      </c>
      <c r="B27" s="883"/>
      <c r="C27" s="883"/>
      <c r="D27" s="883"/>
      <c r="E27" s="883"/>
      <c r="F27" s="883"/>
      <c r="G27" s="883"/>
      <c r="H27" s="883"/>
    </row>
    <row r="28" spans="1:8" ht="26.25" customHeight="1">
      <c r="A28" s="397" t="s">
        <v>76</v>
      </c>
      <c r="B28" s="883" t="s">
        <v>77</v>
      </c>
      <c r="C28" s="883"/>
      <c r="D28" s="883"/>
      <c r="E28" s="883"/>
      <c r="F28" s="883"/>
      <c r="G28" s="883"/>
      <c r="H28" s="883"/>
    </row>
    <row r="29" spans="1:8" ht="26.25" customHeight="1">
      <c r="A29" s="398" t="s">
        <v>78</v>
      </c>
      <c r="B29" s="953" t="s">
        <v>79</v>
      </c>
      <c r="C29" s="953"/>
      <c r="D29" s="953"/>
      <c r="E29" s="953"/>
      <c r="F29" s="953"/>
      <c r="G29" s="953"/>
      <c r="H29" s="953"/>
    </row>
    <row r="30" spans="1:8" ht="26.25" customHeight="1">
      <c r="A30" s="398" t="s">
        <v>80</v>
      </c>
      <c r="B30" s="953" t="s">
        <v>81</v>
      </c>
      <c r="C30" s="953"/>
      <c r="D30" s="953"/>
      <c r="E30" s="953"/>
      <c r="F30" s="953"/>
      <c r="G30" s="953"/>
      <c r="H30" s="953"/>
    </row>
    <row r="31" spans="1:8" ht="41.25" customHeight="1">
      <c r="A31" s="398" t="s">
        <v>82</v>
      </c>
      <c r="B31" s="953" t="s">
        <v>83</v>
      </c>
      <c r="C31" s="953"/>
      <c r="D31" s="953"/>
      <c r="E31" s="953"/>
      <c r="F31" s="953"/>
      <c r="G31" s="953"/>
      <c r="H31" s="953"/>
    </row>
    <row r="32" spans="1:8" ht="9.75" customHeight="1">
      <c r="A32" s="398"/>
      <c r="B32" s="326"/>
      <c r="C32" s="326"/>
      <c r="D32" s="326"/>
      <c r="E32" s="326"/>
      <c r="F32" s="326"/>
      <c r="G32" s="326"/>
      <c r="H32" s="326"/>
    </row>
    <row r="33" spans="1:8" ht="25.5" customHeight="1">
      <c r="A33" s="397" t="s">
        <v>84</v>
      </c>
      <c r="B33" s="954" t="s">
        <v>85</v>
      </c>
      <c r="C33" s="954"/>
      <c r="D33" s="954"/>
      <c r="E33" s="954"/>
      <c r="F33" s="954"/>
      <c r="G33" s="954"/>
      <c r="H33" s="954"/>
    </row>
    <row r="34" spans="1:8" ht="24.75" customHeight="1">
      <c r="A34" s="398" t="s">
        <v>78</v>
      </c>
      <c r="B34" s="883" t="s">
        <v>86</v>
      </c>
      <c r="C34" s="883"/>
      <c r="D34" s="883"/>
      <c r="E34" s="883"/>
      <c r="F34" s="883"/>
      <c r="G34" s="883"/>
      <c r="H34" s="883"/>
    </row>
    <row r="35" spans="1:8" ht="24.75" hidden="1" customHeight="1">
      <c r="A35" s="398" t="s">
        <v>80</v>
      </c>
      <c r="B35" s="883" t="s">
        <v>87</v>
      </c>
      <c r="C35" s="883"/>
      <c r="D35" s="883"/>
      <c r="E35" s="883"/>
      <c r="F35" s="883"/>
      <c r="G35" s="883"/>
      <c r="H35" s="883"/>
    </row>
    <row r="36" spans="1:8" ht="12" customHeight="1">
      <c r="A36" s="326"/>
      <c r="B36" s="326"/>
      <c r="C36" s="326"/>
      <c r="D36" s="326"/>
      <c r="E36" s="326"/>
      <c r="F36" s="326"/>
      <c r="G36" s="326"/>
      <c r="H36" s="326"/>
    </row>
    <row r="37" spans="1:8" s="401" customFormat="1" ht="24.75" customHeight="1">
      <c r="A37" s="399" t="s">
        <v>88</v>
      </c>
      <c r="B37" s="955" t="s">
        <v>89</v>
      </c>
      <c r="C37" s="955"/>
      <c r="D37" s="955"/>
      <c r="E37" s="955"/>
      <c r="F37" s="955"/>
      <c r="G37" s="955"/>
      <c r="H37" s="955"/>
    </row>
    <row r="38" spans="1:8" ht="24" customHeight="1">
      <c r="A38" s="326"/>
      <c r="B38" s="954" t="s">
        <v>90</v>
      </c>
      <c r="C38" s="954"/>
      <c r="D38" s="954"/>
      <c r="E38" s="954"/>
      <c r="F38" s="954"/>
      <c r="G38" s="954"/>
      <c r="H38" s="954"/>
    </row>
    <row r="39" spans="1:8" ht="54" customHeight="1">
      <c r="A39" s="326"/>
      <c r="B39" s="883" t="s">
        <v>91</v>
      </c>
      <c r="C39" s="883"/>
      <c r="D39" s="883"/>
      <c r="E39" s="883"/>
      <c r="F39" s="883"/>
      <c r="G39" s="883"/>
      <c r="H39" s="883"/>
    </row>
    <row r="40" spans="1:8" ht="15.75" customHeight="1">
      <c r="A40" s="933" t="s">
        <v>92</v>
      </c>
      <c r="B40" s="925" t="s">
        <v>93</v>
      </c>
      <c r="C40" s="927"/>
      <c r="D40" s="959" t="s">
        <v>94</v>
      </c>
      <c r="E40" s="959"/>
      <c r="F40" s="959"/>
      <c r="G40" s="326"/>
      <c r="H40" s="326"/>
    </row>
    <row r="41" spans="1:8" ht="19.5" customHeight="1">
      <c r="A41" s="956"/>
      <c r="B41" s="957"/>
      <c r="C41" s="958"/>
      <c r="D41" s="959"/>
      <c r="E41" s="959"/>
      <c r="F41" s="959"/>
      <c r="G41" s="326"/>
      <c r="H41" s="326"/>
    </row>
    <row r="42" spans="1:8" ht="20.25" customHeight="1">
      <c r="A42" s="934"/>
      <c r="B42" s="767"/>
      <c r="C42" s="769"/>
      <c r="D42" s="959"/>
      <c r="E42" s="959"/>
      <c r="F42" s="959"/>
      <c r="G42" s="326"/>
      <c r="H42" s="326"/>
    </row>
    <row r="43" spans="1:8" ht="30.75" customHeight="1">
      <c r="A43" s="404">
        <v>1</v>
      </c>
      <c r="B43" s="799" t="s">
        <v>95</v>
      </c>
      <c r="C43" s="799"/>
      <c r="D43" s="804">
        <f>'Names of Bidder'!D10:G10</f>
        <v>0</v>
      </c>
      <c r="E43" s="805"/>
      <c r="F43" s="806"/>
      <c r="G43" s="326"/>
      <c r="H43" s="326"/>
    </row>
    <row r="44" spans="1:8" ht="15.75" customHeight="1">
      <c r="A44" s="960">
        <v>2</v>
      </c>
      <c r="B44" s="963" t="s">
        <v>96</v>
      </c>
      <c r="C44" s="801"/>
      <c r="D44" s="764"/>
      <c r="E44" s="765"/>
      <c r="F44" s="766"/>
      <c r="G44" s="326"/>
      <c r="H44" s="326"/>
    </row>
    <row r="45" spans="1:8" ht="15.75" customHeight="1">
      <c r="A45" s="961"/>
      <c r="B45" s="964"/>
      <c r="C45" s="782"/>
      <c r="D45" s="764"/>
      <c r="E45" s="765"/>
      <c r="F45" s="766"/>
      <c r="G45" s="326"/>
      <c r="H45" s="326"/>
    </row>
    <row r="46" spans="1:8" ht="15.75" customHeight="1">
      <c r="A46" s="962"/>
      <c r="B46" s="965"/>
      <c r="C46" s="966"/>
      <c r="D46" s="764"/>
      <c r="E46" s="765"/>
      <c r="F46" s="766"/>
      <c r="G46" s="326"/>
      <c r="H46" s="326"/>
    </row>
    <row r="47" spans="1:8" ht="18.75" customHeight="1">
      <c r="A47" s="404">
        <v>3</v>
      </c>
      <c r="B47" s="799" t="s">
        <v>97</v>
      </c>
      <c r="C47" s="799"/>
      <c r="D47" s="764"/>
      <c r="E47" s="765"/>
      <c r="F47" s="766"/>
      <c r="G47" s="326"/>
      <c r="H47" s="326"/>
    </row>
    <row r="48" spans="1:8" ht="20.25" customHeight="1">
      <c r="A48" s="404">
        <v>4</v>
      </c>
      <c r="B48" s="799" t="s">
        <v>98</v>
      </c>
      <c r="C48" s="799"/>
      <c r="D48" s="764"/>
      <c r="E48" s="765"/>
      <c r="F48" s="766"/>
      <c r="G48" s="326"/>
      <c r="H48" s="326"/>
    </row>
    <row r="49" spans="1:8" ht="19.5" customHeight="1">
      <c r="A49" s="405">
        <v>5</v>
      </c>
      <c r="B49" s="799" t="s">
        <v>99</v>
      </c>
      <c r="C49" s="799"/>
      <c r="D49" s="764"/>
      <c r="E49" s="765"/>
      <c r="F49" s="766"/>
      <c r="G49" s="326"/>
      <c r="H49" s="326"/>
    </row>
    <row r="50" spans="1:8" ht="51.75" customHeight="1">
      <c r="A50" s="404">
        <v>6</v>
      </c>
      <c r="B50" s="799" t="s">
        <v>100</v>
      </c>
      <c r="C50" s="799"/>
      <c r="D50" s="764"/>
      <c r="E50" s="765"/>
      <c r="F50" s="766"/>
      <c r="G50" s="326"/>
      <c r="H50" s="326"/>
    </row>
    <row r="51" spans="1:8" ht="49.5" customHeight="1">
      <c r="A51" s="404">
        <v>7</v>
      </c>
      <c r="B51" s="799" t="s">
        <v>101</v>
      </c>
      <c r="C51" s="799"/>
      <c r="D51" s="764"/>
      <c r="E51" s="765"/>
      <c r="F51" s="766"/>
      <c r="G51" s="326"/>
      <c r="H51" s="326"/>
    </row>
    <row r="52" spans="1:8" ht="18" customHeight="1">
      <c r="A52" s="404">
        <v>8</v>
      </c>
      <c r="B52" s="799" t="s">
        <v>102</v>
      </c>
      <c r="C52" s="799"/>
      <c r="D52" s="764"/>
      <c r="E52" s="765"/>
      <c r="F52" s="766"/>
      <c r="G52" s="326"/>
      <c r="H52" s="326"/>
    </row>
    <row r="53" spans="1:8" ht="18" customHeight="1">
      <c r="A53" s="406"/>
      <c r="B53" s="407" t="s">
        <v>103</v>
      </c>
      <c r="C53" s="408"/>
      <c r="D53" s="764"/>
      <c r="E53" s="765"/>
      <c r="F53" s="766"/>
      <c r="G53" s="326"/>
      <c r="H53" s="326"/>
    </row>
    <row r="54" spans="1:8" ht="18" customHeight="1">
      <c r="A54" s="406"/>
      <c r="B54" s="407" t="s">
        <v>104</v>
      </c>
      <c r="C54" s="408"/>
      <c r="D54" s="764"/>
      <c r="E54" s="765"/>
      <c r="F54" s="766"/>
      <c r="G54" s="326"/>
      <c r="H54" s="326"/>
    </row>
    <row r="55" spans="1:8" ht="18" customHeight="1">
      <c r="A55" s="409"/>
      <c r="B55" s="407" t="s">
        <v>105</v>
      </c>
      <c r="C55" s="410"/>
      <c r="D55" s="764"/>
      <c r="E55" s="765"/>
      <c r="F55" s="766"/>
      <c r="G55" s="326"/>
      <c r="H55" s="326"/>
    </row>
    <row r="56" spans="1:8" ht="13.5" customHeight="1">
      <c r="A56" s="326"/>
      <c r="B56" s="326"/>
      <c r="C56" s="326"/>
      <c r="D56" s="326"/>
      <c r="E56" s="326"/>
      <c r="F56" s="326"/>
      <c r="G56" s="326"/>
      <c r="H56" s="326"/>
    </row>
    <row r="57" spans="1:8" s="593" customFormat="1" ht="47.25" customHeight="1">
      <c r="A57" s="404">
        <v>9</v>
      </c>
      <c r="B57" s="948" t="s">
        <v>106</v>
      </c>
      <c r="C57" s="949"/>
      <c r="D57" s="949"/>
      <c r="E57" s="949"/>
      <c r="F57" s="950"/>
      <c r="G57" s="602"/>
      <c r="H57" s="412"/>
    </row>
    <row r="58" spans="1:8" s="593" customFormat="1" ht="42" customHeight="1">
      <c r="A58" s="404">
        <v>10</v>
      </c>
      <c r="B58" s="948" t="s">
        <v>107</v>
      </c>
      <c r="C58" s="949"/>
      <c r="D58" s="949"/>
      <c r="E58" s="949"/>
      <c r="F58" s="950"/>
      <c r="G58" s="602"/>
      <c r="H58" s="412"/>
    </row>
    <row r="59" spans="1:8" s="593" customFormat="1" ht="16.5">
      <c r="A59" s="592"/>
      <c r="B59" s="592"/>
      <c r="C59" s="592"/>
      <c r="D59" s="592"/>
      <c r="E59" s="592"/>
      <c r="F59" s="592"/>
      <c r="G59" s="592"/>
      <c r="H59" s="592"/>
    </row>
    <row r="60" spans="1:8" s="593" customFormat="1" ht="16.5">
      <c r="A60" s="592"/>
      <c r="B60" s="592"/>
      <c r="C60" s="592"/>
      <c r="D60" s="592"/>
      <c r="E60" s="592"/>
      <c r="F60" s="592"/>
      <c r="G60" s="592"/>
      <c r="H60" s="592"/>
    </row>
    <row r="61" spans="1:8" s="593" customFormat="1" ht="24" customHeight="1">
      <c r="A61" s="684">
        <v>2</v>
      </c>
      <c r="B61" s="981" t="s">
        <v>282</v>
      </c>
      <c r="C61" s="981"/>
      <c r="D61" s="981"/>
      <c r="E61" s="981"/>
      <c r="F61" s="981"/>
      <c r="G61" s="981"/>
      <c r="H61" s="981"/>
    </row>
    <row r="62" spans="1:8" s="593" customFormat="1" ht="16.5">
      <c r="A62" s="685"/>
      <c r="B62" s="685"/>
      <c r="C62" s="685"/>
      <c r="D62" s="685"/>
      <c r="E62" s="685"/>
      <c r="F62" s="685"/>
      <c r="G62" s="685"/>
      <c r="H62" s="685"/>
    </row>
    <row r="63" spans="1:8" s="593" customFormat="1" ht="24.75" customHeight="1">
      <c r="A63" s="686" t="s">
        <v>109</v>
      </c>
      <c r="B63" s="982" t="s">
        <v>110</v>
      </c>
      <c r="C63" s="982"/>
      <c r="D63" s="982"/>
      <c r="E63" s="982"/>
      <c r="F63" s="982"/>
      <c r="G63" s="982"/>
      <c r="H63" s="982"/>
    </row>
    <row r="64" spans="1:8" s="593" customFormat="1" ht="10.5" customHeight="1">
      <c r="A64" s="685"/>
      <c r="B64" s="685"/>
      <c r="C64" s="685"/>
      <c r="D64" s="685"/>
      <c r="E64" s="685"/>
      <c r="F64" s="685"/>
      <c r="G64" s="685"/>
      <c r="H64" s="685"/>
    </row>
    <row r="65" spans="1:8" s="593" customFormat="1" ht="279" customHeight="1">
      <c r="A65" s="693" t="s">
        <v>111</v>
      </c>
      <c r="B65" s="983" t="s">
        <v>957</v>
      </c>
      <c r="C65" s="983"/>
      <c r="D65" s="983"/>
      <c r="E65" s="983"/>
      <c r="F65" s="983"/>
      <c r="G65" s="983"/>
      <c r="H65" s="983"/>
    </row>
    <row r="66" spans="1:8" s="593" customFormat="1" ht="16.5">
      <c r="A66" s="592"/>
      <c r="B66" s="592"/>
      <c r="C66" s="592"/>
      <c r="D66" s="592"/>
      <c r="E66" s="592"/>
      <c r="F66" s="592"/>
      <c r="G66" s="592"/>
      <c r="H66" s="592"/>
    </row>
    <row r="67" spans="1:8" s="593" customFormat="1" ht="57" customHeight="1">
      <c r="A67" s="606" t="s">
        <v>113</v>
      </c>
      <c r="B67" s="979" t="s">
        <v>283</v>
      </c>
      <c r="C67" s="979"/>
      <c r="D67" s="979"/>
      <c r="E67" s="979"/>
      <c r="F67" s="979"/>
      <c r="G67" s="979"/>
      <c r="H67" s="979"/>
    </row>
    <row r="68" spans="1:8" s="593" customFormat="1" ht="54.75" customHeight="1">
      <c r="B68" s="979" t="s">
        <v>121</v>
      </c>
      <c r="C68" s="979"/>
      <c r="D68" s="979"/>
      <c r="E68" s="979"/>
      <c r="F68" s="979"/>
      <c r="G68" s="979"/>
      <c r="H68" s="979"/>
    </row>
    <row r="69" spans="1:8" s="593" customFormat="1" ht="24" customHeight="1">
      <c r="B69" s="980" t="s">
        <v>284</v>
      </c>
      <c r="C69" s="980"/>
      <c r="D69" s="607"/>
      <c r="E69" s="607"/>
      <c r="F69" s="607"/>
      <c r="G69" s="607"/>
      <c r="H69" s="607"/>
    </row>
    <row r="70" spans="1:8" s="593" customFormat="1" ht="42" customHeight="1">
      <c r="A70" s="592"/>
      <c r="B70" s="989" t="s">
        <v>285</v>
      </c>
      <c r="C70" s="989"/>
      <c r="D70" s="989"/>
      <c r="E70" s="989"/>
      <c r="F70" s="989"/>
      <c r="G70" s="989"/>
      <c r="H70" s="989"/>
    </row>
    <row r="71" spans="1:8" s="593" customFormat="1" ht="38.25" customHeight="1">
      <c r="A71" s="592"/>
      <c r="B71" s="990" t="s">
        <v>286</v>
      </c>
      <c r="C71" s="991"/>
      <c r="D71" s="991"/>
      <c r="E71" s="991"/>
      <c r="F71" s="992"/>
      <c r="G71" s="992"/>
      <c r="H71" s="992"/>
    </row>
    <row r="72" spans="1:8" s="593" customFormat="1" ht="38.25" customHeight="1">
      <c r="A72" s="592"/>
      <c r="B72" s="696"/>
      <c r="C72" s="697"/>
      <c r="D72" s="697"/>
      <c r="E72" s="697"/>
      <c r="F72" s="692" t="s">
        <v>287</v>
      </c>
      <c r="G72" s="692" t="s">
        <v>288</v>
      </c>
      <c r="H72" s="692" t="s">
        <v>289</v>
      </c>
    </row>
    <row r="73" spans="1:8" s="593" customFormat="1" ht="82.5" customHeight="1">
      <c r="A73" s="598">
        <v>1</v>
      </c>
      <c r="B73" s="994" t="s">
        <v>155</v>
      </c>
      <c r="C73" s="995"/>
      <c r="D73" s="995"/>
      <c r="E73" s="995"/>
      <c r="F73" s="694"/>
      <c r="G73" s="694"/>
      <c r="H73" s="694"/>
    </row>
    <row r="74" spans="1:8" s="593" customFormat="1" ht="82.5" customHeight="1">
      <c r="A74" s="598">
        <v>2</v>
      </c>
      <c r="B74" s="994" t="s">
        <v>130</v>
      </c>
      <c r="C74" s="995"/>
      <c r="D74" s="995"/>
      <c r="E74" s="995"/>
      <c r="F74" s="694"/>
      <c r="G74" s="694"/>
      <c r="H74" s="694"/>
    </row>
    <row r="75" spans="1:8" s="593" customFormat="1" ht="23.25" customHeight="1">
      <c r="A75" s="986">
        <v>3</v>
      </c>
      <c r="B75" s="984" t="s">
        <v>131</v>
      </c>
      <c r="C75" s="985"/>
      <c r="D75" s="985"/>
      <c r="E75" s="985"/>
      <c r="F75" s="694"/>
      <c r="G75" s="694"/>
      <c r="H75" s="694"/>
    </row>
    <row r="76" spans="1:8" s="593" customFormat="1" ht="21" customHeight="1">
      <c r="A76" s="986"/>
      <c r="B76" s="987"/>
      <c r="C76" s="988"/>
      <c r="D76" s="988"/>
      <c r="E76" s="988"/>
      <c r="F76" s="694"/>
      <c r="G76" s="694"/>
      <c r="H76" s="694"/>
    </row>
    <row r="77" spans="1:8" s="593" customFormat="1" ht="20.25" customHeight="1">
      <c r="A77" s="986"/>
      <c r="B77" s="987"/>
      <c r="C77" s="988"/>
      <c r="D77" s="988"/>
      <c r="E77" s="988"/>
      <c r="F77" s="694"/>
      <c r="G77" s="694"/>
      <c r="H77" s="694"/>
    </row>
    <row r="78" spans="1:8" s="593" customFormat="1" ht="21" customHeight="1">
      <c r="A78" s="986"/>
      <c r="B78" s="987"/>
      <c r="C78" s="988"/>
      <c r="D78" s="988"/>
      <c r="E78" s="988"/>
      <c r="F78" s="694"/>
      <c r="G78" s="694"/>
      <c r="H78" s="694"/>
    </row>
    <row r="79" spans="1:8" s="593" customFormat="1" ht="24.95" customHeight="1">
      <c r="A79" s="598"/>
      <c r="B79" s="595"/>
      <c r="E79" s="603" t="s">
        <v>132</v>
      </c>
      <c r="F79" s="694"/>
      <c r="G79" s="694"/>
      <c r="H79" s="694"/>
    </row>
    <row r="80" spans="1:8" s="593" customFormat="1" ht="24.95" customHeight="1">
      <c r="A80" s="598"/>
      <c r="B80" s="595"/>
      <c r="E80" s="603" t="s">
        <v>133</v>
      </c>
      <c r="F80" s="694"/>
      <c r="G80" s="694"/>
      <c r="H80" s="694"/>
    </row>
    <row r="81" spans="1:8" s="593" customFormat="1" ht="24.95" customHeight="1">
      <c r="A81" s="598"/>
      <c r="B81" s="596"/>
      <c r="C81" s="597"/>
      <c r="D81" s="597"/>
      <c r="E81" s="604" t="s">
        <v>134</v>
      </c>
      <c r="F81" s="694"/>
      <c r="G81" s="694"/>
      <c r="H81" s="694"/>
    </row>
    <row r="82" spans="1:8" s="593" customFormat="1" ht="54" customHeight="1">
      <c r="A82" s="606">
        <v>4</v>
      </c>
      <c r="B82" s="984" t="s">
        <v>290</v>
      </c>
      <c r="C82" s="985"/>
      <c r="D82" s="985"/>
      <c r="E82" s="985"/>
      <c r="F82" s="695"/>
      <c r="G82" s="695"/>
      <c r="H82" s="695"/>
    </row>
    <row r="83" spans="1:8" s="593" customFormat="1" ht="54" customHeight="1">
      <c r="A83" s="606">
        <v>5</v>
      </c>
      <c r="B83" s="984" t="s">
        <v>291</v>
      </c>
      <c r="C83" s="985"/>
      <c r="D83" s="985"/>
      <c r="E83" s="985"/>
      <c r="F83" s="695"/>
      <c r="G83" s="695"/>
      <c r="H83" s="695"/>
    </row>
    <row r="84" spans="1:8" s="593" customFormat="1" ht="30.75" customHeight="1">
      <c r="A84" s="606">
        <v>6</v>
      </c>
      <c r="B84" s="984" t="s">
        <v>292</v>
      </c>
      <c r="C84" s="985"/>
      <c r="D84" s="985"/>
      <c r="E84" s="985"/>
      <c r="F84" s="695"/>
      <c r="G84" s="695"/>
      <c r="H84" s="695"/>
    </row>
    <row r="85" spans="1:8" s="593" customFormat="1" ht="30.75" customHeight="1">
      <c r="A85" s="606">
        <v>7</v>
      </c>
      <c r="B85" s="984" t="s">
        <v>293</v>
      </c>
      <c r="C85" s="985"/>
      <c r="D85" s="985"/>
      <c r="E85" s="985"/>
      <c r="F85" s="695"/>
      <c r="G85" s="695"/>
      <c r="H85" s="695"/>
    </row>
    <row r="86" spans="1:8" s="593" customFormat="1" ht="36.75" customHeight="1">
      <c r="A86" s="606">
        <v>8</v>
      </c>
      <c r="B86" s="994" t="s">
        <v>144</v>
      </c>
      <c r="C86" s="995"/>
      <c r="D86" s="995"/>
      <c r="E86" s="995"/>
      <c r="F86" s="695"/>
      <c r="G86" s="695"/>
      <c r="H86" s="695"/>
    </row>
    <row r="87" spans="1:8" s="593" customFormat="1" ht="15.75" customHeight="1">
      <c r="A87" s="598"/>
      <c r="B87" s="592"/>
      <c r="C87" s="592"/>
      <c r="D87" s="592"/>
      <c r="E87" s="592"/>
      <c r="F87" s="592"/>
      <c r="G87" s="592"/>
      <c r="H87" s="592"/>
    </row>
    <row r="88" spans="1:8" ht="16.5" customHeight="1">
      <c r="A88" s="687" t="s">
        <v>294</v>
      </c>
      <c r="B88" s="993" t="s">
        <v>295</v>
      </c>
      <c r="C88" s="993"/>
      <c r="D88" s="993"/>
      <c r="E88" s="993"/>
      <c r="F88" s="993"/>
      <c r="G88" s="993"/>
      <c r="H88" s="993"/>
    </row>
    <row r="89" spans="1:8" ht="9" customHeight="1">
      <c r="A89" s="688"/>
      <c r="B89" s="689"/>
      <c r="C89" s="689"/>
      <c r="D89" s="689"/>
      <c r="E89" s="689"/>
      <c r="F89" s="689"/>
      <c r="G89" s="689"/>
      <c r="H89" s="688"/>
    </row>
    <row r="90" spans="1:8" ht="20.100000000000001" customHeight="1">
      <c r="A90" s="690"/>
      <c r="B90" s="996" t="s">
        <v>959</v>
      </c>
      <c r="C90" s="996"/>
      <c r="D90" s="996"/>
      <c r="E90" s="996"/>
      <c r="F90" s="996"/>
      <c r="G90" s="996"/>
      <c r="H90" s="996"/>
    </row>
    <row r="91" spans="1:8" ht="334.5" customHeight="1">
      <c r="A91" s="691"/>
      <c r="B91" s="997" t="s">
        <v>958</v>
      </c>
      <c r="C91" s="997"/>
      <c r="D91" s="997"/>
      <c r="E91" s="997"/>
      <c r="F91" s="997"/>
      <c r="G91" s="997"/>
      <c r="H91" s="997"/>
    </row>
    <row r="92" spans="1:8" ht="14.25" customHeight="1">
      <c r="A92" s="326"/>
      <c r="B92" s="600"/>
      <c r="C92" s="600"/>
      <c r="D92" s="600"/>
      <c r="E92" s="600"/>
      <c r="F92" s="600"/>
      <c r="G92" s="600"/>
      <c r="H92" s="600"/>
    </row>
    <row r="93" spans="1:8" ht="75" customHeight="1">
      <c r="A93" s="434"/>
      <c r="B93" s="883" t="s">
        <v>296</v>
      </c>
      <c r="C93" s="883"/>
      <c r="D93" s="883"/>
      <c r="E93" s="883"/>
      <c r="F93" s="883"/>
      <c r="G93" s="883"/>
      <c r="H93" s="883"/>
    </row>
    <row r="94" spans="1:8" ht="15.75" hidden="1" customHeight="1">
      <c r="A94" s="434"/>
      <c r="B94" s="324"/>
      <c r="C94" s="324"/>
      <c r="D94" s="324"/>
      <c r="E94" s="324"/>
      <c r="F94" s="324"/>
      <c r="G94" s="324"/>
      <c r="H94" s="324"/>
    </row>
    <row r="95" spans="1:8" ht="7.5" customHeight="1">
      <c r="A95" s="434"/>
      <c r="B95" s="324"/>
      <c r="C95" s="324"/>
      <c r="D95" s="324"/>
      <c r="E95" s="324"/>
      <c r="F95" s="324"/>
      <c r="G95" s="324"/>
      <c r="H95" s="324"/>
    </row>
    <row r="96" spans="1:8" ht="20.25" customHeight="1">
      <c r="A96" s="601">
        <v>4</v>
      </c>
      <c r="B96" s="998" t="s">
        <v>214</v>
      </c>
      <c r="C96" s="998"/>
      <c r="D96" s="998"/>
      <c r="E96" s="998"/>
      <c r="F96" s="998"/>
      <c r="G96" s="998"/>
      <c r="H96" s="998"/>
    </row>
    <row r="97" spans="1:8" ht="29.25" customHeight="1">
      <c r="A97" s="404"/>
      <c r="B97" s="798"/>
      <c r="C97" s="778"/>
      <c r="D97" s="778"/>
      <c r="E97" s="999">
        <f>'Names of Bidder'!D10</f>
        <v>0</v>
      </c>
      <c r="F97" s="1000"/>
      <c r="G97" s="1000"/>
      <c r="H97" s="1001"/>
    </row>
    <row r="98" spans="1:8" ht="20.25" customHeight="1">
      <c r="A98" s="437" t="s">
        <v>76</v>
      </c>
      <c r="B98" s="798" t="s">
        <v>223</v>
      </c>
      <c r="C98" s="778"/>
      <c r="D98" s="778"/>
      <c r="E98" s="778"/>
      <c r="F98" s="778"/>
      <c r="G98" s="778"/>
      <c r="H98" s="778"/>
    </row>
    <row r="99" spans="1:8" ht="19.5" customHeight="1">
      <c r="A99" s="437"/>
      <c r="B99" s="453"/>
      <c r="C99" s="438"/>
      <c r="D99" s="402"/>
      <c r="E99" s="933"/>
      <c r="F99" s="925" t="s">
        <v>218</v>
      </c>
      <c r="G99" s="935"/>
      <c r="H99" s="927"/>
    </row>
    <row r="100" spans="1:8" ht="47.25" customHeight="1">
      <c r="A100" s="437"/>
      <c r="B100" s="453"/>
      <c r="C100" s="438"/>
      <c r="D100" s="402" t="s">
        <v>303</v>
      </c>
      <c r="E100" s="934"/>
      <c r="F100" s="767"/>
      <c r="G100" s="768"/>
      <c r="H100" s="769"/>
    </row>
    <row r="101" spans="1:8" ht="17.25" customHeight="1">
      <c r="A101" s="439" t="s">
        <v>219</v>
      </c>
      <c r="B101" s="888" t="s">
        <v>220</v>
      </c>
      <c r="C101" s="783"/>
      <c r="D101" s="454"/>
      <c r="E101" s="492"/>
      <c r="F101" s="804"/>
      <c r="G101" s="805"/>
      <c r="H101" s="806"/>
    </row>
    <row r="102" spans="1:8" ht="58.5" hidden="1" customHeight="1">
      <c r="A102" s="439"/>
      <c r="B102" s="963" t="s">
        <v>297</v>
      </c>
      <c r="C102" s="1004"/>
      <c r="D102" s="801"/>
      <c r="E102" s="441" t="s">
        <v>25</v>
      </c>
      <c r="F102" s="764"/>
      <c r="G102" s="765"/>
      <c r="H102" s="766"/>
    </row>
    <row r="103" spans="1:8" ht="15.75" customHeight="1">
      <c r="A103" s="655">
        <v>1</v>
      </c>
      <c r="B103" s="977" t="s">
        <v>960</v>
      </c>
      <c r="C103" s="978"/>
      <c r="D103" s="654"/>
      <c r="E103" s="608"/>
      <c r="F103" s="764"/>
      <c r="G103" s="765"/>
      <c r="H103" s="766"/>
    </row>
    <row r="104" spans="1:8" ht="15.75" customHeight="1">
      <c r="A104" s="439">
        <v>2</v>
      </c>
      <c r="B104" s="659" t="s">
        <v>298</v>
      </c>
      <c r="C104" s="653"/>
      <c r="D104" s="445"/>
      <c r="E104" s="608"/>
      <c r="F104" s="764"/>
      <c r="G104" s="765"/>
      <c r="H104" s="766"/>
    </row>
    <row r="105" spans="1:8" ht="15.75" customHeight="1">
      <c r="A105" s="439">
        <v>3</v>
      </c>
      <c r="B105" s="659" t="s">
        <v>299</v>
      </c>
      <c r="C105" s="653"/>
      <c r="D105" s="445"/>
      <c r="E105" s="608"/>
      <c r="F105" s="764"/>
      <c r="G105" s="765"/>
      <c r="H105" s="766"/>
    </row>
    <row r="106" spans="1:8" ht="16.5" customHeight="1">
      <c r="A106" s="439">
        <v>4</v>
      </c>
      <c r="B106" s="659" t="s">
        <v>300</v>
      </c>
      <c r="C106" s="653"/>
      <c r="D106" s="445"/>
      <c r="E106" s="608"/>
      <c r="F106" s="764"/>
      <c r="G106" s="765"/>
      <c r="H106" s="766"/>
    </row>
    <row r="107" spans="1:8" ht="16.5" customHeight="1">
      <c r="A107" s="439">
        <v>5</v>
      </c>
      <c r="B107" s="659" t="s">
        <v>301</v>
      </c>
      <c r="C107" s="656"/>
      <c r="D107" s="445"/>
      <c r="E107" s="608"/>
      <c r="F107" s="650"/>
      <c r="G107" s="651"/>
      <c r="H107" s="652"/>
    </row>
    <row r="108" spans="1:8" ht="16.5" customHeight="1">
      <c r="A108" s="655">
        <v>6</v>
      </c>
      <c r="B108" s="659" t="s">
        <v>302</v>
      </c>
      <c r="C108" s="660"/>
      <c r="D108" s="654"/>
      <c r="E108" s="608"/>
      <c r="F108" s="764"/>
      <c r="G108" s="765"/>
      <c r="H108" s="766"/>
    </row>
    <row r="109" spans="1:8" ht="51" customHeight="1">
      <c r="A109" s="439"/>
      <c r="B109" s="1002" t="s">
        <v>225</v>
      </c>
      <c r="C109" s="1003"/>
      <c r="D109" s="445"/>
      <c r="E109" s="608"/>
      <c r="F109" s="764"/>
      <c r="G109" s="765"/>
      <c r="H109" s="766"/>
    </row>
    <row r="110" spans="1:8" ht="16.5" customHeight="1">
      <c r="A110" s="434"/>
      <c r="B110" s="324"/>
      <c r="C110" s="324"/>
      <c r="D110" s="431"/>
      <c r="E110" s="431"/>
      <c r="F110" s="431"/>
      <c r="G110" s="431"/>
      <c r="H110" s="431"/>
    </row>
    <row r="111" spans="1:8" ht="18" customHeight="1">
      <c r="A111" s="409"/>
      <c r="B111" s="390"/>
      <c r="C111" s="390"/>
      <c r="D111" s="390"/>
      <c r="G111" s="390"/>
    </row>
    <row r="112" spans="1:8">
      <c r="A112" s="326"/>
      <c r="B112" s="478"/>
      <c r="C112" s="479"/>
      <c r="D112" s="479"/>
      <c r="E112" s="479"/>
      <c r="F112" s="479"/>
      <c r="G112" s="479"/>
      <c r="H112" s="479"/>
    </row>
    <row r="113" spans="1:8" ht="24" customHeight="1">
      <c r="A113" s="474" t="s">
        <v>304</v>
      </c>
      <c r="B113" s="895" t="s">
        <v>265</v>
      </c>
      <c r="C113" s="895"/>
      <c r="D113" s="895"/>
      <c r="E113" s="895"/>
      <c r="F113" s="895"/>
      <c r="G113" s="895"/>
      <c r="H113" s="895"/>
    </row>
    <row r="114" spans="1:8" ht="36" customHeight="1">
      <c r="A114" s="434">
        <v>5.0999999999999996</v>
      </c>
      <c r="B114" s="901" t="s">
        <v>266</v>
      </c>
      <c r="C114" s="901"/>
      <c r="D114" s="901"/>
      <c r="E114" s="901"/>
      <c r="F114" s="901"/>
      <c r="G114" s="901"/>
      <c r="H114" s="901"/>
    </row>
    <row r="115" spans="1:8" ht="105.75" customHeight="1">
      <c r="A115" s="326"/>
      <c r="B115" s="433" t="s">
        <v>267</v>
      </c>
      <c r="C115" s="901" t="s">
        <v>268</v>
      </c>
      <c r="D115" s="901"/>
      <c r="E115" s="901"/>
      <c r="F115" s="901"/>
      <c r="G115" s="901"/>
      <c r="H115" s="901"/>
    </row>
    <row r="116" spans="1:8" ht="78" customHeight="1">
      <c r="A116" s="326"/>
      <c r="B116" s="433" t="s">
        <v>269</v>
      </c>
      <c r="C116" s="901" t="s">
        <v>270</v>
      </c>
      <c r="D116" s="901"/>
      <c r="E116" s="901"/>
      <c r="F116" s="901"/>
      <c r="G116" s="901"/>
      <c r="H116" s="901"/>
    </row>
    <row r="117" spans="1:8" ht="9" customHeight="1">
      <c r="A117" s="326"/>
      <c r="B117" s="326"/>
      <c r="C117" s="326"/>
      <c r="D117" s="326"/>
      <c r="E117" s="326"/>
      <c r="F117" s="326"/>
      <c r="G117" s="326"/>
      <c r="H117" s="326"/>
    </row>
    <row r="118" spans="1:8" ht="36.75" customHeight="1">
      <c r="A118" s="434">
        <v>5.2</v>
      </c>
      <c r="B118" s="883" t="s">
        <v>271</v>
      </c>
      <c r="C118" s="883"/>
      <c r="D118" s="883"/>
      <c r="E118" s="883"/>
      <c r="F118" s="883"/>
      <c r="G118" s="883"/>
      <c r="H118" s="883"/>
    </row>
    <row r="119" spans="1:8" ht="10.5" customHeight="1">
      <c r="A119" s="326"/>
      <c r="B119" s="326"/>
      <c r="C119" s="326"/>
      <c r="D119" s="326"/>
      <c r="E119" s="326"/>
      <c r="F119" s="326"/>
      <c r="G119" s="326"/>
      <c r="H119" s="326"/>
    </row>
    <row r="120" spans="1:8" ht="24" customHeight="1">
      <c r="A120" s="275"/>
      <c r="B120" s="883" t="s">
        <v>272</v>
      </c>
      <c r="C120" s="883"/>
      <c r="D120" s="883"/>
      <c r="E120" s="883"/>
      <c r="F120" s="883"/>
      <c r="G120" s="883"/>
      <c r="H120" s="883"/>
    </row>
    <row r="121" spans="1:8" ht="32.25" customHeight="1">
      <c r="A121" s="481"/>
      <c r="B121" s="884"/>
      <c r="C121" s="885"/>
      <c r="D121" s="482" t="s">
        <v>273</v>
      </c>
      <c r="E121" s="886"/>
      <c r="F121" s="887"/>
      <c r="G121" s="887"/>
      <c r="H121" s="887"/>
    </row>
    <row r="122" spans="1:8" ht="50.25" customHeight="1">
      <c r="A122" s="483" t="s">
        <v>76</v>
      </c>
      <c r="B122" s="888" t="s">
        <v>274</v>
      </c>
      <c r="C122" s="888"/>
      <c r="D122" s="303" t="s">
        <v>275</v>
      </c>
      <c r="E122" s="326"/>
      <c r="F122" s="326"/>
      <c r="G122" s="326"/>
      <c r="H122" s="326"/>
    </row>
    <row r="123" spans="1:8" ht="21" customHeight="1">
      <c r="A123" s="484"/>
      <c r="B123" s="889" t="s">
        <v>276</v>
      </c>
      <c r="C123" s="890"/>
      <c r="D123" s="485"/>
      <c r="E123" s="326"/>
      <c r="F123" s="326"/>
      <c r="G123" s="326"/>
      <c r="H123" s="326"/>
    </row>
    <row r="124" spans="1:8" ht="23.25" customHeight="1">
      <c r="A124" s="484"/>
      <c r="B124" s="889" t="s">
        <v>277</v>
      </c>
      <c r="C124" s="890"/>
      <c r="D124" s="485"/>
      <c r="E124" s="326"/>
      <c r="F124" s="326"/>
      <c r="G124" s="326"/>
      <c r="H124" s="326"/>
    </row>
    <row r="125" spans="1:8" ht="21.75" customHeight="1">
      <c r="A125" s="484"/>
      <c r="B125" s="889" t="s">
        <v>278</v>
      </c>
      <c r="C125" s="890"/>
      <c r="D125" s="485"/>
      <c r="E125" s="326"/>
      <c r="F125" s="326"/>
      <c r="G125" s="326"/>
      <c r="H125" s="326"/>
    </row>
    <row r="126" spans="1:8" ht="20.25" customHeight="1">
      <c r="A126" s="484"/>
      <c r="B126" s="889" t="s">
        <v>279</v>
      </c>
      <c r="C126" s="890"/>
      <c r="D126" s="485"/>
      <c r="E126" s="326"/>
      <c r="F126" s="326"/>
      <c r="G126" s="326"/>
      <c r="H126" s="326"/>
    </row>
    <row r="127" spans="1:8" ht="21.75" customHeight="1">
      <c r="A127" s="484"/>
      <c r="B127" s="804" t="s">
        <v>280</v>
      </c>
      <c r="C127" s="806"/>
      <c r="D127" s="485"/>
      <c r="E127" s="326"/>
      <c r="F127" s="326"/>
      <c r="G127" s="326"/>
      <c r="H127" s="326"/>
    </row>
    <row r="128" spans="1:8" ht="16.5" customHeight="1">
      <c r="A128" s="326"/>
      <c r="B128" s="326"/>
      <c r="C128" s="326"/>
      <c r="D128" s="326"/>
      <c r="E128" s="326"/>
      <c r="F128" s="326"/>
      <c r="G128" s="326"/>
      <c r="H128" s="326"/>
    </row>
    <row r="129" spans="1:8">
      <c r="A129" s="326"/>
      <c r="B129" s="326"/>
      <c r="C129" s="326"/>
      <c r="D129" s="326"/>
      <c r="E129" s="326"/>
      <c r="F129" s="326"/>
      <c r="G129" s="326"/>
      <c r="H129" s="326"/>
    </row>
    <row r="131" spans="1:8" ht="16.5">
      <c r="B131" s="307" t="s">
        <v>58</v>
      </c>
      <c r="C131" s="490" t="str">
        <f>'Attach 3(JV)'!B24</f>
        <v>--</v>
      </c>
      <c r="F131" s="306" t="s">
        <v>59</v>
      </c>
      <c r="G131" s="307" t="str">
        <f>'Attach 3(JV)'!E24</f>
        <v/>
      </c>
      <c r="H131" s="307"/>
    </row>
    <row r="132" spans="1:8" ht="16.5">
      <c r="B132" s="307" t="s">
        <v>60</v>
      </c>
      <c r="C132" s="490" t="str">
        <f>'Attach 3(JV)'!B25</f>
        <v/>
      </c>
      <c r="F132" s="306" t="s">
        <v>61</v>
      </c>
      <c r="G132" s="307" t="str">
        <f>'Attach 3(JV)'!E25</f>
        <v/>
      </c>
      <c r="H132" s="307"/>
    </row>
  </sheetData>
  <sheetProtection algorithmName="SHA-512" hashValue="f5TP3QnqVyGOAMd/tkwKc32Mx0xRjvpQiJeb1Njp38fn3jRJp6Ohi2IJkTfyz1aPldnpL0Rq06Lwpcd/GwZoXg==" saltValue="5j9bxCusxebBskc/Dor3MQ==" spinCount="100000" sheet="1" formatColumns="0" formatRows="0" selectLockedCells="1"/>
  <customSheetViews>
    <customSheetView guid="{45D87BB2-ECBF-4FD9-AB44-4B5F10036733}" scale="110" showPageBreaks="1" showGridLines="0" zeroValues="0" fitToPage="1" printArea="1" hiddenRows="1" hiddenColumns="1" view="pageBreakPreview">
      <selection activeCell="D44" sqref="D44:F44"/>
      <rowBreaks count="1" manualBreakCount="1">
        <brk id="98" max="8" man="1"/>
      </rowBreaks>
      <pageMargins left="0" right="0" top="0" bottom="0" header="0" footer="0"/>
      <printOptions horizontalCentered="1"/>
      <pageSetup paperSize="9" scale="52" fitToHeight="0" orientation="portrait" r:id="rId1"/>
      <headerFooter alignWithMargins="0"/>
      <extLst>
        <ext xmlns:xlsdti="http://schemas.microsoft.com/office/spreadsheetml/2023/showDataTypeIcons" uri="{a3c15fd4-4149-4032-8f15-062bd4999b60}">
          <xlsdti:showDataTypeIconsCustomSheetView visible="0"/>
        </ext>
      </extLst>
    </customSheetView>
    <customSheetView guid="{B9DDBA10-9BB0-4D91-9619-C113F75B2489}" scale="130" showPageBreaks="1" showGridLines="0" zeroValues="0" fitToPage="1" printArea="1" hiddenRows="1" hiddenColumns="1" view="pageBreakPreview">
      <selection activeCell="E102" sqref="E102"/>
      <rowBreaks count="1" manualBreakCount="1">
        <brk id="98" max="8" man="1"/>
      </rowBreaks>
      <pageMargins left="0" right="0" top="0" bottom="0" header="0" footer="0"/>
      <printOptions horizontalCentered="1"/>
      <pageSetup paperSize="9" scale="52" fitToHeight="0" orientation="portrait" r:id="rId2"/>
      <headerFooter alignWithMargins="0"/>
      <extLst>
        <ext xmlns:xlsdti="http://schemas.microsoft.com/office/spreadsheetml/2023/showDataTypeIcons" uri="{a3c15fd4-4149-4032-8f15-062bd4999b60}">
          <xlsdti:showDataTypeIconsCustomSheetView visible="0"/>
        </ext>
      </extLst>
    </customSheetView>
    <customSheetView guid="{5D67CA2D-8BB3-4F00-894F-4872C1BBE88F}" showPageBreaks="1" showGridLines="0" zeroValues="0" fitToPage="1" printArea="1" hiddenRows="1" hiddenColumns="1" view="pageBreakPreview" topLeftCell="A355">
      <selection activeCell="E176" sqref="E176"/>
      <pageMargins left="0" right="0" top="0" bottom="0" header="0" footer="0"/>
      <printOptions horizontalCentered="1"/>
      <pageSetup paperSize="9" scale="65" fitToHeight="0" orientation="portrait" r:id="rId3"/>
      <headerFooter alignWithMargins="0"/>
      <extLst>
        <ext xmlns:xlsdti="http://schemas.microsoft.com/office/spreadsheetml/2023/showDataTypeIcons" uri="{a3c15fd4-4149-4032-8f15-062bd4999b60}">
          <xlsdti:showDataTypeIconsCustomSheetView visible="0"/>
        </ext>
      </extLst>
    </customSheetView>
    <customSheetView guid="{F0C5A243-1ADF-42BF-85A0-B6506A13618B}" showPageBreaks="1" showGridLines="0" zeroValues="0" fitToPage="1" printArea="1" hiddenRows="1" hiddenColumns="1" view="pageBreakPreview" topLeftCell="A66">
      <selection activeCell="F75" sqref="F75:I75"/>
      <pageMargins left="0" right="0" top="0" bottom="0" header="0" footer="0"/>
      <printOptions horizontalCentered="1"/>
      <pageSetup paperSize="9" scale="65" fitToHeight="0" orientation="portrait" r:id="rId4"/>
      <headerFooter alignWithMargins="0"/>
      <extLst>
        <ext xmlns:xlsdti="http://schemas.microsoft.com/office/spreadsheetml/2023/showDataTypeIcons" uri="{a3c15fd4-4149-4032-8f15-062bd4999b60}">
          <xlsdti:showDataTypeIconsCustomSheetView visible="0"/>
        </ext>
      </extLst>
    </customSheetView>
    <customSheetView guid="{067EF7EF-2552-42C0-8B2F-9338A16B73EB}" scale="80" showPageBreaks="1" showGridLines="0" zeroValues="0" fitToPage="1" printArea="1" hiddenRows="1" hiddenColumns="1" view="pageBreakPreview" topLeftCell="A334">
      <selection activeCell="G57" sqref="G57"/>
      <pageMargins left="0" right="0" top="0" bottom="0" header="0" footer="0"/>
      <printOptions horizontalCentered="1"/>
      <pageSetup paperSize="9" scale="65" fitToHeight="0" orientation="portrait" r:id="rId5"/>
      <headerFooter alignWithMargins="0"/>
      <extLst>
        <ext xmlns:xlsdti="http://schemas.microsoft.com/office/spreadsheetml/2023/showDataTypeIcons" uri="{a3c15fd4-4149-4032-8f15-062bd4999b60}">
          <xlsdti:showDataTypeIconsCustomSheetView visible="0"/>
        </ext>
      </extLst>
    </customSheetView>
    <customSheetView guid="{F8DC905B-04E9-41D7-B695-0DB8D092215B}" scale="80" showPageBreaks="1" showGridLines="0" zeroValues="0" fitToPage="1" printArea="1" hiddenRows="1" hiddenColumns="1" view="pageBreakPreview">
      <selection activeCell="A16" sqref="A16:I16"/>
      <pageMargins left="0" right="0" top="0" bottom="0" header="0" footer="0"/>
      <printOptions horizontalCentered="1"/>
      <pageSetup paperSize="9" scale="65" fitToHeight="0" orientation="portrait" r:id="rId6"/>
      <headerFooter alignWithMargins="0"/>
      <extLst>
        <ext xmlns:xlsdti="http://schemas.microsoft.com/office/spreadsheetml/2023/showDataTypeIcons" uri="{a3c15fd4-4149-4032-8f15-062bd4999b60}">
          <xlsdti:showDataTypeIconsCustomSheetView visible="0"/>
        </ext>
      </extLst>
    </customSheetView>
    <customSheetView guid="{CDF7C778-C53B-45C7-952D-968F867FB204}"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7"/>
      <headerFooter alignWithMargins="0"/>
      <extLst>
        <ext xmlns:xlsdti="http://schemas.microsoft.com/office/spreadsheetml/2023/showDataTypeIcons" uri="{a3c15fd4-4149-4032-8f15-062bd4999b60}">
          <xlsdti:showDataTypeIconsCustomSheetView visible="0"/>
        </ext>
      </extLst>
    </customSheetView>
    <customSheetView guid="{27CB7082-4FAB-46F1-8968-11E3E4A629B2}" showPageBreaks="1" showGridLines="0" zeroValues="0" fitToPage="1" printArea="1" hiddenRows="1" hiddenColumns="1" view="pageBreakPreview" topLeftCell="A69">
      <selection activeCell="F75" sqref="F75:I75"/>
      <pageMargins left="0" right="0" top="0" bottom="0" header="0" footer="0"/>
      <printOptions horizontalCentered="1"/>
      <pageSetup paperSize="9" scale="65" fitToHeight="0" orientation="portrait" r:id="rId8"/>
      <headerFooter alignWithMargins="0"/>
      <extLst>
        <ext xmlns:xlsdti="http://schemas.microsoft.com/office/spreadsheetml/2023/showDataTypeIcons" uri="{a3c15fd4-4149-4032-8f15-062bd4999b60}">
          <xlsdti:showDataTypeIconsCustomSheetView visible="0"/>
        </ext>
      </extLst>
    </customSheetView>
    <customSheetView guid="{273BBCBD-8F12-4445-A7CA-FDA7C67AE3D5}" showPageBreaks="1" showGridLines="0" zeroValues="0" fitToPage="1" printArea="1" hiddenRows="1" hiddenColumns="1" view="pageBreakPreview" topLeftCell="A113">
      <selection activeCell="I150" sqref="I150"/>
      <pageMargins left="0" right="0" top="0" bottom="0" header="0" footer="0"/>
      <printOptions horizontalCentered="1"/>
      <pageSetup paperSize="9" scale="65" fitToHeight="0" orientation="portrait" r:id="rId9"/>
      <headerFooter alignWithMargins="0"/>
      <extLst>
        <ext xmlns:xlsdti="http://schemas.microsoft.com/office/spreadsheetml/2023/showDataTypeIcons" uri="{a3c15fd4-4149-4032-8f15-062bd4999b60}">
          <xlsdti:showDataTypeIconsCustomSheetView visible="0"/>
        </ext>
      </extLst>
    </customSheetView>
    <customSheetView guid="{5476C51C-4037-4B28-A818-10D7CDF0C66A}" showPageBreaks="1" showGridLines="0" zeroValues="0" fitToPage="1" printArea="1" hiddenRows="1" hiddenColumns="1" view="pageBreakPreview" topLeftCell="A331">
      <selection activeCell="E189" sqref="E189"/>
      <pageMargins left="0" right="0" top="0" bottom="0" header="0" footer="0"/>
      <printOptions horizontalCentered="1"/>
      <pageSetup paperSize="9" scale="65" fitToHeight="0" orientation="portrait" r:id="rId10"/>
      <headerFooter alignWithMargins="0"/>
      <extLst>
        <ext xmlns:xlsdti="http://schemas.microsoft.com/office/spreadsheetml/2023/showDataTypeIcons" uri="{a3c15fd4-4149-4032-8f15-062bd4999b60}">
          <xlsdti:showDataTypeIconsCustomSheetView visible="0"/>
        </ext>
      </extLst>
    </customSheetView>
    <customSheetView guid="{696D4A13-5E44-4B16-B107-EB70ABB06CBE}" showPageBreaks="1" showGridLines="0" zeroValues="0" fitToPage="1" printArea="1" hiddenRows="1" hiddenColumns="1" view="pageBreakPreview">
      <selection activeCell="F117" sqref="F117:I117"/>
      <pageMargins left="0" right="0" top="0" bottom="0" header="0" footer="0"/>
      <printOptions horizontalCentered="1"/>
      <pageSetup paperSize="9" scale="65" fitToHeight="0" orientation="portrait" r:id="rId11"/>
      <headerFooter alignWithMargins="0"/>
      <extLst>
        <ext xmlns:xlsdti="http://schemas.microsoft.com/office/spreadsheetml/2023/showDataTypeIcons" uri="{a3c15fd4-4149-4032-8f15-062bd4999b60}">
          <xlsdti:showDataTypeIconsCustomSheetView visible="0"/>
        </ext>
      </extLst>
    </customSheetView>
    <customSheetView guid="{869B0F9C-77A4-468D-A350-EA35CAE357D9}" scale="110" showPageBreaks="1" showGridLines="0" zeroValues="0" fitToPage="1" printArea="1" hiddenRows="1" hiddenColumns="1" view="pageBreakPreview">
      <selection activeCell="D44" sqref="D44:F44"/>
      <rowBreaks count="1" manualBreakCount="1">
        <brk id="98" max="8" man="1"/>
      </rowBreaks>
      <pageMargins left="0" right="0" top="0" bottom="0" header="0" footer="0"/>
      <printOptions horizontalCentered="1"/>
      <pageSetup paperSize="9" scale="52" fitToHeight="0" orientation="portrait" r:id="rId12"/>
      <headerFooter alignWithMargins="0"/>
      <extLst>
        <ext xmlns:xlsdti="http://schemas.microsoft.com/office/spreadsheetml/2023/showDataTypeIcons" uri="{a3c15fd4-4149-4032-8f15-062bd4999b60}">
          <xlsdti:showDataTypeIconsCustomSheetView visible="0"/>
        </ext>
      </extLst>
    </customSheetView>
  </customSheetViews>
  <mergeCells count="107">
    <mergeCell ref="B122:C122"/>
    <mergeCell ref="B123:C123"/>
    <mergeCell ref="G121:H121"/>
    <mergeCell ref="B124:C124"/>
    <mergeCell ref="B125:C125"/>
    <mergeCell ref="B126:C126"/>
    <mergeCell ref="B127:C127"/>
    <mergeCell ref="C115:H115"/>
    <mergeCell ref="C116:H116"/>
    <mergeCell ref="B118:H118"/>
    <mergeCell ref="B120:H120"/>
    <mergeCell ref="B121:C121"/>
    <mergeCell ref="E121:F121"/>
    <mergeCell ref="F108:H108"/>
    <mergeCell ref="B109:C109"/>
    <mergeCell ref="F109:H109"/>
    <mergeCell ref="B102:D102"/>
    <mergeCell ref="F102:H102"/>
    <mergeCell ref="F103:H103"/>
    <mergeCell ref="F104:H104"/>
    <mergeCell ref="B113:H113"/>
    <mergeCell ref="B114:H114"/>
    <mergeCell ref="B90:H90"/>
    <mergeCell ref="B91:H91"/>
    <mergeCell ref="B93:H93"/>
    <mergeCell ref="B96:H96"/>
    <mergeCell ref="B97:D97"/>
    <mergeCell ref="E97:H97"/>
    <mergeCell ref="F105:H105"/>
    <mergeCell ref="F106:H106"/>
    <mergeCell ref="B98:H98"/>
    <mergeCell ref="E99:E100"/>
    <mergeCell ref="F99:H100"/>
    <mergeCell ref="B101:C101"/>
    <mergeCell ref="F101:H101"/>
    <mergeCell ref="B85:E85"/>
    <mergeCell ref="B83:E83"/>
    <mergeCell ref="B84:E84"/>
    <mergeCell ref="A75:A78"/>
    <mergeCell ref="B75:E78"/>
    <mergeCell ref="B70:H70"/>
    <mergeCell ref="B71:E71"/>
    <mergeCell ref="F71:H71"/>
    <mergeCell ref="B88:H88"/>
    <mergeCell ref="B86:E86"/>
    <mergeCell ref="B73:E73"/>
    <mergeCell ref="B74:E74"/>
    <mergeCell ref="B82:E82"/>
    <mergeCell ref="B67:H67"/>
    <mergeCell ref="B68:H68"/>
    <mergeCell ref="B69:C69"/>
    <mergeCell ref="D55:F55"/>
    <mergeCell ref="B57:F57"/>
    <mergeCell ref="B58:F58"/>
    <mergeCell ref="B61:H61"/>
    <mergeCell ref="B63:H63"/>
    <mergeCell ref="B65:H65"/>
    <mergeCell ref="D54:F54"/>
    <mergeCell ref="B48:C48"/>
    <mergeCell ref="D48:F48"/>
    <mergeCell ref="B49:C49"/>
    <mergeCell ref="D49:F49"/>
    <mergeCell ref="B50:C50"/>
    <mergeCell ref="D50:F50"/>
    <mergeCell ref="B38:H38"/>
    <mergeCell ref="B51:C51"/>
    <mergeCell ref="D51:F51"/>
    <mergeCell ref="B52:C52"/>
    <mergeCell ref="D52:F52"/>
    <mergeCell ref="D53:F53"/>
    <mergeCell ref="D47:F47"/>
    <mergeCell ref="B39:H39"/>
    <mergeCell ref="A40:A42"/>
    <mergeCell ref="B40:C42"/>
    <mergeCell ref="D40:F42"/>
    <mergeCell ref="B43:C43"/>
    <mergeCell ref="D43:F43"/>
    <mergeCell ref="B31:H31"/>
    <mergeCell ref="B22:H22"/>
    <mergeCell ref="A25:H25"/>
    <mergeCell ref="A27:H27"/>
    <mergeCell ref="B28:H28"/>
    <mergeCell ref="B29:H29"/>
    <mergeCell ref="A3:H3"/>
    <mergeCell ref="A5:H5"/>
    <mergeCell ref="A8:D8"/>
    <mergeCell ref="B9:C9"/>
    <mergeCell ref="B10:C10"/>
    <mergeCell ref="B11:C11"/>
    <mergeCell ref="B103:C103"/>
    <mergeCell ref="B12:C12"/>
    <mergeCell ref="A16:H16"/>
    <mergeCell ref="B18:F18"/>
    <mergeCell ref="B19:H19"/>
    <mergeCell ref="B20:H20"/>
    <mergeCell ref="B30:H30"/>
    <mergeCell ref="A44:A46"/>
    <mergeCell ref="B44:C46"/>
    <mergeCell ref="D44:F44"/>
    <mergeCell ref="D45:F45"/>
    <mergeCell ref="D46:F46"/>
    <mergeCell ref="B33:H33"/>
    <mergeCell ref="B34:H34"/>
    <mergeCell ref="B35:H35"/>
    <mergeCell ref="B37:H37"/>
    <mergeCell ref="B21:H21"/>
    <mergeCell ref="B47:C47"/>
  </mergeCells>
  <conditionalFormatting sqref="A19">
    <cfRule type="expression" dxfId="37" priority="65" stopIfTrue="1">
      <formula>#REF!="Sole Bidder"</formula>
    </cfRule>
    <cfRule type="expression" dxfId="36" priority="66" stopIfTrue="1">
      <formula>#REF!=1</formula>
    </cfRule>
  </conditionalFormatting>
  <conditionalFormatting sqref="A103 D103:F103">
    <cfRule type="expression" dxfId="35" priority="22" stopIfTrue="1">
      <formula>#REF!="No"</formula>
    </cfRule>
  </conditionalFormatting>
  <conditionalFormatting sqref="A20:H21">
    <cfRule type="expression" dxfId="34" priority="73" stopIfTrue="1">
      <formula>#REF!=2</formula>
    </cfRule>
  </conditionalFormatting>
  <conditionalFormatting sqref="A22:H22">
    <cfRule type="expression" dxfId="33" priority="72" stopIfTrue="1">
      <formula>AND(#REF!=2,#REF!="2 or more")</formula>
    </cfRule>
  </conditionalFormatting>
  <conditionalFormatting sqref="A35:H35">
    <cfRule type="expression" dxfId="32" priority="74" stopIfTrue="1">
      <formula>#REF!&lt;2</formula>
    </cfRule>
  </conditionalFormatting>
  <conditionalFormatting sqref="A112:H112 A113">
    <cfRule type="expression" dxfId="31" priority="63" stopIfTrue="1">
      <formula>#REF!="Sole Bidder"</formula>
    </cfRule>
  </conditionalFormatting>
  <conditionalFormatting sqref="B18:F18 B19:H19">
    <cfRule type="expression" dxfId="30" priority="70" stopIfTrue="1">
      <formula>#REF!&lt;2</formula>
    </cfRule>
  </conditionalFormatting>
  <conditionalFormatting sqref="E103:F103 F102 A25:H25 A33:H34 E99:F99 D99:D100 E101:F101 E104:E109 E110:H110 D121">
    <cfRule type="expression" dxfId="29" priority="47" stopIfTrue="1">
      <formula>#REF!="Sole Bidder"</formula>
    </cfRule>
  </conditionalFormatting>
  <conditionalFormatting sqref="E121:H121 D123:D127">
    <cfRule type="expression" dxfId="28" priority="67" stopIfTrue="1">
      <formula>#REF!&lt;2</formula>
    </cfRule>
  </conditionalFormatting>
  <conditionalFormatting sqref="F102">
    <cfRule type="expression" dxfId="27" priority="2" stopIfTrue="1">
      <formula>#REF!="No"</formula>
    </cfRule>
  </conditionalFormatting>
  <conditionalFormatting sqref="G121:H121">
    <cfRule type="expression" dxfId="26" priority="69" stopIfTrue="1">
      <formula>#REF!=1</formula>
    </cfRule>
  </conditionalFormatting>
  <dataValidations count="1">
    <dataValidation type="list" allowBlank="1" showInputMessage="1" showErrorMessage="1" sqref="IN65463" xr:uid="{EE150FE3-576F-4BAE-913E-7F40CB92BFFE}">
      <formula1>#REF!</formula1>
    </dataValidation>
  </dataValidations>
  <printOptions horizontalCentered="1"/>
  <pageMargins left="0.42" right="0.28999999999999998" top="0.4" bottom="0.31" header="0.32" footer="0.24"/>
  <pageSetup paperSize="9" scale="52" fitToHeight="0" orientation="portrait" r:id="rId13"/>
  <headerFooter alignWithMargins="0"/>
  <ignoredErrors>
    <ignoredError sqref="A88:H88 I88:IV88 A113" numberStoredAsText="1"/>
  </ignoredErrors>
  <drawing r:id="rId14"/>
  <legacyDrawing r:id="rId15"/>
  <mc:AlternateContent xmlns:mc="http://schemas.openxmlformats.org/markup-compatibility/2006">
    <mc:Choice Requires="x14">
      <controls>
        <mc:AlternateContent xmlns:mc="http://schemas.openxmlformats.org/markup-compatibility/2006">
          <mc:Choice Requires="x14">
            <control shapeId="141337" r:id="rId16" name="Check Box 25">
              <controlPr defaultSize="0" autoFill="0" autoLine="0" autoPict="0">
                <anchor moveWithCells="1">
                  <from>
                    <xdr:col>5</xdr:col>
                    <xdr:colOff>85725</xdr:colOff>
                    <xdr:row>81</xdr:row>
                    <xdr:rowOff>38100</xdr:rowOff>
                  </from>
                  <to>
                    <xdr:col>5</xdr:col>
                    <xdr:colOff>1619250</xdr:colOff>
                    <xdr:row>81</xdr:row>
                    <xdr:rowOff>266700</xdr:rowOff>
                  </to>
                </anchor>
              </controlPr>
            </control>
          </mc:Choice>
        </mc:AlternateContent>
        <mc:AlternateContent xmlns:mc="http://schemas.openxmlformats.org/markup-compatibility/2006">
          <mc:Choice Requires="x14">
            <control shapeId="141338" r:id="rId17" name="Check Box 26">
              <controlPr defaultSize="0" autoFill="0" autoLine="0" autoPict="0">
                <anchor moveWithCells="1">
                  <from>
                    <xdr:col>6</xdr:col>
                    <xdr:colOff>38100</xdr:colOff>
                    <xdr:row>81</xdr:row>
                    <xdr:rowOff>28575</xdr:rowOff>
                  </from>
                  <to>
                    <xdr:col>6</xdr:col>
                    <xdr:colOff>1571625</xdr:colOff>
                    <xdr:row>81</xdr:row>
                    <xdr:rowOff>257175</xdr:rowOff>
                  </to>
                </anchor>
              </controlPr>
            </control>
          </mc:Choice>
        </mc:AlternateContent>
        <mc:AlternateContent xmlns:mc="http://schemas.openxmlformats.org/markup-compatibility/2006">
          <mc:Choice Requires="x14">
            <control shapeId="141339" r:id="rId18" name="Check Box 27">
              <controlPr defaultSize="0" autoFill="0" autoLine="0" autoPict="0">
                <anchor moveWithCells="1">
                  <from>
                    <xdr:col>7</xdr:col>
                    <xdr:colOff>95250</xdr:colOff>
                    <xdr:row>81</xdr:row>
                    <xdr:rowOff>19050</xdr:rowOff>
                  </from>
                  <to>
                    <xdr:col>7</xdr:col>
                    <xdr:colOff>1628775</xdr:colOff>
                    <xdr:row>81</xdr:row>
                    <xdr:rowOff>247650</xdr:rowOff>
                  </to>
                </anchor>
              </controlPr>
            </control>
          </mc:Choice>
        </mc:AlternateContent>
        <mc:AlternateContent xmlns:mc="http://schemas.openxmlformats.org/markup-compatibility/2006">
          <mc:Choice Requires="x14">
            <control shapeId="141340" r:id="rId19" name="Check Box 28">
              <controlPr defaultSize="0" autoFill="0" autoLine="0" autoPict="0">
                <anchor moveWithCells="1">
                  <from>
                    <xdr:col>5</xdr:col>
                    <xdr:colOff>85725</xdr:colOff>
                    <xdr:row>82</xdr:row>
                    <xdr:rowOff>38100</xdr:rowOff>
                  </from>
                  <to>
                    <xdr:col>5</xdr:col>
                    <xdr:colOff>1619250</xdr:colOff>
                    <xdr:row>82</xdr:row>
                    <xdr:rowOff>266700</xdr:rowOff>
                  </to>
                </anchor>
              </controlPr>
            </control>
          </mc:Choice>
        </mc:AlternateContent>
        <mc:AlternateContent xmlns:mc="http://schemas.openxmlformats.org/markup-compatibility/2006">
          <mc:Choice Requires="x14">
            <control shapeId="141341" r:id="rId20" name="Check Box 29">
              <controlPr defaultSize="0" autoFill="0" autoLine="0" autoPict="0">
                <anchor moveWithCells="1">
                  <from>
                    <xdr:col>5</xdr:col>
                    <xdr:colOff>95250</xdr:colOff>
                    <xdr:row>82</xdr:row>
                    <xdr:rowOff>219075</xdr:rowOff>
                  </from>
                  <to>
                    <xdr:col>5</xdr:col>
                    <xdr:colOff>1628775</xdr:colOff>
                    <xdr:row>82</xdr:row>
                    <xdr:rowOff>447675</xdr:rowOff>
                  </to>
                </anchor>
              </controlPr>
            </control>
          </mc:Choice>
        </mc:AlternateContent>
        <mc:AlternateContent xmlns:mc="http://schemas.openxmlformats.org/markup-compatibility/2006">
          <mc:Choice Requires="x14">
            <control shapeId="141342" r:id="rId21" name="Check Box 30">
              <controlPr defaultSize="0" autoFill="0" autoLine="0" autoPict="0">
                <anchor moveWithCells="1">
                  <from>
                    <xdr:col>5</xdr:col>
                    <xdr:colOff>104775</xdr:colOff>
                    <xdr:row>82</xdr:row>
                    <xdr:rowOff>428625</xdr:rowOff>
                  </from>
                  <to>
                    <xdr:col>5</xdr:col>
                    <xdr:colOff>1628775</xdr:colOff>
                    <xdr:row>82</xdr:row>
                    <xdr:rowOff>657225</xdr:rowOff>
                  </to>
                </anchor>
              </controlPr>
            </control>
          </mc:Choice>
        </mc:AlternateContent>
        <mc:AlternateContent xmlns:mc="http://schemas.openxmlformats.org/markup-compatibility/2006">
          <mc:Choice Requires="x14">
            <control shapeId="141344" r:id="rId22" name="Check Box 32">
              <controlPr defaultSize="0" autoFill="0" autoLine="0" autoPict="0">
                <anchor moveWithCells="1">
                  <from>
                    <xdr:col>5</xdr:col>
                    <xdr:colOff>85725</xdr:colOff>
                    <xdr:row>81</xdr:row>
                    <xdr:rowOff>247650</xdr:rowOff>
                  </from>
                  <to>
                    <xdr:col>5</xdr:col>
                    <xdr:colOff>1619250</xdr:colOff>
                    <xdr:row>81</xdr:row>
                    <xdr:rowOff>476250</xdr:rowOff>
                  </to>
                </anchor>
              </controlPr>
            </control>
          </mc:Choice>
        </mc:AlternateContent>
        <mc:AlternateContent xmlns:mc="http://schemas.openxmlformats.org/markup-compatibility/2006">
          <mc:Choice Requires="x14">
            <control shapeId="141345" r:id="rId23" name="Check Box 33">
              <controlPr defaultSize="0" autoFill="0" autoLine="0" autoPict="0">
                <anchor moveWithCells="1">
                  <from>
                    <xdr:col>5</xdr:col>
                    <xdr:colOff>85725</xdr:colOff>
                    <xdr:row>81</xdr:row>
                    <xdr:rowOff>447675</xdr:rowOff>
                  </from>
                  <to>
                    <xdr:col>5</xdr:col>
                    <xdr:colOff>1619250</xdr:colOff>
                    <xdr:row>81</xdr:row>
                    <xdr:rowOff>676275</xdr:rowOff>
                  </to>
                </anchor>
              </controlPr>
            </control>
          </mc:Choice>
        </mc:AlternateContent>
        <mc:AlternateContent xmlns:mc="http://schemas.openxmlformats.org/markup-compatibility/2006">
          <mc:Choice Requires="x14">
            <control shapeId="141346" r:id="rId24" name="Check Box 34">
              <controlPr defaultSize="0" autoFill="0" autoLine="0" autoPict="0">
                <anchor moveWithCells="1">
                  <from>
                    <xdr:col>6</xdr:col>
                    <xdr:colOff>85725</xdr:colOff>
                    <xdr:row>81</xdr:row>
                    <xdr:rowOff>38100</xdr:rowOff>
                  </from>
                  <to>
                    <xdr:col>6</xdr:col>
                    <xdr:colOff>1609725</xdr:colOff>
                    <xdr:row>81</xdr:row>
                    <xdr:rowOff>266700</xdr:rowOff>
                  </to>
                </anchor>
              </controlPr>
            </control>
          </mc:Choice>
        </mc:AlternateContent>
        <mc:AlternateContent xmlns:mc="http://schemas.openxmlformats.org/markup-compatibility/2006">
          <mc:Choice Requires="x14">
            <control shapeId="141347" r:id="rId25" name="Check Box 35">
              <controlPr defaultSize="0" autoFill="0" autoLine="0" autoPict="0">
                <anchor moveWithCells="1">
                  <from>
                    <xdr:col>6</xdr:col>
                    <xdr:colOff>85725</xdr:colOff>
                    <xdr:row>81</xdr:row>
                    <xdr:rowOff>247650</xdr:rowOff>
                  </from>
                  <to>
                    <xdr:col>6</xdr:col>
                    <xdr:colOff>1619250</xdr:colOff>
                    <xdr:row>81</xdr:row>
                    <xdr:rowOff>476250</xdr:rowOff>
                  </to>
                </anchor>
              </controlPr>
            </control>
          </mc:Choice>
        </mc:AlternateContent>
        <mc:AlternateContent xmlns:mc="http://schemas.openxmlformats.org/markup-compatibility/2006">
          <mc:Choice Requires="x14">
            <control shapeId="141348" r:id="rId26" name="Check Box 36">
              <controlPr defaultSize="0" autoFill="0" autoLine="0" autoPict="0">
                <anchor moveWithCells="1">
                  <from>
                    <xdr:col>6</xdr:col>
                    <xdr:colOff>85725</xdr:colOff>
                    <xdr:row>81</xdr:row>
                    <xdr:rowOff>447675</xdr:rowOff>
                  </from>
                  <to>
                    <xdr:col>6</xdr:col>
                    <xdr:colOff>1619250</xdr:colOff>
                    <xdr:row>81</xdr:row>
                    <xdr:rowOff>676275</xdr:rowOff>
                  </to>
                </anchor>
              </controlPr>
            </control>
          </mc:Choice>
        </mc:AlternateContent>
        <mc:AlternateContent xmlns:mc="http://schemas.openxmlformats.org/markup-compatibility/2006">
          <mc:Choice Requires="x14">
            <control shapeId="141349" r:id="rId27" name="Check Box 37">
              <controlPr defaultSize="0" autoFill="0" autoLine="0" autoPict="0">
                <anchor moveWithCells="1">
                  <from>
                    <xdr:col>7</xdr:col>
                    <xdr:colOff>38100</xdr:colOff>
                    <xdr:row>81</xdr:row>
                    <xdr:rowOff>28575</xdr:rowOff>
                  </from>
                  <to>
                    <xdr:col>7</xdr:col>
                    <xdr:colOff>1571625</xdr:colOff>
                    <xdr:row>81</xdr:row>
                    <xdr:rowOff>257175</xdr:rowOff>
                  </to>
                </anchor>
              </controlPr>
            </control>
          </mc:Choice>
        </mc:AlternateContent>
        <mc:AlternateContent xmlns:mc="http://schemas.openxmlformats.org/markup-compatibility/2006">
          <mc:Choice Requires="x14">
            <control shapeId="141350" r:id="rId28" name="Check Box 38">
              <controlPr defaultSize="0" autoFill="0" autoLine="0" autoPict="0">
                <anchor moveWithCells="1">
                  <from>
                    <xdr:col>7</xdr:col>
                    <xdr:colOff>85725</xdr:colOff>
                    <xdr:row>81</xdr:row>
                    <xdr:rowOff>38100</xdr:rowOff>
                  </from>
                  <to>
                    <xdr:col>7</xdr:col>
                    <xdr:colOff>1609725</xdr:colOff>
                    <xdr:row>81</xdr:row>
                    <xdr:rowOff>266700</xdr:rowOff>
                  </to>
                </anchor>
              </controlPr>
            </control>
          </mc:Choice>
        </mc:AlternateContent>
        <mc:AlternateContent xmlns:mc="http://schemas.openxmlformats.org/markup-compatibility/2006">
          <mc:Choice Requires="x14">
            <control shapeId="141351" r:id="rId29" name="Check Box 39">
              <controlPr defaultSize="0" autoFill="0" autoLine="0" autoPict="0">
                <anchor moveWithCells="1">
                  <from>
                    <xdr:col>7</xdr:col>
                    <xdr:colOff>85725</xdr:colOff>
                    <xdr:row>81</xdr:row>
                    <xdr:rowOff>247650</xdr:rowOff>
                  </from>
                  <to>
                    <xdr:col>7</xdr:col>
                    <xdr:colOff>1619250</xdr:colOff>
                    <xdr:row>81</xdr:row>
                    <xdr:rowOff>476250</xdr:rowOff>
                  </to>
                </anchor>
              </controlPr>
            </control>
          </mc:Choice>
        </mc:AlternateContent>
        <mc:AlternateContent xmlns:mc="http://schemas.openxmlformats.org/markup-compatibility/2006">
          <mc:Choice Requires="x14">
            <control shapeId="141352" r:id="rId30" name="Check Box 40">
              <controlPr defaultSize="0" autoFill="0" autoLine="0" autoPict="0">
                <anchor moveWithCells="1">
                  <from>
                    <xdr:col>7</xdr:col>
                    <xdr:colOff>85725</xdr:colOff>
                    <xdr:row>81</xdr:row>
                    <xdr:rowOff>447675</xdr:rowOff>
                  </from>
                  <to>
                    <xdr:col>7</xdr:col>
                    <xdr:colOff>1619250</xdr:colOff>
                    <xdr:row>81</xdr:row>
                    <xdr:rowOff>676275</xdr:rowOff>
                  </to>
                </anchor>
              </controlPr>
            </control>
          </mc:Choice>
        </mc:AlternateContent>
        <mc:AlternateContent xmlns:mc="http://schemas.openxmlformats.org/markup-compatibility/2006">
          <mc:Choice Requires="x14">
            <control shapeId="141353" r:id="rId31" name="Check Box 41">
              <controlPr defaultSize="0" autoFill="0" autoLine="0" autoPict="0">
                <anchor moveWithCells="1">
                  <from>
                    <xdr:col>6</xdr:col>
                    <xdr:colOff>85725</xdr:colOff>
                    <xdr:row>82</xdr:row>
                    <xdr:rowOff>38100</xdr:rowOff>
                  </from>
                  <to>
                    <xdr:col>6</xdr:col>
                    <xdr:colOff>1619250</xdr:colOff>
                    <xdr:row>82</xdr:row>
                    <xdr:rowOff>266700</xdr:rowOff>
                  </to>
                </anchor>
              </controlPr>
            </control>
          </mc:Choice>
        </mc:AlternateContent>
        <mc:AlternateContent xmlns:mc="http://schemas.openxmlformats.org/markup-compatibility/2006">
          <mc:Choice Requires="x14">
            <control shapeId="141354" r:id="rId32" name="Check Box 42">
              <controlPr defaultSize="0" autoFill="0" autoLine="0" autoPict="0">
                <anchor moveWithCells="1">
                  <from>
                    <xdr:col>6</xdr:col>
                    <xdr:colOff>95250</xdr:colOff>
                    <xdr:row>82</xdr:row>
                    <xdr:rowOff>219075</xdr:rowOff>
                  </from>
                  <to>
                    <xdr:col>6</xdr:col>
                    <xdr:colOff>1628775</xdr:colOff>
                    <xdr:row>82</xdr:row>
                    <xdr:rowOff>447675</xdr:rowOff>
                  </to>
                </anchor>
              </controlPr>
            </control>
          </mc:Choice>
        </mc:AlternateContent>
        <mc:AlternateContent xmlns:mc="http://schemas.openxmlformats.org/markup-compatibility/2006">
          <mc:Choice Requires="x14">
            <control shapeId="141355" r:id="rId33" name="Check Box 43">
              <controlPr defaultSize="0" autoFill="0" autoLine="0" autoPict="0">
                <anchor moveWithCells="1">
                  <from>
                    <xdr:col>6</xdr:col>
                    <xdr:colOff>104775</xdr:colOff>
                    <xdr:row>82</xdr:row>
                    <xdr:rowOff>428625</xdr:rowOff>
                  </from>
                  <to>
                    <xdr:col>6</xdr:col>
                    <xdr:colOff>1628775</xdr:colOff>
                    <xdr:row>82</xdr:row>
                    <xdr:rowOff>657225</xdr:rowOff>
                  </to>
                </anchor>
              </controlPr>
            </control>
          </mc:Choice>
        </mc:AlternateContent>
        <mc:AlternateContent xmlns:mc="http://schemas.openxmlformats.org/markup-compatibility/2006">
          <mc:Choice Requires="x14">
            <control shapeId="141356" r:id="rId34" name="Check Box 44">
              <controlPr defaultSize="0" autoFill="0" autoLine="0" autoPict="0">
                <anchor moveWithCells="1">
                  <from>
                    <xdr:col>7</xdr:col>
                    <xdr:colOff>85725</xdr:colOff>
                    <xdr:row>82</xdr:row>
                    <xdr:rowOff>38100</xdr:rowOff>
                  </from>
                  <to>
                    <xdr:col>7</xdr:col>
                    <xdr:colOff>1619250</xdr:colOff>
                    <xdr:row>82</xdr:row>
                    <xdr:rowOff>266700</xdr:rowOff>
                  </to>
                </anchor>
              </controlPr>
            </control>
          </mc:Choice>
        </mc:AlternateContent>
        <mc:AlternateContent xmlns:mc="http://schemas.openxmlformats.org/markup-compatibility/2006">
          <mc:Choice Requires="x14">
            <control shapeId="141357" r:id="rId35" name="Check Box 45">
              <controlPr defaultSize="0" autoFill="0" autoLine="0" autoPict="0">
                <anchor moveWithCells="1">
                  <from>
                    <xdr:col>7</xdr:col>
                    <xdr:colOff>95250</xdr:colOff>
                    <xdr:row>82</xdr:row>
                    <xdr:rowOff>219075</xdr:rowOff>
                  </from>
                  <to>
                    <xdr:col>7</xdr:col>
                    <xdr:colOff>1628775</xdr:colOff>
                    <xdr:row>82</xdr:row>
                    <xdr:rowOff>447675</xdr:rowOff>
                  </to>
                </anchor>
              </controlPr>
            </control>
          </mc:Choice>
        </mc:AlternateContent>
        <mc:AlternateContent xmlns:mc="http://schemas.openxmlformats.org/markup-compatibility/2006">
          <mc:Choice Requires="x14">
            <control shapeId="141358" r:id="rId36" name="Check Box 46">
              <controlPr defaultSize="0" autoFill="0" autoLine="0" autoPict="0">
                <anchor moveWithCells="1">
                  <from>
                    <xdr:col>7</xdr:col>
                    <xdr:colOff>104775</xdr:colOff>
                    <xdr:row>82</xdr:row>
                    <xdr:rowOff>428625</xdr:rowOff>
                  </from>
                  <to>
                    <xdr:col>7</xdr:col>
                    <xdr:colOff>1628775</xdr:colOff>
                    <xdr:row>82</xdr:row>
                    <xdr:rowOff>657225</xdr:rowOff>
                  </to>
                </anchor>
              </controlPr>
            </control>
          </mc:Choice>
        </mc:AlternateContent>
        <mc:AlternateContent xmlns:mc="http://schemas.openxmlformats.org/markup-compatibility/2006">
          <mc:Choice Requires="x14">
            <control shapeId="141325" r:id="rId37" name="Check Box 13">
              <controlPr defaultSize="0" autoFill="0" autoLine="0" autoPict="0">
                <anchor moveWithCells="1" sizeWithCells="1">
                  <from>
                    <xdr:col>8</xdr:col>
                    <xdr:colOff>0</xdr:colOff>
                    <xdr:row>142</xdr:row>
                    <xdr:rowOff>133350</xdr:rowOff>
                  </from>
                  <to>
                    <xdr:col>8</xdr:col>
                    <xdr:colOff>0</xdr:colOff>
                    <xdr:row>142</xdr:row>
                    <xdr:rowOff>133350</xdr:rowOff>
                  </to>
                </anchor>
              </controlPr>
            </control>
          </mc:Choice>
        </mc:AlternateContent>
        <mc:AlternateContent xmlns:mc="http://schemas.openxmlformats.org/markup-compatibility/2006">
          <mc:Choice Requires="x14">
            <control shapeId="141326" r:id="rId38" name="Check Box 14">
              <controlPr defaultSize="0" autoFill="0" autoLine="0" autoPict="0">
                <anchor moveWithCells="1" sizeWithCells="1">
                  <from>
                    <xdr:col>8</xdr:col>
                    <xdr:colOff>0</xdr:colOff>
                    <xdr:row>142</xdr:row>
                    <xdr:rowOff>133350</xdr:rowOff>
                  </from>
                  <to>
                    <xdr:col>8</xdr:col>
                    <xdr:colOff>0</xdr:colOff>
                    <xdr:row>142</xdr:row>
                    <xdr:rowOff>133350</xdr:rowOff>
                  </to>
                </anchor>
              </controlPr>
            </control>
          </mc:Choice>
        </mc:AlternateContent>
        <mc:AlternateContent xmlns:mc="http://schemas.openxmlformats.org/markup-compatibility/2006">
          <mc:Choice Requires="x14">
            <control shapeId="141327" r:id="rId39" name="Check Box 15">
              <controlPr defaultSize="0" autoFill="0" autoLine="0" autoPict="0">
                <anchor moveWithCells="1" sizeWithCells="1">
                  <from>
                    <xdr:col>8</xdr:col>
                    <xdr:colOff>0</xdr:colOff>
                    <xdr:row>142</xdr:row>
                    <xdr:rowOff>133350</xdr:rowOff>
                  </from>
                  <to>
                    <xdr:col>8</xdr:col>
                    <xdr:colOff>0</xdr:colOff>
                    <xdr:row>142</xdr:row>
                    <xdr:rowOff>133350</xdr:rowOff>
                  </to>
                </anchor>
              </controlPr>
            </control>
          </mc:Choice>
        </mc:AlternateContent>
        <mc:AlternateContent xmlns:mc="http://schemas.openxmlformats.org/markup-compatibility/2006">
          <mc:Choice Requires="x14">
            <control shapeId="141328" r:id="rId40" name="Check Box 16">
              <controlPr defaultSize="0" autoFill="0" autoLine="0" autoPict="0">
                <anchor moveWithCells="1" sizeWithCells="1">
                  <from>
                    <xdr:col>8</xdr:col>
                    <xdr:colOff>0</xdr:colOff>
                    <xdr:row>142</xdr:row>
                    <xdr:rowOff>133350</xdr:rowOff>
                  </from>
                  <to>
                    <xdr:col>8</xdr:col>
                    <xdr:colOff>0</xdr:colOff>
                    <xdr:row>142</xdr:row>
                    <xdr:rowOff>133350</xdr:rowOff>
                  </to>
                </anchor>
              </controlPr>
            </control>
          </mc:Choice>
        </mc:AlternateContent>
        <mc:AlternateContent xmlns:mc="http://schemas.openxmlformats.org/markup-compatibility/2006">
          <mc:Choice Requires="x14">
            <control shapeId="141329" r:id="rId41" name="Check Box 17">
              <controlPr defaultSize="0" autoFill="0" autoLine="0" autoPict="0">
                <anchor moveWithCells="1" sizeWithCells="1">
                  <from>
                    <xdr:col>8</xdr:col>
                    <xdr:colOff>0</xdr:colOff>
                    <xdr:row>142</xdr:row>
                    <xdr:rowOff>133350</xdr:rowOff>
                  </from>
                  <to>
                    <xdr:col>8</xdr:col>
                    <xdr:colOff>0</xdr:colOff>
                    <xdr:row>142</xdr:row>
                    <xdr:rowOff>133350</xdr:rowOff>
                  </to>
                </anchor>
              </controlPr>
            </control>
          </mc:Choice>
        </mc:AlternateContent>
        <mc:AlternateContent xmlns:mc="http://schemas.openxmlformats.org/markup-compatibility/2006">
          <mc:Choice Requires="x14">
            <control shapeId="141330" r:id="rId42" name="Check Box 18">
              <controlPr defaultSize="0" autoFill="0" autoLine="0" autoPict="0">
                <anchor moveWithCells="1" sizeWithCells="1">
                  <from>
                    <xdr:col>7</xdr:col>
                    <xdr:colOff>47625</xdr:colOff>
                    <xdr:row>80</xdr:row>
                    <xdr:rowOff>285750</xdr:rowOff>
                  </from>
                  <to>
                    <xdr:col>7</xdr:col>
                    <xdr:colOff>47625</xdr:colOff>
                    <xdr:row>80</xdr:row>
                    <xdr:rowOff>285750</xdr:rowOff>
                  </to>
                </anchor>
              </controlPr>
            </control>
          </mc:Choice>
        </mc:AlternateContent>
        <mc:AlternateContent xmlns:mc="http://schemas.openxmlformats.org/markup-compatibility/2006">
          <mc:Choice Requires="x14">
            <control shapeId="141319" r:id="rId43" name="Check Box 7">
              <controlPr defaultSize="0" autoFill="0" autoLine="0" autoPict="0">
                <anchor moveWithCells="1" sizeWithCells="1">
                  <from>
                    <xdr:col>6</xdr:col>
                    <xdr:colOff>895350</xdr:colOff>
                    <xdr:row>142</xdr:row>
                    <xdr:rowOff>133350</xdr:rowOff>
                  </from>
                  <to>
                    <xdr:col>6</xdr:col>
                    <xdr:colOff>895350</xdr:colOff>
                    <xdr:row>142</xdr:row>
                    <xdr:rowOff>133350</xdr:rowOff>
                  </to>
                </anchor>
              </controlPr>
            </control>
          </mc:Choice>
        </mc:AlternateContent>
        <mc:AlternateContent xmlns:mc="http://schemas.openxmlformats.org/markup-compatibility/2006">
          <mc:Choice Requires="x14">
            <control shapeId="141320" r:id="rId44" name="Check Box 8">
              <controlPr defaultSize="0" autoFill="0" autoLine="0" autoPict="0">
                <anchor moveWithCells="1" sizeWithCells="1">
                  <from>
                    <xdr:col>6</xdr:col>
                    <xdr:colOff>895350</xdr:colOff>
                    <xdr:row>142</xdr:row>
                    <xdr:rowOff>133350</xdr:rowOff>
                  </from>
                  <to>
                    <xdr:col>6</xdr:col>
                    <xdr:colOff>895350</xdr:colOff>
                    <xdr:row>142</xdr:row>
                    <xdr:rowOff>133350</xdr:rowOff>
                  </to>
                </anchor>
              </controlPr>
            </control>
          </mc:Choice>
        </mc:AlternateContent>
        <mc:AlternateContent xmlns:mc="http://schemas.openxmlformats.org/markup-compatibility/2006">
          <mc:Choice Requires="x14">
            <control shapeId="141321" r:id="rId45" name="Check Box 9">
              <controlPr defaultSize="0" autoFill="0" autoLine="0" autoPict="0">
                <anchor moveWithCells="1" sizeWithCells="1">
                  <from>
                    <xdr:col>6</xdr:col>
                    <xdr:colOff>895350</xdr:colOff>
                    <xdr:row>142</xdr:row>
                    <xdr:rowOff>133350</xdr:rowOff>
                  </from>
                  <to>
                    <xdr:col>6</xdr:col>
                    <xdr:colOff>895350</xdr:colOff>
                    <xdr:row>142</xdr:row>
                    <xdr:rowOff>133350</xdr:rowOff>
                  </to>
                </anchor>
              </controlPr>
            </control>
          </mc:Choice>
        </mc:AlternateContent>
        <mc:AlternateContent xmlns:mc="http://schemas.openxmlformats.org/markup-compatibility/2006">
          <mc:Choice Requires="x14">
            <control shapeId="141322" r:id="rId46" name="Check Box 10">
              <controlPr defaultSize="0" autoFill="0" autoLine="0" autoPict="0">
                <anchor moveWithCells="1" sizeWithCells="1">
                  <from>
                    <xdr:col>6</xdr:col>
                    <xdr:colOff>895350</xdr:colOff>
                    <xdr:row>142</xdr:row>
                    <xdr:rowOff>133350</xdr:rowOff>
                  </from>
                  <to>
                    <xdr:col>6</xdr:col>
                    <xdr:colOff>895350</xdr:colOff>
                    <xdr:row>142</xdr:row>
                    <xdr:rowOff>133350</xdr:rowOff>
                  </to>
                </anchor>
              </controlPr>
            </control>
          </mc:Choice>
        </mc:AlternateContent>
        <mc:AlternateContent xmlns:mc="http://schemas.openxmlformats.org/markup-compatibility/2006">
          <mc:Choice Requires="x14">
            <control shapeId="141323" r:id="rId47" name="Check Box 11">
              <controlPr defaultSize="0" autoFill="0" autoLine="0" autoPict="0">
                <anchor moveWithCells="1" sizeWithCells="1">
                  <from>
                    <xdr:col>6</xdr:col>
                    <xdr:colOff>895350</xdr:colOff>
                    <xdr:row>142</xdr:row>
                    <xdr:rowOff>133350</xdr:rowOff>
                  </from>
                  <to>
                    <xdr:col>6</xdr:col>
                    <xdr:colOff>895350</xdr:colOff>
                    <xdr:row>142</xdr:row>
                    <xdr:rowOff>133350</xdr:rowOff>
                  </to>
                </anchor>
              </controlPr>
            </control>
          </mc:Choice>
        </mc:AlternateContent>
        <mc:AlternateContent xmlns:mc="http://schemas.openxmlformats.org/markup-compatibility/2006">
          <mc:Choice Requires="x14">
            <control shapeId="141324" r:id="rId48" name="Check Box 12">
              <controlPr defaultSize="0" autoFill="0" autoLine="0" autoPict="0">
                <anchor moveWithCells="1" sizeWithCells="1">
                  <from>
                    <xdr:col>5</xdr:col>
                    <xdr:colOff>57150</xdr:colOff>
                    <xdr:row>80</xdr:row>
                    <xdr:rowOff>285750</xdr:rowOff>
                  </from>
                  <to>
                    <xdr:col>5</xdr:col>
                    <xdr:colOff>57150</xdr:colOff>
                    <xdr:row>80</xdr:row>
                    <xdr:rowOff>285750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36A61-9CC3-4ADD-BE91-BE41F92B39E2}">
  <sheetPr codeName="Sheet6">
    <tabColor indexed="57"/>
  </sheetPr>
  <dimension ref="A1:I42"/>
  <sheetViews>
    <sheetView showGridLines="0" showZeros="0" view="pageBreakPreview" zoomScaleSheetLayoutView="100" workbookViewId="0">
      <selection activeCell="F19" sqref="F19"/>
    </sheetView>
  </sheetViews>
  <sheetFormatPr defaultRowHeight="16.5"/>
  <cols>
    <col min="1" max="1" width="12.140625" style="29" customWidth="1"/>
    <col min="2" max="2" width="20.5703125" style="29" customWidth="1"/>
    <col min="3" max="3" width="11.42578125" style="29" customWidth="1"/>
    <col min="4" max="4" width="15.42578125" style="29" customWidth="1"/>
    <col min="5" max="5" width="41.42578125" style="29" customWidth="1"/>
    <col min="6" max="7" width="24.28515625" style="121" customWidth="1"/>
    <col min="8" max="9" width="0" style="115" hidden="1" customWidth="1"/>
    <col min="10" max="15" width="0" style="25" hidden="1" customWidth="1"/>
    <col min="16" max="16384" width="9.140625" style="25"/>
  </cols>
  <sheetData>
    <row r="1" spans="1:9" s="77" customFormat="1" ht="48" customHeight="1">
      <c r="A1" s="1005" t="str">
        <f>'Attach 3(JV)'!A1</f>
        <v>Specification No.&amp;  RFX  No  :CC/NT/W-MISC/DOM/A15/25/11820   &amp;  5002004750</v>
      </c>
      <c r="B1" s="1005"/>
      <c r="C1" s="1005"/>
      <c r="D1" s="1005"/>
      <c r="E1" s="528"/>
      <c r="F1" s="529"/>
      <c r="G1" s="509" t="str">
        <f>"Attachment-4 " &amp; 'Attach 3(JV)'!AV1</f>
        <v xml:space="preserve">Attachment-4 </v>
      </c>
      <c r="H1" s="115"/>
      <c r="I1" s="115"/>
    </row>
    <row r="3" spans="1:9" ht="81" customHeight="1">
      <c r="A3" s="721" t="str">
        <f>'Attach 3(JV)'!A3</f>
        <v>Supply and installation of 15 passenger Machine Room Less Lift including required civil works at MP Hall of POWERGRID Gurgaon</v>
      </c>
      <c r="B3" s="722"/>
      <c r="C3" s="722"/>
      <c r="D3" s="722"/>
      <c r="E3" s="722"/>
      <c r="F3" s="722"/>
      <c r="G3" s="722"/>
    </row>
    <row r="4" spans="1:9" ht="20.100000000000001" customHeight="1">
      <c r="A4" s="28"/>
      <c r="H4" s="699"/>
    </row>
    <row r="5" spans="1:9" ht="20.100000000000001" customHeight="1">
      <c r="A5" s="755" t="s">
        <v>305</v>
      </c>
      <c r="B5" s="755"/>
      <c r="C5" s="755"/>
      <c r="D5" s="755"/>
      <c r="E5" s="755"/>
      <c r="F5" s="755"/>
      <c r="G5" s="755"/>
      <c r="H5" s="699"/>
    </row>
    <row r="6" spans="1:9" ht="20.100000000000001" customHeight="1">
      <c r="A6" s="32"/>
      <c r="H6" s="699"/>
    </row>
    <row r="7" spans="1:9" ht="20.100000000000001" customHeight="1">
      <c r="A7" s="33" t="str">
        <f>'Attach 3(JV)'!A7</f>
        <v>Bidder’s Name and Address  :</v>
      </c>
      <c r="F7" s="15" t="str">
        <f>'Attach 3(JV)'!E7</f>
        <v>To:</v>
      </c>
      <c r="H7" s="699"/>
    </row>
    <row r="8" spans="1:9" ht="36" customHeight="1">
      <c r="A8" s="761" t="str">
        <f>'Attach 3(JV)'!A8</f>
        <v/>
      </c>
      <c r="B8" s="761"/>
      <c r="C8" s="761"/>
      <c r="D8" s="761"/>
      <c r="F8" s="107" t="str">
        <f>'Attach 3(JV)'!E8</f>
        <v>MM dept</v>
      </c>
      <c r="H8" s="699"/>
    </row>
    <row r="9" spans="1:9" ht="20.100000000000001" customHeight="1">
      <c r="A9" s="13" t="s">
        <v>51</v>
      </c>
      <c r="B9" s="758">
        <f>'Attach 3(JV)'!B9</f>
        <v>0</v>
      </c>
      <c r="C9" s="758"/>
      <c r="D9" s="758"/>
      <c r="F9" s="107" t="str">
        <f>'Attach 3(JV)'!E9</f>
        <v>Power Grid Corporation of India Ltd.,</v>
      </c>
      <c r="H9" s="699"/>
    </row>
    <row r="10" spans="1:9" ht="20.100000000000001" customHeight="1">
      <c r="A10" s="13" t="s">
        <v>53</v>
      </c>
      <c r="B10" s="758">
        <f>'Attach 3(JV)'!B10</f>
        <v>0</v>
      </c>
      <c r="C10" s="758"/>
      <c r="D10" s="758"/>
      <c r="F10" s="107" t="str">
        <f>'Attach 3(JV)'!E10</f>
        <v>"Saudamini", Plot No. 2, Sector 29</v>
      </c>
      <c r="H10" s="699"/>
    </row>
    <row r="11" spans="1:9" ht="20.100000000000001" customHeight="1">
      <c r="B11" s="758">
        <f>'Attach 3(JV)'!B11</f>
        <v>0</v>
      </c>
      <c r="C11" s="758"/>
      <c r="D11" s="758"/>
      <c r="F11" s="107" t="str">
        <f>'Attach 3(JV)'!E11</f>
        <v>Gurgaon (Haryana) - 122001</v>
      </c>
    </row>
    <row r="12" spans="1:9" ht="20.100000000000001" customHeight="1">
      <c r="A12" s="32"/>
      <c r="B12" s="758">
        <f>'Attach 3(JV)'!B12</f>
        <v>0</v>
      </c>
      <c r="C12" s="758"/>
      <c r="D12" s="758"/>
      <c r="E12" s="15"/>
    </row>
    <row r="13" spans="1:9" ht="20.100000000000001" customHeight="1">
      <c r="A13" s="32"/>
      <c r="B13" s="102"/>
      <c r="C13" s="102"/>
      <c r="D13" s="102"/>
      <c r="E13" s="25"/>
      <c r="F13" s="122"/>
      <c r="G13" s="122"/>
    </row>
    <row r="14" spans="1:9" ht="20.100000000000001" customHeight="1">
      <c r="A14" s="32"/>
      <c r="B14" s="102"/>
      <c r="C14" s="102"/>
      <c r="D14" s="102"/>
    </row>
    <row r="15" spans="1:9" ht="20.100000000000001" customHeight="1">
      <c r="A15" s="29" t="s">
        <v>57</v>
      </c>
    </row>
    <row r="16" spans="1:9" ht="20.100000000000001" customHeight="1">
      <c r="A16" s="32"/>
    </row>
    <row r="17" spans="1:9" ht="50.1" customHeight="1">
      <c r="A17" s="1007" t="str">
        <f>"We hereby certify that equipment and materials to be supplied are produced in " &amp;H26 &amp; " eligible source " &amp; F26</f>
        <v>We hereby certify that equipment and materials to be supplied are produced in [Name of Countries],  eligible source country.</v>
      </c>
      <c r="B17" s="1007"/>
      <c r="C17" s="1007"/>
      <c r="D17" s="1007"/>
      <c r="E17" s="1007"/>
      <c r="F17" s="123" t="s">
        <v>306</v>
      </c>
      <c r="G17" s="123" t="s">
        <v>307</v>
      </c>
    </row>
    <row r="18" spans="1:9" ht="45" customHeight="1">
      <c r="A18" s="1006" t="str">
        <f>"We hereby certify that our company is incorporated and registered in " &amp;I26 &amp; " eligible source " &amp;G26</f>
        <v>We hereby certify that our company is incorporated and registered in [Name of Countries],  eligible source country.</v>
      </c>
      <c r="B18" s="1006"/>
      <c r="C18" s="1006"/>
      <c r="D18" s="1006"/>
      <c r="E18" s="1006"/>
      <c r="F18" s="127" t="s">
        <v>308</v>
      </c>
      <c r="G18" s="127" t="s">
        <v>308</v>
      </c>
      <c r="H18" s="113" t="str">
        <f t="shared" ref="H18:I25" si="0">IF(F18 = "", "", F18&amp; ", ")</f>
        <v xml:space="preserve">[Name of Countries], </v>
      </c>
      <c r="I18" s="113" t="str">
        <f t="shared" si="0"/>
        <v xml:space="preserve">[Name of Countries], </v>
      </c>
    </row>
    <row r="19" spans="1:9" ht="33" customHeight="1">
      <c r="A19" s="125"/>
      <c r="B19" s="125"/>
      <c r="C19" s="125"/>
      <c r="D19" s="125"/>
      <c r="E19" s="125"/>
      <c r="F19" s="127"/>
      <c r="G19" s="127"/>
      <c r="H19" s="113" t="str">
        <f t="shared" si="0"/>
        <v/>
      </c>
      <c r="I19" s="113" t="str">
        <f t="shared" si="0"/>
        <v/>
      </c>
    </row>
    <row r="20" spans="1:9" ht="33" customHeight="1">
      <c r="A20" s="125"/>
      <c r="B20" s="125"/>
      <c r="C20" s="125"/>
      <c r="D20" s="37"/>
      <c r="E20" s="125"/>
      <c r="F20" s="127"/>
      <c r="G20" s="127"/>
      <c r="H20" s="113" t="str">
        <f t="shared" si="0"/>
        <v/>
      </c>
      <c r="I20" s="113" t="str">
        <f t="shared" si="0"/>
        <v/>
      </c>
    </row>
    <row r="21" spans="1:9" ht="33" customHeight="1">
      <c r="A21" s="36" t="s">
        <v>58</v>
      </c>
      <c r="B21" s="62" t="str">
        <f>'Attach 3(JV)'!B24</f>
        <v>--</v>
      </c>
      <c r="D21" s="37" t="s">
        <v>59</v>
      </c>
      <c r="E21" s="198" t="str">
        <f>'Attach 3(JV)'!E24</f>
        <v/>
      </c>
      <c r="F21" s="127"/>
      <c r="G21" s="127"/>
      <c r="H21" s="113" t="str">
        <f t="shared" si="0"/>
        <v/>
      </c>
      <c r="I21" s="113" t="str">
        <f t="shared" si="0"/>
        <v/>
      </c>
    </row>
    <row r="22" spans="1:9" ht="33" customHeight="1">
      <c r="A22" s="36" t="s">
        <v>60</v>
      </c>
      <c r="B22" s="198" t="str">
        <f>'Attach 3(JV)'!B25</f>
        <v/>
      </c>
      <c r="D22" s="37" t="s">
        <v>61</v>
      </c>
      <c r="E22" s="198" t="str">
        <f>'Attach 3(JV)'!E25</f>
        <v/>
      </c>
      <c r="F22" s="127"/>
      <c r="G22" s="127"/>
      <c r="H22" s="113" t="str">
        <f t="shared" si="0"/>
        <v/>
      </c>
      <c r="I22" s="113" t="str">
        <f t="shared" si="0"/>
        <v/>
      </c>
    </row>
    <row r="23" spans="1:9" ht="33" customHeight="1">
      <c r="D23" s="37"/>
      <c r="F23" s="127"/>
      <c r="G23" s="127"/>
      <c r="H23" s="113" t="str">
        <f t="shared" si="0"/>
        <v/>
      </c>
      <c r="I23" s="113" t="str">
        <f t="shared" si="0"/>
        <v/>
      </c>
    </row>
    <row r="24" spans="1:9" ht="33" customHeight="1">
      <c r="D24" s="37"/>
      <c r="F24" s="127"/>
      <c r="G24" s="127"/>
      <c r="H24" s="113" t="str">
        <f t="shared" si="0"/>
        <v/>
      </c>
      <c r="I24" s="113" t="str">
        <f t="shared" si="0"/>
        <v/>
      </c>
    </row>
    <row r="25" spans="1:9" ht="33" customHeight="1">
      <c r="A25" s="25"/>
      <c r="B25" s="25"/>
      <c r="C25" s="25"/>
      <c r="D25" s="25"/>
      <c r="E25" s="25"/>
      <c r="F25" s="127"/>
      <c r="G25" s="127"/>
      <c r="H25" s="113" t="str">
        <f t="shared" si="0"/>
        <v/>
      </c>
      <c r="I25" s="113" t="str">
        <f t="shared" si="0"/>
        <v/>
      </c>
    </row>
    <row r="26" spans="1:9" ht="33" customHeight="1">
      <c r="A26" s="25"/>
      <c r="B26" s="25"/>
      <c r="C26" s="25"/>
      <c r="D26" s="25"/>
      <c r="E26" s="25"/>
      <c r="F26" s="124" t="str">
        <f>IF((8-COUNTBLANK(F18:F25)) &lt;2, "country.", "countries.")</f>
        <v>country.</v>
      </c>
      <c r="G26" s="124" t="str">
        <f>IF((8-COUNTBLANK(G18:G25)) &lt;2, "country.", "countries.")</f>
        <v>country.</v>
      </c>
      <c r="H26" s="113" t="str">
        <f>IF(COUNTBLANK(F18:F25) =8, "[Enter the name of country where from equipments &amp; material shall be supplied]",CONCATENATE(H18,H19,H20,H21,H22,H23,H24,H25))</f>
        <v xml:space="preserve">[Name of Countries], </v>
      </c>
      <c r="I26" s="113"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olZNatexPEj1okasJtV8zG3XplL3GGX2T2VqNSn8/8QZ5bHJ+yJyPjAoXeJnFOMN+g43Em12HqHOqTLmveh8lw==" saltValue="U9eGGUDu66GP7hqj+Run2w==" spinCount="100000" sheet="1" formatColumns="0" formatRows="0" selectLockedCells="1"/>
  <customSheetViews>
    <customSheetView guid="{45D87BB2-ECBF-4FD9-AB44-4B5F10036733}" showPageBreaks="1" showGridLines="0" zeroValues="0" printArea="1" hiddenColumns="1" view="pageBreakPreview">
      <selection activeCell="F18" sqref="F18"/>
      <pageMargins left="0" right="0" top="0" bottom="0" header="0" footer="0"/>
      <pageSetup scale="67" orientation="portrait" r:id="rId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B9DDBA10-9BB0-4D91-9619-C113F75B2489}" showPageBreaks="1" showGridLines="0" zeroValues="0" printArea="1" hiddenColumns="1" view="pageBreakPreview">
      <selection activeCell="F18" sqref="F18"/>
      <pageMargins left="0" right="0" top="0" bottom="0" header="0" footer="0"/>
      <pageSetup scale="67" orientation="portrait" r:id="rId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D67CA2D-8BB3-4F00-894F-4872C1BBE88F}" showPageBreaks="1" showGridLines="0" zeroValues="0" printArea="1" hiddenColumns="1" view="pageBreakPreview">
      <selection activeCell="F18" sqref="F18"/>
      <pageMargins left="0" right="0" top="0" bottom="0" header="0" footer="0"/>
      <pageSetup scale="67" orientation="portrait" r:id="rId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0C5A243-1ADF-42BF-85A0-B6506A13618B}" showPageBreaks="1" showGridLines="0" zeroValues="0" printArea="1" hiddenColumns="1" view="pageBreakPreview">
      <selection activeCell="F18" sqref="F18"/>
      <pageMargins left="0" right="0" top="0" bottom="0" header="0" footer="0"/>
      <pageSetup scale="67" orientation="portrait" r:id="rId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67EF7EF-2552-42C0-8B2F-9338A16B73EB}" showPageBreaks="1" showGridLines="0" zeroValues="0" printArea="1" hiddenColumns="1" view="pageBreakPreview">
      <selection activeCell="F18" sqref="F18"/>
      <pageMargins left="0" right="0" top="0" bottom="0" header="0" footer="0"/>
      <pageSetup scale="67" orientation="portrait" r:id="rId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8DC905B-04E9-41D7-B695-0DB8D092215B}" showPageBreaks="1" showGridLines="0" zeroValues="0" printArea="1" hiddenColumns="1" view="pageBreakPreview">
      <selection activeCell="F18" sqref="F18"/>
      <pageMargins left="0" right="0" top="0" bottom="0" header="0" footer="0"/>
      <pageSetup scale="67" orientation="portrait" r:id="rId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36A67F-51F8-4B52-B51D-937DC398CD1F}" showPageBreaks="1" showGridLines="0" zeroValues="0" printArea="1" hiddenColumns="1" view="pageBreakPreview" topLeftCell="A10">
      <selection activeCell="F22" sqref="F22"/>
      <pageMargins left="0" right="0" top="0" bottom="0" header="0" footer="0"/>
      <pageSetup scale="68" orientation="portrait" r:id="rId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A8583C01-5E6A-4469-ADCA-440E12AA8084}" showPageBreaks="1" showGridLines="0" zeroValues="0" printArea="1" hiddenColumns="1" view="pageBreakPreview">
      <selection activeCell="F18" sqref="F18"/>
      <pageMargins left="0" right="0" top="0" bottom="0" header="0" footer="0"/>
      <pageSetup scale="68" orientation="portrait" r:id="rId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5855B4F-D61E-4C97-B759-B2F96767F6F8}" showPageBreaks="1" showGridLines="0" zeroValues="0" printArea="1" hiddenColumns="1" view="pageBreakPreview">
      <selection activeCell="F18" sqref="F18"/>
      <pageMargins left="0" right="0" top="0" bottom="0" header="0" footer="0"/>
      <pageSetup scale="68" orientation="portrait" r:id="rId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2E8A0F5-0020-4355-95CF-28601763A783}" showPageBreaks="1" showGridLines="0" zeroValues="0" printArea="1" view="pageBreakPreview" topLeftCell="A6">
      <selection activeCell="F18" sqref="F18"/>
      <pageMargins left="0" right="0" top="0" bottom="0" header="0" footer="0"/>
      <pageSetup scale="68" orientation="portrait" r:id="rId1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40562B9-6CEE-4962-8D7D-CA1C6778F52C}" showPageBreaks="1" showGridLines="0" zeroValues="0" printArea="1" view="pageBreakPreview" topLeftCell="A28">
      <selection activeCell="F18" sqref="F18"/>
      <pageMargins left="0" right="0" top="0" bottom="0" header="0" footer="0"/>
      <pageSetup orientation="portrait" r:id="rId1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BECF6E-1A53-4F98-87B9-44F2C5F77E08}" showPageBreaks="1" showGridLines="0" zeroValues="0" printArea="1" view="pageBreakPreview" topLeftCell="A6">
      <selection activeCell="F18" sqref="F18"/>
      <pageMargins left="0" right="0" top="0" bottom="0" header="0" footer="0"/>
      <pageSetup orientation="portrait" r:id="rId1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E3ED18F-7B8F-4A1C-969D-A70DC3B696C3}" showPageBreaks="1" showGridLines="0" zeroValues="0" printArea="1" view="pageBreakPreview" topLeftCell="A13">
      <selection activeCell="A17" sqref="A17:E17"/>
      <pageMargins left="0" right="0" top="0" bottom="0" header="0" footer="0"/>
      <pageSetup orientation="portrait" r:id="rId1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77F7E43-D393-45BA-B99B-D838E4629B5D}" showPageBreaks="1" showGridLines="0" zeroValues="0" printArea="1" view="pageBreakPreview" topLeftCell="A13">
      <selection activeCell="A17" sqref="A17:E17"/>
      <pageMargins left="0" right="0" top="0" bottom="0" header="0" footer="0"/>
      <pageSetup orientation="portrait" r:id="rId1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40327DD-375F-45D4-BA52-89AFD79FE6A1}" showPageBreaks="1" showGridLines="0" zeroValues="0" printArea="1" view="pageBreakPreview">
      <selection activeCell="F18" sqref="F18"/>
      <pageMargins left="0" right="0" top="0" bottom="0" header="0" footer="0"/>
      <pageSetup orientation="portrait" r:id="rId1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DC28ED1E-3E35-4094-9C2B-5C0A1C1D459C}" showGridLines="0" zeroValues="0">
      <selection activeCell="E36" sqref="E36"/>
      <pageMargins left="0" right="0" top="0" bottom="0" header="0" footer="0"/>
      <pageSetup orientation="portrait" r:id="rId1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7A9EA6D6-4DDF-43D9-92E6-C6AFAD14E266}" showGridLines="0" zeroValues="0" topLeftCell="A16">
      <selection activeCell="F20" sqref="F20"/>
      <pageMargins left="0" right="0" top="0" bottom="0" header="0" footer="0"/>
      <pageSetup orientation="portrait" r:id="rId1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3BCBF1E-CDCF-4541-8D79-87EDCECBC1FD}" showGridLines="0" zeroValues="0">
      <selection activeCell="F18" sqref="F18"/>
      <pageMargins left="0" right="0" top="0" bottom="0" header="0" footer="0"/>
      <pageSetup orientation="portrait" r:id="rId1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CEBABD0-566A-41C4-AA9A-38EA30EFEDA8}" showPageBreaks="1" showGridLines="0" zeroValues="0" printArea="1" showRuler="0" topLeftCell="A19">
      <pageMargins left="0" right="0" top="0" bottom="0" header="0" footer="0"/>
      <pageSetup orientation="portrait" r:id="rId19"/>
      <headerFooter alignWithMargins="0">
        <oddFooter>&amp;L&amp;8Tower Package-TW03, TL associated with Phase-I Generation Project in Orissa (Part-C)&amp;R&amp;"Book Antiqua,Bold"&amp;8Attachment-3(JV) TW03  / Page &amp;P of &amp;N</oddFooter>
      </headerFooter>
      <extLst>
        <ext xmlns:xlsdti="http://schemas.microsoft.com/office/spreadsheetml/2023/showDataTypeIcons" uri="{a3c15fd4-4149-4032-8f15-062bd4999b60}">
          <xlsdti:showDataTypeIconsCustomSheetView visible="0"/>
        </ext>
      </extLst>
    </customSheetView>
    <customSheetView guid="{A3F641DF-CF1D-48E3-AFDC-E52726A449CB}" showPageBreaks="1" zeroValues="0" printArea="1" view="pageBreakPreview" showRuler="0">
      <selection activeCell="A18" sqref="A18:E18"/>
      <pageMargins left="0" right="0" top="0" bottom="0" header="0" footer="0"/>
      <pageSetup orientation="portrait" r:id="rId20"/>
      <headerFooter alignWithMargins="0">
        <oddFooter>&amp;L&amp;8Tower Package-P238-TW04, TL associated with Phase-I Generation Project in Orissa (Part-C)&amp;R&amp;"Book Antiqua,Bold"&amp;8Attachment-4 TW04  / Page &amp;P of &amp;N</oddFooter>
      </headerFooter>
      <extLst>
        <ext xmlns:xlsdti="http://schemas.microsoft.com/office/spreadsheetml/2023/showDataTypeIcons" uri="{a3c15fd4-4149-4032-8f15-062bd4999b60}">
          <xlsdti:showDataTypeIconsCustomSheetView visible="0"/>
        </ext>
      </extLst>
    </customSheetView>
    <customSheetView guid="{8E7B022F-1113-4BA2-B2BA-8EDBE02A2557}" showPageBreaks="1" showGridLines="0" zeroValues="0" printArea="1" showRuler="0">
      <selection activeCell="F18" sqref="F18"/>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4CA1A8-824A-452F-BDBA-32A47C1B3013}" showGridLines="0" zeroValues="0">
      <selection activeCell="F18" sqref="F18"/>
      <pageMargins left="0" right="0" top="0" bottom="0" header="0" footer="0"/>
      <pageSetup orientation="portrait" r:id="rId2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94F6778-23FE-4AAC-B37D-6C7543FC13B9}" showGridLines="0" zeroValues="0" topLeftCell="A16">
      <selection activeCell="F20" sqref="F20"/>
      <pageMargins left="0" right="0" top="0" bottom="0" header="0" footer="0"/>
      <pageSetup orientation="portrait" r:id="rId2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9FE2C60-2849-4C32-B532-2B1A89FFA9CD}" showGridLines="0" zeroValues="0">
      <selection activeCell="F18" sqref="F18"/>
      <pageMargins left="0" right="0" top="0" bottom="0" header="0" footer="0"/>
      <pageSetup orientation="portrait" r:id="rId2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E4EC9C4-31B9-4D40-8323-5B16C3BC840F}" showPageBreaks="1" showGridLines="0" zeroValues="0" printArea="1" view="pageBreakPreview">
      <selection activeCell="F18" sqref="F18"/>
      <pageMargins left="0" right="0" top="0" bottom="0" header="0" footer="0"/>
      <pageSetup orientation="portrait" r:id="rId2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5EDD9E3-0801-4479-8600-A80B0FCFDF0B}" showPageBreaks="1" showGridLines="0" zeroValues="0" printArea="1" view="pageBreakPreview">
      <selection activeCell="A17" sqref="A17:E17"/>
      <pageMargins left="0" right="0" top="0" bottom="0" header="0" footer="0"/>
      <pageSetup orientation="portrait" r:id="rId2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15A19D23-A9FD-4FC1-B7B0-F2D16BDFC729}" showPageBreaks="1" showGridLines="0" zeroValues="0" printArea="1" view="pageBreakPreview" topLeftCell="A13">
      <selection activeCell="A17" sqref="A17:E17"/>
      <pageMargins left="0" right="0" top="0" bottom="0" header="0" footer="0"/>
      <pageSetup orientation="portrait" r:id="rId2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97C0FC0E-800C-45C9-895E-E91A3F1ADBA4}" showPageBreaks="1" showGridLines="0" zeroValues="0" printArea="1" view="pageBreakPreview">
      <selection activeCell="F18" sqref="F18"/>
      <pageMargins left="0" right="0" top="0" bottom="0" header="0" footer="0"/>
      <pageSetup orientation="portrait" r:id="rId2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B7992C9-ABA5-4C7D-8C49-1E1D8E8875C7}" showPageBreaks="1" showGridLines="0" zeroValues="0" printArea="1" view="pageBreakPreview" topLeftCell="A10">
      <selection activeCell="F18" sqref="F18"/>
      <pageMargins left="0" right="0" top="0" bottom="0" header="0" footer="0"/>
      <pageSetup scale="68" orientation="portrait" r:id="rId2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51D3662-FFCE-4FD6-A590-7DDC9E38C41F}" showPageBreaks="1" showGridLines="0" zeroValues="0" printArea="1" view="pageBreakPreview" topLeftCell="A16">
      <selection activeCell="F18" sqref="F18"/>
      <pageMargins left="0" right="0" top="0" bottom="0" header="0" footer="0"/>
      <pageSetup scale="68" orientation="portrait" r:id="rId3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CF6F19D-227C-4840-A9E1-6C944B0145DB}" showPageBreaks="1" showGridLines="0" zeroValues="0" printArea="1" hiddenColumns="1" view="pageBreakPreview" topLeftCell="A4">
      <selection activeCell="F18" sqref="F18"/>
      <pageMargins left="0" right="0" top="0" bottom="0" header="0" footer="0"/>
      <pageSetup scale="68" orientation="portrait" r:id="rId3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F7C778-C53B-45C7-952D-968F867FB204}" showPageBreaks="1" showGridLines="0" zeroValues="0" printArea="1" hiddenColumns="1" view="pageBreakPreview">
      <selection activeCell="F18" sqref="F18"/>
      <pageMargins left="0" right="0" top="0" bottom="0" header="0" footer="0"/>
      <pageSetup scale="67" orientation="portrait" r:id="rId3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CB7082-4FAB-46F1-8968-11E3E4A629B2}" showPageBreaks="1" showGridLines="0" zeroValues="0" printArea="1" hiddenColumns="1" view="pageBreakPreview">
      <selection activeCell="F18" sqref="F18"/>
      <pageMargins left="0" right="0" top="0" bottom="0" header="0" footer="0"/>
      <pageSetup scale="67" orientation="portrait" r:id="rId3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3BBCBD-8F12-4445-A7CA-FDA7C67AE3D5}" showPageBreaks="1" showGridLines="0" zeroValues="0" printArea="1" hiddenColumns="1" view="pageBreakPreview" topLeftCell="A10">
      <selection activeCell="F18" sqref="F18"/>
      <pageMargins left="0" right="0" top="0" bottom="0" header="0" footer="0"/>
      <pageSetup scale="67" orientation="portrait" r:id="rId3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476C51C-4037-4B28-A818-10D7CDF0C66A}" showPageBreaks="1" showGridLines="0" zeroValues="0" printArea="1" hiddenColumns="1" view="pageBreakPreview" topLeftCell="A10">
      <selection activeCell="F18" sqref="F18"/>
      <pageMargins left="0" right="0" top="0" bottom="0" header="0" footer="0"/>
      <pageSetup scale="67" orientation="portrait" r:id="rId3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696D4A13-5E44-4B16-B107-EB70ABB06CBE}" showPageBreaks="1" showGridLines="0" zeroValues="0" printArea="1" hiddenColumns="1" view="pageBreakPreview">
      <selection activeCell="F18" sqref="F18"/>
      <pageMargins left="0" right="0" top="0" bottom="0" header="0" footer="0"/>
      <pageSetup scale="67" orientation="portrait" r:id="rId3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69B0F9C-77A4-468D-A350-EA35CAE357D9}" showPageBreaks="1" showGridLines="0" zeroValues="0" printArea="1" hiddenColumns="1" view="pageBreakPreview">
      <selection activeCell="F18" sqref="F18"/>
      <pageMargins left="0" right="0" top="0" bottom="0" header="0" footer="0"/>
      <pageSetup scale="67" orientation="portrait" r:id="rId3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38"/>
  <headerFooter alignWithMargins="0">
    <oddFooter>&amp;R&amp;"Book Antiqua,Bold"&amp;8 Page &amp;P of &amp;N</oddFooter>
  </headerFooter>
  <drawing r:id="rId3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F7D70-0F68-4F72-9B5B-EFB8766C92C2}">
  <sheetPr codeName="Sheet7">
    <tabColor indexed="10"/>
    <pageSetUpPr fitToPage="1"/>
  </sheetPr>
  <dimension ref="A1:AL40"/>
  <sheetViews>
    <sheetView showGridLines="0" showZeros="0" view="pageBreakPreview" topLeftCell="A5" zoomScale="115" zoomScaleSheetLayoutView="115" workbookViewId="0">
      <selection activeCell="B18" sqref="B18"/>
    </sheetView>
  </sheetViews>
  <sheetFormatPr defaultRowHeight="16.5"/>
  <cols>
    <col min="1" max="1" width="12.140625" style="29" customWidth="1"/>
    <col min="2" max="2" width="23.7109375" style="29" customWidth="1"/>
    <col min="3" max="3" width="26.42578125" style="29" customWidth="1"/>
    <col min="4" max="4" width="12.28515625" style="29" customWidth="1"/>
    <col min="5" max="5" width="26.7109375" style="29" customWidth="1"/>
    <col min="6" max="8" width="9.140625" style="168"/>
    <col min="9" max="38" width="9.140625" style="169"/>
    <col min="39" max="16384" width="9.140625" style="25"/>
  </cols>
  <sheetData>
    <row r="1" spans="1:38" s="517" customFormat="1" ht="20.25" customHeight="1">
      <c r="A1" s="1010" t="str">
        <f>'Attach 3(JV)'!A1</f>
        <v>Specification No.&amp;  RFX  No  :CC/NT/W-MISC/DOM/A15/25/11820   &amp;  5002004750</v>
      </c>
      <c r="B1" s="1010"/>
      <c r="C1" s="1010"/>
      <c r="D1" s="530"/>
      <c r="E1" s="531" t="str">
        <f>"Attachment-4(A) "&amp; 'Attach 3(JV)'!AT1</f>
        <v xml:space="preserve">Attachment-4(A) </v>
      </c>
      <c r="F1" s="532"/>
      <c r="G1" s="532"/>
      <c r="H1" s="532"/>
      <c r="I1" s="533"/>
      <c r="J1" s="533"/>
      <c r="K1" s="533"/>
      <c r="L1" s="533"/>
      <c r="M1" s="533"/>
      <c r="N1" s="533"/>
      <c r="O1" s="533"/>
      <c r="P1" s="533"/>
      <c r="Q1" s="533"/>
      <c r="R1" s="533"/>
      <c r="S1" s="533"/>
      <c r="T1" s="533"/>
      <c r="U1" s="533"/>
      <c r="V1" s="533"/>
      <c r="W1" s="533"/>
      <c r="X1" s="533"/>
      <c r="Y1" s="533"/>
      <c r="Z1" s="533"/>
      <c r="AA1" s="533"/>
      <c r="AB1" s="533"/>
      <c r="AC1" s="533"/>
      <c r="AD1" s="533"/>
      <c r="AE1" s="533"/>
      <c r="AF1" s="533"/>
      <c r="AG1" s="533"/>
      <c r="AH1" s="533"/>
      <c r="AI1" s="533"/>
      <c r="AJ1" s="533"/>
      <c r="AK1" s="533"/>
      <c r="AL1" s="533"/>
    </row>
    <row r="2" spans="1:38" ht="11.1" customHeight="1"/>
    <row r="3" spans="1:38" ht="89.25" customHeight="1">
      <c r="A3" s="721" t="str">
        <f>'Attach 3(JV)'!A3</f>
        <v>Supply and installation of 15 passenger Machine Room Less Lift including required civil works at MP Hall of POWERGRID Gurgaon</v>
      </c>
      <c r="B3" s="722"/>
      <c r="C3" s="722"/>
      <c r="D3" s="722"/>
      <c r="E3" s="722"/>
      <c r="F3" s="170"/>
      <c r="G3" s="171"/>
      <c r="H3" s="170"/>
    </row>
    <row r="4" spans="1:38" ht="11.1" customHeight="1">
      <c r="A4" s="28"/>
      <c r="H4" s="172"/>
      <c r="I4" s="173"/>
    </row>
    <row r="5" spans="1:38" ht="20.100000000000001" customHeight="1">
      <c r="A5" s="755" t="s">
        <v>309</v>
      </c>
      <c r="B5" s="755"/>
      <c r="C5" s="755"/>
      <c r="D5" s="755"/>
      <c r="E5" s="755"/>
      <c r="F5" s="170"/>
      <c r="H5" s="172"/>
      <c r="I5" s="173"/>
    </row>
    <row r="6" spans="1:38" ht="11.1" customHeight="1">
      <c r="A6" s="32"/>
      <c r="H6" s="172"/>
      <c r="I6" s="173"/>
    </row>
    <row r="7" spans="1:38" ht="20.100000000000001" customHeight="1">
      <c r="A7" s="33" t="str">
        <f>'Attach 3(JV)'!A7</f>
        <v>Bidder’s Name and Address  :</v>
      </c>
      <c r="D7" s="15" t="str">
        <f>'Attach 3(JV)'!E7</f>
        <v>To:</v>
      </c>
      <c r="H7" s="172"/>
      <c r="I7" s="173"/>
    </row>
    <row r="8" spans="1:38" s="126" customFormat="1" ht="36" customHeight="1">
      <c r="A8" s="761" t="str">
        <f>'Attach 3(JV)'!A8</f>
        <v/>
      </c>
      <c r="B8" s="761"/>
      <c r="C8" s="761"/>
      <c r="D8" s="12" t="str">
        <f>'Attach 3(JV)'!E8</f>
        <v>MM dept</v>
      </c>
      <c r="E8" s="32"/>
      <c r="F8" s="174"/>
      <c r="G8" s="174"/>
      <c r="H8" s="175"/>
      <c r="I8" s="176"/>
      <c r="J8" s="177"/>
      <c r="K8" s="177"/>
      <c r="L8" s="177"/>
      <c r="M8" s="177"/>
      <c r="N8" s="177"/>
      <c r="O8" s="177"/>
      <c r="P8" s="177"/>
      <c r="Q8" s="177"/>
      <c r="R8" s="177"/>
      <c r="S8" s="177"/>
      <c r="T8" s="177"/>
      <c r="U8" s="177"/>
      <c r="V8" s="177"/>
      <c r="W8" s="177"/>
      <c r="X8" s="177"/>
      <c r="Y8" s="177"/>
      <c r="Z8" s="177"/>
      <c r="AA8" s="177"/>
      <c r="AB8" s="177"/>
      <c r="AC8" s="177"/>
      <c r="AD8" s="177"/>
      <c r="AE8" s="177"/>
      <c r="AF8" s="177"/>
      <c r="AG8" s="177"/>
      <c r="AH8" s="177"/>
      <c r="AI8" s="177"/>
      <c r="AJ8" s="177"/>
      <c r="AK8" s="177"/>
      <c r="AL8" s="177"/>
    </row>
    <row r="9" spans="1:38" ht="20.100000000000001" customHeight="1">
      <c r="A9" s="13" t="s">
        <v>51</v>
      </c>
      <c r="B9" s="758">
        <f>'Attach 3(JV)'!B9</f>
        <v>0</v>
      </c>
      <c r="C9" s="758"/>
      <c r="D9" s="12" t="str">
        <f>'Attach 3(JV)'!E9</f>
        <v>Power Grid Corporation of India Ltd.,</v>
      </c>
      <c r="H9" s="172"/>
      <c r="I9" s="173"/>
    </row>
    <row r="10" spans="1:38" ht="20.100000000000001" customHeight="1">
      <c r="A10" s="13" t="s">
        <v>53</v>
      </c>
      <c r="B10" s="758">
        <f>'Attach 3(JV)'!B10</f>
        <v>0</v>
      </c>
      <c r="C10" s="758"/>
      <c r="D10" s="12" t="str">
        <f>'Attach 3(JV)'!E10</f>
        <v>"Saudamini", Plot No. 2, Sector 29</v>
      </c>
      <c r="H10" s="172"/>
      <c r="I10" s="173"/>
    </row>
    <row r="11" spans="1:38" ht="20.100000000000001" customHeight="1">
      <c r="B11" s="758">
        <f>'Attach 3(JV)'!B11</f>
        <v>0</v>
      </c>
      <c r="C11" s="758"/>
      <c r="D11" s="12" t="str">
        <f>'Attach 3(JV)'!E11</f>
        <v>Gurgaon (Haryana) - 122001</v>
      </c>
    </row>
    <row r="12" spans="1:38" ht="15" customHeight="1">
      <c r="A12" s="32"/>
      <c r="B12" s="758">
        <f>'Attach 3(JV)'!B12</f>
        <v>0</v>
      </c>
      <c r="C12" s="758"/>
      <c r="D12" s="12"/>
    </row>
    <row r="13" spans="1:38" ht="20.100000000000001" customHeight="1">
      <c r="A13" s="29" t="s">
        <v>57</v>
      </c>
    </row>
    <row r="14" spans="1:38" ht="79.5" customHeight="1">
      <c r="A14" s="1009" t="s">
        <v>310</v>
      </c>
      <c r="B14" s="1009"/>
      <c r="C14" s="1009"/>
      <c r="D14" s="1009"/>
      <c r="E14" s="1009"/>
    </row>
    <row r="15" spans="1:38" ht="20.100000000000001" customHeight="1">
      <c r="A15" s="109" t="s">
        <v>311</v>
      </c>
      <c r="B15" s="109" t="s">
        <v>312</v>
      </c>
      <c r="C15" s="109" t="s">
        <v>313</v>
      </c>
      <c r="D15" s="109" t="s">
        <v>314</v>
      </c>
      <c r="E15" s="109" t="s">
        <v>315</v>
      </c>
    </row>
    <row r="16" spans="1:38" ht="20.100000000000001" customHeight="1">
      <c r="A16" s="110">
        <v>1</v>
      </c>
      <c r="B16" s="200"/>
      <c r="C16" s="200"/>
      <c r="D16" s="200"/>
      <c r="E16" s="200"/>
    </row>
    <row r="17" spans="1:5" ht="20.100000000000001" customHeight="1">
      <c r="A17" s="111">
        <v>2</v>
      </c>
      <c r="B17" s="201"/>
      <c r="C17" s="201"/>
      <c r="D17" s="201"/>
      <c r="E17" s="201"/>
    </row>
    <row r="18" spans="1:5" ht="20.100000000000001" customHeight="1">
      <c r="A18" s="111">
        <v>3</v>
      </c>
      <c r="B18" s="201"/>
      <c r="C18" s="201"/>
      <c r="D18" s="201"/>
      <c r="E18" s="201"/>
    </row>
    <row r="19" spans="1:5" ht="20.100000000000001" customHeight="1">
      <c r="A19" s="111">
        <v>4</v>
      </c>
      <c r="B19" s="201"/>
      <c r="C19" s="201"/>
      <c r="D19" s="201"/>
      <c r="E19" s="201"/>
    </row>
    <row r="20" spans="1:5" ht="19.5" customHeight="1">
      <c r="A20" s="112">
        <v>5</v>
      </c>
      <c r="B20" s="202"/>
      <c r="C20" s="202"/>
      <c r="D20" s="202"/>
      <c r="E20" s="202"/>
    </row>
    <row r="21" spans="1:5" ht="15" customHeight="1">
      <c r="A21" s="25"/>
      <c r="B21" s="25"/>
      <c r="C21" s="25"/>
      <c r="D21" s="25"/>
      <c r="E21" s="25"/>
    </row>
    <row r="22" spans="1:5" ht="62.25" customHeight="1">
      <c r="A22" s="1009" t="s">
        <v>316</v>
      </c>
      <c r="B22" s="1009"/>
      <c r="C22" s="1009"/>
      <c r="D22" s="1009"/>
      <c r="E22" s="1009"/>
    </row>
    <row r="23" spans="1:5" ht="15.95" customHeight="1"/>
    <row r="24" spans="1:5" ht="23.1" customHeight="1">
      <c r="C24" s="37"/>
    </row>
    <row r="25" spans="1:5" ht="23.1" customHeight="1">
      <c r="A25" s="36" t="s">
        <v>58</v>
      </c>
      <c r="B25" s="62" t="str">
        <f>'Attach 3(JV)'!B24</f>
        <v>--</v>
      </c>
      <c r="C25" s="37" t="s">
        <v>59</v>
      </c>
      <c r="D25" s="1008" t="str">
        <f>'Attach 3(JV)'!E24</f>
        <v/>
      </c>
      <c r="E25" s="1008"/>
    </row>
    <row r="26" spans="1:5" ht="23.1" customHeight="1">
      <c r="A26" s="36" t="s">
        <v>60</v>
      </c>
      <c r="B26" s="198" t="str">
        <f>'Attach 3(JV)'!B25</f>
        <v/>
      </c>
      <c r="C26" s="37" t="s">
        <v>61</v>
      </c>
      <c r="D26" s="39"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so8Y+6P7PhMUAXSFnv4Febq78qEysIclTgj913UZeIPWH12KuLuOqjC8BNhKGIiG4t/A22T3X15lOFdOv+28ew==" saltValue="OXguA7wazvGlg5eQ7fn3jw==" spinCount="100000" sheet="1" formatColumns="0" formatRows="0" selectLockedCells="1"/>
  <customSheetViews>
    <customSheetView guid="{45D87BB2-ECBF-4FD9-AB44-4B5F10036733}" scale="115" showPageBreaks="1" showGridLines="0" zeroValues="0" fitToPage="1" printArea="1" view="pageBreakPreview">
      <selection activeCell="D20" sqref="D20"/>
      <pageMargins left="0" right="0" top="0" bottom="0" header="0" footer="0"/>
      <pageSetup orientation="portrait" r:id="rId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B9DDBA10-9BB0-4D91-9619-C113F75B2489}" scale="115" showPageBreaks="1" showGridLines="0" zeroValues="0" fitToPage="1" printArea="1" view="pageBreakPreview">
      <selection activeCell="D20" sqref="D20"/>
      <pageMargins left="0" right="0" top="0" bottom="0" header="0" footer="0"/>
      <pageSetup orientation="portrait" r:id="rId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D67CA2D-8BB3-4F00-894F-4872C1BBE88F}" scale="115" showPageBreaks="1" showGridLines="0" zeroValues="0" fitToPage="1" printArea="1" view="pageBreakPreview">
      <selection activeCell="D20" sqref="D20"/>
      <pageMargins left="0" right="0" top="0" bottom="0" header="0" footer="0"/>
      <pageSetup orientation="portrait" r:id="rId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0C5A243-1ADF-42BF-85A0-B6506A13618B}" scale="115" showPageBreaks="1" showGridLines="0" zeroValues="0" fitToPage="1" printArea="1" view="pageBreakPreview">
      <selection activeCell="D19" sqref="D19"/>
      <pageMargins left="0" right="0" top="0" bottom="0" header="0" footer="0"/>
      <pageSetup orientation="portrait" r:id="rId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67EF7EF-2552-42C0-8B2F-9338A16B73EB}" scale="115" showPageBreaks="1" showGridLines="0" zeroValues="0" fitToPage="1" printArea="1" view="pageBreakPreview">
      <selection activeCell="D19" sqref="D19"/>
      <pageMargins left="0" right="0" top="0" bottom="0" header="0" footer="0"/>
      <pageSetup orientation="portrait" r:id="rId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8DC905B-04E9-41D7-B695-0DB8D092215B}" scale="115" showPageBreaks="1" showGridLines="0" zeroValues="0" fitToPage="1" printArea="1" view="pageBreakPreview">
      <selection activeCell="D19" sqref="D19"/>
      <pageMargins left="0" right="0" top="0" bottom="0" header="0" footer="0"/>
      <pageSetup orientation="portrait" r:id="rId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36A67F-51F8-4B52-B51D-937DC398CD1F}" scale="115" showPageBreaks="1" showGridLines="0" zeroValues="0" fitToPage="1" printArea="1" view="pageBreakPreview" topLeftCell="A7">
      <selection activeCell="B16" sqref="B16"/>
      <pageMargins left="0" right="0" top="0" bottom="0" header="0" footer="0"/>
      <pageSetup orientation="portrait" r:id="rId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A8583C01-5E6A-4469-ADCA-440E12AA8084}" scale="115" showPageBreaks="1" showGridLines="0" zeroValues="0" fitToPage="1" printArea="1" view="pageBreakPreview">
      <selection activeCell="B16" sqref="B16"/>
      <pageMargins left="0" right="0" top="0" bottom="0" header="0" footer="0"/>
      <pageSetup orientation="portrait" r:id="rId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05855B4F-D61E-4C97-B759-B2F96767F6F8}" scale="145" showPageBreaks="1" showGridLines="0" zeroValues="0" fitToPage="1" printArea="1" view="pageBreakPreview">
      <selection activeCell="C20" sqref="C20"/>
      <pageMargins left="0" right="0" top="0" bottom="0" header="0" footer="0"/>
      <pageSetup scale="87" orientation="portrait" r:id="rId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2E8A0F5-0020-4355-95CF-28601763A783}" showPageBreaks="1" showGridLines="0" zeroValues="0" fitToPage="1" printArea="1" view="pageBreakPreview">
      <selection activeCell="B17" sqref="B17"/>
      <pageMargins left="0" right="0" top="0" bottom="0" header="0" footer="0"/>
      <pageSetup scale="96" orientation="portrait" r:id="rId1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40562B9-6CEE-4962-8D7D-CA1C6778F52C}" showPageBreaks="1" showGridLines="0" zeroValues="0" printArea="1" view="pageBreakPreview" topLeftCell="A13">
      <selection activeCell="B16" sqref="B16"/>
      <pageMargins left="0" right="0" top="0" bottom="0" header="0" footer="0"/>
      <pageSetup orientation="portrait" r:id="rId1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38BECF6E-1A53-4F98-87B9-44F2C5F77E08}" showPageBreaks="1" showGridLines="0" zeroValues="0" printArea="1" view="pageBreakPreview" topLeftCell="A4">
      <selection activeCell="B16" sqref="B16"/>
      <pageMargins left="0" right="0" top="0" bottom="0" header="0" footer="0"/>
      <pageSetup orientation="portrait" r:id="rId1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E3ED18F-7B8F-4A1C-969D-A70DC3B696C3}" showPageBreaks="1" showGridLines="0" zeroValues="0" printArea="1" view="pageBreakPreview">
      <selection activeCell="B17" sqref="B17"/>
      <pageMargins left="0" right="0" top="0" bottom="0" header="0" footer="0"/>
      <pageSetup orientation="portrait" r:id="rId1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77F7E43-D393-45BA-B99B-D838E4629B5D}" showPageBreaks="1" showGridLines="0" zeroValues="0" printArea="1" view="pageBreakPreview">
      <selection activeCell="B17" sqref="B17"/>
      <pageMargins left="0" right="0" top="0" bottom="0" header="0" footer="0"/>
      <pageSetup orientation="portrait" r:id="rId1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40327DD-375F-45D4-BA52-89AFD79FE6A1}" scale="60" showPageBreaks="1" showGridLines="0" zeroValues="0" printArea="1" view="pageBreakPreview" topLeftCell="A25">
      <selection activeCell="B16" sqref="B16"/>
      <pageMargins left="0" right="0" top="0" bottom="0" header="0" footer="0"/>
      <pageSetup orientation="portrait" r:id="rId1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DC28ED1E-3E35-4094-9C2B-5C0A1C1D459C}" showGridLines="0" zeroValues="0">
      <selection activeCell="E36" sqref="E36"/>
      <pageMargins left="0" right="0" top="0" bottom="0" header="0" footer="0"/>
      <pageSetup orientation="portrait" r:id="rId1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7A9EA6D6-4DDF-43D9-92E6-C6AFAD14E266}" showGridLines="0" zeroValues="0" topLeftCell="A13">
      <selection activeCell="E20" sqref="E20"/>
      <pageMargins left="0" right="0" top="0" bottom="0" header="0" footer="0"/>
      <pageSetup orientation="portrait" r:id="rId1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3BCBF1E-CDCF-4541-8D79-87EDCECBC1FD}" showGridLines="0" zeroValues="0" topLeftCell="B1">
      <selection activeCell="B15" sqref="B15"/>
      <pageMargins left="0" right="0" top="0" bottom="0" header="0" footer="0"/>
      <pageSetup orientation="portrait" r:id="rId1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CEBABD0-566A-41C4-AA9A-38EA30EFEDA8}" showPageBreaks="1" showGridLines="0" zeroValues="0" printArea="1" showRuler="0" topLeftCell="A23">
      <pageMargins left="0" right="0" top="0" bottom="0" header="0" footer="0"/>
      <pageSetup scale="95" orientation="portrait" r:id="rId19"/>
      <headerFooter alignWithMargins="0">
        <oddFooter>&amp;L&amp;8Tower Package-TW03, TL associated with Phase-I Generation Project in Orissa (Part-C)&amp;R&amp;"Book Antiqua,Bold"&amp;8Attachment-3(JV) TW03  / Page &amp;P of &amp;N</oddFooter>
      </headerFooter>
      <extLst>
        <ext xmlns:xlsdti="http://schemas.microsoft.com/office/spreadsheetml/2023/showDataTypeIcons" uri="{a3c15fd4-4149-4032-8f15-062bd4999b60}">
          <xlsdti:showDataTypeIconsCustomSheetView visible="0"/>
        </ext>
      </extLst>
    </customSheetView>
    <customSheetView guid="{A3F641DF-CF1D-48E3-AFDC-E52726A449CB}" zeroValues="0" showRuler="0">
      <selection activeCell="B15" sqref="B15"/>
      <pageMargins left="0" right="0" top="0" bottom="0" header="0" footer="0"/>
      <pageSetup orientation="portrait" r:id="rId20"/>
      <headerFooter alignWithMargins="0">
        <oddFooter>&amp;L&amp;8Tower Package-P238-TW04, TL associated with Phase-I Generation Project in Orissa (Part-C)&amp;R&amp;"Book Antiqua,Bold"&amp;8Attachment-4(A) TW04  / Page &amp;P of &amp;N</oddFooter>
      </headerFooter>
      <extLst>
        <ext xmlns:xlsdti="http://schemas.microsoft.com/office/spreadsheetml/2023/showDataTypeIcons" uri="{a3c15fd4-4149-4032-8f15-062bd4999b60}">
          <xlsdti:showDataTypeIconsCustomSheetView visible="0"/>
        </ext>
      </extLst>
    </customSheetView>
    <customSheetView guid="{8E7B022F-1113-4BA2-B2BA-8EDBE02A2557}" showPageBreaks="1" showGridLines="0" zeroValues="0" printArea="1" showRuler="0">
      <selection activeCell="B15" sqref="B15"/>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4CA1A8-824A-452F-BDBA-32A47C1B3013}" showGridLines="0" zeroValues="0" topLeftCell="A2">
      <selection activeCell="B15" sqref="B15"/>
      <pageMargins left="0" right="0" top="0" bottom="0" header="0" footer="0"/>
      <pageSetup orientation="portrait" r:id="rId2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494F6778-23FE-4AAC-B37D-6C7543FC13B9}" showGridLines="0" zeroValues="0" topLeftCell="A40">
      <selection activeCell="E20" sqref="E20"/>
      <pageMargins left="0" right="0" top="0" bottom="0" header="0" footer="0"/>
      <pageSetup orientation="portrait" r:id="rId2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9FE2C60-2849-4C32-B532-2B1A89FFA9CD}" showGridLines="0" zeroValues="0" topLeftCell="A7">
      <selection activeCell="B16" sqref="B16"/>
      <pageMargins left="0" right="0" top="0" bottom="0" header="0" footer="0"/>
      <pageSetup orientation="portrait" r:id="rId2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FE4EC9C4-31B9-4D40-8323-5B16C3BC840F}" scale="60" showPageBreaks="1" showGridLines="0" zeroValues="0" printArea="1" view="pageBreakPreview">
      <selection activeCell="B16" sqref="B16"/>
      <pageMargins left="0" right="0" top="0" bottom="0" header="0" footer="0"/>
      <pageSetup orientation="portrait" r:id="rId2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5EDD9E3-0801-4479-8600-A80B0FCFDF0B}" showPageBreaks="1" showGridLines="0" zeroValues="0" printArea="1" view="pageBreakPreview" topLeftCell="A16">
      <selection activeCell="B17" sqref="B17"/>
      <pageMargins left="0" right="0" top="0" bottom="0" header="0" footer="0"/>
      <pageSetup orientation="portrait" r:id="rId2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15A19D23-A9FD-4FC1-B7B0-F2D16BDFC729}" showPageBreaks="1" showGridLines="0" zeroValues="0" printArea="1" view="pageBreakPreview">
      <selection activeCell="B17" sqref="B17"/>
      <pageMargins left="0" right="0" top="0" bottom="0" header="0" footer="0"/>
      <pageSetup orientation="portrait" r:id="rId2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97C0FC0E-800C-45C9-895E-E91A3F1ADBA4}" showPageBreaks="1" showGridLines="0" zeroValues="0" printArea="1" view="pageBreakPreview" topLeftCell="A13">
      <selection activeCell="B16" sqref="B16"/>
      <pageMargins left="0" right="0" top="0" bottom="0" header="0" footer="0"/>
      <pageSetup orientation="portrait" r:id="rId28"/>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B7992C9-ABA5-4C7D-8C49-1E1D8E8875C7}" showPageBreaks="1" showGridLines="0" zeroValues="0" printArea="1" view="pageBreakPreview">
      <selection activeCell="B16" sqref="B16"/>
      <pageMargins left="0" right="0" top="0" bottom="0" header="0" footer="0"/>
      <pageSetup orientation="portrait" r:id="rId29"/>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E51D3662-FFCE-4FD6-A590-7DDC9E38C41F}" showPageBreaks="1" showGridLines="0" zeroValues="0" fitToPage="1" printArea="1" view="pageBreakPreview">
      <selection activeCell="B17" sqref="B17"/>
      <pageMargins left="0" right="0" top="0" bottom="0" header="0" footer="0"/>
      <pageSetup scale="96" orientation="portrait" r:id="rId30"/>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CF6F19D-227C-4840-A9E1-6C944B0145DB}" scale="115" showPageBreaks="1" showGridLines="0" zeroValues="0" fitToPage="1" printArea="1" view="pageBreakPreview">
      <selection activeCell="B16" sqref="B16"/>
      <pageMargins left="0" right="0" top="0" bottom="0" header="0" footer="0"/>
      <pageSetup orientation="portrait" r:id="rId31"/>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CDF7C778-C53B-45C7-952D-968F867FB204}" scale="115" showPageBreaks="1" showGridLines="0" zeroValues="0" fitToPage="1" printArea="1" view="pageBreakPreview" topLeftCell="A8">
      <selection activeCell="D20" sqref="D20"/>
      <pageMargins left="0" right="0" top="0" bottom="0" header="0" footer="0"/>
      <pageSetup orientation="portrait" r:id="rId32"/>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CB7082-4FAB-46F1-8968-11E3E4A629B2}" scale="115" showPageBreaks="1" showGridLines="0" zeroValues="0" fitToPage="1" printArea="1" view="pageBreakPreview">
      <selection activeCell="D20" sqref="D20"/>
      <pageMargins left="0" right="0" top="0" bottom="0" header="0" footer="0"/>
      <pageSetup orientation="portrait" r:id="rId33"/>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273BBCBD-8F12-4445-A7CA-FDA7C67AE3D5}" scale="115" showPageBreaks="1" showGridLines="0" zeroValues="0" fitToPage="1" printArea="1" view="pageBreakPreview">
      <selection activeCell="D20" sqref="D20"/>
      <pageMargins left="0" right="0" top="0" bottom="0" header="0" footer="0"/>
      <pageSetup orientation="portrait" r:id="rId34"/>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5476C51C-4037-4B28-A818-10D7CDF0C66A}" scale="115" showPageBreaks="1" showGridLines="0" zeroValues="0" fitToPage="1" printArea="1" view="pageBreakPreview" topLeftCell="A4">
      <selection activeCell="D20" sqref="D20"/>
      <pageMargins left="0" right="0" top="0" bottom="0" header="0" footer="0"/>
      <pageSetup orientation="portrait" r:id="rId35"/>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696D4A13-5E44-4B16-B107-EB70ABB06CBE}" scale="115" showPageBreaks="1" showGridLines="0" zeroValues="0" fitToPage="1" printArea="1" view="pageBreakPreview">
      <selection activeCell="D20" sqref="D20"/>
      <pageMargins left="0" right="0" top="0" bottom="0" header="0" footer="0"/>
      <pageSetup orientation="portrait" r:id="rId36"/>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 guid="{869B0F9C-77A4-468D-A350-EA35CAE357D9}" scale="115" showPageBreaks="1" showGridLines="0" zeroValues="0" fitToPage="1" printArea="1" view="pageBreakPreview">
      <selection activeCell="D20" sqref="D20"/>
      <pageMargins left="0" right="0" top="0" bottom="0" header="0" footer="0"/>
      <pageSetup orientation="portrait" r:id="rId37"/>
      <headerFooter alignWithMargins="0">
        <oddFooter>&amp;R&amp;"Book Antiqua,Bold"&amp;8 Page &amp;P of &amp;N</oddFooter>
      </headerFooter>
      <extLst>
        <ext xmlns:xlsdti="http://schemas.microsoft.com/office/spreadsheetml/2023/showDataTypeIcons" uri="{a3c15fd4-4149-4032-8f15-062bd4999b60}">
          <xlsdti:showDataTypeIconsCustomSheetView visible="0"/>
        </ext>
      </extLst>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38"/>
  <headerFooter alignWithMargins="0">
    <oddFooter>&amp;R&amp;"Book Antiqua,Bold"&amp;8 Page &amp;P of &amp;N</oddFooter>
  </headerFooter>
  <drawing r:id="rId3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48</vt:i4>
      </vt:variant>
    </vt:vector>
  </HeadingPairs>
  <TitlesOfParts>
    <vt:vector size="78"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N to W</vt:lpstr>
      <vt:lpstr>Sheet1</vt:lpstr>
      <vt:lpstr>'Attach-3 (QR)_old'!BL2A</vt:lpstr>
      <vt:lpstr>'Attach-3 (QR)_old'!BL2AA</vt:lpstr>
      <vt:lpstr>'Attach-3 (QR)_old'!BL2B</vt:lpstr>
      <vt:lpstr>'Attach-3 (QR)_old'!BL2C</vt:lpstr>
      <vt:lpstr>'Attach-3 (QR)_old'!BL3A</vt:lpstr>
      <vt:lpstr>'Attach-3 (QR)_old'!BL3B</vt:lpstr>
      <vt:lpstr>'Attach-3 (QR)_old'!BL3C</vt:lpstr>
      <vt:lpstr>'Attach-3 (QR)_old'!BL4A</vt:lpstr>
      <vt:lpstr>'Attach-3 (QR)_old'!BL4B</vt:lpstr>
      <vt:lpstr>'Attach-3 (QR)_old'!BL4C</vt:lpstr>
      <vt:lpstr>'Attach-3 (QR)_old'!BL5A</vt:lpstr>
      <vt:lpstr>'Attach-3 (QR)_old'!BL5B</vt:lpstr>
      <vt:lpstr>'Attach-3 (QR)_old'!BL5C</vt:lpstr>
      <vt:lpstr>'Attach-3 (QR)_old'!PATHAR1</vt:lpstr>
      <vt:lpstr>'Attach-3 (QR)_old'!PATHAR2</vt:lpstr>
      <vt:lpstr>'Attach-3 (QR)_old'!PATHAR3</vt:lpstr>
      <vt:lpstr>'Attach-3 (QR)_old'!PATHJVPR1</vt:lpstr>
      <vt:lpstr>'Attach-3 (QR)_old'!PATHJVPR2</vt:lpstr>
      <vt:lpstr>'Attach-3 (QR)_old'!PATHLP1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Manager/>
  <Company>pgcil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20074</dc:creator>
  <cp:keywords/>
  <dc:description/>
  <cp:lastModifiedBy>Bhupender Kumar {भुपेंद्र कुमार}</cp:lastModifiedBy>
  <cp:revision/>
  <dcterms:created xsi:type="dcterms:W3CDTF">2010-09-27T08:09:01Z</dcterms:created>
  <dcterms:modified xsi:type="dcterms:W3CDTF">2025-09-04T12:26:38Z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2025-09-04T07:19:07Z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03763cf2-cfb0-4209-82ec-f29fa3610907</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