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drawings/drawing10.xml" ContentType="application/vnd.openxmlformats-officedocument.drawing+xml"/>
  <Override PartName="/xl/ctrlProps/ctrlProp4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44.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powergrid1989-my.sharepoint.com/personal/jasminder_bhatia_powergrid_in/Documents/CS - G2/01-RTM Packages/2. FOTE05/2. Bid docs/"/>
    </mc:Choice>
  </mc:AlternateContent>
  <xr:revisionPtr revIDLastSave="1" documentId="13_ncr:81_{26F17595-5A1D-4E4B-BFCA-C40CCF324F40}" xr6:coauthVersionLast="47" xr6:coauthVersionMax="47" xr10:uidLastSave="{AB530468-1397-42A5-8402-E14A7E892F8C}"/>
  <workbookProtection workbookAlgorithmName="SHA-512" workbookHashValue="AlrIQNuTmQ44QIRt3USXaPY3U+cPb5+sFz6zBFHtgx2qCL0WCP+GyDHDEsZNnIbKYyBQdXCAj5L9On9gtK+TIg==" workbookSaltValue="Hi53APBVhfd6qu7kqXYoCQ==" workbookSpinCount="100000" lockStructure="1"/>
  <bookViews>
    <workbookView xWindow="-98" yWindow="-98" windowWidth="19396" windowHeight="11475" tabRatio="913" firstSheet="16" activeTab="16"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 sheetId="9" state="hidden" r:id="rId9"/>
    <sheet name="Attach 6" sheetId="10" r:id="rId10"/>
    <sheet name="Attach 7" sheetId="11" r:id="rId11"/>
    <sheet name="Attach 7a" sheetId="12" state="hidden" r:id="rId12"/>
    <sheet name="Attach 9" sheetId="13" state="hidden" r:id="rId13"/>
    <sheet name="Attach-9" sheetId="14" r:id="rId14"/>
    <sheet name="Attach 10" sheetId="15" r:id="rId15"/>
    <sheet name="Attach 11" sheetId="16" r:id="rId16"/>
    <sheet name="Attach 12" sheetId="17" r:id="rId17"/>
    <sheet name="Attach 13" sheetId="18" r:id="rId18"/>
    <sheet name="Attach 14" sheetId="19" r:id="rId19"/>
    <sheet name="Attach 14 IP" sheetId="20" r:id="rId20"/>
    <sheet name="Attach 15" sheetId="21" r:id="rId21"/>
    <sheet name="Attach 16" sheetId="22" r:id="rId22"/>
    <sheet name="Attach 17" sheetId="23" r:id="rId23"/>
    <sheet name="Attach. 18 SP" sheetId="24" r:id="rId24"/>
    <sheet name="Attach 19" sheetId="25" r:id="rId25"/>
    <sheet name="Attach 18A" sheetId="26" state="hidden" r:id="rId26"/>
    <sheet name="Attach 23-A" sheetId="27" state="hidden" r:id="rId27"/>
    <sheet name="Attach 23-B" sheetId="28" state="hidden" r:id="rId28"/>
    <sheet name="Bid Form 1st Env." sheetId="29" r:id="rId29"/>
    <sheet name="N-W (Cr.)" sheetId="30" state="hidden" r:id="rId30"/>
    <sheet name="N-W(cr.)-2"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16">#REF!</definedName>
    <definedName name="\A" localSheetId="27">#REF!</definedName>
    <definedName name="\A" localSheetId="7">#REF!</definedName>
    <definedName name="\A" localSheetId="11">#REF!</definedName>
    <definedName name="\A" localSheetId="23">#REF!</definedName>
    <definedName name="\A" localSheetId="3">#REF!</definedName>
    <definedName name="\A" localSheetId="28">#REF!</definedName>
    <definedName name="\A" localSheetId="1">#REF!</definedName>
    <definedName name="\A">#REF!</definedName>
    <definedName name="\aa" localSheetId="16">#REF!</definedName>
    <definedName name="\aa" localSheetId="27">#REF!</definedName>
    <definedName name="\aa" localSheetId="2">#REF!</definedName>
    <definedName name="\aa" localSheetId="7">#REF!</definedName>
    <definedName name="\aa" localSheetId="11">#REF!</definedName>
    <definedName name="\aa" localSheetId="23">#REF!</definedName>
    <definedName name="\aa" localSheetId="1">#REF!</definedName>
    <definedName name="\aa">#REF!</definedName>
    <definedName name="\B" localSheetId="16">#REF!</definedName>
    <definedName name="\B" localSheetId="27">#REF!</definedName>
    <definedName name="\B" localSheetId="7">#REF!</definedName>
    <definedName name="\B" localSheetId="11">#REF!</definedName>
    <definedName name="\B" localSheetId="23">#REF!</definedName>
    <definedName name="\B" localSheetId="3">#REF!</definedName>
    <definedName name="\B" localSheetId="28">#REF!</definedName>
    <definedName name="\B" localSheetId="1">#REF!</definedName>
    <definedName name="\B">#REF!</definedName>
    <definedName name="\C" localSheetId="16">#REF!</definedName>
    <definedName name="\C" localSheetId="27">#REF!</definedName>
    <definedName name="\C" localSheetId="7">#REF!</definedName>
    <definedName name="\C" localSheetId="11">#REF!</definedName>
    <definedName name="\C" localSheetId="23">#REF!</definedName>
    <definedName name="\C" localSheetId="3">#REF!</definedName>
    <definedName name="\C" localSheetId="28">#REF!</definedName>
    <definedName name="\C" localSheetId="1">#REF!</definedName>
    <definedName name="\C">#REF!</definedName>
    <definedName name="\M" localSheetId="16">#REF!</definedName>
    <definedName name="\M" localSheetId="27">#REF!</definedName>
    <definedName name="\M" localSheetId="7">#REF!</definedName>
    <definedName name="\M" localSheetId="11">#REF!</definedName>
    <definedName name="\M" localSheetId="23">#REF!</definedName>
    <definedName name="\M" localSheetId="3">#REF!</definedName>
    <definedName name="\M" localSheetId="28">#REF!</definedName>
    <definedName name="\M" localSheetId="1">#REF!</definedName>
    <definedName name="\M">#REF!</definedName>
    <definedName name="\N" localSheetId="16">#REF!</definedName>
    <definedName name="\N" localSheetId="27">#REF!</definedName>
    <definedName name="\N" localSheetId="7">#REF!</definedName>
    <definedName name="\N" localSheetId="11">#REF!</definedName>
    <definedName name="\N" localSheetId="23">#REF!</definedName>
    <definedName name="\N" localSheetId="3">#REF!</definedName>
    <definedName name="\N" localSheetId="28">#REF!</definedName>
    <definedName name="\N" localSheetId="1">#REF!</definedName>
    <definedName name="\N">#REF!</definedName>
    <definedName name="\P" localSheetId="16">#REF!</definedName>
    <definedName name="\P" localSheetId="27">#REF!</definedName>
    <definedName name="\P" localSheetId="7">#REF!</definedName>
    <definedName name="\P" localSheetId="11">#REF!</definedName>
    <definedName name="\P" localSheetId="23">#REF!</definedName>
    <definedName name="\P" localSheetId="3">#REF!</definedName>
    <definedName name="\P" localSheetId="28">#REF!</definedName>
    <definedName name="\P" localSheetId="1">#REF!</definedName>
    <definedName name="\P">#REF!</definedName>
    <definedName name="\R" localSheetId="16">#REF!</definedName>
    <definedName name="\R" localSheetId="27">#REF!</definedName>
    <definedName name="\R" localSheetId="7">#REF!</definedName>
    <definedName name="\R" localSheetId="11">#REF!</definedName>
    <definedName name="\R" localSheetId="23">#REF!</definedName>
    <definedName name="\R" localSheetId="3">#REF!</definedName>
    <definedName name="\R" localSheetId="28">#REF!</definedName>
    <definedName name="\R" localSheetId="1">#REF!</definedName>
    <definedName name="\R">#REF!</definedName>
    <definedName name="\U" localSheetId="16">#REF!</definedName>
    <definedName name="\U" localSheetId="27">#REF!</definedName>
    <definedName name="\U" localSheetId="7">#REF!</definedName>
    <definedName name="\U" localSheetId="11">#REF!</definedName>
    <definedName name="\U" localSheetId="23">#REF!</definedName>
    <definedName name="\U" localSheetId="3">#REF!</definedName>
    <definedName name="\U" localSheetId="28">#REF!</definedName>
    <definedName name="\U" localSheetId="1">#REF!</definedName>
    <definedName name="\U">#REF!</definedName>
    <definedName name="\V" localSheetId="16">#REF!</definedName>
    <definedName name="\V" localSheetId="27">#REF!</definedName>
    <definedName name="\V" localSheetId="7">#REF!</definedName>
    <definedName name="\V" localSheetId="11">#REF!</definedName>
    <definedName name="\V" localSheetId="23">#REF!</definedName>
    <definedName name="\V" localSheetId="3">#REF!</definedName>
    <definedName name="\V" localSheetId="28">#REF!</definedName>
    <definedName name="\V" localSheetId="1">#REF!</definedName>
    <definedName name="\V">#REF!</definedName>
    <definedName name="\x" localSheetId="16">#REF!</definedName>
    <definedName name="\x" localSheetId="27">#REF!</definedName>
    <definedName name="\x" localSheetId="2">#REF!</definedName>
    <definedName name="\x" localSheetId="7">#REF!</definedName>
    <definedName name="\x" localSheetId="11">#REF!</definedName>
    <definedName name="\x" localSheetId="23">#REF!</definedName>
    <definedName name="\x" localSheetId="1">#REF!</definedName>
    <definedName name="\x">#REF!</definedName>
    <definedName name="ab" localSheetId="16">#REF!</definedName>
    <definedName name="ab" localSheetId="27">#REF!</definedName>
    <definedName name="ab" localSheetId="7">#REF!</definedName>
    <definedName name="ab" localSheetId="11">#REF!</definedName>
    <definedName name="ab" localSheetId="23">#REF!</definedName>
    <definedName name="ab" localSheetId="3">#REF!</definedName>
    <definedName name="ab" localSheetId="28">#REF!</definedName>
    <definedName name="ab" localSheetId="1">#REF!</definedName>
    <definedName name="ab">#REF!</definedName>
    <definedName name="abc">#REF!</definedName>
    <definedName name="biddername" localSheetId="16">#REF!</definedName>
    <definedName name="biddername" localSheetId="27">#REF!</definedName>
    <definedName name="biddername" localSheetId="7">#REF!</definedName>
    <definedName name="biddername" localSheetId="11">#REF!</definedName>
    <definedName name="biddername" localSheetId="23">#REF!</definedName>
    <definedName name="biddername">#REF!</definedName>
    <definedName name="BL2A" localSheetId="16">'[1]Attach-3 (QR)'!#REF!</definedName>
    <definedName name="BL2A" localSheetId="9">#REF!</definedName>
    <definedName name="BL2A" localSheetId="10">#REF!</definedName>
    <definedName name="BL2A" localSheetId="12">#REF!</definedName>
    <definedName name="BL2A" localSheetId="13">#REF!</definedName>
    <definedName name="BL2A">'Attach-3 (QR)'!$J$587</definedName>
    <definedName name="BL2A2" localSheetId="16">'[1]Attach-3 (QR)'!#REF!</definedName>
    <definedName name="BL2A2" localSheetId="27">'Attach-3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11">'Attach-3 (QR)'!#REF!</definedName>
    <definedName name="BL2A2" localSheetId="12">#REF!</definedName>
    <definedName name="BL2A2" localSheetId="23">'Attach-3 (QR)'!#REF!</definedName>
    <definedName name="BL2A2" localSheetId="13">#REF!</definedName>
    <definedName name="BL2A2">'Attach-3 (QR)'!#REF!</definedName>
    <definedName name="BL2AA" localSheetId="16">'[1]Attach-3 (QR)'!#REF!</definedName>
    <definedName name="BL2AA" localSheetId="9">#REF!</definedName>
    <definedName name="BL2AA" localSheetId="10">#REF!</definedName>
    <definedName name="BL2AA" localSheetId="12">#REF!</definedName>
    <definedName name="BL2AA" localSheetId="13">#REF!</definedName>
    <definedName name="BL2AA">'Attach-3 (QR)'!$J$587</definedName>
    <definedName name="BL2AAA" localSheetId="16">'[1]Attach-3 (QR)'!#REF!</definedName>
    <definedName name="BL2AAA" localSheetId="27">'Attach-3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11">'Attach-3 (QR)'!#REF!</definedName>
    <definedName name="BL2AAA" localSheetId="12">#REF!</definedName>
    <definedName name="BL2AAA" localSheetId="23">'Attach-3 (QR)'!#REF!</definedName>
    <definedName name="BL2AAA" localSheetId="13">#REF!</definedName>
    <definedName name="BL2AAA">'Attach-3 (QR)'!#REF!</definedName>
    <definedName name="BL2B" localSheetId="16">'[1]Attach-3 (QR)'!#REF!</definedName>
    <definedName name="BL2B" localSheetId="9">#REF!</definedName>
    <definedName name="BL2B" localSheetId="10">#REF!</definedName>
    <definedName name="BL2B" localSheetId="12">#REF!</definedName>
    <definedName name="BL2B" localSheetId="13">#REF!</definedName>
    <definedName name="BL2B">'Attach-3 (QR)'!$K$587</definedName>
    <definedName name="BL2BB" localSheetId="16">'[1]Attach-3 (QR)'!#REF!</definedName>
    <definedName name="BL2BB" localSheetId="27">'Attach-3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11">'Attach-3 (QR)'!#REF!</definedName>
    <definedName name="BL2BB" localSheetId="12">#REF!</definedName>
    <definedName name="BL2BB" localSheetId="23">'Attach-3 (QR)'!#REF!</definedName>
    <definedName name="BL2BB" localSheetId="13">#REF!</definedName>
    <definedName name="BL2BB">'Attach-3 (QR)'!#REF!</definedName>
    <definedName name="BL2BBB" localSheetId="16">'[1]Attach-3 (QR)'!#REF!</definedName>
    <definedName name="BL2BBB" localSheetId="27">'Attach-3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11">'Attach-3 (QR)'!#REF!</definedName>
    <definedName name="BL2BBB" localSheetId="12">#REF!</definedName>
    <definedName name="BL2BBB" localSheetId="23">'Attach-3 (QR)'!#REF!</definedName>
    <definedName name="BL2BBB" localSheetId="13">#REF!</definedName>
    <definedName name="BL2BBB">'Attach-3 (QR)'!#REF!</definedName>
    <definedName name="BL2C" localSheetId="16">'[1]Attach-3 (QR)'!#REF!</definedName>
    <definedName name="BL2C" localSheetId="9">#REF!</definedName>
    <definedName name="BL2C" localSheetId="10">#REF!</definedName>
    <definedName name="BL2C" localSheetId="12">#REF!</definedName>
    <definedName name="BL2C" localSheetId="13">#REF!</definedName>
    <definedName name="BL2C">'Attach-3 (QR)'!$L$587</definedName>
    <definedName name="BL2CC" localSheetId="16">'[1]Attach-3 (QR)'!#REF!</definedName>
    <definedName name="BL2CC" localSheetId="27">'Attach-3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11">'Attach-3 (QR)'!#REF!</definedName>
    <definedName name="BL2CC" localSheetId="12">#REF!</definedName>
    <definedName name="BL2CC" localSheetId="23">'Attach-3 (QR)'!#REF!</definedName>
    <definedName name="BL2CC" localSheetId="13">#REF!</definedName>
    <definedName name="BL2CC">'Attach-3 (QR)'!#REF!</definedName>
    <definedName name="BL2CCC" localSheetId="16">'[1]Attach-3 (QR)'!#REF!</definedName>
    <definedName name="BL2CCC" localSheetId="27">'Attach-3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11">'Attach-3 (QR)'!#REF!</definedName>
    <definedName name="BL2CCC" localSheetId="12">#REF!</definedName>
    <definedName name="BL2CCC" localSheetId="23">'Attach-3 (QR)'!#REF!</definedName>
    <definedName name="BL2CCC" localSheetId="13">#REF!</definedName>
    <definedName name="BL2CCC">'Attach-3 (QR)'!#REF!</definedName>
    <definedName name="BL3A" localSheetId="16">'[1]Attach-3 (QR)'!#REF!</definedName>
    <definedName name="BL3A" localSheetId="9">#REF!</definedName>
    <definedName name="BL3A" localSheetId="10">#REF!</definedName>
    <definedName name="BL3A" localSheetId="12">#REF!</definedName>
    <definedName name="BL3A" localSheetId="13">#REF!</definedName>
    <definedName name="BL3A">'Attach-3 (QR)'!$J$588</definedName>
    <definedName name="BL3AA" localSheetId="16">'[1]Attach-3 (QR)'!#REF!</definedName>
    <definedName name="BL3AA" localSheetId="27">'Attach-3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11">'Attach-3 (QR)'!#REF!</definedName>
    <definedName name="BL3AA" localSheetId="12">#REF!</definedName>
    <definedName name="BL3AA" localSheetId="23">'Attach-3 (QR)'!#REF!</definedName>
    <definedName name="BL3AA" localSheetId="13">#REF!</definedName>
    <definedName name="BL3AA">'Attach-3 (QR)'!#REF!</definedName>
    <definedName name="BL3AAA" localSheetId="16">'[1]Attach-3 (QR)'!#REF!</definedName>
    <definedName name="BL3AAA" localSheetId="27">'Attach-3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11">'Attach-3 (QR)'!#REF!</definedName>
    <definedName name="BL3AAA" localSheetId="12">#REF!</definedName>
    <definedName name="BL3AAA" localSheetId="23">'Attach-3 (QR)'!#REF!</definedName>
    <definedName name="BL3AAA" localSheetId="13">#REF!</definedName>
    <definedName name="BL3AAA">'Attach-3 (QR)'!#REF!</definedName>
    <definedName name="BL3B" localSheetId="16">'[1]Attach-3 (QR)'!#REF!</definedName>
    <definedName name="BL3B" localSheetId="9">#REF!</definedName>
    <definedName name="BL3B" localSheetId="10">#REF!</definedName>
    <definedName name="BL3B" localSheetId="12">#REF!</definedName>
    <definedName name="BL3B" localSheetId="13">#REF!</definedName>
    <definedName name="BL3B">'Attach-3 (QR)'!$K$588</definedName>
    <definedName name="BL3BB" localSheetId="16">'[1]Attach-3 (QR)'!#REF!</definedName>
    <definedName name="BL3BB" localSheetId="27">'Attach-3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11">'Attach-3 (QR)'!#REF!</definedName>
    <definedName name="BL3BB" localSheetId="12">#REF!</definedName>
    <definedName name="BL3BB" localSheetId="23">'Attach-3 (QR)'!#REF!</definedName>
    <definedName name="BL3BB" localSheetId="13">#REF!</definedName>
    <definedName name="BL3BB">'Attach-3 (QR)'!#REF!</definedName>
    <definedName name="BL3BBB" localSheetId="16">'[1]Attach-3 (QR)'!#REF!</definedName>
    <definedName name="BL3BBB" localSheetId="27">'Attach-3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11">'Attach-3 (QR)'!#REF!</definedName>
    <definedName name="BL3BBB" localSheetId="12">#REF!</definedName>
    <definedName name="BL3BBB" localSheetId="23">'Attach-3 (QR)'!#REF!</definedName>
    <definedName name="BL3BBB" localSheetId="13">#REF!</definedName>
    <definedName name="BL3BBB">'Attach-3 (QR)'!#REF!</definedName>
    <definedName name="BL3C" localSheetId="16">'[1]Attach-3 (QR)'!#REF!</definedName>
    <definedName name="BL3C" localSheetId="9">#REF!</definedName>
    <definedName name="BL3C" localSheetId="10">#REF!</definedName>
    <definedName name="BL3C" localSheetId="12">#REF!</definedName>
    <definedName name="BL3C" localSheetId="13">#REF!</definedName>
    <definedName name="BL3C">'Attach-3 (QR)'!$L$588</definedName>
    <definedName name="BL3CC" localSheetId="16">'[1]Attach-3 (QR)'!#REF!</definedName>
    <definedName name="BL3CC" localSheetId="27">'Attach-3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11">'Attach-3 (QR)'!#REF!</definedName>
    <definedName name="BL3CC" localSheetId="12">#REF!</definedName>
    <definedName name="BL3CC" localSheetId="23">'Attach-3 (QR)'!#REF!</definedName>
    <definedName name="BL3CC" localSheetId="13">#REF!</definedName>
    <definedName name="BL3CC">'Attach-3 (QR)'!#REF!</definedName>
    <definedName name="BL3CCC" localSheetId="16">'[1]Attach-3 (QR)'!#REF!</definedName>
    <definedName name="BL3CCC" localSheetId="27">'Attach-3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11">'Attach-3 (QR)'!#REF!</definedName>
    <definedName name="BL3CCC" localSheetId="12">#REF!</definedName>
    <definedName name="BL3CCC" localSheetId="23">'Attach-3 (QR)'!#REF!</definedName>
    <definedName name="BL3CCC" localSheetId="13">#REF!</definedName>
    <definedName name="BL3CCC">'Attach-3 (QR)'!#REF!</definedName>
    <definedName name="BL4A" localSheetId="16">'[1]Attach-3 (QR)'!#REF!</definedName>
    <definedName name="BL4A" localSheetId="9">#REF!</definedName>
    <definedName name="BL4A" localSheetId="10">#REF!</definedName>
    <definedName name="BL4A" localSheetId="12">#REF!</definedName>
    <definedName name="BL4A" localSheetId="13">#REF!</definedName>
    <definedName name="BL4A">'Attach-3 (QR)'!$J$589</definedName>
    <definedName name="BL4AA" localSheetId="16">'[1]Attach-3 (QR)'!#REF!</definedName>
    <definedName name="BL4AA" localSheetId="27">'Attach-3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11">'Attach-3 (QR)'!#REF!</definedName>
    <definedName name="BL4AA" localSheetId="12">#REF!</definedName>
    <definedName name="BL4AA" localSheetId="23">'Attach-3 (QR)'!#REF!</definedName>
    <definedName name="BL4AA" localSheetId="13">#REF!</definedName>
    <definedName name="BL4AA">'Attach-3 (QR)'!#REF!</definedName>
    <definedName name="BL4AAA" localSheetId="16">'[1]Attach-3 (QR)'!#REF!</definedName>
    <definedName name="BL4AAA" localSheetId="27">'Attach-3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11">'Attach-3 (QR)'!#REF!</definedName>
    <definedName name="BL4AAA" localSheetId="12">#REF!</definedName>
    <definedName name="BL4AAA" localSheetId="23">'Attach-3 (QR)'!#REF!</definedName>
    <definedName name="BL4AAA" localSheetId="13">#REF!</definedName>
    <definedName name="BL4AAA">'Attach-3 (QR)'!#REF!</definedName>
    <definedName name="BL4B" localSheetId="16">'[1]Attach-3 (QR)'!#REF!</definedName>
    <definedName name="BL4B" localSheetId="9">#REF!</definedName>
    <definedName name="BL4B" localSheetId="10">#REF!</definedName>
    <definedName name="BL4B" localSheetId="12">#REF!</definedName>
    <definedName name="BL4B" localSheetId="13">#REF!</definedName>
    <definedName name="BL4B">'Attach-3 (QR)'!$K$589</definedName>
    <definedName name="BL4BB" localSheetId="16">'[1]Attach-3 (QR)'!#REF!</definedName>
    <definedName name="BL4BB" localSheetId="27">'Attach-3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11">'Attach-3 (QR)'!#REF!</definedName>
    <definedName name="BL4BB" localSheetId="12">#REF!</definedName>
    <definedName name="BL4BB" localSheetId="23">'Attach-3 (QR)'!#REF!</definedName>
    <definedName name="BL4BB" localSheetId="13">#REF!</definedName>
    <definedName name="BL4BB">'Attach-3 (QR)'!#REF!</definedName>
    <definedName name="BL4BBB" localSheetId="16">'[1]Attach-3 (QR)'!#REF!</definedName>
    <definedName name="BL4BBB" localSheetId="27">'Attach-3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11">'Attach-3 (QR)'!#REF!</definedName>
    <definedName name="BL4BBB" localSheetId="12">#REF!</definedName>
    <definedName name="BL4BBB" localSheetId="23">'Attach-3 (QR)'!#REF!</definedName>
    <definedName name="BL4BBB" localSheetId="13">#REF!</definedName>
    <definedName name="BL4BBB">'Attach-3 (QR)'!#REF!</definedName>
    <definedName name="BL4C" localSheetId="16">'[1]Attach-3 (QR)'!#REF!</definedName>
    <definedName name="BL4C" localSheetId="9">#REF!</definedName>
    <definedName name="BL4C" localSheetId="10">#REF!</definedName>
    <definedName name="BL4C" localSheetId="12">#REF!</definedName>
    <definedName name="BL4C" localSheetId="13">#REF!</definedName>
    <definedName name="BL4C">'Attach-3 (QR)'!$L$589</definedName>
    <definedName name="BL4CC" localSheetId="16">'[1]Attach-3 (QR)'!#REF!</definedName>
    <definedName name="BL4CC" localSheetId="27">'Attach-3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11">'Attach-3 (QR)'!#REF!</definedName>
    <definedName name="BL4CC" localSheetId="12">#REF!</definedName>
    <definedName name="BL4CC" localSheetId="23">'Attach-3 (QR)'!#REF!</definedName>
    <definedName name="BL4CC" localSheetId="13">#REF!</definedName>
    <definedName name="BL4CC">'Attach-3 (QR)'!#REF!</definedName>
    <definedName name="BL4CCC" localSheetId="16">'[1]Attach-3 (QR)'!#REF!</definedName>
    <definedName name="BL4CCC" localSheetId="27">'Attach-3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11">'Attach-3 (QR)'!#REF!</definedName>
    <definedName name="BL4CCC" localSheetId="12">#REF!</definedName>
    <definedName name="BL4CCC" localSheetId="23">'Attach-3 (QR)'!#REF!</definedName>
    <definedName name="BL4CCC" localSheetId="13">#REF!</definedName>
    <definedName name="BL4CCC">'Attach-3 (QR)'!#REF!</definedName>
    <definedName name="BL5A" localSheetId="16">'[1]Attach-3 (QR)'!#REF!</definedName>
    <definedName name="BL5A" localSheetId="9">#REF!</definedName>
    <definedName name="BL5A" localSheetId="10">#REF!</definedName>
    <definedName name="BL5A" localSheetId="12">#REF!</definedName>
    <definedName name="BL5A" localSheetId="13">#REF!</definedName>
    <definedName name="BL5A">'Attach-3 (QR)'!$J$590</definedName>
    <definedName name="BL5AA" localSheetId="16">'[1]Attach-3 (QR)'!#REF!</definedName>
    <definedName name="BL5AA" localSheetId="27">'Attach-3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11">'Attach-3 (QR)'!#REF!</definedName>
    <definedName name="BL5AA" localSheetId="12">#REF!</definedName>
    <definedName name="BL5AA" localSheetId="23">'Attach-3 (QR)'!#REF!</definedName>
    <definedName name="BL5AA" localSheetId="13">#REF!</definedName>
    <definedName name="BL5AA">'Attach-3 (QR)'!#REF!</definedName>
    <definedName name="BL5AAA" localSheetId="16">'[1]Attach-3 (QR)'!#REF!</definedName>
    <definedName name="BL5AAA" localSheetId="27">'Attach-3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11">'Attach-3 (QR)'!#REF!</definedName>
    <definedName name="BL5AAA" localSheetId="12">#REF!</definedName>
    <definedName name="BL5AAA" localSheetId="23">'Attach-3 (QR)'!#REF!</definedName>
    <definedName name="BL5AAA" localSheetId="13">#REF!</definedName>
    <definedName name="BL5AAA">'Attach-3 (QR)'!#REF!</definedName>
    <definedName name="BL5B" localSheetId="16">'[1]Attach-3 (QR)'!#REF!</definedName>
    <definedName name="BL5B" localSheetId="9">#REF!</definedName>
    <definedName name="BL5B" localSheetId="10">#REF!</definedName>
    <definedName name="BL5B" localSheetId="12">#REF!</definedName>
    <definedName name="BL5B" localSheetId="13">#REF!</definedName>
    <definedName name="BL5B">'Attach-3 (QR)'!$K$590</definedName>
    <definedName name="BL5BB" localSheetId="16">'[1]Attach-3 (QR)'!#REF!</definedName>
    <definedName name="BL5BB" localSheetId="27">'Attach-3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11">'Attach-3 (QR)'!#REF!</definedName>
    <definedName name="BL5BB" localSheetId="12">#REF!</definedName>
    <definedName name="BL5BB" localSheetId="23">'Attach-3 (QR)'!#REF!</definedName>
    <definedName name="BL5BB" localSheetId="13">#REF!</definedName>
    <definedName name="BL5BB">'Attach-3 (QR)'!#REF!</definedName>
    <definedName name="BL5BBB" localSheetId="16">'[1]Attach-3 (QR)'!#REF!</definedName>
    <definedName name="BL5BBB" localSheetId="27">'Attach-3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11">'Attach-3 (QR)'!#REF!</definedName>
    <definedName name="BL5BBB" localSheetId="12">#REF!</definedName>
    <definedName name="BL5BBB" localSheetId="23">'Attach-3 (QR)'!#REF!</definedName>
    <definedName name="BL5BBB" localSheetId="13">#REF!</definedName>
    <definedName name="BL5BBB">'Attach-3 (QR)'!#REF!</definedName>
    <definedName name="BL5C" localSheetId="16">'[1]Attach-3 (QR)'!#REF!</definedName>
    <definedName name="BL5C" localSheetId="9">#REF!</definedName>
    <definedName name="BL5C" localSheetId="10">#REF!</definedName>
    <definedName name="BL5C" localSheetId="12">#REF!</definedName>
    <definedName name="BL5C" localSheetId="13">#REF!</definedName>
    <definedName name="BL5C">'Attach-3 (QR)'!$L$590</definedName>
    <definedName name="BL5CC" localSheetId="16">'[1]Attach-3 (QR)'!#REF!</definedName>
    <definedName name="BL5CC" localSheetId="27">'Attach-3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11">'Attach-3 (QR)'!#REF!</definedName>
    <definedName name="BL5CC" localSheetId="12">#REF!</definedName>
    <definedName name="BL5CC" localSheetId="23">'Attach-3 (QR)'!#REF!</definedName>
    <definedName name="BL5CC" localSheetId="13">#REF!</definedName>
    <definedName name="BL5CC">'Attach-3 (QR)'!#REF!</definedName>
    <definedName name="BL5CCC" localSheetId="16">'[1]Attach-3 (QR)'!#REF!</definedName>
    <definedName name="BL5CCC" localSheetId="27">'Attach-3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11">'Attach-3 (QR)'!#REF!</definedName>
    <definedName name="BL5CCC" localSheetId="12">#REF!</definedName>
    <definedName name="BL5CCC" localSheetId="23">'Attach-3 (QR)'!#REF!</definedName>
    <definedName name="BL5CCC" localSheetId="13">#REF!</definedName>
    <definedName name="BL5CCC">'Attach-3 (QR)'!#REF!</definedName>
    <definedName name="CAPA1" localSheetId="16">'[1]Attach-3 (QR)'!#REF!</definedName>
    <definedName name="CAPA1" localSheetId="27">'Attach-3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11">'Attach-3 (QR)'!#REF!</definedName>
    <definedName name="CAPA1" localSheetId="12">#REF!</definedName>
    <definedName name="CAPA1" localSheetId="23">'Attach-3 (QR)'!#REF!</definedName>
    <definedName name="CAPA1" localSheetId="13">#REF!</definedName>
    <definedName name="CAPA1">'Attach-3 (QR)'!#REF!</definedName>
    <definedName name="CAPA11" localSheetId="16">'[1]Attach-3 (QR)'!#REF!</definedName>
    <definedName name="CAPA11" localSheetId="27">'Attach-3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11">'Attach-3 (QR)'!#REF!</definedName>
    <definedName name="CAPA11" localSheetId="12">#REF!</definedName>
    <definedName name="CAPA11" localSheetId="23">'Attach-3 (QR)'!#REF!</definedName>
    <definedName name="CAPA11" localSheetId="13">#REF!</definedName>
    <definedName name="CAPA11">'Attach-3 (QR)'!#REF!</definedName>
    <definedName name="CAPA111" localSheetId="16">'[1]Attach-3 (QR)'!#REF!</definedName>
    <definedName name="CAPA111" localSheetId="27">'Attach-3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11">'Attach-3 (QR)'!#REF!</definedName>
    <definedName name="CAPA111" localSheetId="12">#REF!</definedName>
    <definedName name="CAPA111" localSheetId="23">'Attach-3 (QR)'!#REF!</definedName>
    <definedName name="CAPA111" localSheetId="13">#REF!</definedName>
    <definedName name="CAPA111">'Attach-3 (QR)'!#REF!</definedName>
    <definedName name="CAPA2" localSheetId="16">'[1]Attach-3 (QR)'!#REF!</definedName>
    <definedName name="CAPA2" localSheetId="27">'Attach-3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11">'Attach-3 (QR)'!#REF!</definedName>
    <definedName name="CAPA2" localSheetId="12">#REF!</definedName>
    <definedName name="CAPA2" localSheetId="23">'Attach-3 (QR)'!#REF!</definedName>
    <definedName name="CAPA2" localSheetId="13">#REF!</definedName>
    <definedName name="CAPA2">'Attach-3 (QR)'!#REF!</definedName>
    <definedName name="CAPA22" localSheetId="16">'[1]Attach-3 (QR)'!#REF!</definedName>
    <definedName name="CAPA22" localSheetId="27">'Attach-3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11">'Attach-3 (QR)'!#REF!</definedName>
    <definedName name="CAPA22" localSheetId="12">#REF!</definedName>
    <definedName name="CAPA22" localSheetId="23">'Attach-3 (QR)'!#REF!</definedName>
    <definedName name="CAPA22" localSheetId="13">#REF!</definedName>
    <definedName name="CAPA22">'Attach-3 (QR)'!#REF!</definedName>
    <definedName name="CAPA222" localSheetId="16">'[1]Attach-3 (QR)'!#REF!</definedName>
    <definedName name="CAPA222" localSheetId="27">'Attach-3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11">'Attach-3 (QR)'!#REF!</definedName>
    <definedName name="CAPA222" localSheetId="12">#REF!</definedName>
    <definedName name="CAPA222" localSheetId="23">'Attach-3 (QR)'!#REF!</definedName>
    <definedName name="CAPA222" localSheetId="13">#REF!</definedName>
    <definedName name="CAPA222">'Attach-3 (QR)'!#REF!</definedName>
    <definedName name="CAPA3" localSheetId="16">'[1]Attach-3 (QR)'!#REF!</definedName>
    <definedName name="CAPA3" localSheetId="27">'Attach-3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11">'Attach-3 (QR)'!#REF!</definedName>
    <definedName name="CAPA3" localSheetId="12">#REF!</definedName>
    <definedName name="CAPA3" localSheetId="23">'Attach-3 (QR)'!#REF!</definedName>
    <definedName name="CAPA3" localSheetId="13">#REF!</definedName>
    <definedName name="CAPA3">'Attach-3 (QR)'!#REF!</definedName>
    <definedName name="CAPA33" localSheetId="16">'[1]Attach-3 (QR)'!#REF!</definedName>
    <definedName name="CAPA33" localSheetId="27">'Attach-3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11">'Attach-3 (QR)'!#REF!</definedName>
    <definedName name="CAPA33" localSheetId="12">#REF!</definedName>
    <definedName name="CAPA33" localSheetId="23">'Attach-3 (QR)'!#REF!</definedName>
    <definedName name="CAPA33" localSheetId="13">#REF!</definedName>
    <definedName name="CAPA33">'Attach-3 (QR)'!#REF!</definedName>
    <definedName name="CAPA333" localSheetId="16">'[1]Attach-3 (QR)'!#REF!</definedName>
    <definedName name="CAPA333" localSheetId="27">'Attach-3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11">'Attach-3 (QR)'!#REF!</definedName>
    <definedName name="CAPA333" localSheetId="12">#REF!</definedName>
    <definedName name="CAPA333" localSheetId="23">'Attach-3 (QR)'!#REF!</definedName>
    <definedName name="CAPA333" localSheetId="13">#REF!</definedName>
    <definedName name="CAPA333">'Attach-3 (QR)'!#REF!</definedName>
    <definedName name="CAPA4" localSheetId="16">'[1]Attach-3 (QR)'!#REF!</definedName>
    <definedName name="CAPA4" localSheetId="27">'Attach-3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11">'Attach-3 (QR)'!#REF!</definedName>
    <definedName name="CAPA4" localSheetId="12">#REF!</definedName>
    <definedName name="CAPA4" localSheetId="23">'Attach-3 (QR)'!#REF!</definedName>
    <definedName name="CAPA4" localSheetId="13">#REF!</definedName>
    <definedName name="CAPA4">'Attach-3 (QR)'!#REF!</definedName>
    <definedName name="CAPA44" localSheetId="16">'[1]Attach-3 (QR)'!#REF!</definedName>
    <definedName name="CAPA44" localSheetId="27">'Attach-3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11">'Attach-3 (QR)'!#REF!</definedName>
    <definedName name="CAPA44" localSheetId="12">#REF!</definedName>
    <definedName name="CAPA44" localSheetId="23">'Attach-3 (QR)'!#REF!</definedName>
    <definedName name="CAPA44" localSheetId="13">#REF!</definedName>
    <definedName name="CAPA44">'Attach-3 (QR)'!#REF!</definedName>
    <definedName name="CAPA444" localSheetId="16">'[1]Attach-3 (QR)'!#REF!</definedName>
    <definedName name="CAPA444" localSheetId="27">'Attach-3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11">'Attach-3 (QR)'!#REF!</definedName>
    <definedName name="CAPA444" localSheetId="12">#REF!</definedName>
    <definedName name="CAPA444" localSheetId="23">'Attach-3 (QR)'!#REF!</definedName>
    <definedName name="CAPA444" localSheetId="13">#REF!</definedName>
    <definedName name="CAPA444">'Attach-3 (QR)'!#REF!</definedName>
    <definedName name="CAPA7" localSheetId="16">'[1]Attach-3 (QR)'!#REF!</definedName>
    <definedName name="CAPA7" localSheetId="27">'Attach-3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11">'Attach-3 (QR)'!#REF!</definedName>
    <definedName name="CAPA7" localSheetId="12">#REF!</definedName>
    <definedName name="CAPA7" localSheetId="23">'Attach-3 (QR)'!#REF!</definedName>
    <definedName name="CAPA7" localSheetId="13">#REF!</definedName>
    <definedName name="CAPA7">'Attach-3 (QR)'!#REF!</definedName>
    <definedName name="CAPA77" localSheetId="16">'[1]Attach-3 (QR)'!#REF!</definedName>
    <definedName name="CAPA77" localSheetId="27">'Attach-3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11">'Attach-3 (QR)'!#REF!</definedName>
    <definedName name="CAPA77" localSheetId="12">#REF!</definedName>
    <definedName name="CAPA77" localSheetId="23">'Attach-3 (QR)'!#REF!</definedName>
    <definedName name="CAPA77" localSheetId="13">#REF!</definedName>
    <definedName name="CAPA77">'Attach-3 (QR)'!#REF!</definedName>
    <definedName name="CAPA777" localSheetId="16">'[1]Attach-3 (QR)'!#REF!</definedName>
    <definedName name="CAPA777" localSheetId="27">'Attach-3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11">'Attach-3 (QR)'!#REF!</definedName>
    <definedName name="CAPA777" localSheetId="12">#REF!</definedName>
    <definedName name="CAPA777" localSheetId="23">'Attach-3 (QR)'!#REF!</definedName>
    <definedName name="CAPA777" localSheetId="13">#REF!</definedName>
    <definedName name="CAPA777">'Attach-3 (QR)'!#REF!</definedName>
    <definedName name="COO" localSheetId="16">'[4]Sch-1a'!#REF!</definedName>
    <definedName name="COO" localSheetId="27">'[4]Sch-1a'!#REF!</definedName>
    <definedName name="COO" localSheetId="7">'[4]Sch-1a'!#REF!</definedName>
    <definedName name="COO" localSheetId="9">'[5]Sch-1a'!#REF!</definedName>
    <definedName name="COO" localSheetId="10">'[6]Sch-1a'!#REF!</definedName>
    <definedName name="COO" localSheetId="11">'[4]Sch-1a'!#REF!</definedName>
    <definedName name="COO" localSheetId="12">'[6]Sch-1a'!#REF!</definedName>
    <definedName name="COO" localSheetId="23">'[4]Sch-1a'!#REF!</definedName>
    <definedName name="COO" localSheetId="13">'[5]Sch-1a'!#REF!</definedName>
    <definedName name="COO" localSheetId="28">'[4]Sch-1a'!#REF!</definedName>
    <definedName name="COO" localSheetId="1">'[4]Sch-1a'!#REF!</definedName>
    <definedName name="COO">'[4]Sch-1a'!#REF!</definedName>
    <definedName name="date" localSheetId="16">#REF!</definedName>
    <definedName name="date" localSheetId="27">#REF!</definedName>
    <definedName name="date" localSheetId="7">#REF!</definedName>
    <definedName name="date" localSheetId="10">#REF!</definedName>
    <definedName name="date" localSheetId="11">#REF!</definedName>
    <definedName name="date" localSheetId="23">#REF!</definedName>
    <definedName name="date">#REF!</definedName>
    <definedName name="iii" localSheetId="16">#REF!</definedName>
    <definedName name="iii" localSheetId="27">#REF!</definedName>
    <definedName name="iii" localSheetId="2">#REF!</definedName>
    <definedName name="iii" localSheetId="7">#REF!</definedName>
    <definedName name="iii" localSheetId="11">#REF!</definedName>
    <definedName name="iii" localSheetId="23">#REF!</definedName>
    <definedName name="iii">#REF!</definedName>
    <definedName name="LA">#REF!</definedName>
    <definedName name="logo1">"Picture 7"</definedName>
    <definedName name="MANU1" localSheetId="16">'[1]Attach-3 (QR)'!#REF!</definedName>
    <definedName name="MANU1" localSheetId="27">'Attach-3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11">'Attach-3 (QR)'!#REF!</definedName>
    <definedName name="MANU1" localSheetId="12">#REF!</definedName>
    <definedName name="MANU1" localSheetId="23">'Attach-3 (QR)'!#REF!</definedName>
    <definedName name="MANU1" localSheetId="13">#REF!</definedName>
    <definedName name="MANU1">'Attach-3 (QR)'!#REF!</definedName>
    <definedName name="MANU11" localSheetId="16">'[1]Attach-3 (QR)'!#REF!</definedName>
    <definedName name="MANU11" localSheetId="27">'Attach-3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11">'Attach-3 (QR)'!#REF!</definedName>
    <definedName name="MANU11" localSheetId="12">#REF!</definedName>
    <definedName name="MANU11" localSheetId="23">'Attach-3 (QR)'!#REF!</definedName>
    <definedName name="MANU11" localSheetId="13">#REF!</definedName>
    <definedName name="MANU11">'Attach-3 (QR)'!#REF!</definedName>
    <definedName name="MANU111" localSheetId="16">'[1]Attach-3 (QR)'!#REF!</definedName>
    <definedName name="MANU111" localSheetId="27">'Attach-3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11">'Attach-3 (QR)'!#REF!</definedName>
    <definedName name="MANU111" localSheetId="12">#REF!</definedName>
    <definedName name="MANU111" localSheetId="23">'Attach-3 (QR)'!#REF!</definedName>
    <definedName name="MANU111" localSheetId="13">#REF!</definedName>
    <definedName name="MANU111">'Attach-3 (QR)'!#REF!</definedName>
    <definedName name="MANU2" localSheetId="16">'[1]Attach-3 (QR)'!#REF!</definedName>
    <definedName name="MANU2" localSheetId="27">'Attach-3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11">'Attach-3 (QR)'!#REF!</definedName>
    <definedName name="MANU2" localSheetId="12">#REF!</definedName>
    <definedName name="MANU2" localSheetId="23">'Attach-3 (QR)'!#REF!</definedName>
    <definedName name="MANU2" localSheetId="13">#REF!</definedName>
    <definedName name="MANU2">'Attach-3 (QR)'!#REF!</definedName>
    <definedName name="MANU22" localSheetId="16">'[1]Attach-3 (QR)'!#REF!</definedName>
    <definedName name="MANU22" localSheetId="27">'Attach-3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11">'Attach-3 (QR)'!#REF!</definedName>
    <definedName name="MANU22" localSheetId="12">#REF!</definedName>
    <definedName name="MANU22" localSheetId="23">'Attach-3 (QR)'!#REF!</definedName>
    <definedName name="MANU22" localSheetId="13">#REF!</definedName>
    <definedName name="MANU22">'Attach-3 (QR)'!#REF!</definedName>
    <definedName name="MANU222" localSheetId="16">'[1]Attach-3 (QR)'!#REF!</definedName>
    <definedName name="MANU222" localSheetId="27">'Attach-3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11">'Attach-3 (QR)'!#REF!</definedName>
    <definedName name="MANU222" localSheetId="12">#REF!</definedName>
    <definedName name="MANU222" localSheetId="23">'Attach-3 (QR)'!#REF!</definedName>
    <definedName name="MANU222" localSheetId="13">#REF!</definedName>
    <definedName name="MANU222">'Attach-3 (QR)'!#REF!</definedName>
    <definedName name="MANU3" localSheetId="16">'[1]Attach-3 (QR)'!#REF!</definedName>
    <definedName name="MANU3" localSheetId="27">'Attach-3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11">'Attach-3 (QR)'!#REF!</definedName>
    <definedName name="MANU3" localSheetId="12">#REF!</definedName>
    <definedName name="MANU3" localSheetId="23">'Attach-3 (QR)'!#REF!</definedName>
    <definedName name="MANU3" localSheetId="13">#REF!</definedName>
    <definedName name="MANU3">'Attach-3 (QR)'!#REF!</definedName>
    <definedName name="MANU33" localSheetId="16">'[1]Attach-3 (QR)'!#REF!</definedName>
    <definedName name="MANU33" localSheetId="27">'Attach-3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11">'Attach-3 (QR)'!#REF!</definedName>
    <definedName name="MANU33" localSheetId="12">#REF!</definedName>
    <definedName name="MANU33" localSheetId="23">'Attach-3 (QR)'!#REF!</definedName>
    <definedName name="MANU33" localSheetId="13">#REF!</definedName>
    <definedName name="MANU33">'Attach-3 (QR)'!#REF!</definedName>
    <definedName name="MANU333" localSheetId="16">'[1]Attach-3 (QR)'!#REF!</definedName>
    <definedName name="MANU333" localSheetId="27">'Attach-3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11">'Attach-3 (QR)'!#REF!</definedName>
    <definedName name="MANU333" localSheetId="12">#REF!</definedName>
    <definedName name="MANU333" localSheetId="23">'Attach-3 (QR)'!#REF!</definedName>
    <definedName name="MANU333" localSheetId="13">#REF!</definedName>
    <definedName name="MANU333">'Attach-3 (QR)'!#REF!</definedName>
    <definedName name="MANU4" localSheetId="16">'[1]Attach-3 (QR)'!#REF!</definedName>
    <definedName name="MANU4" localSheetId="27">'Attach-3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11">'Attach-3 (QR)'!#REF!</definedName>
    <definedName name="MANU4" localSheetId="12">#REF!</definedName>
    <definedName name="MANU4" localSheetId="23">'Attach-3 (QR)'!#REF!</definedName>
    <definedName name="MANU4" localSheetId="13">#REF!</definedName>
    <definedName name="MANU4">'Attach-3 (QR)'!#REF!</definedName>
    <definedName name="MANU44" localSheetId="16">'[1]Attach-3 (QR)'!#REF!</definedName>
    <definedName name="MANU44" localSheetId="27">'Attach-3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11">'Attach-3 (QR)'!#REF!</definedName>
    <definedName name="MANU44" localSheetId="12">#REF!</definedName>
    <definedName name="MANU44" localSheetId="23">'Attach-3 (QR)'!#REF!</definedName>
    <definedName name="MANU44" localSheetId="13">#REF!</definedName>
    <definedName name="MANU44">'Attach-3 (QR)'!#REF!</definedName>
    <definedName name="MANU444" localSheetId="16">'[1]Attach-3 (QR)'!#REF!</definedName>
    <definedName name="MANU444" localSheetId="27">'Attach-3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11">'Attach-3 (QR)'!#REF!</definedName>
    <definedName name="MANU444" localSheetId="12">#REF!</definedName>
    <definedName name="MANU444" localSheetId="23">'Attach-3 (QR)'!#REF!</definedName>
    <definedName name="MANU444" localSheetId="13">#REF!</definedName>
    <definedName name="MANU444">'Attach-3 (QR)'!#REF!</definedName>
    <definedName name="MANU5" localSheetId="16">'[1]Attach-3 (QR)'!#REF!</definedName>
    <definedName name="MANU5" localSheetId="27">'Attach-3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11">'Attach-3 (QR)'!#REF!</definedName>
    <definedName name="MANU5" localSheetId="12">#REF!</definedName>
    <definedName name="MANU5" localSheetId="23">'Attach-3 (QR)'!#REF!</definedName>
    <definedName name="MANU5" localSheetId="13">#REF!</definedName>
    <definedName name="MANU5">'Attach-3 (QR)'!#REF!</definedName>
    <definedName name="MANU55" localSheetId="16">'[1]Attach-3 (QR)'!#REF!</definedName>
    <definedName name="MANU55" localSheetId="27">'Attach-3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11">'Attach-3 (QR)'!#REF!</definedName>
    <definedName name="MANU55" localSheetId="12">#REF!</definedName>
    <definedName name="MANU55" localSheetId="23">'Attach-3 (QR)'!#REF!</definedName>
    <definedName name="MANU55" localSheetId="13">#REF!</definedName>
    <definedName name="MANU55">'Attach-3 (QR)'!#REF!</definedName>
    <definedName name="MANU555" localSheetId="16">'[1]Attach-3 (QR)'!#REF!</definedName>
    <definedName name="MANU555" localSheetId="27">'Attach-3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11">'Attach-3 (QR)'!#REF!</definedName>
    <definedName name="MANU555" localSheetId="12">#REF!</definedName>
    <definedName name="MANU555" localSheetId="23">'Attach-3 (QR)'!#REF!</definedName>
    <definedName name="MANU555" localSheetId="13">#REF!</definedName>
    <definedName name="MANU555">'Attach-3 (QR)'!#REF!</definedName>
    <definedName name="PATH1" localSheetId="16">'[1]Attach-3 (QR)'!#REF!</definedName>
    <definedName name="PATH1" localSheetId="27">'Attach-3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11">'Attach-3 (QR)'!#REF!</definedName>
    <definedName name="PATH1" localSheetId="12">#REF!</definedName>
    <definedName name="PATH1" localSheetId="23">'Attach-3 (QR)'!#REF!</definedName>
    <definedName name="PATH1" localSheetId="13">#REF!</definedName>
    <definedName name="PATH1">'Attach-3 (QR)'!#REF!</definedName>
    <definedName name="PATH11" localSheetId="16">'[1]Attach-3 (QR)'!#REF!</definedName>
    <definedName name="PATH11" localSheetId="27">'Attach-3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11">'Attach-3 (QR)'!#REF!</definedName>
    <definedName name="PATH11" localSheetId="12">#REF!</definedName>
    <definedName name="PATH11" localSheetId="23">'Attach-3 (QR)'!#REF!</definedName>
    <definedName name="PATH11" localSheetId="13">#REF!</definedName>
    <definedName name="PATH11">'Attach-3 (QR)'!#REF!</definedName>
    <definedName name="PATH111" localSheetId="16">'[1]Attach-3 (QR)'!#REF!</definedName>
    <definedName name="PATH111" localSheetId="27">'Attach-3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11">'Attach-3 (QR)'!#REF!</definedName>
    <definedName name="PATH111" localSheetId="12">#REF!</definedName>
    <definedName name="PATH111" localSheetId="23">'Attach-3 (QR)'!#REF!</definedName>
    <definedName name="PATH111" localSheetId="13">#REF!</definedName>
    <definedName name="PATH111">'Attach-3 (QR)'!#REF!</definedName>
    <definedName name="PATH2" localSheetId="16">'[1]Attach-3 (QR)'!#REF!</definedName>
    <definedName name="PATH2" localSheetId="27">'Attach-3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11">'Attach-3 (QR)'!#REF!</definedName>
    <definedName name="PATH2" localSheetId="12">#REF!</definedName>
    <definedName name="PATH2" localSheetId="23">'Attach-3 (QR)'!#REF!</definedName>
    <definedName name="PATH2" localSheetId="13">#REF!</definedName>
    <definedName name="PATH2">'Attach-3 (QR)'!#REF!</definedName>
    <definedName name="PATH22" localSheetId="16">'[1]Attach-3 (QR)'!#REF!</definedName>
    <definedName name="PATH22" localSheetId="27">'Attach-3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11">'Attach-3 (QR)'!#REF!</definedName>
    <definedName name="PATH22" localSheetId="12">#REF!</definedName>
    <definedName name="PATH22" localSheetId="23">'Attach-3 (QR)'!#REF!</definedName>
    <definedName name="PATH22" localSheetId="13">#REF!</definedName>
    <definedName name="PATH22">'Attach-3 (QR)'!#REF!</definedName>
    <definedName name="PATH222" localSheetId="16">'[1]Attach-3 (QR)'!#REF!</definedName>
    <definedName name="PATH222" localSheetId="27">'Attach-3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11">'Attach-3 (QR)'!#REF!</definedName>
    <definedName name="PATH222" localSheetId="12">#REF!</definedName>
    <definedName name="PATH222" localSheetId="23">'Attach-3 (QR)'!#REF!</definedName>
    <definedName name="PATH222" localSheetId="13">#REF!</definedName>
    <definedName name="PATH222">'Attach-3 (QR)'!#REF!</definedName>
    <definedName name="PATH3" localSheetId="16">'[1]Attach-3 (QR)'!#REF!</definedName>
    <definedName name="PATH3" localSheetId="27">'Attach-3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11">'Attach-3 (QR)'!#REF!</definedName>
    <definedName name="PATH3" localSheetId="12">#REF!</definedName>
    <definedName name="PATH3" localSheetId="23">'Attach-3 (QR)'!#REF!</definedName>
    <definedName name="PATH3" localSheetId="13">#REF!</definedName>
    <definedName name="PATH3">'Attach-3 (QR)'!#REF!</definedName>
    <definedName name="PATH33" localSheetId="16">'[1]Attach-3 (QR)'!#REF!</definedName>
    <definedName name="PATH33" localSheetId="27">'Attach-3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11">'Attach-3 (QR)'!#REF!</definedName>
    <definedName name="PATH33" localSheetId="12">#REF!</definedName>
    <definedName name="PATH33" localSheetId="23">'Attach-3 (QR)'!#REF!</definedName>
    <definedName name="PATH33" localSheetId="13">#REF!</definedName>
    <definedName name="PATH33">'Attach-3 (QR)'!#REF!</definedName>
    <definedName name="PATH333" localSheetId="16">'[1]Attach-3 (QR)'!#REF!</definedName>
    <definedName name="PATH333" localSheetId="27">'Attach-3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11">'Attach-3 (QR)'!#REF!</definedName>
    <definedName name="PATH333" localSheetId="12">#REF!</definedName>
    <definedName name="PATH333" localSheetId="23">'Attach-3 (QR)'!#REF!</definedName>
    <definedName name="PATH333" localSheetId="13">#REF!</definedName>
    <definedName name="PATH333">'Attach-3 (QR)'!#REF!</definedName>
    <definedName name="PATH4" localSheetId="16">'[1]Attach-3 (QR)'!#REF!</definedName>
    <definedName name="PATH4" localSheetId="27">'Attach-3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11">'Attach-3 (QR)'!#REF!</definedName>
    <definedName name="PATH4" localSheetId="12">#REF!</definedName>
    <definedName name="PATH4" localSheetId="23">'Attach-3 (QR)'!#REF!</definedName>
    <definedName name="PATH4" localSheetId="13">#REF!</definedName>
    <definedName name="PATH4">'Attach-3 (QR)'!#REF!</definedName>
    <definedName name="PATH44" localSheetId="16">'[1]Attach-3 (QR)'!#REF!</definedName>
    <definedName name="PATH44" localSheetId="27">'Attach-3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11">'Attach-3 (QR)'!#REF!</definedName>
    <definedName name="PATH44" localSheetId="12">#REF!</definedName>
    <definedName name="PATH44" localSheetId="23">'Attach-3 (QR)'!#REF!</definedName>
    <definedName name="PATH44" localSheetId="13">#REF!</definedName>
    <definedName name="PATH44">'Attach-3 (QR)'!#REF!</definedName>
    <definedName name="PATH444" localSheetId="16">'[1]Attach-3 (QR)'!#REF!</definedName>
    <definedName name="PATH444" localSheetId="27">'Attach-3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11">'Attach-3 (QR)'!#REF!</definedName>
    <definedName name="PATH444" localSheetId="12">#REF!</definedName>
    <definedName name="PATH444" localSheetId="23">'Attach-3 (QR)'!#REF!</definedName>
    <definedName name="PATH444" localSheetId="13">#REF!</definedName>
    <definedName name="PATH444">'Attach-3 (QR)'!#REF!</definedName>
    <definedName name="PATH5" localSheetId="16">'[1]Attach-3 (QR)'!#REF!</definedName>
    <definedName name="PATH5" localSheetId="27">'Attach-3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11">'Attach-3 (QR)'!#REF!</definedName>
    <definedName name="PATH5" localSheetId="12">#REF!</definedName>
    <definedName name="PATH5" localSheetId="23">'Attach-3 (QR)'!#REF!</definedName>
    <definedName name="PATH5" localSheetId="13">#REF!</definedName>
    <definedName name="PATH5">'Attach-3 (QR)'!#REF!</definedName>
    <definedName name="PATH55" localSheetId="16">'[1]Attach-3 (QR)'!#REF!</definedName>
    <definedName name="PATH55" localSheetId="27">'Attach-3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11">'Attach-3 (QR)'!#REF!</definedName>
    <definedName name="PATH55" localSheetId="12">#REF!</definedName>
    <definedName name="PATH55" localSheetId="23">'Attach-3 (QR)'!#REF!</definedName>
    <definedName name="PATH55" localSheetId="13">#REF!</definedName>
    <definedName name="PATH55">'Attach-3 (QR)'!#REF!</definedName>
    <definedName name="PATH555" localSheetId="16">'[1]Attach-3 (QR)'!#REF!</definedName>
    <definedName name="PATH555" localSheetId="27">'Attach-3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11">'Attach-3 (QR)'!#REF!</definedName>
    <definedName name="PATH555" localSheetId="12">#REF!</definedName>
    <definedName name="PATH555" localSheetId="23">'Attach-3 (QR)'!#REF!</definedName>
    <definedName name="PATH555" localSheetId="13">#REF!</definedName>
    <definedName name="PATH555">'Attach-3 (QR)'!#REF!</definedName>
    <definedName name="PATHAR1" localSheetId="16">'[1]Attach-3 (QR)'!#REF!</definedName>
    <definedName name="PATHAR1" localSheetId="9">#REF!</definedName>
    <definedName name="PATHAR1" localSheetId="10">#REF!</definedName>
    <definedName name="PATHAR1" localSheetId="12">#REF!</definedName>
    <definedName name="PATHAR1" localSheetId="13">#REF!</definedName>
    <definedName name="PATHAR1">'Attach-3 (QR)'!$AO$541</definedName>
    <definedName name="PATHAR2" localSheetId="16">'[1]Attach-3 (QR)'!#REF!</definedName>
    <definedName name="PATHAR2" localSheetId="9">#REF!</definedName>
    <definedName name="PATHAR2" localSheetId="10">#REF!</definedName>
    <definedName name="PATHAR2" localSheetId="12">#REF!</definedName>
    <definedName name="PATHAR2" localSheetId="13">#REF!</definedName>
    <definedName name="PATHAR2">'Attach-3 (QR)'!$AO$542</definedName>
    <definedName name="PATHAR3" localSheetId="16">'[1]Attach-3 (QR)'!#REF!</definedName>
    <definedName name="PATHAR3" localSheetId="9">#REF!</definedName>
    <definedName name="PATHAR3" localSheetId="10">#REF!</definedName>
    <definedName name="PATHAR3" localSheetId="12">#REF!</definedName>
    <definedName name="PATHAR3" localSheetId="13">#REF!</definedName>
    <definedName name="PATHAR3">'Attach-3 (QR)'!$AO$543</definedName>
    <definedName name="PATHJV1" localSheetId="16">'[1]Attach-3 (QR)'!#REF!</definedName>
    <definedName name="PATHJV1" localSheetId="27">'Attach-3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11">'Attach-3 (QR)'!#REF!</definedName>
    <definedName name="PATHJV1" localSheetId="12">#REF!</definedName>
    <definedName name="PATHJV1" localSheetId="23">'Attach-3 (QR)'!#REF!</definedName>
    <definedName name="PATHJV1" localSheetId="13">#REF!</definedName>
    <definedName name="PATHJV1">'Attach-3 (QR)'!#REF!</definedName>
    <definedName name="PATHJV11" localSheetId="16">'[1]Attach-3 (QR)'!#REF!</definedName>
    <definedName name="PATHJV11" localSheetId="27">'Attach-3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11">'Attach-3 (QR)'!#REF!</definedName>
    <definedName name="PATHJV11" localSheetId="12">#REF!</definedName>
    <definedName name="PATHJV11" localSheetId="23">'Attach-3 (QR)'!#REF!</definedName>
    <definedName name="PATHJV11" localSheetId="13">#REF!</definedName>
    <definedName name="PATHJV11">'Attach-3 (QR)'!#REF!</definedName>
    <definedName name="PATHJV111" localSheetId="16">'[1]Attach-3 (QR)'!#REF!</definedName>
    <definedName name="PATHJV111" localSheetId="27">'Attach-3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11">'Attach-3 (QR)'!#REF!</definedName>
    <definedName name="PATHJV111" localSheetId="12">#REF!</definedName>
    <definedName name="PATHJV111" localSheetId="23">'Attach-3 (QR)'!#REF!</definedName>
    <definedName name="PATHJV111" localSheetId="13">#REF!</definedName>
    <definedName name="PATHJV111">'Attach-3 (QR)'!#REF!</definedName>
    <definedName name="PATHJV2" localSheetId="16">'[1]Attach-3 (QR)'!#REF!</definedName>
    <definedName name="PATHJV2" localSheetId="27">'Attach-3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11">'Attach-3 (QR)'!#REF!</definedName>
    <definedName name="PATHJV2" localSheetId="12">#REF!</definedName>
    <definedName name="PATHJV2" localSheetId="23">'Attach-3 (QR)'!#REF!</definedName>
    <definedName name="PATHJV2" localSheetId="13">#REF!</definedName>
    <definedName name="PATHJV2">'Attach-3 (QR)'!#REF!</definedName>
    <definedName name="PATHJV22" localSheetId="16">'[1]Attach-3 (QR)'!#REF!</definedName>
    <definedName name="PATHJV22" localSheetId="27">'Attach-3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11">'Attach-3 (QR)'!#REF!</definedName>
    <definedName name="PATHJV22" localSheetId="12">#REF!</definedName>
    <definedName name="PATHJV22" localSheetId="23">'Attach-3 (QR)'!#REF!</definedName>
    <definedName name="PATHJV22" localSheetId="13">#REF!</definedName>
    <definedName name="PATHJV22">'Attach-3 (QR)'!#REF!</definedName>
    <definedName name="PATHJV222" localSheetId="16">'[1]Attach-3 (QR)'!#REF!</definedName>
    <definedName name="PATHJV222" localSheetId="27">'Attach-3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11">'Attach-3 (QR)'!#REF!</definedName>
    <definedName name="PATHJV222" localSheetId="12">#REF!</definedName>
    <definedName name="PATHJV222" localSheetId="23">'Attach-3 (QR)'!#REF!</definedName>
    <definedName name="PATHJV222" localSheetId="13">#REF!</definedName>
    <definedName name="PATHJV222">'Attach-3 (QR)'!#REF!</definedName>
    <definedName name="PATHJV3" localSheetId="16">'[1]Attach-3 (QR)'!#REF!</definedName>
    <definedName name="PATHJV3" localSheetId="27">'Attach-3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11">'Attach-3 (QR)'!#REF!</definedName>
    <definedName name="PATHJV3" localSheetId="12">#REF!</definedName>
    <definedName name="PATHJV3" localSheetId="23">'Attach-3 (QR)'!#REF!</definedName>
    <definedName name="PATHJV3" localSheetId="13">#REF!</definedName>
    <definedName name="PATHJV3">'Attach-3 (QR)'!#REF!</definedName>
    <definedName name="PATHJV33" localSheetId="16">'[1]Attach-3 (QR)'!#REF!</definedName>
    <definedName name="PATHJV33" localSheetId="27">'Attach-3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11">'Attach-3 (QR)'!#REF!</definedName>
    <definedName name="PATHJV33" localSheetId="12">#REF!</definedName>
    <definedName name="PATHJV33" localSheetId="23">'Attach-3 (QR)'!#REF!</definedName>
    <definedName name="PATHJV33" localSheetId="13">#REF!</definedName>
    <definedName name="PATHJV33">'Attach-3 (QR)'!#REF!</definedName>
    <definedName name="PATHJV333" localSheetId="16">'[1]Attach-3 (QR)'!#REF!</definedName>
    <definedName name="PATHJV333" localSheetId="27">'Attach-3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11">'Attach-3 (QR)'!#REF!</definedName>
    <definedName name="PATHJV333" localSheetId="12">#REF!</definedName>
    <definedName name="PATHJV333" localSheetId="23">'Attach-3 (QR)'!#REF!</definedName>
    <definedName name="PATHJV333" localSheetId="13">#REF!</definedName>
    <definedName name="PATHJV333">'Attach-3 (QR)'!#REF!</definedName>
    <definedName name="PATHJVPR1" localSheetId="16">'[1]Attach-3 (QR)'!#REF!</definedName>
    <definedName name="PATHJVPR1" localSheetId="9">#REF!</definedName>
    <definedName name="PATHJVPR1" localSheetId="10">#REF!</definedName>
    <definedName name="PATHJVPR1" localSheetId="12">#REF!</definedName>
    <definedName name="PATHJVPR1" localSheetId="13">#REF!</definedName>
    <definedName name="PATHJVPR1">'Attach-3 (QR)'!$K$586</definedName>
    <definedName name="PATHJVPR11" localSheetId="16">'[1]Attach-3 (QR)'!#REF!</definedName>
    <definedName name="PATHJVPR11" localSheetId="27">'Attach-3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11">'Attach-3 (QR)'!#REF!</definedName>
    <definedName name="PATHJVPR11" localSheetId="12">#REF!</definedName>
    <definedName name="PATHJVPR11" localSheetId="23">'Attach-3 (QR)'!#REF!</definedName>
    <definedName name="PATHJVPR11" localSheetId="13">#REF!</definedName>
    <definedName name="PATHJVPR11">'Attach-3 (QR)'!#REF!</definedName>
    <definedName name="PATHJVPR111" localSheetId="16">'[1]Attach-3 (QR)'!#REF!</definedName>
    <definedName name="PATHJVPR111" localSheetId="27">'Attach-3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11">'Attach-3 (QR)'!#REF!</definedName>
    <definedName name="PATHJVPR111" localSheetId="12">#REF!</definedName>
    <definedName name="PATHJVPR111" localSheetId="23">'Attach-3 (QR)'!#REF!</definedName>
    <definedName name="PATHJVPR111" localSheetId="13">#REF!</definedName>
    <definedName name="PATHJVPR111">'Attach-3 (QR)'!#REF!</definedName>
    <definedName name="PATHJVPR2" localSheetId="16">'[1]Attach-3 (QR)'!#REF!</definedName>
    <definedName name="PATHJVPR2" localSheetId="9">#REF!</definedName>
    <definedName name="PATHJVPR2" localSheetId="10">#REF!</definedName>
    <definedName name="PATHJVPR2" localSheetId="12">#REF!</definedName>
    <definedName name="PATHJVPR2" localSheetId="13">#REF!</definedName>
    <definedName name="PATHJVPR2">'Attach-3 (QR)'!$L$586</definedName>
    <definedName name="PATHJVPR22" localSheetId="16">'[1]Attach-3 (QR)'!#REF!</definedName>
    <definedName name="PATHJVPR22" localSheetId="27">'Attach-3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11">'Attach-3 (QR)'!#REF!</definedName>
    <definedName name="PATHJVPR22" localSheetId="12">#REF!</definedName>
    <definedName name="PATHJVPR22" localSheetId="23">'Attach-3 (QR)'!#REF!</definedName>
    <definedName name="PATHJVPR22" localSheetId="13">#REF!</definedName>
    <definedName name="PATHJVPR22">'Attach-3 (QR)'!#REF!</definedName>
    <definedName name="PATHJVPR222" localSheetId="16">'[1]Attach-3 (QR)'!#REF!</definedName>
    <definedName name="PATHJVPR222" localSheetId="27">'Attach-3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11">'Attach-3 (QR)'!#REF!</definedName>
    <definedName name="PATHJVPR222" localSheetId="12">#REF!</definedName>
    <definedName name="PATHJVPR222" localSheetId="23">'Attach-3 (QR)'!#REF!</definedName>
    <definedName name="PATHJVPR222" localSheetId="13">#REF!</definedName>
    <definedName name="PATHJVPR222">'Attach-3 (QR)'!#REF!</definedName>
    <definedName name="PATHLA1" localSheetId="16">'[1]Attach-3 (QR)'!#REF!</definedName>
    <definedName name="PATHLA1" localSheetId="27">'Attach-3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11">'Attach-3 (QR)'!#REF!</definedName>
    <definedName name="PATHLA1" localSheetId="12">#REF!</definedName>
    <definedName name="PATHLA1" localSheetId="23">'Attach-3 (QR)'!#REF!</definedName>
    <definedName name="PATHLA1" localSheetId="13">#REF!</definedName>
    <definedName name="PATHLA1">'Attach-3 (QR)'!#REF!</definedName>
    <definedName name="PATHLA2" localSheetId="16">'[1]Attach-3 (QR)'!#REF!</definedName>
    <definedName name="PATHLA2" localSheetId="27">'Attach-3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11">'Attach-3 (QR)'!#REF!</definedName>
    <definedName name="PATHLA2" localSheetId="12">#REF!</definedName>
    <definedName name="PATHLA2" localSheetId="23">'Attach-3 (QR)'!#REF!</definedName>
    <definedName name="PATHLA2" localSheetId="13">#REF!</definedName>
    <definedName name="PATHLA2">'Attach-3 (QR)'!#REF!</definedName>
    <definedName name="PATHLA3" localSheetId="16">'[1]Attach-3 (QR)'!#REF!</definedName>
    <definedName name="PATHLA3" localSheetId="27">'Attach-3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11">'Attach-3 (QR)'!#REF!</definedName>
    <definedName name="PATHLA3" localSheetId="12">#REF!</definedName>
    <definedName name="PATHLA3" localSheetId="23">'Attach-3 (QR)'!#REF!</definedName>
    <definedName name="PATHLA3" localSheetId="13">#REF!</definedName>
    <definedName name="PATHLA3">'Attach-3 (QR)'!#REF!</definedName>
    <definedName name="PATHLP1" localSheetId="16">'[1]Attach-3 (QR)'!#REF!</definedName>
    <definedName name="PATHLP1" localSheetId="9">#REF!</definedName>
    <definedName name="PATHLP1" localSheetId="10">#REF!</definedName>
    <definedName name="PATHLP1" localSheetId="12">#REF!</definedName>
    <definedName name="PATHLP1" localSheetId="13">#REF!</definedName>
    <definedName name="PATHLP1">'Attach-3 (QR)'!$J$586</definedName>
    <definedName name="PATHLP2" localSheetId="16">'[1]Attach-3 (QR)'!#REF!</definedName>
    <definedName name="PATHLP2" localSheetId="27">'Attach-3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11">'Attach-3 (QR)'!#REF!</definedName>
    <definedName name="PATHLP2" localSheetId="12">#REF!</definedName>
    <definedName name="PATHLP2" localSheetId="23">'Attach-3 (QR)'!#REF!</definedName>
    <definedName name="PATHLP2" localSheetId="13">#REF!</definedName>
    <definedName name="PATHLP2">'Attach-3 (QR)'!#REF!</definedName>
    <definedName name="PATHLP3" localSheetId="16">'[1]Attach-3 (QR)'!#REF!</definedName>
    <definedName name="PATHLP3" localSheetId="27">'Attach-3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11">'Attach-3 (QR)'!#REF!</definedName>
    <definedName name="PATHLP3" localSheetId="12">#REF!</definedName>
    <definedName name="PATHLP3" localSheetId="23">'Attach-3 (QR)'!#REF!</definedName>
    <definedName name="PATHLP3" localSheetId="13">#REF!</definedName>
    <definedName name="PATHLP3">'Attach-3 (QR)'!#REF!</definedName>
    <definedName name="PATHPR1" localSheetId="16">'[1]Attach-3 (QR)'!#REF!</definedName>
    <definedName name="PATHPR1" localSheetId="9">#REF!</definedName>
    <definedName name="PATHPR1" localSheetId="10">#REF!</definedName>
    <definedName name="PATHPR1" localSheetId="12">#REF!</definedName>
    <definedName name="PATHPR1" localSheetId="13">#REF!</definedName>
    <definedName name="PATHPR1">'Attach-3 (QR)'!$K$586</definedName>
    <definedName name="PATHPR2" localSheetId="16">'[1]Attach-3 (QR)'!#REF!</definedName>
    <definedName name="PATHPR2" localSheetId="27">'Attach-3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11">'Attach-3 (QR)'!#REF!</definedName>
    <definedName name="PATHPR2" localSheetId="12">#REF!</definedName>
    <definedName name="PATHPR2" localSheetId="23">'Attach-3 (QR)'!#REF!</definedName>
    <definedName name="PATHPR2" localSheetId="13">#REF!</definedName>
    <definedName name="PATHPR2">'Attach-3 (QR)'!#REF!</definedName>
    <definedName name="_xlnm.Print_Area" localSheetId="8">'Attach '!$A$1:$E$51</definedName>
    <definedName name="_xlnm.Print_Area" localSheetId="14">'Attach 10'!$A$1:$F$34</definedName>
    <definedName name="_xlnm.Print_Area" localSheetId="15">'Attach 11'!$A$1:$E$33</definedName>
    <definedName name="_xlnm.Print_Area" localSheetId="16">'Attach 12'!$A$1:$E$113</definedName>
    <definedName name="_xlnm.Print_Area" localSheetId="17">'Attach 13'!$A$1:$E$21</definedName>
    <definedName name="_xlnm.Print_Area" localSheetId="18">'Attach 14'!$A$1:$E$25</definedName>
    <definedName name="_xlnm.Print_Area" localSheetId="19">'Attach 14 IP'!$A$8:$I$220</definedName>
    <definedName name="_xlnm.Print_Area" localSheetId="20">'Attach 15'!$A$1:$E$92</definedName>
    <definedName name="_xlnm.Print_Area" localSheetId="21">'Attach 16'!$A$1:$L$102</definedName>
    <definedName name="_xlnm.Print_Area" localSheetId="22">'Attach 17'!$A$1:$J$24</definedName>
    <definedName name="_xlnm.Print_Area" localSheetId="25">'Attach 18A'!$A$1:$K$27</definedName>
    <definedName name="_xlnm.Print_Area" localSheetId="24">'Attach 19'!$A$1:$J$27</definedName>
    <definedName name="_xlnm.Print_Area" localSheetId="26">'Attach 23-A'!$A$1:$J$23</definedName>
    <definedName name="_xlnm.Print_Area" localSheetId="27">'Attach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5'!$A$1:$E$33</definedName>
    <definedName name="_xlnm.Print_Area" localSheetId="7">'Attach 5A'!$A$1:$F$71</definedName>
    <definedName name="_xlnm.Print_Area" localSheetId="9">'Attach 6'!$A$1:$E$28</definedName>
    <definedName name="_xlnm.Print_Area" localSheetId="10">'Attach 7'!$A$1:$E$19</definedName>
    <definedName name="_xlnm.Print_Area" localSheetId="11">'Attach 7a'!$A$1:$F$46</definedName>
    <definedName name="_xlnm.Print_Area" localSheetId="12">'Attach 9'!$A$1:$E$46</definedName>
    <definedName name="_xlnm.Print_Area" localSheetId="23">'Attach. 18 SP'!$A$8:$I$151</definedName>
    <definedName name="_xlnm.Print_Area" localSheetId="3">'Attach-3 (QR)'!$A$1:$I$596</definedName>
    <definedName name="_xlnm.Print_Area" localSheetId="13">'Attach-9'!$A$1:$H$52</definedName>
    <definedName name="_xlnm.Print_Area" localSheetId="28">'Bid Form 1st Env.'!$A$23:$AL$143</definedName>
    <definedName name="_xlnm.Print_Area" localSheetId="0">Cover!$A$1:$F$19</definedName>
    <definedName name="_xlnm.Print_Area" localSheetId="1">'Name of Bidder'!$B$1:$C$33</definedName>
    <definedName name="_xlnm.Print_Titles" localSheetId="11">'Attach 7a'!$18:$18</definedName>
    <definedName name="_xlnm.Print_Titles" localSheetId="12">'Attach 9'!$18:$18</definedName>
    <definedName name="_xlnm.Print_Titles" localSheetId="13">'Attach-9'!$18:$18</definedName>
    <definedName name="printedname" localSheetId="16">#REF!</definedName>
    <definedName name="printedname" localSheetId="27">#REF!</definedName>
    <definedName name="printedname" localSheetId="7">#REF!</definedName>
    <definedName name="printedname" localSheetId="10">#REF!</definedName>
    <definedName name="printedname" localSheetId="11">#REF!</definedName>
    <definedName name="printedname" localSheetId="23">#REF!</definedName>
    <definedName name="printedname">#REF!</definedName>
    <definedName name="qw">#REF!</definedName>
    <definedName name="rao">#REF!</definedName>
    <definedName name="_xlnm.Recorder" localSheetId="16">#REF!</definedName>
    <definedName name="_xlnm.Recorder" localSheetId="27">#REF!</definedName>
    <definedName name="_xlnm.Recorder" localSheetId="7">#REF!</definedName>
    <definedName name="_xlnm.Recorder" localSheetId="11">#REF!</definedName>
    <definedName name="_xlnm.Recorder" localSheetId="23">#REF!</definedName>
    <definedName name="_xlnm.Recorder" localSheetId="3">#REF!</definedName>
    <definedName name="_xlnm.Recorder" localSheetId="28">#REF!</definedName>
    <definedName name="_xlnm.Recorder" localSheetId="1">#REF!</definedName>
    <definedName name="_xlnm.Recorder">#REF!</definedName>
    <definedName name="sss" localSheetId="9">'[7]Attach-3 (QR)'!#REF!</definedName>
    <definedName name="sss" localSheetId="13">'[7]Attach-3 (QR)'!#REF!</definedName>
    <definedName name="sss">'[8]Attach-3 (QR)'!#REF!</definedName>
    <definedName name="TEST" localSheetId="16">#REF!</definedName>
    <definedName name="TEST" localSheetId="27">#REF!</definedName>
    <definedName name="TEST" localSheetId="7">#REF!</definedName>
    <definedName name="TEST" localSheetId="11">#REF!</definedName>
    <definedName name="TEST" localSheetId="23">#REF!</definedName>
    <definedName name="TEST" localSheetId="3">#REF!</definedName>
    <definedName name="TEST" localSheetId="28">#REF!</definedName>
    <definedName name="TEST" localSheetId="1">#REF!</definedName>
    <definedName name="TEST">#REF!</definedName>
    <definedName name="TO">#REF!</definedName>
    <definedName name="ttt" localSheetId="16">#REF!</definedName>
    <definedName name="ttt" localSheetId="27">#REF!</definedName>
    <definedName name="ttt" localSheetId="2">#REF!</definedName>
    <definedName name="ttt" localSheetId="7">#REF!</definedName>
    <definedName name="ttt" localSheetId="11">#REF!</definedName>
    <definedName name="ttt" localSheetId="23">#REF!</definedName>
    <definedName name="ttt">#REF!</definedName>
    <definedName name="typeofbidder" localSheetId="16">#REF!</definedName>
    <definedName name="typeofbidder" localSheetId="27">#REF!</definedName>
    <definedName name="typeofbidder" localSheetId="7">#REF!</definedName>
    <definedName name="typeofbidder" localSheetId="11">#REF!</definedName>
    <definedName name="typeofbidder" localSheetId="23">#REF!</definedName>
    <definedName name="typeofbidder">#REF!</definedName>
    <definedName name="uuu" localSheetId="16">#REF!</definedName>
    <definedName name="uuu" localSheetId="27">#REF!</definedName>
    <definedName name="uuu" localSheetId="2">#REF!</definedName>
    <definedName name="uuu" localSheetId="7">#REF!</definedName>
    <definedName name="uuu" localSheetId="11">#REF!</definedName>
    <definedName name="uuu" localSheetId="23">#REF!</definedName>
    <definedName name="uuu">#REF!</definedName>
    <definedName name="yyy" localSheetId="16">#REF!</definedName>
    <definedName name="yyy" localSheetId="27">#REF!</definedName>
    <definedName name="yyy" localSheetId="2">#REF!</definedName>
    <definedName name="yyy" localSheetId="7">#REF!</definedName>
    <definedName name="yyy" localSheetId="11">#REF!</definedName>
    <definedName name="yyy" localSheetId="23">#REF!</definedName>
    <definedName name="yyy">#REF!</definedName>
    <definedName name="Z_010B040B_83D1_42E5_9354_A9BE9113BDAC_.wvu.Cols" localSheetId="9" hidden="1">'Attach 6'!$H:$H</definedName>
    <definedName name="Z_010B040B_83D1_42E5_9354_A9BE9113BDAC_.wvu.PrintArea" localSheetId="9" hidden="1">'Attach 6'!$A$1:$E$28</definedName>
    <definedName name="Z_010B040B_83D1_42E5_9354_A9BE9113BDAC_.wvu.PrintArea" localSheetId="13" hidden="1">'Attach-9'!$A$1:$F$53</definedName>
    <definedName name="Z_010B040B_83D1_42E5_9354_A9BE9113BDAC_.wvu.PrintTitles" localSheetId="13" hidden="1">'Attach-9'!$18:$18</definedName>
    <definedName name="Z_012A8702_091E_4FD1_8E26_12B65B8B3B8C_.wvu.Cols" localSheetId="9" hidden="1">'Attach 6'!$H:$H</definedName>
    <definedName name="Z_012A8702_091E_4FD1_8E26_12B65B8B3B8C_.wvu.PrintArea" localSheetId="9" hidden="1">'Attach 6'!$A$1:$E$28</definedName>
    <definedName name="Z_012A8702_091E_4FD1_8E26_12B65B8B3B8C_.wvu.PrintArea" localSheetId="13" hidden="1">'Attach-9'!$A$1:$F$53</definedName>
    <definedName name="Z_012A8702_091E_4FD1_8E26_12B65B8B3B8C_.wvu.PrintTitles" localSheetId="13" hidden="1">'Attach-9'!$18:$18</definedName>
    <definedName name="Z_05855B4F_D61E_4C97_B759_B2F96767F6F8_.wvu.PrintArea" localSheetId="10" hidden="1">'Attach 7'!$A$1:$E$19</definedName>
    <definedName name="Z_0BBA2DF4_A149_40BB_8E82_8CB6DEDB7C04_.wvu.Cols" localSheetId="8" hidden="1">'Attach '!$F:$F</definedName>
    <definedName name="Z_0BBA2DF4_A149_40BB_8E82_8CB6DEDB7C04_.wvu.Cols" localSheetId="15" hidden="1">'Attach 11'!$F:$F</definedName>
    <definedName name="Z_0BBA2DF4_A149_40BB_8E82_8CB6DEDB7C04_.wvu.Cols" localSheetId="16" hidden="1">'Attach 12'!$F:$H</definedName>
    <definedName name="Z_0BBA2DF4_A149_40BB_8E82_8CB6DEDB7C04_.wvu.Cols" localSheetId="19" hidden="1">'Attach 14 IP'!$K:$P</definedName>
    <definedName name="Z_0BBA2DF4_A149_40BB_8E82_8CB6DEDB7C04_.wvu.Cols" localSheetId="20" hidden="1">'Attach 15'!$H:$H,'Attach 15'!$L:$N</definedName>
    <definedName name="Z_0BBA2DF4_A149_40BB_8E82_8CB6DEDB7C04_.wvu.Cols" localSheetId="21" hidden="1">'Attach 16'!$M:$Q</definedName>
    <definedName name="Z_0BBA2DF4_A149_40BB_8E82_8CB6DEDB7C04_.wvu.Cols" localSheetId="25" hidden="1">'Attach 18A'!$M:$M</definedName>
    <definedName name="Z_0BBA2DF4_A149_40BB_8E82_8CB6DEDB7C04_.wvu.Cols" localSheetId="4" hidden="1">'Attach 4'!$H:$I</definedName>
    <definedName name="Z_0BBA2DF4_A149_40BB_8E82_8CB6DEDB7C04_.wvu.Cols" localSheetId="5" hidden="1">'Attach 4 (A)'!$F:$F</definedName>
    <definedName name="Z_0BBA2DF4_A149_40BB_8E82_8CB6DEDB7C04_.wvu.Cols" localSheetId="6" hidden="1">'Attach 5'!$F:$F</definedName>
    <definedName name="Z_0BBA2DF4_A149_40BB_8E82_8CB6DEDB7C04_.wvu.Cols" localSheetId="7" hidden="1">'Attach 5A'!$F:$F,'Attach 5A'!$I:$I</definedName>
    <definedName name="Z_0BBA2DF4_A149_40BB_8E82_8CB6DEDB7C04_.wvu.Cols" localSheetId="11" hidden="1">'Attach 7a'!$L:$L</definedName>
    <definedName name="Z_0BBA2DF4_A149_40BB_8E82_8CB6DEDB7C04_.wvu.Cols" localSheetId="12" hidden="1">'Attach 9'!$H:$H</definedName>
    <definedName name="Z_0BBA2DF4_A149_40BB_8E82_8CB6DEDB7C04_.wvu.Cols" localSheetId="23" hidden="1">'Attach. 18 SP'!$K:$Q</definedName>
    <definedName name="Z_0BBA2DF4_A149_40BB_8E82_8CB6DEDB7C04_.wvu.Cols" localSheetId="3" hidden="1">'Attach-3 (QR)'!$N:$N</definedName>
    <definedName name="Z_0BBA2DF4_A149_40BB_8E82_8CB6DEDB7C04_.wvu.Cols" localSheetId="28" hidden="1">'Bid Form 1st Env.'!$G:$AN,'Bid Form 1st Env.'!$AS:$AT</definedName>
    <definedName name="Z_0BBA2DF4_A149_40BB_8E82_8CB6DEDB7C04_.wvu.Cols" localSheetId="1" hidden="1">'Name of Bidder'!$A:$A,'Name of Bidder'!$F:$V</definedName>
    <definedName name="Z_0BBA2DF4_A149_40BB_8E82_8CB6DEDB7C04_.wvu.Cols" localSheetId="29" hidden="1">'N-W (Cr.)'!$C:$C,'N-W (Cr.)'!$F:$U</definedName>
    <definedName name="Z_0BBA2DF4_A149_40BB_8E82_8CB6DEDB7C04_.wvu.Cols" localSheetId="30" hidden="1">'N-W(cr.)-2'!$C:$C,'N-W(cr.)-2'!$F:$U</definedName>
    <definedName name="Z_0BBA2DF4_A149_40BB_8E82_8CB6DEDB7C04_.wvu.PrintArea" localSheetId="8" hidden="1">'Attach '!$A$1:$E$51</definedName>
    <definedName name="Z_0BBA2DF4_A149_40BB_8E82_8CB6DEDB7C04_.wvu.PrintArea" localSheetId="14" hidden="1">'Attach 10'!$A$1:$F$34</definedName>
    <definedName name="Z_0BBA2DF4_A149_40BB_8E82_8CB6DEDB7C04_.wvu.PrintArea" localSheetId="15" hidden="1">'Attach 11'!$A$1:$E$74</definedName>
    <definedName name="Z_0BBA2DF4_A149_40BB_8E82_8CB6DEDB7C04_.wvu.PrintArea" localSheetId="16" hidden="1">'Attach 12'!$A$1:$E$113</definedName>
    <definedName name="Z_0BBA2DF4_A149_40BB_8E82_8CB6DEDB7C04_.wvu.PrintArea" localSheetId="17" hidden="1">'Attach 13'!$A$1:$E$21</definedName>
    <definedName name="Z_0BBA2DF4_A149_40BB_8E82_8CB6DEDB7C04_.wvu.PrintArea" localSheetId="18" hidden="1">'Attach 14'!$A$1:$E$25</definedName>
    <definedName name="Z_0BBA2DF4_A149_40BB_8E82_8CB6DEDB7C04_.wvu.PrintArea" localSheetId="19" hidden="1">'Attach 14 IP'!$A$8:$I$220</definedName>
    <definedName name="Z_0BBA2DF4_A149_40BB_8E82_8CB6DEDB7C04_.wvu.PrintArea" localSheetId="20" hidden="1">'Attach 15'!$A$1:$E$92</definedName>
    <definedName name="Z_0BBA2DF4_A149_40BB_8E82_8CB6DEDB7C04_.wvu.PrintArea" localSheetId="21" hidden="1">'Attach 16'!$A$1:$L$102</definedName>
    <definedName name="Z_0BBA2DF4_A149_40BB_8E82_8CB6DEDB7C04_.wvu.PrintArea" localSheetId="22" hidden="1">'Attach 17'!$A$1:$J$24</definedName>
    <definedName name="Z_0BBA2DF4_A149_40BB_8E82_8CB6DEDB7C04_.wvu.PrintArea" localSheetId="25" hidden="1">'Attach 18A'!$A$1:$K$27</definedName>
    <definedName name="Z_0BBA2DF4_A149_40BB_8E82_8CB6DEDB7C04_.wvu.PrintArea" localSheetId="24" hidden="1">'Attach 19'!$A$1:$J$27</definedName>
    <definedName name="Z_0BBA2DF4_A149_40BB_8E82_8CB6DEDB7C04_.wvu.PrintArea" localSheetId="26" hidden="1">'Attach 23-A'!$A$1:$J$23</definedName>
    <definedName name="Z_0BBA2DF4_A149_40BB_8E82_8CB6DEDB7C04_.wvu.PrintArea" localSheetId="27" hidden="1">'Attach 23-B'!$A$1:$J$28</definedName>
    <definedName name="Z_0BBA2DF4_A149_40BB_8E82_8CB6DEDB7C04_.wvu.PrintArea" localSheetId="2" hidden="1">'Attach 3(JV)'!$A$1:$E$25</definedName>
    <definedName name="Z_0BBA2DF4_A149_40BB_8E82_8CB6DEDB7C04_.wvu.PrintArea" localSheetId="4" hidden="1">'Attach 4'!$A$1:$I$22</definedName>
    <definedName name="Z_0BBA2DF4_A149_40BB_8E82_8CB6DEDB7C04_.wvu.PrintArea" localSheetId="5" hidden="1">'Attach 4 (A)'!$A$1:$E$59</definedName>
    <definedName name="Z_0BBA2DF4_A149_40BB_8E82_8CB6DEDB7C04_.wvu.PrintArea" localSheetId="6" hidden="1">'Attach 5'!$A$1:$E$71</definedName>
    <definedName name="Z_0BBA2DF4_A149_40BB_8E82_8CB6DEDB7C04_.wvu.PrintArea" localSheetId="7" hidden="1">'Attach 5A'!$A$1:$F$71</definedName>
    <definedName name="Z_0BBA2DF4_A149_40BB_8E82_8CB6DEDB7C04_.wvu.PrintArea" localSheetId="10" hidden="1">'Attach 7'!$A$1:$E$19</definedName>
    <definedName name="Z_0BBA2DF4_A149_40BB_8E82_8CB6DEDB7C04_.wvu.PrintArea" localSheetId="11" hidden="1">'Attach 7a'!$A$1:$F$46</definedName>
    <definedName name="Z_0BBA2DF4_A149_40BB_8E82_8CB6DEDB7C04_.wvu.PrintArea" localSheetId="12" hidden="1">'Attach 9'!$A$1:$E$46</definedName>
    <definedName name="Z_0BBA2DF4_A149_40BB_8E82_8CB6DEDB7C04_.wvu.PrintArea" localSheetId="23" hidden="1">'Attach. 18 SP'!$A$8:$I$151</definedName>
    <definedName name="Z_0BBA2DF4_A149_40BB_8E82_8CB6DEDB7C04_.wvu.PrintArea" localSheetId="3" hidden="1">'Attach-3 (QR)'!$A$1:$I$596</definedName>
    <definedName name="Z_0BBA2DF4_A149_40BB_8E82_8CB6DEDB7C04_.wvu.PrintArea" localSheetId="28" hidden="1">'Bid Form 1st Env.'!$A$23:$AL$144</definedName>
    <definedName name="Z_0BBA2DF4_A149_40BB_8E82_8CB6DEDB7C04_.wvu.PrintArea" localSheetId="0" hidden="1">Cover!$A$1:$F$19</definedName>
    <definedName name="Z_0BBA2DF4_A149_40BB_8E82_8CB6DEDB7C04_.wvu.PrintArea" localSheetId="1" hidden="1">'Name of Bidder'!$B$1:$C$33</definedName>
    <definedName name="Z_0BBA2DF4_A149_40BB_8E82_8CB6DEDB7C04_.wvu.PrintTitles" localSheetId="11" hidden="1">'Attach 7a'!$18:$18</definedName>
    <definedName name="Z_0BBA2DF4_A149_40BB_8E82_8CB6DEDB7C04_.wvu.PrintTitles" localSheetId="12" hidden="1">'Attach 9'!$18:$18</definedName>
    <definedName name="Z_0BBA2DF4_A149_40BB_8E82_8CB6DEDB7C04_.wvu.Rows" localSheetId="14" hidden="1">'Attach 10'!$15:$25,'Attach 10'!$29:$32</definedName>
    <definedName name="Z_0BBA2DF4_A149_40BB_8E82_8CB6DEDB7C04_.wvu.Rows" localSheetId="16" hidden="1">'Attach 12'!$4:$4,'Attach 12'!$16:$109</definedName>
    <definedName name="Z_0BBA2DF4_A149_40BB_8E82_8CB6DEDB7C04_.wvu.Rows" localSheetId="20" hidden="1">'Attach 15'!$16:$16</definedName>
    <definedName name="Z_0BBA2DF4_A149_40BB_8E82_8CB6DEDB7C04_.wvu.Rows" localSheetId="21" hidden="1">'Attach 16'!$72:$78</definedName>
    <definedName name="Z_0BBA2DF4_A149_40BB_8E82_8CB6DEDB7C04_.wvu.Rows" localSheetId="25" hidden="1">'Attach 18A'!$29:$29</definedName>
    <definedName name="Z_0BBA2DF4_A149_40BB_8E82_8CB6DEDB7C04_.wvu.Rows" localSheetId="4" hidden="1">'Attach 4'!$26:$26</definedName>
    <definedName name="Z_0BBA2DF4_A149_40BB_8E82_8CB6DEDB7C04_.wvu.Rows" localSheetId="6" hidden="1">'Attach 5'!$23:$28</definedName>
    <definedName name="Z_0BBA2DF4_A149_40BB_8E82_8CB6DEDB7C04_.wvu.Rows" localSheetId="7" hidden="1">'Attach 5A'!$23:$28</definedName>
    <definedName name="Z_0BBA2DF4_A149_40BB_8E82_8CB6DEDB7C04_.wvu.Rows" localSheetId="11" hidden="1">'Attach 7a'!$17:$39</definedName>
    <definedName name="Z_0BBA2DF4_A149_40BB_8E82_8CB6DEDB7C04_.wvu.Rows" localSheetId="23" hidden="1">'Attach. 18 SP'!$43:$45</definedName>
    <definedName name="Z_0BBA2DF4_A149_40BB_8E82_8CB6DEDB7C04_.wvu.Rows" localSheetId="3" hidden="1">'Attach-3 (QR)'!$21:$592</definedName>
    <definedName name="Z_0BBA2DF4_A149_40BB_8E82_8CB6DEDB7C04_.wvu.Rows" localSheetId="28" hidden="1">'Bid Form 1st Env.'!$21:$22,'Bid Form 1st Env.'!$85:$85,'Bid Form 1st Env.'!$87:$88,'Bid Form 1st Env.'!$93:$93,'Bid Form 1st Env.'!$95:$95,'Bid Form 1st Env.'!$112:$112,'Bid Form 1st Env.'!$145:$145</definedName>
    <definedName name="Z_0BBA2DF4_A149_40BB_8E82_8CB6DEDB7C04_.wvu.Rows" localSheetId="0" hidden="1">Cover!$9:$9</definedName>
    <definedName name="Z_0BBA2DF4_A149_40BB_8E82_8CB6DEDB7C04_.wvu.Rows" localSheetId="29" hidden="1">'N-W (Cr.)'!$1:$119</definedName>
    <definedName name="Z_0BBA2DF4_A149_40BB_8E82_8CB6DEDB7C04_.wvu.Rows" localSheetId="30" hidden="1">'N-W(cr.)-2'!$1:$119</definedName>
    <definedName name="Z_0D490C87_B003_4943_9825_ACE0B8E7CC06_.wvu.Cols" localSheetId="9" hidden="1">'Attach 6'!$H:$H</definedName>
    <definedName name="Z_0D490C87_B003_4943_9825_ACE0B8E7CC06_.wvu.PrintArea" localSheetId="9" hidden="1">'Attach 6'!$A$1:$E$28</definedName>
    <definedName name="Z_0D490C87_B003_4943_9825_ACE0B8E7CC06_.wvu.PrintArea" localSheetId="13" hidden="1">'Attach-9'!$A$1:$F$53</definedName>
    <definedName name="Z_0D490C87_B003_4943_9825_ACE0B8E7CC06_.wvu.PrintTitles" localSheetId="13" hidden="1">'Attach-9'!$18:$18</definedName>
    <definedName name="Z_10C5F276_B641_4058_B015_CD9DBF21498B_.wvu.Cols" localSheetId="8" hidden="1">'Attach '!$F:$F</definedName>
    <definedName name="Z_10C5F276_B641_4058_B015_CD9DBF21498B_.wvu.Cols" localSheetId="15" hidden="1">'Attach 11'!$F:$F</definedName>
    <definedName name="Z_10C5F276_B641_4058_B015_CD9DBF21498B_.wvu.Cols" localSheetId="16" hidden="1">'Attach 12'!$F:$F,'Attach 12'!$H:$H</definedName>
    <definedName name="Z_10C5F276_B641_4058_B015_CD9DBF21498B_.wvu.Cols" localSheetId="19" hidden="1">'Attach 14 IP'!$K:$P</definedName>
    <definedName name="Z_10C5F276_B641_4058_B015_CD9DBF21498B_.wvu.Cols" localSheetId="21" hidden="1">'Attach 16'!$N:$N</definedName>
    <definedName name="Z_10C5F276_B641_4058_B015_CD9DBF21498B_.wvu.Cols" localSheetId="25"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11" hidden="1">'Attach 7a'!$L:$L</definedName>
    <definedName name="Z_10C5F276_B641_4058_B015_CD9DBF21498B_.wvu.Cols" localSheetId="23" hidden="1">'Attach. 18 SP'!$K:$Q</definedName>
    <definedName name="Z_10C5F276_B641_4058_B015_CD9DBF21498B_.wvu.Cols" localSheetId="3" hidden="1">'Attach-3 (QR)'!$N:$P</definedName>
    <definedName name="Z_10C5F276_B641_4058_B015_CD9DBF21498B_.wvu.Cols" localSheetId="28" hidden="1">'Bid Form 1st Env.'!$G:$H,'Bid Form 1st Env.'!$J:$BF</definedName>
    <definedName name="Z_10C5F276_B641_4058_B015_CD9DBF21498B_.wvu.Cols" localSheetId="1" hidden="1">'Name of Bidder'!$A:$A,'Name of Bidder'!$D:$I</definedName>
    <definedName name="Z_10C5F276_B641_4058_B015_CD9DBF21498B_.wvu.Cols" localSheetId="29" hidden="1">'N-W (Cr.)'!$C:$C,'N-W (Cr.)'!$F:$U</definedName>
    <definedName name="Z_10C5F276_B641_4058_B015_CD9DBF21498B_.wvu.PrintArea" localSheetId="8" hidden="1">'Attach '!$A$1:$E$51</definedName>
    <definedName name="Z_10C5F276_B641_4058_B015_CD9DBF21498B_.wvu.PrintArea" localSheetId="14" hidden="1">'Attach 10'!$A$1:$F$34</definedName>
    <definedName name="Z_10C5F276_B641_4058_B015_CD9DBF21498B_.wvu.PrintArea" localSheetId="15" hidden="1">'Attach 11'!$A$1:$E$70</definedName>
    <definedName name="Z_10C5F276_B641_4058_B015_CD9DBF21498B_.wvu.PrintArea" localSheetId="16" hidden="1">'Attach 12'!$A$1:$E$108</definedName>
    <definedName name="Z_10C5F276_B641_4058_B015_CD9DBF21498B_.wvu.PrintArea" localSheetId="17" hidden="1">'Attach 13'!$A$1:$E$21</definedName>
    <definedName name="Z_10C5F276_B641_4058_B015_CD9DBF21498B_.wvu.PrintArea" localSheetId="18" hidden="1">'Attach 14'!$A$1:$E$25</definedName>
    <definedName name="Z_10C5F276_B641_4058_B015_CD9DBF21498B_.wvu.PrintArea" localSheetId="19" hidden="1">'Attach 14 IP'!$A$8:$I$219</definedName>
    <definedName name="Z_10C5F276_B641_4058_B015_CD9DBF21498B_.wvu.PrintArea" localSheetId="21" hidden="1">'Attach 16'!$A$1:$L$102</definedName>
    <definedName name="Z_10C5F276_B641_4058_B015_CD9DBF21498B_.wvu.PrintArea" localSheetId="22" hidden="1">'Attach 17'!$A$1:$J$24</definedName>
    <definedName name="Z_10C5F276_B641_4058_B015_CD9DBF21498B_.wvu.PrintArea" localSheetId="25" hidden="1">'Attach 18A'!$A$1:$K$27</definedName>
    <definedName name="Z_10C5F276_B641_4058_B015_CD9DBF21498B_.wvu.PrintArea" localSheetId="24" hidden="1">'Attach 19'!$A$1:$J$27</definedName>
    <definedName name="Z_10C5F276_B641_4058_B015_CD9DBF21498B_.wvu.PrintArea" localSheetId="26" hidden="1">'Attach 23-A'!$A$1:$J$23</definedName>
    <definedName name="Z_10C5F276_B641_4058_B015_CD9DBF21498B_.wvu.PrintArea" localSheetId="27"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11" hidden="1">'Attach 7a'!$A$1:$F$46</definedName>
    <definedName name="Z_10C5F276_B641_4058_B015_CD9DBF21498B_.wvu.PrintArea" localSheetId="23" hidden="1">'Attach. 18 SP'!$A$8:$I$151</definedName>
    <definedName name="Z_10C5F276_B641_4058_B015_CD9DBF21498B_.wvu.PrintArea" localSheetId="3" hidden="1">'Attach-3 (QR)'!$A$1:$I$596</definedName>
    <definedName name="Z_10C5F276_B641_4058_B015_CD9DBF21498B_.wvu.PrintArea" localSheetId="28" hidden="1">'Bid Form 1st Env.'!$A$24:$F$149</definedName>
    <definedName name="Z_10C5F276_B641_4058_B015_CD9DBF21498B_.wvu.PrintArea" localSheetId="0" hidden="1">Cover!$A$1:$F$19</definedName>
    <definedName name="Z_10C5F276_B641_4058_B015_CD9DBF21498B_.wvu.PrintArea" localSheetId="1" hidden="1">'Name of Bidder'!$B$1:$C$33</definedName>
    <definedName name="Z_10C5F276_B641_4058_B015_CD9DBF21498B_.wvu.PrintTitles" localSheetId="11" hidden="1">'Attach 7a'!$18:$18</definedName>
    <definedName name="Z_10C5F276_B641_4058_B015_CD9DBF21498B_.wvu.Rows" localSheetId="14" hidden="1">'Attach 10'!$15:$25</definedName>
    <definedName name="Z_10C5F276_B641_4058_B015_CD9DBF21498B_.wvu.Rows" localSheetId="16" hidden="1">'Attach 12'!$20:$70,'Attach 12'!$84:$85,'Attach 12'!#REF!,'Attach 12'!#REF!,'Attach 12'!#REF!,'Attach 12'!#REF!,'Attach 12'!#REF!,'Attach 12'!$107:$107,'Attach 12'!#REF!,'Attach 12'!#REF!,'Attach 12'!$110:$197</definedName>
    <definedName name="Z_10C5F276_B641_4058_B015_CD9DBF21498B_.wvu.Rows" localSheetId="19" hidden="1">'Attach 14 IP'!#REF!</definedName>
    <definedName name="Z_10C5F276_B641_4058_B015_CD9DBF21498B_.wvu.Rows" localSheetId="21" hidden="1">'Attach 16'!#REF!</definedName>
    <definedName name="Z_10C5F276_B641_4058_B015_CD9DBF21498B_.wvu.Rows" localSheetId="25"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11" hidden="1">'Attach 7a'!$19:$20</definedName>
    <definedName name="Z_10C5F276_B641_4058_B015_CD9DBF21498B_.wvu.Rows" localSheetId="23" hidden="1">'Attach. 18 SP'!$43:$45</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8" hidden="1">'Bid Form 1st Env.'!$95:$95,'Bid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9" hidden="1">'N-W (Cr.)'!$1:$119</definedName>
    <definedName name="Z_13A93EBF_985A_49FD_9FE0_DC75D238EC8C_.wvu.Cols" localSheetId="9" hidden="1">'Attach 6'!$H:$H</definedName>
    <definedName name="Z_13A93EBF_985A_49FD_9FE0_DC75D238EC8C_.wvu.PrintArea" localSheetId="9" hidden="1">'Attach 6'!$A$1:$E$28</definedName>
    <definedName name="Z_13A93EBF_985A_49FD_9FE0_DC75D238EC8C_.wvu.PrintArea" localSheetId="13" hidden="1">'Attach-9'!$A$1:$F$53</definedName>
    <definedName name="Z_13A93EBF_985A_49FD_9FE0_DC75D238EC8C_.wvu.PrintTitles" localSheetId="13" hidden="1">'Attach-9'!$18:$18</definedName>
    <definedName name="Z_14C32814_5A59_4863_9FB1_822FBB75D7D1_.wvu.Cols" localSheetId="9" hidden="1">'Attach 6'!$H:$H</definedName>
    <definedName name="Z_14C32814_5A59_4863_9FB1_822FBB75D7D1_.wvu.PrintArea" localSheetId="9" hidden="1">'Attach 6'!$A$1:$E$28</definedName>
    <definedName name="Z_14C32814_5A59_4863_9FB1_822FBB75D7D1_.wvu.PrintArea" localSheetId="13" hidden="1">'Attach-9'!$A$1:$F$53</definedName>
    <definedName name="Z_14C32814_5A59_4863_9FB1_822FBB75D7D1_.wvu.PrintTitles" localSheetId="13" hidden="1">'Attach-9'!$18:$18</definedName>
    <definedName name="Z_1586E746_E770_4DE8_8EE8_42BC4CF5206B_.wvu.Cols" localSheetId="8" hidden="1">'Attach '!$F:$F</definedName>
    <definedName name="Z_1586E746_E770_4DE8_8EE8_42BC4CF5206B_.wvu.Cols" localSheetId="15" hidden="1">'Attach 11'!$F:$F</definedName>
    <definedName name="Z_1586E746_E770_4DE8_8EE8_42BC4CF5206B_.wvu.Cols" localSheetId="19" hidden="1">'Attach 14 IP'!$K:$P</definedName>
    <definedName name="Z_1586E746_E770_4DE8_8EE8_42BC4CF5206B_.wvu.Cols" localSheetId="21"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23" hidden="1">'Attach. 18 SP'!$K:$P</definedName>
    <definedName name="Z_1586E746_E770_4DE8_8EE8_42BC4CF5206B_.wvu.Cols" localSheetId="3" hidden="1">'Attach-3 (QR)'!$L:$N</definedName>
    <definedName name="Z_1586E746_E770_4DE8_8EE8_42BC4CF5206B_.wvu.Cols" localSheetId="28" hidden="1">'Bid Form 1st Env.'!$G:$BM</definedName>
    <definedName name="Z_1586E746_E770_4DE8_8EE8_42BC4CF5206B_.wvu.Cols" localSheetId="1" hidden="1">'Name of Bidder'!$A:$A,'Name of Bidder'!$E:$H</definedName>
    <definedName name="Z_1586E746_E770_4DE8_8EE8_42BC4CF5206B_.wvu.Cols" localSheetId="29" hidden="1">'N-W (Cr.)'!$C:$C,'N-W (Cr.)'!$F:$U</definedName>
    <definedName name="Z_1586E746_E770_4DE8_8EE8_42BC4CF5206B_.wvu.PrintArea" localSheetId="8" hidden="1">'Attach '!$A$1:$E$51</definedName>
    <definedName name="Z_1586E746_E770_4DE8_8EE8_42BC4CF5206B_.wvu.PrintArea" localSheetId="14" hidden="1">'Attach 10'!$A$1:$E$34</definedName>
    <definedName name="Z_1586E746_E770_4DE8_8EE8_42BC4CF5206B_.wvu.PrintArea" localSheetId="15" hidden="1">'Attach 11'!$A$1:$E$71</definedName>
    <definedName name="Z_1586E746_E770_4DE8_8EE8_42BC4CF5206B_.wvu.PrintArea" localSheetId="17" hidden="1">'Attach 13'!$A$1:$E$23</definedName>
    <definedName name="Z_1586E746_E770_4DE8_8EE8_42BC4CF5206B_.wvu.PrintArea" localSheetId="18" hidden="1">'Attach 14'!$A$1:$E$27</definedName>
    <definedName name="Z_1586E746_E770_4DE8_8EE8_42BC4CF5206B_.wvu.PrintArea" localSheetId="19" hidden="1">'Attach 14 IP'!$A$8:$I$219</definedName>
    <definedName name="Z_1586E746_E770_4DE8_8EE8_42BC4CF5206B_.wvu.PrintArea" localSheetId="21" hidden="1">'Attach 16'!$A$1:$L$104</definedName>
    <definedName name="Z_1586E746_E770_4DE8_8EE8_42BC4CF5206B_.wvu.PrintArea" localSheetId="22" hidden="1">'Attach 17'!$A$1:$J$24</definedName>
    <definedName name="Z_1586E746_E770_4DE8_8EE8_42BC4CF5206B_.wvu.PrintArea" localSheetId="24" hidden="1">'Attach 19'!$A$1:$J$27</definedName>
    <definedName name="Z_1586E746_E770_4DE8_8EE8_42BC4CF5206B_.wvu.PrintArea" localSheetId="27"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11" hidden="1">'Attach 7a'!$A$1:$F$46</definedName>
    <definedName name="Z_1586E746_E770_4DE8_8EE8_42BC4CF5206B_.wvu.PrintArea" localSheetId="12" hidden="1">'Attach 9'!$A$1:$E$46</definedName>
    <definedName name="Z_1586E746_E770_4DE8_8EE8_42BC4CF5206B_.wvu.PrintArea" localSheetId="23" hidden="1">'Attach. 18 SP'!$A$8:$I$151</definedName>
    <definedName name="Z_1586E746_E770_4DE8_8EE8_42BC4CF5206B_.wvu.PrintArea" localSheetId="3" hidden="1">'Attach-3 (QR)'!$A$1:$I$596</definedName>
    <definedName name="Z_1586E746_E770_4DE8_8EE8_42BC4CF5206B_.wvu.PrintArea" localSheetId="28" hidden="1">'Bid Form 1st Env.'!$A$24:$F$149</definedName>
    <definedName name="Z_1586E746_E770_4DE8_8EE8_42BC4CF5206B_.wvu.PrintArea" localSheetId="0" hidden="1">Cover!$A$1:$F$19</definedName>
    <definedName name="Z_1586E746_E770_4DE8_8EE8_42BC4CF5206B_.wvu.PrintArea" localSheetId="1" hidden="1">'Name of Bidder'!$B$1:$C$33</definedName>
    <definedName name="Z_1586E746_E770_4DE8_8EE8_42BC4CF5206B_.wvu.PrintTitles" localSheetId="11" hidden="1">'Attach 7a'!$18:$18</definedName>
    <definedName name="Z_1586E746_E770_4DE8_8EE8_42BC4CF5206B_.wvu.PrintTitles" localSheetId="12" hidden="1">'Attach 9'!$18:$18</definedName>
    <definedName name="Z_1586E746_E770_4DE8_8EE8_42BC4CF5206B_.wvu.Rows" localSheetId="19" hidden="1">'Attach 14 IP'!#REF!</definedName>
    <definedName name="Z_1586E746_E770_4DE8_8EE8_42BC4CF5206B_.wvu.Rows" localSheetId="21" hidden="1">'Attach 16'!#REF!</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3" hidden="1">'Attach. 18 SP'!$43:$45</definedName>
    <definedName name="Z_1586E746_E770_4DE8_8EE8_42BC4CF5206B_.wvu.Rows" localSheetId="28" hidden="1">'Bid Form 1st Env.'!$95:$95</definedName>
    <definedName name="Z_1586E746_E770_4DE8_8EE8_42BC4CF5206B_.wvu.Rows" localSheetId="1" hidden="1">'Name of Bidder'!$27:$27</definedName>
    <definedName name="Z_1586E746_E770_4DE8_8EE8_42BC4CF5206B_.wvu.Rows" localSheetId="29" hidden="1">'N-W (Cr.)'!$1:$119</definedName>
    <definedName name="Z_15A19D23_A9FD_4FC1_B7B0_F2D16BDFC729_.wvu.PrintArea" localSheetId="10" hidden="1">'Attach 7'!$A$1:$E$19</definedName>
    <definedName name="Z_1C70608C_646A_4043_A222_6253B5006A93_.wvu.Cols" localSheetId="8" hidden="1">'Attach '!$H:$H</definedName>
    <definedName name="Z_1C70608C_646A_4043_A222_6253B5006A93_.wvu.Cols" localSheetId="16" hidden="1">'Attach 12'!$H:$I</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PrintArea" localSheetId="8" hidden="1">'Attach '!$A$1:$E$51</definedName>
    <definedName name="Z_1C70608C_646A_4043_A222_6253B5006A93_.wvu.PrintArea" localSheetId="14" hidden="1">'Attach 10'!$A$1:$E$40</definedName>
    <definedName name="Z_1C70608C_646A_4043_A222_6253B5006A93_.wvu.PrintArea" localSheetId="15" hidden="1">'Attach 11'!$A$1:$E$54</definedName>
    <definedName name="Z_1C70608C_646A_4043_A222_6253B5006A93_.wvu.PrintArea" localSheetId="16" hidden="1">'Attach 12'!$B$1:$F$108</definedName>
    <definedName name="Z_1C70608C_646A_4043_A222_6253B5006A93_.wvu.PrintArea" localSheetId="17" hidden="1">'Attach 13'!$A$1:$E$25</definedName>
    <definedName name="Z_1C70608C_646A_4043_A222_6253B5006A93_.wvu.PrintArea" localSheetId="18" hidden="1">'Attach 14'!$A$1:$E$29</definedName>
    <definedName name="Z_1C70608C_646A_4043_A222_6253B5006A93_.wvu.PrintArea" localSheetId="19" hidden="1">'Attach 14 IP'!$A$8:$I$232</definedName>
    <definedName name="Z_1C70608C_646A_4043_A222_6253B5006A93_.wvu.PrintArea" localSheetId="21"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11" hidden="1">'Attach 7a'!$A$1:$F$46</definedName>
    <definedName name="Z_1C70608C_646A_4043_A222_6253B5006A93_.wvu.PrintArea" localSheetId="12" hidden="1">'Attach 9'!$A$1:$E$46</definedName>
    <definedName name="Z_1C70608C_646A_4043_A222_6253B5006A93_.wvu.PrintArea" localSheetId="23" hidden="1">'Attach. 18 SP'!$A$8:$I$164</definedName>
    <definedName name="Z_1C70608C_646A_4043_A222_6253B5006A93_.wvu.PrintTitles" localSheetId="16" hidden="1">'Attach 12'!#REF!</definedName>
    <definedName name="Z_1C70608C_646A_4043_A222_6253B5006A93_.wvu.PrintTitles" localSheetId="11" hidden="1">'Attach 7a'!$18:$18</definedName>
    <definedName name="Z_1C70608C_646A_4043_A222_6253B5006A93_.wvu.PrintTitles" localSheetId="12" hidden="1">'Attach 9'!$18:$18</definedName>
    <definedName name="Z_1C70608C_646A_4043_A222_6253B5006A93_.wvu.Rows" localSheetId="16" hidden="1">'Attach 12'!#REF!</definedName>
    <definedName name="Z_1C70608C_646A_4043_A222_6253B5006A93_.wvu.Rows" localSheetId="19" hidden="1">'Attach 14 IP'!#REF!</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3" hidden="1">'Attach. 18 SP'!$43:$45</definedName>
    <definedName name="Z_1E2D7167_D6B7_4690_9A83_BF768C4223A4_.wvu.Cols" localSheetId="9" hidden="1">'Attach 6'!$H:$H</definedName>
    <definedName name="Z_1E2D7167_D6B7_4690_9A83_BF768C4223A4_.wvu.PrintArea" localSheetId="9" hidden="1">'Attach 6'!$A$1:$E$28</definedName>
    <definedName name="Z_1E2D7167_D6B7_4690_9A83_BF768C4223A4_.wvu.PrintArea" localSheetId="13" hidden="1">'Attach-9'!$A$1:$F$53</definedName>
    <definedName name="Z_1E2D7167_D6B7_4690_9A83_BF768C4223A4_.wvu.PrintTitles" localSheetId="13" hidden="1">'Attach-9'!$18:$18</definedName>
    <definedName name="Z_1F125E51_1799_42D0_B41E_DC039BB17D59_.wvu.Cols" localSheetId="9" hidden="1">'Attach 6'!$H:$H</definedName>
    <definedName name="Z_1F125E51_1799_42D0_B41E_DC039BB17D59_.wvu.PrintArea" localSheetId="9" hidden="1">'Attach 6'!$A$1:$E$28</definedName>
    <definedName name="Z_1F125E51_1799_42D0_B41E_DC039BB17D59_.wvu.PrintArea" localSheetId="13" hidden="1">'Attach-9'!$A$1:$F$53</definedName>
    <definedName name="Z_1F125E51_1799_42D0_B41E_DC039BB17D59_.wvu.PrintTitles" localSheetId="13" hidden="1">'Attach-9'!$18:$18</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8" hidden="1">'Attach '!$F:$F</definedName>
    <definedName name="Z_20A53A97_D2BD_4E7F_8ABC_E5DF94CF88E8_.wvu.Cols" localSheetId="15" hidden="1">'Attach 11'!$F:$F</definedName>
    <definedName name="Z_20A53A97_D2BD_4E7F_8ABC_E5DF94CF88E8_.wvu.Cols" localSheetId="19" hidden="1">'Attach 14 IP'!$K:$P</definedName>
    <definedName name="Z_20A53A97_D2BD_4E7F_8ABC_E5DF94CF88E8_.wvu.Cols" localSheetId="21"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11" hidden="1">'Attach 7a'!#REF!,'Attach 7a'!$J:$M</definedName>
    <definedName name="Z_20A53A97_D2BD_4E7F_8ABC_E5DF94CF88E8_.wvu.Cols" localSheetId="12" hidden="1">'Attach 9'!$E:$E,'Attach 9'!$J:$M</definedName>
    <definedName name="Z_20A53A97_D2BD_4E7F_8ABC_E5DF94CF88E8_.wvu.Cols" localSheetId="23" hidden="1">'Attach. 18 SP'!$K:$P</definedName>
    <definedName name="Z_20A53A97_D2BD_4E7F_8ABC_E5DF94CF88E8_.wvu.Cols" localSheetId="3" hidden="1">'Attach-3 (QR)'!$N:$P</definedName>
    <definedName name="Z_20A53A97_D2BD_4E7F_8ABC_E5DF94CF88E8_.wvu.Cols" localSheetId="28" hidden="1">'Bid Form 1st Env.'!$G:$BM</definedName>
    <definedName name="Z_20A53A97_D2BD_4E7F_8ABC_E5DF94CF88E8_.wvu.Cols" localSheetId="1" hidden="1">'Name of Bidder'!$A:$A,'Name of Bidder'!$E:$H</definedName>
    <definedName name="Z_20A53A97_D2BD_4E7F_8ABC_E5DF94CF88E8_.wvu.Cols" localSheetId="29" hidden="1">'N-W (Cr.)'!$C:$C,'N-W (Cr.)'!$F:$U</definedName>
    <definedName name="Z_20A53A97_D2BD_4E7F_8ABC_E5DF94CF88E8_.wvu.PrintArea" localSheetId="8" hidden="1">'Attach '!$A$1:$E$51</definedName>
    <definedName name="Z_20A53A97_D2BD_4E7F_8ABC_E5DF94CF88E8_.wvu.PrintArea" localSheetId="14" hidden="1">'Attach 10'!$A$1:$E$34</definedName>
    <definedName name="Z_20A53A97_D2BD_4E7F_8ABC_E5DF94CF88E8_.wvu.PrintArea" localSheetId="15" hidden="1">'Attach 11'!$A$1:$E$71</definedName>
    <definedName name="Z_20A53A97_D2BD_4E7F_8ABC_E5DF94CF88E8_.wvu.PrintArea" localSheetId="17" hidden="1">'Attach 13'!$A$1:$E$23</definedName>
    <definedName name="Z_20A53A97_D2BD_4E7F_8ABC_E5DF94CF88E8_.wvu.PrintArea" localSheetId="18" hidden="1">'Attach 14'!$A$1:$E$27</definedName>
    <definedName name="Z_20A53A97_D2BD_4E7F_8ABC_E5DF94CF88E8_.wvu.PrintArea" localSheetId="19" hidden="1">'Attach 14 IP'!$A$8:$I$219</definedName>
    <definedName name="Z_20A53A97_D2BD_4E7F_8ABC_E5DF94CF88E8_.wvu.PrintArea" localSheetId="21" hidden="1">'Attach 16'!$A$1:$L$104</definedName>
    <definedName name="Z_20A53A97_D2BD_4E7F_8ABC_E5DF94CF88E8_.wvu.PrintArea" localSheetId="22" hidden="1">'Attach 17'!$A$1:$J$24</definedName>
    <definedName name="Z_20A53A97_D2BD_4E7F_8ABC_E5DF94CF88E8_.wvu.PrintArea" localSheetId="24" hidden="1">'Attach 19'!$A$1:$J$27</definedName>
    <definedName name="Z_20A53A97_D2BD_4E7F_8ABC_E5DF94CF88E8_.wvu.PrintArea" localSheetId="27"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11" hidden="1">'Attach 7a'!$A$1:$F$46</definedName>
    <definedName name="Z_20A53A97_D2BD_4E7F_8ABC_E5DF94CF88E8_.wvu.PrintArea" localSheetId="12" hidden="1">'Attach 9'!$A$1:$E$46</definedName>
    <definedName name="Z_20A53A97_D2BD_4E7F_8ABC_E5DF94CF88E8_.wvu.PrintArea" localSheetId="23" hidden="1">'Attach. 18 SP'!$A$8:$I$151</definedName>
    <definedName name="Z_20A53A97_D2BD_4E7F_8ABC_E5DF94CF88E8_.wvu.PrintArea" localSheetId="3" hidden="1">'Attach-3 (QR)'!$A$1:$I$596</definedName>
    <definedName name="Z_20A53A97_D2BD_4E7F_8ABC_E5DF94CF88E8_.wvu.PrintArea" localSheetId="28" hidden="1">'Bid Form 1st Env.'!$A$24:$F$149</definedName>
    <definedName name="Z_20A53A97_D2BD_4E7F_8ABC_E5DF94CF88E8_.wvu.PrintArea" localSheetId="0" hidden="1">Cover!$A$1:$F$19</definedName>
    <definedName name="Z_20A53A97_D2BD_4E7F_8ABC_E5DF94CF88E8_.wvu.PrintArea" localSheetId="1" hidden="1">'Name of Bidder'!$B$1:$C$33</definedName>
    <definedName name="Z_20A53A97_D2BD_4E7F_8ABC_E5DF94CF88E8_.wvu.PrintTitles" localSheetId="11" hidden="1">'Attach 7a'!$18:$18</definedName>
    <definedName name="Z_20A53A97_D2BD_4E7F_8ABC_E5DF94CF88E8_.wvu.PrintTitles" localSheetId="12" hidden="1">'Attach 9'!$18:$18</definedName>
    <definedName name="Z_20A53A97_D2BD_4E7F_8ABC_E5DF94CF88E8_.wvu.Rows" localSheetId="19" hidden="1">'Attach 14 IP'!#REF!</definedName>
    <definedName name="Z_20A53A97_D2BD_4E7F_8ABC_E5DF94CF88E8_.wvu.Rows" localSheetId="21" hidden="1">'Attach 16'!#REF!</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1" hidden="1">'Attach 7a'!$19:$19</definedName>
    <definedName name="Z_20A53A97_D2BD_4E7F_8ABC_E5DF94CF88E8_.wvu.Rows" localSheetId="12" hidden="1">'Attach 9'!$19:$19</definedName>
    <definedName name="Z_20A53A97_D2BD_4E7F_8ABC_E5DF94CF88E8_.wvu.Rows" localSheetId="23" hidden="1">'Attach. 18 SP'!$43:$45</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8" hidden="1">'Bid Form 1st Env.'!$95:$95</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9" hidden="1">'N-W (Cr.)'!$1:$119</definedName>
    <definedName name="Z_237D8718_39ED_4FFE_B3B2_D1192F8D2E87_.wvu.Cols" localSheetId="8" hidden="1">'Attach '!$H:$H</definedName>
    <definedName name="Z_237D8718_39ED_4FFE_B3B2_D1192F8D2E87_.wvu.Cols" localSheetId="16" hidden="1">'Attach 12'!$H:$I</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PrintArea" localSheetId="8" hidden="1">'Attach '!$A$1:$E$51</definedName>
    <definedName name="Z_237D8718_39ED_4FFE_B3B2_D1192F8D2E87_.wvu.PrintArea" localSheetId="14" hidden="1">'Attach 10'!$A$1:$E$40</definedName>
    <definedName name="Z_237D8718_39ED_4FFE_B3B2_D1192F8D2E87_.wvu.PrintArea" localSheetId="15" hidden="1">'Attach 11'!$A$1:$E$54</definedName>
    <definedName name="Z_237D8718_39ED_4FFE_B3B2_D1192F8D2E87_.wvu.PrintArea" localSheetId="16" hidden="1">'Attach 12'!$B$1:$F$108</definedName>
    <definedName name="Z_237D8718_39ED_4FFE_B3B2_D1192F8D2E87_.wvu.PrintArea" localSheetId="17" hidden="1">'Attach 13'!$A$1:$E$25</definedName>
    <definedName name="Z_237D8718_39ED_4FFE_B3B2_D1192F8D2E87_.wvu.PrintArea" localSheetId="18" hidden="1">'Attach 14'!$A$1:$E$29</definedName>
    <definedName name="Z_237D8718_39ED_4FFE_B3B2_D1192F8D2E87_.wvu.PrintArea" localSheetId="19" hidden="1">'Attach 14 IP'!$A$8:$I$232</definedName>
    <definedName name="Z_237D8718_39ED_4FFE_B3B2_D1192F8D2E87_.wvu.PrintArea" localSheetId="21"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11" hidden="1">'Attach 7a'!$A$1:$F$46</definedName>
    <definedName name="Z_237D8718_39ED_4FFE_B3B2_D1192F8D2E87_.wvu.PrintArea" localSheetId="12" hidden="1">'Attach 9'!$A$1:$E$46</definedName>
    <definedName name="Z_237D8718_39ED_4FFE_B3B2_D1192F8D2E87_.wvu.PrintArea" localSheetId="23" hidden="1">'Attach. 18 SP'!$A$8:$I$164</definedName>
    <definedName name="Z_237D8718_39ED_4FFE_B3B2_D1192F8D2E87_.wvu.PrintTitles" localSheetId="16" hidden="1">'Attach 12'!#REF!</definedName>
    <definedName name="Z_237D8718_39ED_4FFE_B3B2_D1192F8D2E87_.wvu.PrintTitles" localSheetId="11" hidden="1">'Attach 7a'!$18:$18</definedName>
    <definedName name="Z_237D8718_39ED_4FFE_B3B2_D1192F8D2E87_.wvu.PrintTitles" localSheetId="12" hidden="1">'Attach 9'!$18:$18</definedName>
    <definedName name="Z_237D8718_39ED_4FFE_B3B2_D1192F8D2E87_.wvu.Rows" localSheetId="19" hidden="1">'Attach 14 IP'!#REF!</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3" hidden="1">'Attach. 18 SP'!$43:$45</definedName>
    <definedName name="Z_240327DD_375F_45D4_BA52_89AFD79FE6A1_.wvu.Cols" localSheetId="9" hidden="1">'Attach 6'!$H:$H</definedName>
    <definedName name="Z_240327DD_375F_45D4_BA52_89AFD79FE6A1_.wvu.PrintArea" localSheetId="9" hidden="1">'Attach 6'!$A$1:$E$29</definedName>
    <definedName name="Z_240327DD_375F_45D4_BA52_89AFD79FE6A1_.wvu.PrintArea" localSheetId="10" hidden="1">'Attach 7'!$A$1:$E$19</definedName>
    <definedName name="Z_240327DD_375F_45D4_BA52_89AFD79FE6A1_.wvu.PrintArea" localSheetId="13" hidden="1">'Attach-9'!$A$1:$F$53</definedName>
    <definedName name="Z_240327DD_375F_45D4_BA52_89AFD79FE6A1_.wvu.PrintTitles" localSheetId="13" hidden="1">'Attach-9'!$18:$18</definedName>
    <definedName name="Z_280EA05C_4582_4B0F_895F_5C9134A73222_.wvu.Cols" localSheetId="8" hidden="1">'Attach '!$F:$F</definedName>
    <definedName name="Z_280EA05C_4582_4B0F_895F_5C9134A73222_.wvu.Cols" localSheetId="15" hidden="1">'Attach 11'!$F:$F</definedName>
    <definedName name="Z_280EA05C_4582_4B0F_895F_5C9134A73222_.wvu.Cols" localSheetId="19" hidden="1">'Attach 14 IP'!$K:$P</definedName>
    <definedName name="Z_280EA05C_4582_4B0F_895F_5C9134A73222_.wvu.Cols" localSheetId="21"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11" hidden="1">'Attach 7a'!$G:$L</definedName>
    <definedName name="Z_280EA05C_4582_4B0F_895F_5C9134A73222_.wvu.Cols" localSheetId="12" hidden="1">'Attach 9'!$G:$L</definedName>
    <definedName name="Z_280EA05C_4582_4B0F_895F_5C9134A73222_.wvu.Cols" localSheetId="23" hidden="1">'Attach. 18 SP'!$K:$P</definedName>
    <definedName name="Z_280EA05C_4582_4B0F_895F_5C9134A73222_.wvu.Cols" localSheetId="3" hidden="1">'Attach-3 (QR)'!$N:$P</definedName>
    <definedName name="Z_280EA05C_4582_4B0F_895F_5C9134A73222_.wvu.Cols" localSheetId="28" hidden="1">'Bid Form 1st Env.'!$G:$BM</definedName>
    <definedName name="Z_280EA05C_4582_4B0F_895F_5C9134A73222_.wvu.Cols" localSheetId="1" hidden="1">'Name of Bidder'!$A:$A,'Name of Bidder'!$E:$H</definedName>
    <definedName name="Z_280EA05C_4582_4B0F_895F_5C9134A73222_.wvu.Cols" localSheetId="29" hidden="1">'N-W (Cr.)'!$C:$C,'N-W (Cr.)'!$F:$U</definedName>
    <definedName name="Z_280EA05C_4582_4B0F_895F_5C9134A73222_.wvu.PrintArea" localSheetId="8" hidden="1">'Attach '!$A$1:$E$51</definedName>
    <definedName name="Z_280EA05C_4582_4B0F_895F_5C9134A73222_.wvu.PrintArea" localSheetId="14" hidden="1">'Attach 10'!$A$1:$E$34</definedName>
    <definedName name="Z_280EA05C_4582_4B0F_895F_5C9134A73222_.wvu.PrintArea" localSheetId="15" hidden="1">'Attach 11'!$A$1:$E$71</definedName>
    <definedName name="Z_280EA05C_4582_4B0F_895F_5C9134A73222_.wvu.PrintArea" localSheetId="17" hidden="1">'Attach 13'!$A$1:$E$23</definedName>
    <definedName name="Z_280EA05C_4582_4B0F_895F_5C9134A73222_.wvu.PrintArea" localSheetId="18" hidden="1">'Attach 14'!$A$1:$E$27</definedName>
    <definedName name="Z_280EA05C_4582_4B0F_895F_5C9134A73222_.wvu.PrintArea" localSheetId="19" hidden="1">'Attach 14 IP'!$A$8:$I$219</definedName>
    <definedName name="Z_280EA05C_4582_4B0F_895F_5C9134A73222_.wvu.PrintArea" localSheetId="21" hidden="1">'Attach 16'!$A$1:$L$104</definedName>
    <definedName name="Z_280EA05C_4582_4B0F_895F_5C9134A73222_.wvu.PrintArea" localSheetId="22" hidden="1">'Attach 17'!$A$1:$J$24</definedName>
    <definedName name="Z_280EA05C_4582_4B0F_895F_5C9134A73222_.wvu.PrintArea" localSheetId="24" hidden="1">'Attach 19'!$A$1:$J$27</definedName>
    <definedName name="Z_280EA05C_4582_4B0F_895F_5C9134A73222_.wvu.PrintArea" localSheetId="27"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11" hidden="1">'Attach 7a'!$A$1:$F$46</definedName>
    <definedName name="Z_280EA05C_4582_4B0F_895F_5C9134A73222_.wvu.PrintArea" localSheetId="12" hidden="1">'Attach 9'!$A$1:$E$46</definedName>
    <definedName name="Z_280EA05C_4582_4B0F_895F_5C9134A73222_.wvu.PrintArea" localSheetId="23" hidden="1">'Attach. 18 SP'!$A$8:$I$151</definedName>
    <definedName name="Z_280EA05C_4582_4B0F_895F_5C9134A73222_.wvu.PrintArea" localSheetId="3" hidden="1">'Attach-3 (QR)'!$A$1:$I$596</definedName>
    <definedName name="Z_280EA05C_4582_4B0F_895F_5C9134A73222_.wvu.PrintArea" localSheetId="28" hidden="1">'Bid Form 1st Env.'!$A$24:$F$149</definedName>
    <definedName name="Z_280EA05C_4582_4B0F_895F_5C9134A73222_.wvu.PrintArea" localSheetId="0" hidden="1">Cover!$A$1:$F$19</definedName>
    <definedName name="Z_280EA05C_4582_4B0F_895F_5C9134A73222_.wvu.PrintArea" localSheetId="1" hidden="1">'Name of Bidder'!$B$1:$C$33</definedName>
    <definedName name="Z_280EA05C_4582_4B0F_895F_5C9134A73222_.wvu.PrintTitles" localSheetId="11" hidden="1">'Attach 7a'!$18:$18</definedName>
    <definedName name="Z_280EA05C_4582_4B0F_895F_5C9134A73222_.wvu.PrintTitles" localSheetId="12" hidden="1">'Attach 9'!$18:$18</definedName>
    <definedName name="Z_280EA05C_4582_4B0F_895F_5C9134A73222_.wvu.Rows" localSheetId="19" hidden="1">'Attach 14 IP'!#REF!</definedName>
    <definedName name="Z_280EA05C_4582_4B0F_895F_5C9134A73222_.wvu.Rows" localSheetId="21" hidden="1">'Attach 16'!#REF!</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1" hidden="1">'Attach 7a'!$19:$19</definedName>
    <definedName name="Z_280EA05C_4582_4B0F_895F_5C9134A73222_.wvu.Rows" localSheetId="12" hidden="1">'Attach 9'!$19:$19</definedName>
    <definedName name="Z_280EA05C_4582_4B0F_895F_5C9134A73222_.wvu.Rows" localSheetId="23" hidden="1">'Attach. 18 SP'!$43:$45</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8" hidden="1">'Bid Form 1st Env.'!$95:$95</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9" hidden="1">'N-W (Cr.)'!$1:$119</definedName>
    <definedName name="Z_298F032C_06C2_4CBE_91F6_31626F220A05_.wvu.Cols" localSheetId="9" hidden="1">'Attach 6'!$H:$H</definedName>
    <definedName name="Z_298F032C_06C2_4CBE_91F6_31626F220A05_.wvu.PrintArea" localSheetId="9" hidden="1">'Attach 6'!$A$1:$E$28</definedName>
    <definedName name="Z_2B801FC0_1466_48F5_835B_336974550AB9_.wvu.Cols" localSheetId="8" hidden="1">'Attach '!$F:$F</definedName>
    <definedName name="Z_2B801FC0_1466_48F5_835B_336974550AB9_.wvu.Cols" localSheetId="15" hidden="1">'Attach 11'!$F:$F</definedName>
    <definedName name="Z_2B801FC0_1466_48F5_835B_336974550AB9_.wvu.Cols" localSheetId="16" hidden="1">'Attach 12'!$F:$H</definedName>
    <definedName name="Z_2B801FC0_1466_48F5_835B_336974550AB9_.wvu.Cols" localSheetId="19" hidden="1">'Attach 14 IP'!$K:$P</definedName>
    <definedName name="Z_2B801FC0_1466_48F5_835B_336974550AB9_.wvu.Cols" localSheetId="20" hidden="1">'Attach 15'!$H:$H,'Attach 15'!$L:$N</definedName>
    <definedName name="Z_2B801FC0_1466_48F5_835B_336974550AB9_.wvu.Cols" localSheetId="21" hidden="1">'Attach 16'!$M:$Q</definedName>
    <definedName name="Z_2B801FC0_1466_48F5_835B_336974550AB9_.wvu.Cols" localSheetId="25" hidden="1">'Attach 18A'!$M:$M</definedName>
    <definedName name="Z_2B801FC0_1466_48F5_835B_336974550AB9_.wvu.Cols" localSheetId="4" hidden="1">'Attach 4'!$H:$I</definedName>
    <definedName name="Z_2B801FC0_1466_48F5_835B_336974550AB9_.wvu.Cols" localSheetId="5" hidden="1">'Attach 4 (A)'!$F:$F</definedName>
    <definedName name="Z_2B801FC0_1466_48F5_835B_336974550AB9_.wvu.Cols" localSheetId="6" hidden="1">'Attach 5'!$F:$F</definedName>
    <definedName name="Z_2B801FC0_1466_48F5_835B_336974550AB9_.wvu.Cols" localSheetId="7" hidden="1">'Attach 5A'!$F:$F,'Attach 5A'!$I:$I</definedName>
    <definedName name="Z_2B801FC0_1466_48F5_835B_336974550AB9_.wvu.Cols" localSheetId="9" hidden="1">'Attach 6'!$H:$H</definedName>
    <definedName name="Z_2B801FC0_1466_48F5_835B_336974550AB9_.wvu.Cols" localSheetId="11" hidden="1">'Attach 7a'!$L:$L</definedName>
    <definedName name="Z_2B801FC0_1466_48F5_835B_336974550AB9_.wvu.Cols" localSheetId="12" hidden="1">'Attach 9'!$H:$H</definedName>
    <definedName name="Z_2B801FC0_1466_48F5_835B_336974550AB9_.wvu.Cols" localSheetId="23" hidden="1">'Attach. 18 SP'!$K:$Q</definedName>
    <definedName name="Z_2B801FC0_1466_48F5_835B_336974550AB9_.wvu.Cols" localSheetId="3" hidden="1">'Attach-3 (QR)'!$N:$N</definedName>
    <definedName name="Z_2B801FC0_1466_48F5_835B_336974550AB9_.wvu.Cols" localSheetId="28" hidden="1">'Bid Form 1st Env.'!$G:$AV</definedName>
    <definedName name="Z_2B801FC0_1466_48F5_835B_336974550AB9_.wvu.Cols" localSheetId="1" hidden="1">'Name of Bidder'!$A:$A,'Name of Bidder'!$F:$V</definedName>
    <definedName name="Z_2B801FC0_1466_48F5_835B_336974550AB9_.wvu.Cols" localSheetId="29" hidden="1">'N-W (Cr.)'!$C:$C,'N-W (Cr.)'!$F:$U</definedName>
    <definedName name="Z_2B801FC0_1466_48F5_835B_336974550AB9_.wvu.Cols" localSheetId="30" hidden="1">'N-W(cr.)-2'!$C:$C,'N-W(cr.)-2'!$F:$U</definedName>
    <definedName name="Z_2B801FC0_1466_48F5_835B_336974550AB9_.wvu.PrintArea" localSheetId="8" hidden="1">'Attach '!$A$1:$E$51</definedName>
    <definedName name="Z_2B801FC0_1466_48F5_835B_336974550AB9_.wvu.PrintArea" localSheetId="14" hidden="1">'Attach 10'!$A$1:$F$34</definedName>
    <definedName name="Z_2B801FC0_1466_48F5_835B_336974550AB9_.wvu.PrintArea" localSheetId="15" hidden="1">'Attach 11'!$A$1:$E$33</definedName>
    <definedName name="Z_2B801FC0_1466_48F5_835B_336974550AB9_.wvu.PrintArea" localSheetId="16" hidden="1">'Attach 12'!$A$1:$E$113</definedName>
    <definedName name="Z_2B801FC0_1466_48F5_835B_336974550AB9_.wvu.PrintArea" localSheetId="17" hidden="1">'Attach 13'!$A$1:$E$21</definedName>
    <definedName name="Z_2B801FC0_1466_48F5_835B_336974550AB9_.wvu.PrintArea" localSheetId="18" hidden="1">'Attach 14'!$A$1:$E$25</definedName>
    <definedName name="Z_2B801FC0_1466_48F5_835B_336974550AB9_.wvu.PrintArea" localSheetId="19" hidden="1">'Attach 14 IP'!$A$8:$I$220</definedName>
    <definedName name="Z_2B801FC0_1466_48F5_835B_336974550AB9_.wvu.PrintArea" localSheetId="20" hidden="1">'Attach 15'!$A$1:$E$92</definedName>
    <definedName name="Z_2B801FC0_1466_48F5_835B_336974550AB9_.wvu.PrintArea" localSheetId="21" hidden="1">'Attach 16'!$A$1:$L$102</definedName>
    <definedName name="Z_2B801FC0_1466_48F5_835B_336974550AB9_.wvu.PrintArea" localSheetId="22" hidden="1">'Attach 17'!$A$1:$J$24</definedName>
    <definedName name="Z_2B801FC0_1466_48F5_835B_336974550AB9_.wvu.PrintArea" localSheetId="25" hidden="1">'Attach 18A'!$A$1:$K$27</definedName>
    <definedName name="Z_2B801FC0_1466_48F5_835B_336974550AB9_.wvu.PrintArea" localSheetId="24" hidden="1">'Attach 19'!$A$1:$J$27</definedName>
    <definedName name="Z_2B801FC0_1466_48F5_835B_336974550AB9_.wvu.PrintArea" localSheetId="26" hidden="1">'Attach 23-A'!$A$1:$J$23</definedName>
    <definedName name="Z_2B801FC0_1466_48F5_835B_336974550AB9_.wvu.PrintArea" localSheetId="27" hidden="1">'Attach 23-B'!$A$1:$J$28</definedName>
    <definedName name="Z_2B801FC0_1466_48F5_835B_336974550AB9_.wvu.PrintArea" localSheetId="2" hidden="1">'Attach 3(JV)'!$A$1:$E$25</definedName>
    <definedName name="Z_2B801FC0_1466_48F5_835B_336974550AB9_.wvu.PrintArea" localSheetId="4" hidden="1">'Attach 4'!$A$1:$I$22</definedName>
    <definedName name="Z_2B801FC0_1466_48F5_835B_336974550AB9_.wvu.PrintArea" localSheetId="5" hidden="1">'Attach 4 (A)'!$A$1:$E$59</definedName>
    <definedName name="Z_2B801FC0_1466_48F5_835B_336974550AB9_.wvu.PrintArea" localSheetId="6" hidden="1">'Attach 5'!$A$1:$E$33</definedName>
    <definedName name="Z_2B801FC0_1466_48F5_835B_336974550AB9_.wvu.PrintArea" localSheetId="7" hidden="1">'Attach 5A'!$A$1:$F$71</definedName>
    <definedName name="Z_2B801FC0_1466_48F5_835B_336974550AB9_.wvu.PrintArea" localSheetId="9" hidden="1">'Attach 6'!$A$1:$E$28</definedName>
    <definedName name="Z_2B801FC0_1466_48F5_835B_336974550AB9_.wvu.PrintArea" localSheetId="10" hidden="1">'Attach 7'!$A$1:$E$19</definedName>
    <definedName name="Z_2B801FC0_1466_48F5_835B_336974550AB9_.wvu.PrintArea" localSheetId="11" hidden="1">'Attach 7a'!$A$1:$F$46</definedName>
    <definedName name="Z_2B801FC0_1466_48F5_835B_336974550AB9_.wvu.PrintArea" localSheetId="12" hidden="1">'Attach 9'!$A$1:$E$46</definedName>
    <definedName name="Z_2B801FC0_1466_48F5_835B_336974550AB9_.wvu.PrintArea" localSheetId="23" hidden="1">'Attach. 18 SP'!$A$8:$I$151</definedName>
    <definedName name="Z_2B801FC0_1466_48F5_835B_336974550AB9_.wvu.PrintArea" localSheetId="3" hidden="1">'Attach-3 (QR)'!$A$1:$I$596</definedName>
    <definedName name="Z_2B801FC0_1466_48F5_835B_336974550AB9_.wvu.PrintArea" localSheetId="13" hidden="1">'Attach-9'!$A$1:$H$52</definedName>
    <definedName name="Z_2B801FC0_1466_48F5_835B_336974550AB9_.wvu.PrintArea" localSheetId="28" hidden="1">'Bid Form 1st Env.'!$A$23:$AL$143</definedName>
    <definedName name="Z_2B801FC0_1466_48F5_835B_336974550AB9_.wvu.PrintArea" localSheetId="0" hidden="1">Cover!$A$1:$F$19</definedName>
    <definedName name="Z_2B801FC0_1466_48F5_835B_336974550AB9_.wvu.PrintArea" localSheetId="1" hidden="1">'Name of Bidder'!$B$1:$C$33</definedName>
    <definedName name="Z_2B801FC0_1466_48F5_835B_336974550AB9_.wvu.PrintTitles" localSheetId="11" hidden="1">'Attach 7a'!$18:$18</definedName>
    <definedName name="Z_2B801FC0_1466_48F5_835B_336974550AB9_.wvu.PrintTitles" localSheetId="12" hidden="1">'Attach 9'!$18:$18</definedName>
    <definedName name="Z_2B801FC0_1466_48F5_835B_336974550AB9_.wvu.PrintTitles" localSheetId="13" hidden="1">'Attach-9'!$18:$18</definedName>
    <definedName name="Z_2B801FC0_1466_48F5_835B_336974550AB9_.wvu.Rows" localSheetId="14" hidden="1">'Attach 10'!$15:$25,'Attach 10'!$29:$32</definedName>
    <definedName name="Z_2B801FC0_1466_48F5_835B_336974550AB9_.wvu.Rows" localSheetId="16" hidden="1">'Attach 12'!$16:$109</definedName>
    <definedName name="Z_2B801FC0_1466_48F5_835B_336974550AB9_.wvu.Rows" localSheetId="20" hidden="1">'Attach 15'!$16:$16</definedName>
    <definedName name="Z_2B801FC0_1466_48F5_835B_336974550AB9_.wvu.Rows" localSheetId="21" hidden="1">'Attach 16'!$72:$78</definedName>
    <definedName name="Z_2B801FC0_1466_48F5_835B_336974550AB9_.wvu.Rows" localSheetId="25" hidden="1">'Attach 18A'!$29:$29</definedName>
    <definedName name="Z_2B801FC0_1466_48F5_835B_336974550AB9_.wvu.Rows" localSheetId="4" hidden="1">'Attach 4'!$26:$26</definedName>
    <definedName name="Z_2B801FC0_1466_48F5_835B_336974550AB9_.wvu.Rows" localSheetId="6" hidden="1">'Attach 5'!$23:$28</definedName>
    <definedName name="Z_2B801FC0_1466_48F5_835B_336974550AB9_.wvu.Rows" localSheetId="7" hidden="1">'Attach 5A'!$23:$28</definedName>
    <definedName name="Z_2B801FC0_1466_48F5_835B_336974550AB9_.wvu.Rows" localSheetId="11" hidden="1">'Attach 7a'!$17:$39</definedName>
    <definedName name="Z_2B801FC0_1466_48F5_835B_336974550AB9_.wvu.Rows" localSheetId="23" hidden="1">'Attach. 18 SP'!$43:$45</definedName>
    <definedName name="Z_2B801FC0_1466_48F5_835B_336974550AB9_.wvu.Rows" localSheetId="3" hidden="1">'Attach-3 (QR)'!$21:$592</definedName>
    <definedName name="Z_2B801FC0_1466_48F5_835B_336974550AB9_.wvu.Rows" localSheetId="28" hidden="1">'Bid Form 1st Env.'!$5:$6,'Bid Form 1st Env.'!$15:$19,'Bid Form 1st Env.'!$21:$22,'Bid Form 1st Env.'!$85:$85,'Bid Form 1st Env.'!$87:$88,'Bid Form 1st Env.'!$93:$93,'Bid Form 1st Env.'!$95:$95,'Bid Form 1st Env.'!$112:$112,'Bid Form 1st Env.'!$145:$145</definedName>
    <definedName name="Z_2B801FC0_1466_48F5_835B_336974550AB9_.wvu.Rows" localSheetId="0" hidden="1">Cover!$9:$9</definedName>
    <definedName name="Z_2B801FC0_1466_48F5_835B_336974550AB9_.wvu.Rows" localSheetId="1" hidden="1">'Name of Bidder'!$7:$7,'Name of Bidder'!$9:$9,'Name of Bidder'!$18:$26</definedName>
    <definedName name="Z_2B801FC0_1466_48F5_835B_336974550AB9_.wvu.Rows" localSheetId="29" hidden="1">'N-W (Cr.)'!$1:$119</definedName>
    <definedName name="Z_2B801FC0_1466_48F5_835B_336974550AB9_.wvu.Rows" localSheetId="30" hidden="1">'N-W(cr.)-2'!$1:$119</definedName>
    <definedName name="Z_308F00E9_5A71_4486_BCFD_DF8513C1906D_.wvu.Cols" localSheetId="8" hidden="1">'Attach '!$F:$F</definedName>
    <definedName name="Z_308F00E9_5A71_4486_BCFD_DF8513C1906D_.wvu.Cols" localSheetId="15" hidden="1">'Attach 11'!$F:$F</definedName>
    <definedName name="Z_308F00E9_5A71_4486_BCFD_DF8513C1906D_.wvu.Cols" localSheetId="16" hidden="1">'Attach 12'!$H:$H</definedName>
    <definedName name="Z_308F00E9_5A71_4486_BCFD_DF8513C1906D_.wvu.Cols" localSheetId="19" hidden="1">'Attach 14 IP'!$K:$P</definedName>
    <definedName name="Z_308F00E9_5A71_4486_BCFD_DF8513C1906D_.wvu.Cols" localSheetId="21" hidden="1">'Attach 16'!$N:$N</definedName>
    <definedName name="Z_308F00E9_5A71_4486_BCFD_DF8513C1906D_.wvu.Cols" localSheetId="25"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11" hidden="1">'Attach 7a'!$K:$K</definedName>
    <definedName name="Z_308F00E9_5A71_4486_BCFD_DF8513C1906D_.wvu.Cols" localSheetId="23" hidden="1">'Attach. 18 SP'!$K:$P</definedName>
    <definedName name="Z_308F00E9_5A71_4486_BCFD_DF8513C1906D_.wvu.Cols" localSheetId="3" hidden="1">'Attach-3 (QR)'!$N:$P</definedName>
    <definedName name="Z_308F00E9_5A71_4486_BCFD_DF8513C1906D_.wvu.Cols" localSheetId="28" hidden="1">'Bid Form 1st Env.'!$G:$AU</definedName>
    <definedName name="Z_308F00E9_5A71_4486_BCFD_DF8513C1906D_.wvu.Cols" localSheetId="1" hidden="1">'Name of Bidder'!$A:$A,'Name of Bidder'!$E:$H</definedName>
    <definedName name="Z_308F00E9_5A71_4486_BCFD_DF8513C1906D_.wvu.Cols" localSheetId="29" hidden="1">'N-W (Cr.)'!$C:$C,'N-W (Cr.)'!$F:$U</definedName>
    <definedName name="Z_308F00E9_5A71_4486_BCFD_DF8513C1906D_.wvu.PrintArea" localSheetId="8" hidden="1">'Attach '!$A$1:$E$51</definedName>
    <definedName name="Z_308F00E9_5A71_4486_BCFD_DF8513C1906D_.wvu.PrintArea" localSheetId="14" hidden="1">'Attach 10'!$A$1:$F$34</definedName>
    <definedName name="Z_308F00E9_5A71_4486_BCFD_DF8513C1906D_.wvu.PrintArea" localSheetId="15" hidden="1">'Attach 11'!$A$1:$E$70</definedName>
    <definedName name="Z_308F00E9_5A71_4486_BCFD_DF8513C1906D_.wvu.PrintArea" localSheetId="16" hidden="1">'Attach 12'!$A$1:$E$108</definedName>
    <definedName name="Z_308F00E9_5A71_4486_BCFD_DF8513C1906D_.wvu.PrintArea" localSheetId="17" hidden="1">'Attach 13'!$A$1:$E$21</definedName>
    <definedName name="Z_308F00E9_5A71_4486_BCFD_DF8513C1906D_.wvu.PrintArea" localSheetId="18" hidden="1">'Attach 14'!$A$1:$E$25</definedName>
    <definedName name="Z_308F00E9_5A71_4486_BCFD_DF8513C1906D_.wvu.PrintArea" localSheetId="19" hidden="1">'Attach 14 IP'!$A$8:$I$219</definedName>
    <definedName name="Z_308F00E9_5A71_4486_BCFD_DF8513C1906D_.wvu.PrintArea" localSheetId="21" hidden="1">'Attach 16'!$A$1:$L$102</definedName>
    <definedName name="Z_308F00E9_5A71_4486_BCFD_DF8513C1906D_.wvu.PrintArea" localSheetId="22" hidden="1">'Attach 17'!$A$1:$J$24</definedName>
    <definedName name="Z_308F00E9_5A71_4486_BCFD_DF8513C1906D_.wvu.PrintArea" localSheetId="25" hidden="1">'Attach 18A'!$A$1:$K$27</definedName>
    <definedName name="Z_308F00E9_5A71_4486_BCFD_DF8513C1906D_.wvu.PrintArea" localSheetId="24" hidden="1">'Attach 19'!$A$1:$J$27</definedName>
    <definedName name="Z_308F00E9_5A71_4486_BCFD_DF8513C1906D_.wvu.PrintArea" localSheetId="27"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11" hidden="1">'Attach 7a'!$A$1:$F$46</definedName>
    <definedName name="Z_308F00E9_5A71_4486_BCFD_DF8513C1906D_.wvu.PrintArea" localSheetId="23" hidden="1">'Attach. 18 SP'!$A$8:$I$151</definedName>
    <definedName name="Z_308F00E9_5A71_4486_BCFD_DF8513C1906D_.wvu.PrintArea" localSheetId="3" hidden="1">'Attach-3 (QR)'!$A$1:$I$596</definedName>
    <definedName name="Z_308F00E9_5A71_4486_BCFD_DF8513C1906D_.wvu.PrintArea" localSheetId="28" hidden="1">'Bid Form 1st Env.'!$A$24:$F$149</definedName>
    <definedName name="Z_308F00E9_5A71_4486_BCFD_DF8513C1906D_.wvu.PrintArea" localSheetId="0" hidden="1">Cover!$A$1:$F$19</definedName>
    <definedName name="Z_308F00E9_5A71_4486_BCFD_DF8513C1906D_.wvu.PrintArea" localSheetId="1" hidden="1">'Name of Bidder'!$B$1:$C$33</definedName>
    <definedName name="Z_308F00E9_5A71_4486_BCFD_DF8513C1906D_.wvu.PrintTitles" localSheetId="11" hidden="1">'Attach 7a'!$18:$18</definedName>
    <definedName name="Z_308F00E9_5A71_4486_BCFD_DF8513C1906D_.wvu.Rows" localSheetId="14" hidden="1">'Attach 10'!$12:$19</definedName>
    <definedName name="Z_308F00E9_5A71_4486_BCFD_DF8513C1906D_.wvu.Rows" localSheetId="16" hidden="1">'Attach 12'!$17:$49,'Attach 12'!#REF!,'Attach 12'!$50:$50,'Attach 12'!$67:$67,'Attach 12'!#REF!,'Attach 12'!#REF!,'Attach 12'!#REF!,'Attach 12'!#REF!,'Attach 12'!#REF!,'Attach 12'!$110:$197</definedName>
    <definedName name="Z_308F00E9_5A71_4486_BCFD_DF8513C1906D_.wvu.Rows" localSheetId="19" hidden="1">'Attach 14 IP'!#REF!</definedName>
    <definedName name="Z_308F00E9_5A71_4486_BCFD_DF8513C1906D_.wvu.Rows" localSheetId="21" hidden="1">'Attach 16'!#REF!</definedName>
    <definedName name="Z_308F00E9_5A71_4486_BCFD_DF8513C1906D_.wvu.Rows" localSheetId="25"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11" hidden="1">'Attach 7a'!$19:$20</definedName>
    <definedName name="Z_308F00E9_5A71_4486_BCFD_DF8513C1906D_.wvu.Rows" localSheetId="23" hidden="1">'Attach. 18 SP'!$43:$45</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8" hidden="1">'Bid Form 1st Env.'!$67:$67,'Bid Form 1st Env.'!$95:$95,'Bid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9" hidden="1">'N-W (Cr.)'!$1:$119</definedName>
    <definedName name="Z_30E57F47_2338_458C_930A_44F048960490_.wvu.Cols" localSheetId="8" hidden="1">'Attach '!$F:$F</definedName>
    <definedName name="Z_30E57F47_2338_458C_930A_44F048960490_.wvu.Cols" localSheetId="15" hidden="1">'Attach 11'!$F:$F</definedName>
    <definedName name="Z_30E57F47_2338_458C_930A_44F048960490_.wvu.Cols" localSheetId="16" hidden="1">'Attach 12'!$F:$F,'Attach 12'!$H:$H</definedName>
    <definedName name="Z_30E57F47_2338_458C_930A_44F048960490_.wvu.Cols" localSheetId="19" hidden="1">'Attach 14 IP'!$K:$P</definedName>
    <definedName name="Z_30E57F47_2338_458C_930A_44F048960490_.wvu.Cols" localSheetId="21" hidden="1">'Attach 16'!$N:$N</definedName>
    <definedName name="Z_30E57F47_2338_458C_930A_44F048960490_.wvu.Cols" localSheetId="25"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11" hidden="1">'Attach 7a'!$L:$L</definedName>
    <definedName name="Z_30E57F47_2338_458C_930A_44F048960490_.wvu.Cols" localSheetId="23" hidden="1">'Attach. 18 SP'!$K:$P</definedName>
    <definedName name="Z_30E57F47_2338_458C_930A_44F048960490_.wvu.Cols" localSheetId="3" hidden="1">'Attach-3 (QR)'!$N:$P</definedName>
    <definedName name="Z_30E57F47_2338_458C_930A_44F048960490_.wvu.Cols" localSheetId="28" hidden="1">'Bid Form 1st Env.'!$G:$H,'Bid Form 1st Env.'!$J:$BF</definedName>
    <definedName name="Z_30E57F47_2338_458C_930A_44F048960490_.wvu.Cols" localSheetId="1" hidden="1">'Name of Bidder'!$A:$A,'Name of Bidder'!$D:$H</definedName>
    <definedName name="Z_30E57F47_2338_458C_930A_44F048960490_.wvu.Cols" localSheetId="29" hidden="1">'N-W (Cr.)'!$C:$C,'N-W (Cr.)'!$F:$U</definedName>
    <definedName name="Z_30E57F47_2338_458C_930A_44F048960490_.wvu.PrintArea" localSheetId="8" hidden="1">'Attach '!$A$1:$E$51</definedName>
    <definedName name="Z_30E57F47_2338_458C_930A_44F048960490_.wvu.PrintArea" localSheetId="14" hidden="1">'Attach 10'!$A$1:$F$34</definedName>
    <definedName name="Z_30E57F47_2338_458C_930A_44F048960490_.wvu.PrintArea" localSheetId="15" hidden="1">'Attach 11'!$A$1:$E$70</definedName>
    <definedName name="Z_30E57F47_2338_458C_930A_44F048960490_.wvu.PrintArea" localSheetId="16" hidden="1">'Attach 12'!$A$1:$E$108</definedName>
    <definedName name="Z_30E57F47_2338_458C_930A_44F048960490_.wvu.PrintArea" localSheetId="17" hidden="1">'Attach 13'!$A$1:$E$21</definedName>
    <definedName name="Z_30E57F47_2338_458C_930A_44F048960490_.wvu.PrintArea" localSheetId="18" hidden="1">'Attach 14'!$A$1:$E$25</definedName>
    <definedName name="Z_30E57F47_2338_458C_930A_44F048960490_.wvu.PrintArea" localSheetId="19" hidden="1">'Attach 14 IP'!$A$8:$I$219</definedName>
    <definedName name="Z_30E57F47_2338_458C_930A_44F048960490_.wvu.PrintArea" localSheetId="21" hidden="1">'Attach 16'!$A$1:$L$102</definedName>
    <definedName name="Z_30E57F47_2338_458C_930A_44F048960490_.wvu.PrintArea" localSheetId="22" hidden="1">'Attach 17'!$A$1:$J$24</definedName>
    <definedName name="Z_30E57F47_2338_458C_930A_44F048960490_.wvu.PrintArea" localSheetId="25" hidden="1">'Attach 18A'!$A$1:$K$27</definedName>
    <definedName name="Z_30E57F47_2338_458C_930A_44F048960490_.wvu.PrintArea" localSheetId="24" hidden="1">'Attach 19'!$A$1:$J$27</definedName>
    <definedName name="Z_30E57F47_2338_458C_930A_44F048960490_.wvu.PrintArea" localSheetId="26" hidden="1">'Attach 23-A'!$A$1:$J$23</definedName>
    <definedName name="Z_30E57F47_2338_458C_930A_44F048960490_.wvu.PrintArea" localSheetId="27"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11" hidden="1">'Attach 7a'!$A$1:$F$46</definedName>
    <definedName name="Z_30E57F47_2338_458C_930A_44F048960490_.wvu.PrintArea" localSheetId="23" hidden="1">'Attach. 18 SP'!$A$8:$I$151</definedName>
    <definedName name="Z_30E57F47_2338_458C_930A_44F048960490_.wvu.PrintArea" localSheetId="3" hidden="1">'Attach-3 (QR)'!$A$1:$I$596</definedName>
    <definedName name="Z_30E57F47_2338_458C_930A_44F048960490_.wvu.PrintArea" localSheetId="28" hidden="1">'Bid Form 1st Env.'!$A$24:$F$149</definedName>
    <definedName name="Z_30E57F47_2338_458C_930A_44F048960490_.wvu.PrintArea" localSheetId="0" hidden="1">Cover!$A$1:$F$19</definedName>
    <definedName name="Z_30E57F47_2338_458C_930A_44F048960490_.wvu.PrintArea" localSheetId="1" hidden="1">'Name of Bidder'!$B$1:$C$33</definedName>
    <definedName name="Z_30E57F47_2338_458C_930A_44F048960490_.wvu.PrintTitles" localSheetId="11" hidden="1">'Attach 7a'!$18:$18</definedName>
    <definedName name="Z_30E57F47_2338_458C_930A_44F048960490_.wvu.Rows" localSheetId="14" hidden="1">'Attach 10'!$17:$18</definedName>
    <definedName name="Z_30E57F47_2338_458C_930A_44F048960490_.wvu.Rows" localSheetId="16" hidden="1">'Attach 12'!$20:$51,'Attach 12'!$64:$65,'Attach 12'!$67:$67,'Attach 12'!$84:$85,'Attach 12'!#REF!,'Attach 12'!#REF!,'Attach 12'!#REF!,'Attach 12'!#REF!,'Attach 12'!#REF!,'Attach 12'!#REF!,'Attach 12'!$107:$107,'Attach 12'!#REF!,'Attach 12'!#REF!,'Attach 12'!$110:$197</definedName>
    <definedName name="Z_30E57F47_2338_458C_930A_44F048960490_.wvu.Rows" localSheetId="19" hidden="1">'Attach 14 IP'!#REF!</definedName>
    <definedName name="Z_30E57F47_2338_458C_930A_44F048960490_.wvu.Rows" localSheetId="21" hidden="1">'Attach 16'!#REF!</definedName>
    <definedName name="Z_30E57F47_2338_458C_930A_44F048960490_.wvu.Rows" localSheetId="25"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11" hidden="1">'Attach 7a'!$19:$20</definedName>
    <definedName name="Z_30E57F47_2338_458C_930A_44F048960490_.wvu.Rows" localSheetId="23" hidden="1">'Attach. 18 SP'!$43:$45</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8" hidden="1">'Bid Form 1st Env.'!$95:$95,'Bid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9" hidden="1">'N-W (Cr.)'!$1:$119</definedName>
    <definedName name="Z_310C668A_8F32_46E5_8798_717B86834286_.wvu.Cols" localSheetId="16" hidden="1">'Attach 12'!$H:$H</definedName>
    <definedName name="Z_310C668A_8F32_46E5_8798_717B86834286_.wvu.PrintArea" localSheetId="16" hidden="1">'Attach 12'!$A$1:$E$108</definedName>
    <definedName name="Z_310C668A_8F32_46E5_8798_717B86834286_.wvu.Rows" localSheetId="16" hidden="1">'Attach 12'!$23:$49,'Attach 12'!#REF!,'Attach 12'!#REF!,'Attach 12'!#REF!,'Attach 12'!$110:$197</definedName>
    <definedName name="Z_3365131F_6BE7_432A_859B_F41B794BB9E6_.wvu.Cols" localSheetId="8" hidden="1">'Attach '!$F:$F</definedName>
    <definedName name="Z_3365131F_6BE7_432A_859B_F41B794BB9E6_.wvu.Cols" localSheetId="15" hidden="1">'Attach 11'!$F:$F</definedName>
    <definedName name="Z_3365131F_6BE7_432A_859B_F41B794BB9E6_.wvu.Cols" localSheetId="16" hidden="1">'Attach 12'!$H:$H</definedName>
    <definedName name="Z_3365131F_6BE7_432A_859B_F41B794BB9E6_.wvu.Cols" localSheetId="19" hidden="1">'Attach 14 IP'!$K:$P</definedName>
    <definedName name="Z_3365131F_6BE7_432A_859B_F41B794BB9E6_.wvu.Cols" localSheetId="21" hidden="1">'Attach 16'!$N:$N</definedName>
    <definedName name="Z_3365131F_6BE7_432A_859B_F41B794BB9E6_.wvu.Cols" localSheetId="25"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11" hidden="1">'Attach 7a'!$I:$L</definedName>
    <definedName name="Z_3365131F_6BE7_432A_859B_F41B794BB9E6_.wvu.Cols" localSheetId="23" hidden="1">'Attach. 18 SP'!$K:$P</definedName>
    <definedName name="Z_3365131F_6BE7_432A_859B_F41B794BB9E6_.wvu.Cols" localSheetId="3" hidden="1">'Attach-3 (QR)'!$N:$P</definedName>
    <definedName name="Z_3365131F_6BE7_432A_859B_F41B794BB9E6_.wvu.Cols" localSheetId="28" hidden="1">'Bid Form 1st Env.'!$G:$BF</definedName>
    <definedName name="Z_3365131F_6BE7_432A_859B_F41B794BB9E6_.wvu.Cols" localSheetId="1" hidden="1">'Name of Bidder'!$A:$A,'Name of Bidder'!$E:$H</definedName>
    <definedName name="Z_3365131F_6BE7_432A_859B_F41B794BB9E6_.wvu.Cols" localSheetId="29" hidden="1">'N-W (Cr.)'!$C:$C,'N-W (Cr.)'!$F:$U</definedName>
    <definedName name="Z_3365131F_6BE7_432A_859B_F41B794BB9E6_.wvu.PrintArea" localSheetId="8" hidden="1">'Attach '!$A$1:$E$51</definedName>
    <definedName name="Z_3365131F_6BE7_432A_859B_F41B794BB9E6_.wvu.PrintArea" localSheetId="14" hidden="1">'Attach 10'!$A$1:$F$34</definedName>
    <definedName name="Z_3365131F_6BE7_432A_859B_F41B794BB9E6_.wvu.PrintArea" localSheetId="15" hidden="1">'Attach 11'!$A$1:$E$70</definedName>
    <definedName name="Z_3365131F_6BE7_432A_859B_F41B794BB9E6_.wvu.PrintArea" localSheetId="16" hidden="1">'Attach 12'!$A$1:$E$108</definedName>
    <definedName name="Z_3365131F_6BE7_432A_859B_F41B794BB9E6_.wvu.PrintArea" localSheetId="17" hidden="1">'Attach 13'!$A$1:$E$21</definedName>
    <definedName name="Z_3365131F_6BE7_432A_859B_F41B794BB9E6_.wvu.PrintArea" localSheetId="18" hidden="1">'Attach 14'!$A$1:$E$25</definedName>
    <definedName name="Z_3365131F_6BE7_432A_859B_F41B794BB9E6_.wvu.PrintArea" localSheetId="19" hidden="1">'Attach 14 IP'!$A$8:$I$219</definedName>
    <definedName name="Z_3365131F_6BE7_432A_859B_F41B794BB9E6_.wvu.PrintArea" localSheetId="21" hidden="1">'Attach 16'!$A$1:$L$102</definedName>
    <definedName name="Z_3365131F_6BE7_432A_859B_F41B794BB9E6_.wvu.PrintArea" localSheetId="22" hidden="1">'Attach 17'!$A$1:$J$24</definedName>
    <definedName name="Z_3365131F_6BE7_432A_859B_F41B794BB9E6_.wvu.PrintArea" localSheetId="25" hidden="1">'Attach 18A'!$A$1:$K$27</definedName>
    <definedName name="Z_3365131F_6BE7_432A_859B_F41B794BB9E6_.wvu.PrintArea" localSheetId="24" hidden="1">'Attach 19'!$A$1:$J$27</definedName>
    <definedName name="Z_3365131F_6BE7_432A_859B_F41B794BB9E6_.wvu.PrintArea" localSheetId="27"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11" hidden="1">'Attach 7a'!$A$1:$F$46</definedName>
    <definedName name="Z_3365131F_6BE7_432A_859B_F41B794BB9E6_.wvu.PrintArea" localSheetId="23" hidden="1">'Attach. 18 SP'!$A$8:$I$151</definedName>
    <definedName name="Z_3365131F_6BE7_432A_859B_F41B794BB9E6_.wvu.PrintArea" localSheetId="3" hidden="1">'Attach-3 (QR)'!$A$1:$I$596</definedName>
    <definedName name="Z_3365131F_6BE7_432A_859B_F41B794BB9E6_.wvu.PrintArea" localSheetId="28" hidden="1">'Bid Form 1st Env.'!$A$24:$F$149</definedName>
    <definedName name="Z_3365131F_6BE7_432A_859B_F41B794BB9E6_.wvu.PrintArea" localSheetId="0" hidden="1">Cover!$A$1:$F$19</definedName>
    <definedName name="Z_3365131F_6BE7_432A_859B_F41B794BB9E6_.wvu.PrintArea" localSheetId="1" hidden="1">'Name of Bidder'!$B$1:$C$33</definedName>
    <definedName name="Z_3365131F_6BE7_432A_859B_F41B794BB9E6_.wvu.PrintTitles" localSheetId="11" hidden="1">'Attach 7a'!$18:$18</definedName>
    <definedName name="Z_3365131F_6BE7_432A_859B_F41B794BB9E6_.wvu.Rows" localSheetId="14" hidden="1">'Attach 10'!$12:$19</definedName>
    <definedName name="Z_3365131F_6BE7_432A_859B_F41B794BB9E6_.wvu.Rows" localSheetId="16" hidden="1">'Attach 12'!$20:$96,'Attach 12'!#REF!,'Attach 12'!#REF!,'Attach 12'!#REF!,'Attach 12'!$107:$107,'Attach 12'!#REF!,'Attach 12'!#REF!,'Attach 12'!$110:$197</definedName>
    <definedName name="Z_3365131F_6BE7_432A_859B_F41B794BB9E6_.wvu.Rows" localSheetId="19" hidden="1">'Attach 14 IP'!#REF!</definedName>
    <definedName name="Z_3365131F_6BE7_432A_859B_F41B794BB9E6_.wvu.Rows" localSheetId="21" hidden="1">'Attach 16'!#REF!</definedName>
    <definedName name="Z_3365131F_6BE7_432A_859B_F41B794BB9E6_.wvu.Rows" localSheetId="25"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11" hidden="1">'Attach 7a'!$19:$20</definedName>
    <definedName name="Z_3365131F_6BE7_432A_859B_F41B794BB9E6_.wvu.Rows" localSheetId="23" hidden="1">'Attach. 18 SP'!$43:$45</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8" hidden="1">'Bid Form 1st Env.'!$95:$95,'Bid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9" hidden="1">'N-W (Cr.)'!$1:$119</definedName>
    <definedName name="Z_340562B9_6CEE_4962_8D7D_CA1C6778F52C_.wvu.PrintArea" localSheetId="10" hidden="1">'Attach 7'!$A$1:$E$19</definedName>
    <definedName name="Z_345DC493_E4B0_4F0D_8EB4_6A65D801E281_.wvu.Cols" localSheetId="9" hidden="1">'Attach 6'!$H:$H</definedName>
    <definedName name="Z_345DC493_E4B0_4F0D_8EB4_6A65D801E281_.wvu.PrintArea" localSheetId="9" hidden="1">'Attach 6'!$A$1:$E$28</definedName>
    <definedName name="Z_345DC493_E4B0_4F0D_8EB4_6A65D801E281_.wvu.PrintArea" localSheetId="13" hidden="1">'Attach-9'!$A$1:$F$53</definedName>
    <definedName name="Z_345DC493_E4B0_4F0D_8EB4_6A65D801E281_.wvu.PrintTitles" localSheetId="13" hidden="1">'Attach-9'!$18:$18</definedName>
    <definedName name="Z_35C772BD_8F05_4A18_BEC8_6AF744E22539_.wvu.Cols" localSheetId="9" hidden="1">'Attach 6'!$H:$H</definedName>
    <definedName name="Z_35C772BD_8F05_4A18_BEC8_6AF744E22539_.wvu.PrintArea" localSheetId="9" hidden="1">'Attach 6'!$A$1:$E$28</definedName>
    <definedName name="Z_35C772BD_8F05_4A18_BEC8_6AF744E22539_.wvu.PrintArea" localSheetId="13" hidden="1">'Attach-9'!$A$1:$F$53</definedName>
    <definedName name="Z_35C772BD_8F05_4A18_BEC8_6AF744E22539_.wvu.PrintTitles" localSheetId="13" hidden="1">'Attach-9'!$18:$18</definedName>
    <definedName name="Z_38BECF6E_1A53_4F98_87B9_44F2C5F77E08_.wvu.PrintArea" localSheetId="10" hidden="1">'Attach 7'!$A$1:$E$19</definedName>
    <definedName name="Z_42E95D05_5FE4_4BDE_99D8_8A5175191762_.wvu.Cols" localSheetId="8" hidden="1">'Attach '!$F:$F</definedName>
    <definedName name="Z_42E95D05_5FE4_4BDE_99D8_8A5175191762_.wvu.Cols" localSheetId="15" hidden="1">'Attach 11'!$F:$F</definedName>
    <definedName name="Z_42E95D05_5FE4_4BDE_99D8_8A5175191762_.wvu.Cols" localSheetId="16" hidden="1">'Attach 12'!$F:$F,'Attach 12'!$H:$H</definedName>
    <definedName name="Z_42E95D05_5FE4_4BDE_99D8_8A5175191762_.wvu.Cols" localSheetId="19" hidden="1">'Attach 14 IP'!$K:$P</definedName>
    <definedName name="Z_42E95D05_5FE4_4BDE_99D8_8A5175191762_.wvu.Cols" localSheetId="21" hidden="1">'Attach 16'!$N:$N</definedName>
    <definedName name="Z_42E95D05_5FE4_4BDE_99D8_8A5175191762_.wvu.Cols" localSheetId="25"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11" hidden="1">'Attach 7a'!$L:$L</definedName>
    <definedName name="Z_42E95D05_5FE4_4BDE_99D8_8A5175191762_.wvu.Cols" localSheetId="23" hidden="1">'Attach. 18 SP'!$K:$Q</definedName>
    <definedName name="Z_42E95D05_5FE4_4BDE_99D8_8A5175191762_.wvu.Cols" localSheetId="3" hidden="1">'Attach-3 (QR)'!$N:$P</definedName>
    <definedName name="Z_42E95D05_5FE4_4BDE_99D8_8A5175191762_.wvu.Cols" localSheetId="28" hidden="1">'Bid Form 1st Env.'!$G:$H,'Bid Form 1st Env.'!$J:$BF</definedName>
    <definedName name="Z_42E95D05_5FE4_4BDE_99D8_8A5175191762_.wvu.Cols" localSheetId="1" hidden="1">'Name of Bidder'!$A:$A,'Name of Bidder'!$D:$I</definedName>
    <definedName name="Z_42E95D05_5FE4_4BDE_99D8_8A5175191762_.wvu.Cols" localSheetId="29" hidden="1">'N-W (Cr.)'!$C:$C,'N-W (Cr.)'!$F:$U</definedName>
    <definedName name="Z_42E95D05_5FE4_4BDE_99D8_8A5175191762_.wvu.PrintArea" localSheetId="8" hidden="1">'Attach '!$A$1:$E$51</definedName>
    <definedName name="Z_42E95D05_5FE4_4BDE_99D8_8A5175191762_.wvu.PrintArea" localSheetId="14" hidden="1">'Attach 10'!$A$1:$F$34</definedName>
    <definedName name="Z_42E95D05_5FE4_4BDE_99D8_8A5175191762_.wvu.PrintArea" localSheetId="15" hidden="1">'Attach 11'!$A$1:$E$70</definedName>
    <definedName name="Z_42E95D05_5FE4_4BDE_99D8_8A5175191762_.wvu.PrintArea" localSheetId="16" hidden="1">'Attach 12'!$A$1:$E$108</definedName>
    <definedName name="Z_42E95D05_5FE4_4BDE_99D8_8A5175191762_.wvu.PrintArea" localSheetId="17" hidden="1">'Attach 13'!$A$1:$E$21</definedName>
    <definedName name="Z_42E95D05_5FE4_4BDE_99D8_8A5175191762_.wvu.PrintArea" localSheetId="18" hidden="1">'Attach 14'!$A$1:$E$25</definedName>
    <definedName name="Z_42E95D05_5FE4_4BDE_99D8_8A5175191762_.wvu.PrintArea" localSheetId="19" hidden="1">'Attach 14 IP'!$A$8:$I$219</definedName>
    <definedName name="Z_42E95D05_5FE4_4BDE_99D8_8A5175191762_.wvu.PrintArea" localSheetId="21" hidden="1">'Attach 16'!$A$1:$L$102</definedName>
    <definedName name="Z_42E95D05_5FE4_4BDE_99D8_8A5175191762_.wvu.PrintArea" localSheetId="22" hidden="1">'Attach 17'!$A$1:$J$24</definedName>
    <definedName name="Z_42E95D05_5FE4_4BDE_99D8_8A5175191762_.wvu.PrintArea" localSheetId="25" hidden="1">'Attach 18A'!$A$1:$K$27</definedName>
    <definedName name="Z_42E95D05_5FE4_4BDE_99D8_8A5175191762_.wvu.PrintArea" localSheetId="24" hidden="1">'Attach 19'!$A$1:$J$27</definedName>
    <definedName name="Z_42E95D05_5FE4_4BDE_99D8_8A5175191762_.wvu.PrintArea" localSheetId="26" hidden="1">'Attach 23-A'!$A$1:$J$23</definedName>
    <definedName name="Z_42E95D05_5FE4_4BDE_99D8_8A5175191762_.wvu.PrintArea" localSheetId="27"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11" hidden="1">'Attach 7a'!$A$1:$F$46</definedName>
    <definedName name="Z_42E95D05_5FE4_4BDE_99D8_8A5175191762_.wvu.PrintArea" localSheetId="23" hidden="1">'Attach. 18 SP'!$A$8:$I$151</definedName>
    <definedName name="Z_42E95D05_5FE4_4BDE_99D8_8A5175191762_.wvu.PrintArea" localSheetId="3" hidden="1">'Attach-3 (QR)'!$A$1:$I$596</definedName>
    <definedName name="Z_42E95D05_5FE4_4BDE_99D8_8A5175191762_.wvu.PrintArea" localSheetId="28" hidden="1">'Bid Form 1st Env.'!$A$1:$F$149</definedName>
    <definedName name="Z_42E95D05_5FE4_4BDE_99D8_8A5175191762_.wvu.PrintArea" localSheetId="0" hidden="1">Cover!$A$1:$F$19</definedName>
    <definedName name="Z_42E95D05_5FE4_4BDE_99D8_8A5175191762_.wvu.PrintArea" localSheetId="1" hidden="1">'Name of Bidder'!$B$1:$C$33</definedName>
    <definedName name="Z_42E95D05_5FE4_4BDE_99D8_8A5175191762_.wvu.PrintTitles" localSheetId="11" hidden="1">'Attach 7a'!$18:$18</definedName>
    <definedName name="Z_42E95D05_5FE4_4BDE_99D8_8A5175191762_.wvu.Rows" localSheetId="14" hidden="1">'Attach 10'!$15:$25,'Attach 10'!$29:$32</definedName>
    <definedName name="Z_42E95D05_5FE4_4BDE_99D8_8A5175191762_.wvu.Rows" localSheetId="16" hidden="1">'Attach 12'!$17:$107,'Attach 12'!#REF!,'Attach 12'!#REF!,'Attach 12'!$110:$197</definedName>
    <definedName name="Z_42E95D05_5FE4_4BDE_99D8_8A5175191762_.wvu.Rows" localSheetId="19" hidden="1">'Attach 14 IP'!#REF!</definedName>
    <definedName name="Z_42E95D05_5FE4_4BDE_99D8_8A5175191762_.wvu.Rows" localSheetId="21" hidden="1">'Attach 16'!#REF!</definedName>
    <definedName name="Z_42E95D05_5FE4_4BDE_99D8_8A5175191762_.wvu.Rows" localSheetId="25"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11" hidden="1">'Attach 7a'!$17:$39</definedName>
    <definedName name="Z_42E95D05_5FE4_4BDE_99D8_8A5175191762_.wvu.Rows" localSheetId="23" hidden="1">'Attach. 18 SP'!$43:$45</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8" hidden="1">'Bid Form 1st Env.'!$95:$95,'Bid Form 1st Env.'!#REF!,'Bid Form 1st Env.'!$145:$145</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9" hidden="1">'N-W (Cr.)'!$1:$119</definedName>
    <definedName name="Z_43BCBF1E_CDCF_4541_8D79_87EDCECBC1FD_.wvu.Cols" localSheetId="9" hidden="1">'Attach 6'!$H:$H</definedName>
    <definedName name="Z_43BCBF1E_CDCF_4541_8D79_87EDCECBC1FD_.wvu.PrintArea" localSheetId="9" hidden="1">'Attach 6'!$A$1:$E$52</definedName>
    <definedName name="Z_43BCBF1E_CDCF_4541_8D79_87EDCECBC1FD_.wvu.PrintArea" localSheetId="10" hidden="1">'Attach 7'!$A$1:$E$19</definedName>
    <definedName name="Z_43BCBF1E_CDCF_4541_8D79_87EDCECBC1FD_.wvu.PrintArea" localSheetId="13" hidden="1">'Attach-9'!$A$1:$F$59</definedName>
    <definedName name="Z_43BCBF1E_CDCF_4541_8D79_87EDCECBC1FD_.wvu.PrintTitles" localSheetId="13" hidden="1">'Attach-9'!$18:$18</definedName>
    <definedName name="Z_44C1C443_3199_4288_884A_D16AF7B2CD69_.wvu.Cols" localSheetId="9" hidden="1">'Attach 6'!$H:$H</definedName>
    <definedName name="Z_44C1C443_3199_4288_884A_D16AF7B2CD69_.wvu.PrintArea" localSheetId="9" hidden="1">'Attach 6'!$A$1:$E$29</definedName>
    <definedName name="Z_44C1C443_3199_4288_884A_D16AF7B2CD69_.wvu.PrintArea" localSheetId="13" hidden="1">'Attach-9'!$A$1:$F$53</definedName>
    <definedName name="Z_44C1C443_3199_4288_884A_D16AF7B2CD69_.wvu.PrintTitles" localSheetId="13" hidden="1">'Attach-9'!$18:$18</definedName>
    <definedName name="Z_477F7E43_D393_45BA_B99B_D838E4629B5D_.wvu.PrintArea" localSheetId="10" hidden="1">'Attach 7'!$A$1:$E$19</definedName>
    <definedName name="Z_494F6778_23FE_4AAC_B37D_6C7543FC13B9_.wvu.Cols" localSheetId="9" hidden="1">'Attach 6'!$H:$H</definedName>
    <definedName name="Z_494F6778_23FE_4AAC_B37D_6C7543FC13B9_.wvu.Cols" localSheetId="3" hidden="1">'Attach-3 (QR)'!$J:$L</definedName>
    <definedName name="Z_494F6778_23FE_4AAC_B37D_6C7543FC13B9_.wvu.PrintArea" localSheetId="9" hidden="1">'Attach 6'!$A$1:$E$52</definedName>
    <definedName name="Z_494F6778_23FE_4AAC_B37D_6C7543FC13B9_.wvu.PrintArea" localSheetId="10" hidden="1">'Attach 7'!$A$1:$E$19</definedName>
    <definedName name="Z_494F6778_23FE_4AAC_B37D_6C7543FC13B9_.wvu.PrintArea" localSheetId="3" hidden="1">'Attach-3 (QR)'!$A$1:$I$596</definedName>
    <definedName name="Z_494F6778_23FE_4AAC_B37D_6C7543FC13B9_.wvu.PrintArea" localSheetId="13" hidden="1">'Attach-9'!$A$1:$F$59</definedName>
    <definedName name="Z_494F6778_23FE_4AAC_B37D_6C7543FC13B9_.wvu.PrintTitles" localSheetId="13" hidden="1">'Attach-9'!$18:$18</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4D67A8FB_66CE_4EFD_8932_C754BE25ED43_.wvu.Cols" localSheetId="9" hidden="1">'Attach 6'!$H:$H</definedName>
    <definedName name="Z_4D67A8FB_66CE_4EFD_8932_C754BE25ED43_.wvu.PrintArea" localSheetId="9" hidden="1">'Attach 6'!$A$1:$E$28</definedName>
    <definedName name="Z_4D67A8FB_66CE_4EFD_8932_C754BE25ED43_.wvu.PrintArea" localSheetId="13" hidden="1">'Attach-9'!$A$1:$F$53</definedName>
    <definedName name="Z_4D67A8FB_66CE_4EFD_8932_C754BE25ED43_.wvu.PrintTitles" localSheetId="13" hidden="1">'Attach-9'!$18:$18</definedName>
    <definedName name="Z_564AA8DD_E850_4E6F_BA1D_8F79D1361145_.wvu.Cols" localSheetId="8" hidden="1">'Attach '!$F:$F</definedName>
    <definedName name="Z_564AA8DD_E850_4E6F_BA1D_8F79D1361145_.wvu.Cols" localSheetId="15" hidden="1">'Attach 11'!$F:$F</definedName>
    <definedName name="Z_564AA8DD_E850_4E6F_BA1D_8F79D1361145_.wvu.Cols" localSheetId="16" hidden="1">'Attach 12'!$H:$H</definedName>
    <definedName name="Z_564AA8DD_E850_4E6F_BA1D_8F79D1361145_.wvu.Cols" localSheetId="19" hidden="1">'Attach 14 IP'!$K:$P</definedName>
    <definedName name="Z_564AA8DD_E850_4E6F_BA1D_8F79D1361145_.wvu.Cols" localSheetId="21" hidden="1">'Attach 16'!$N:$N</definedName>
    <definedName name="Z_564AA8DD_E850_4E6F_BA1D_8F79D1361145_.wvu.Cols" localSheetId="25"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23" hidden="1">'Attach. 18 SP'!$K:$P</definedName>
    <definedName name="Z_564AA8DD_E850_4E6F_BA1D_8F79D1361145_.wvu.Cols" localSheetId="3" hidden="1">'Attach-3 (QR)'!$N:$P</definedName>
    <definedName name="Z_564AA8DD_E850_4E6F_BA1D_8F79D1361145_.wvu.Cols" localSheetId="28" hidden="1">'Bid Form 1st Env.'!$G:$H,'Bid Form 1st Env.'!$J:$BF</definedName>
    <definedName name="Z_564AA8DD_E850_4E6F_BA1D_8F79D1361145_.wvu.Cols" localSheetId="1" hidden="1">'Name of Bidder'!$A:$A,'Name of Bidder'!$D:$I</definedName>
    <definedName name="Z_564AA8DD_E850_4E6F_BA1D_8F79D1361145_.wvu.Cols" localSheetId="29" hidden="1">'N-W (Cr.)'!$C:$C,'N-W (Cr.)'!$F:$U</definedName>
    <definedName name="Z_564AA8DD_E850_4E6F_BA1D_8F79D1361145_.wvu.PrintArea" localSheetId="8" hidden="1">'Attach '!$A$1:$E$51</definedName>
    <definedName name="Z_564AA8DD_E850_4E6F_BA1D_8F79D1361145_.wvu.PrintArea" localSheetId="14" hidden="1">'Attach 10'!$A$1:$F$34</definedName>
    <definedName name="Z_564AA8DD_E850_4E6F_BA1D_8F79D1361145_.wvu.PrintArea" localSheetId="15" hidden="1">'Attach 11'!$A$1:$E$70</definedName>
    <definedName name="Z_564AA8DD_E850_4E6F_BA1D_8F79D1361145_.wvu.PrintArea" localSheetId="16" hidden="1">'Attach 12'!$A$1:$E$108</definedName>
    <definedName name="Z_564AA8DD_E850_4E6F_BA1D_8F79D1361145_.wvu.PrintArea" localSheetId="17" hidden="1">'Attach 13'!$A$1:$E$21</definedName>
    <definedName name="Z_564AA8DD_E850_4E6F_BA1D_8F79D1361145_.wvu.PrintArea" localSheetId="18" hidden="1">'Attach 14'!$A$1:$E$25</definedName>
    <definedName name="Z_564AA8DD_E850_4E6F_BA1D_8F79D1361145_.wvu.PrintArea" localSheetId="19" hidden="1">'Attach 14 IP'!$A$8:$I$219</definedName>
    <definedName name="Z_564AA8DD_E850_4E6F_BA1D_8F79D1361145_.wvu.PrintArea" localSheetId="21" hidden="1">'Attach 16'!$A$1:$L$102</definedName>
    <definedName name="Z_564AA8DD_E850_4E6F_BA1D_8F79D1361145_.wvu.PrintArea" localSheetId="22" hidden="1">'Attach 17'!$A$1:$J$24</definedName>
    <definedName name="Z_564AA8DD_E850_4E6F_BA1D_8F79D1361145_.wvu.PrintArea" localSheetId="25" hidden="1">'Attach 18A'!$A$1:$K$27</definedName>
    <definedName name="Z_564AA8DD_E850_4E6F_BA1D_8F79D1361145_.wvu.PrintArea" localSheetId="24" hidden="1">'Attach 19'!$A$1:$J$27</definedName>
    <definedName name="Z_564AA8DD_E850_4E6F_BA1D_8F79D1361145_.wvu.PrintArea" localSheetId="26" hidden="1">'Attach 23-A'!$A$1:$J$23</definedName>
    <definedName name="Z_564AA8DD_E850_4E6F_BA1D_8F79D1361145_.wvu.PrintArea" localSheetId="27"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11" hidden="1">'Attach 7a'!$A$1:$F$46</definedName>
    <definedName name="Z_564AA8DD_E850_4E6F_BA1D_8F79D1361145_.wvu.PrintArea" localSheetId="23" hidden="1">'Attach. 18 SP'!$A$8:$I$151</definedName>
    <definedName name="Z_564AA8DD_E850_4E6F_BA1D_8F79D1361145_.wvu.PrintArea" localSheetId="3" hidden="1">'Attach-3 (QR)'!$A$1:$I$596</definedName>
    <definedName name="Z_564AA8DD_E850_4E6F_BA1D_8F79D1361145_.wvu.PrintArea" localSheetId="28" hidden="1">'Bid Form 1st Env.'!$A$24:$F$149</definedName>
    <definedName name="Z_564AA8DD_E850_4E6F_BA1D_8F79D1361145_.wvu.PrintArea" localSheetId="0" hidden="1">Cover!$A$1:$F$19</definedName>
    <definedName name="Z_564AA8DD_E850_4E6F_BA1D_8F79D1361145_.wvu.PrintArea" localSheetId="1" hidden="1">'Name of Bidder'!$B$1:$C$33</definedName>
    <definedName name="Z_564AA8DD_E850_4E6F_BA1D_8F79D1361145_.wvu.PrintTitles" localSheetId="11" hidden="1">'Attach 7a'!$18:$18</definedName>
    <definedName name="Z_564AA8DD_E850_4E6F_BA1D_8F79D1361145_.wvu.Rows" localSheetId="16" hidden="1">'Attach 12'!$18:$50,'Attach 12'!$52:$67,'Attach 12'!#REF!,'Attach 12'!#REF!,'Attach 12'!$107:$107,'Attach 12'!#REF!,'Attach 12'!#REF!,'Attach 12'!$110:$197</definedName>
    <definedName name="Z_564AA8DD_E850_4E6F_BA1D_8F79D1361145_.wvu.Rows" localSheetId="19" hidden="1">'Attach 14 IP'!#REF!</definedName>
    <definedName name="Z_564AA8DD_E850_4E6F_BA1D_8F79D1361145_.wvu.Rows" localSheetId="21" hidden="1">'Attach 16'!#REF!</definedName>
    <definedName name="Z_564AA8DD_E850_4E6F_BA1D_8F79D1361145_.wvu.Rows" localSheetId="25"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11" hidden="1">'Attach 7a'!$19:$20</definedName>
    <definedName name="Z_564AA8DD_E850_4E6F_BA1D_8F79D1361145_.wvu.Rows" localSheetId="23" hidden="1">'Attach. 18 SP'!$43:$45</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8" hidden="1">'Bid Form 1st Env.'!$95:$95,'Bid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9" hidden="1">'N-W (Cr.)'!$1:$119</definedName>
    <definedName name="Z_57EC2AB3_459C_475C_AFE6_EBB6882FA67E_.wvu.Cols" localSheetId="8" hidden="1">'Attach '!$F:$F</definedName>
    <definedName name="Z_57EC2AB3_459C_475C_AFE6_EBB6882FA67E_.wvu.Cols" localSheetId="15" hidden="1">'Attach 11'!$F:$F</definedName>
    <definedName name="Z_57EC2AB3_459C_475C_AFE6_EBB6882FA67E_.wvu.Cols" localSheetId="16" hidden="1">'Attach 12'!$G:$H</definedName>
    <definedName name="Z_57EC2AB3_459C_475C_AFE6_EBB6882FA67E_.wvu.Cols" localSheetId="19" hidden="1">'Attach 14 IP'!$K:$P</definedName>
    <definedName name="Z_57EC2AB3_459C_475C_AFE6_EBB6882FA67E_.wvu.Cols" localSheetId="21"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23" hidden="1">'Attach. 18 SP'!$K:$P</definedName>
    <definedName name="Z_57EC2AB3_459C_475C_AFE6_EBB6882FA67E_.wvu.Cols" localSheetId="3" hidden="1">'Attach-3 (QR)'!$J:$J,'Attach-3 (QR)'!$L:$N</definedName>
    <definedName name="Z_57EC2AB3_459C_475C_AFE6_EBB6882FA67E_.wvu.Cols" localSheetId="28" hidden="1">'Bid Form 1st Env.'!$G:$G</definedName>
    <definedName name="Z_57EC2AB3_459C_475C_AFE6_EBB6882FA67E_.wvu.Cols" localSheetId="1" hidden="1">'Name of Bidder'!$A:$A,'Name of Bidder'!$E:$H</definedName>
    <definedName name="Z_57EC2AB3_459C_475C_AFE6_EBB6882FA67E_.wvu.Cols" localSheetId="29" hidden="1">'N-W (Cr.)'!$C:$C,'N-W (Cr.)'!$F:$U</definedName>
    <definedName name="Z_57EC2AB3_459C_475C_AFE6_EBB6882FA67E_.wvu.PrintArea" localSheetId="8" hidden="1">'Attach '!$A$1:$E$51</definedName>
    <definedName name="Z_57EC2AB3_459C_475C_AFE6_EBB6882FA67E_.wvu.PrintArea" localSheetId="14" hidden="1">'Attach 10'!$A$1:$E$34</definedName>
    <definedName name="Z_57EC2AB3_459C_475C_AFE6_EBB6882FA67E_.wvu.PrintArea" localSheetId="15" hidden="1">'Attach 11'!$A$1:$E$71</definedName>
    <definedName name="Z_57EC2AB3_459C_475C_AFE6_EBB6882FA67E_.wvu.PrintArea" localSheetId="16" hidden="1">'Attach 12'!$A$1:$F$108</definedName>
    <definedName name="Z_57EC2AB3_459C_475C_AFE6_EBB6882FA67E_.wvu.PrintArea" localSheetId="17" hidden="1">'Attach 13'!$A$1:$E$23</definedName>
    <definedName name="Z_57EC2AB3_459C_475C_AFE6_EBB6882FA67E_.wvu.PrintArea" localSheetId="18" hidden="1">'Attach 14'!$A$1:$E$27</definedName>
    <definedName name="Z_57EC2AB3_459C_475C_AFE6_EBB6882FA67E_.wvu.PrintArea" localSheetId="19" hidden="1">'Attach 14 IP'!$A$8:$I$219</definedName>
    <definedName name="Z_57EC2AB3_459C_475C_AFE6_EBB6882FA67E_.wvu.PrintArea" localSheetId="21" hidden="1">'Attach 16'!$A$1:$L$104</definedName>
    <definedName name="Z_57EC2AB3_459C_475C_AFE6_EBB6882FA67E_.wvu.PrintArea" localSheetId="22" hidden="1">'Attach 17'!$A$1:$J$24</definedName>
    <definedName name="Z_57EC2AB3_459C_475C_AFE6_EBB6882FA67E_.wvu.PrintArea" localSheetId="24" hidden="1">'Attach 19'!$A$1:$J$27</definedName>
    <definedName name="Z_57EC2AB3_459C_475C_AFE6_EBB6882FA67E_.wvu.PrintArea" localSheetId="27"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11" hidden="1">'Attach 7a'!$A$1:$F$46</definedName>
    <definedName name="Z_57EC2AB3_459C_475C_AFE6_EBB6882FA67E_.wvu.PrintArea" localSheetId="12" hidden="1">'Attach 9'!$A$1:$E$46</definedName>
    <definedName name="Z_57EC2AB3_459C_475C_AFE6_EBB6882FA67E_.wvu.PrintArea" localSheetId="23" hidden="1">'Attach. 18 SP'!$A$8:$I$151</definedName>
    <definedName name="Z_57EC2AB3_459C_475C_AFE6_EBB6882FA67E_.wvu.PrintArea" localSheetId="3" hidden="1">'Attach-3 (QR)'!$A$1:$I$596</definedName>
    <definedName name="Z_57EC2AB3_459C_475C_AFE6_EBB6882FA67E_.wvu.PrintArea" localSheetId="28" hidden="1">'Bid Form 1st Env.'!$A$24:$F$149</definedName>
    <definedName name="Z_57EC2AB3_459C_475C_AFE6_EBB6882FA67E_.wvu.PrintArea" localSheetId="0" hidden="1">Cover!$A$1:$F$19</definedName>
    <definedName name="Z_57EC2AB3_459C_475C_AFE6_EBB6882FA67E_.wvu.PrintArea" localSheetId="1" hidden="1">'Name of Bidder'!$B$1:$C$33</definedName>
    <definedName name="Z_57EC2AB3_459C_475C_AFE6_EBB6882FA67E_.wvu.PrintTitles" localSheetId="11" hidden="1">'Attach 7a'!$18:$18</definedName>
    <definedName name="Z_57EC2AB3_459C_475C_AFE6_EBB6882FA67E_.wvu.PrintTitles" localSheetId="12" hidden="1">'Attach 9'!$18:$18</definedName>
    <definedName name="Z_57EC2AB3_459C_475C_AFE6_EBB6882FA67E_.wvu.Rows" localSheetId="16" hidden="1">'Attach 12'!$4:$4,'Attach 12'!#REF!,'Attach 12'!$110:$197</definedName>
    <definedName name="Z_57EC2AB3_459C_475C_AFE6_EBB6882FA67E_.wvu.Rows" localSheetId="19" hidden="1">'Attach 14 IP'!#REF!</definedName>
    <definedName name="Z_57EC2AB3_459C_475C_AFE6_EBB6882FA67E_.wvu.Rows" localSheetId="21" hidden="1">'Attach 16'!#REF!</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3" hidden="1">'Attach. 18 SP'!$43:$45</definedName>
    <definedName name="Z_57EC2AB3_459C_475C_AFE6_EBB6882FA67E_.wvu.Rows" localSheetId="1" hidden="1">'Name of Bidder'!$27:$27</definedName>
    <definedName name="Z_57EC2AB3_459C_475C_AFE6_EBB6882FA67E_.wvu.Rows" localSheetId="29" hidden="1">'N-W (Cr.)'!$1:$119</definedName>
    <definedName name="Z_582CF44B_0703_4CA2_AB84_00685031CD39_.wvu.Cols" localSheetId="8" hidden="1">'Attach '!$F:$F</definedName>
    <definedName name="Z_582CF44B_0703_4CA2_AB84_00685031CD39_.wvu.Cols" localSheetId="15" hidden="1">'Attach 11'!$F:$F</definedName>
    <definedName name="Z_582CF44B_0703_4CA2_AB84_00685031CD39_.wvu.Cols" localSheetId="16" hidden="1">'Attach 12'!$H:$H</definedName>
    <definedName name="Z_582CF44B_0703_4CA2_AB84_00685031CD39_.wvu.Cols" localSheetId="19" hidden="1">'Attach 14 IP'!$K:$P</definedName>
    <definedName name="Z_582CF44B_0703_4CA2_AB84_00685031CD39_.wvu.Cols" localSheetId="21" hidden="1">'Attach 16'!$N:$N</definedName>
    <definedName name="Z_582CF44B_0703_4CA2_AB84_00685031CD39_.wvu.Cols" localSheetId="25"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11" hidden="1">'Attach 7a'!$K:$K</definedName>
    <definedName name="Z_582CF44B_0703_4CA2_AB84_00685031CD39_.wvu.Cols" localSheetId="12" hidden="1">'Attach 9'!$H:$H</definedName>
    <definedName name="Z_582CF44B_0703_4CA2_AB84_00685031CD39_.wvu.Cols" localSheetId="23" hidden="1">'Attach. 18 SP'!$K:$P</definedName>
    <definedName name="Z_582CF44B_0703_4CA2_AB84_00685031CD39_.wvu.Cols" localSheetId="3" hidden="1">'Attach-3 (QR)'!$N:$P</definedName>
    <definedName name="Z_582CF44B_0703_4CA2_AB84_00685031CD39_.wvu.Cols" localSheetId="28" hidden="1">'Bid Form 1st Env.'!$G:$AU</definedName>
    <definedName name="Z_582CF44B_0703_4CA2_AB84_00685031CD39_.wvu.Cols" localSheetId="1" hidden="1">'Name of Bidder'!$A:$A,'Name of Bidder'!$E:$H</definedName>
    <definedName name="Z_582CF44B_0703_4CA2_AB84_00685031CD39_.wvu.Cols" localSheetId="29" hidden="1">'N-W (Cr.)'!$C:$C,'N-W (Cr.)'!$F:$U</definedName>
    <definedName name="Z_582CF44B_0703_4CA2_AB84_00685031CD39_.wvu.PrintArea" localSheetId="8" hidden="1">'Attach '!$A$1:$E$51</definedName>
    <definedName name="Z_582CF44B_0703_4CA2_AB84_00685031CD39_.wvu.PrintArea" localSheetId="14" hidden="1">'Attach 10'!$A$1:$F$34</definedName>
    <definedName name="Z_582CF44B_0703_4CA2_AB84_00685031CD39_.wvu.PrintArea" localSheetId="15" hidden="1">'Attach 11'!$A$1:$E$70</definedName>
    <definedName name="Z_582CF44B_0703_4CA2_AB84_00685031CD39_.wvu.PrintArea" localSheetId="16" hidden="1">'Attach 12'!$A$1:$E$108</definedName>
    <definedName name="Z_582CF44B_0703_4CA2_AB84_00685031CD39_.wvu.PrintArea" localSheetId="17" hidden="1">'Attach 13'!$A$1:$E$21</definedName>
    <definedName name="Z_582CF44B_0703_4CA2_AB84_00685031CD39_.wvu.PrintArea" localSheetId="18" hidden="1">'Attach 14'!$A$1:$E$25</definedName>
    <definedName name="Z_582CF44B_0703_4CA2_AB84_00685031CD39_.wvu.PrintArea" localSheetId="19" hidden="1">'Attach 14 IP'!$A$8:$I$219</definedName>
    <definedName name="Z_582CF44B_0703_4CA2_AB84_00685031CD39_.wvu.PrintArea" localSheetId="21" hidden="1">'Attach 16'!$A$1:$L$102</definedName>
    <definedName name="Z_582CF44B_0703_4CA2_AB84_00685031CD39_.wvu.PrintArea" localSheetId="22" hidden="1">'Attach 17'!$A$1:$J$24</definedName>
    <definedName name="Z_582CF44B_0703_4CA2_AB84_00685031CD39_.wvu.PrintArea" localSheetId="25" hidden="1">'Attach 18A'!$A$1:$K$27</definedName>
    <definedName name="Z_582CF44B_0703_4CA2_AB84_00685031CD39_.wvu.PrintArea" localSheetId="24" hidden="1">'Attach 19'!$A$1:$J$27</definedName>
    <definedName name="Z_582CF44B_0703_4CA2_AB84_00685031CD39_.wvu.PrintArea" localSheetId="27"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11" hidden="1">'Attach 7a'!$A$1:$F$46</definedName>
    <definedName name="Z_582CF44B_0703_4CA2_AB84_00685031CD39_.wvu.PrintArea" localSheetId="12" hidden="1">'Attach 9'!$A$1:$E$46</definedName>
    <definedName name="Z_582CF44B_0703_4CA2_AB84_00685031CD39_.wvu.PrintArea" localSheetId="23" hidden="1">'Attach. 18 SP'!$A$8:$I$151</definedName>
    <definedName name="Z_582CF44B_0703_4CA2_AB84_00685031CD39_.wvu.PrintArea" localSheetId="3" hidden="1">'Attach-3 (QR)'!$A$1:$I$596</definedName>
    <definedName name="Z_582CF44B_0703_4CA2_AB84_00685031CD39_.wvu.PrintArea" localSheetId="28" hidden="1">'Bid Form 1st Env.'!$A$24:$F$149</definedName>
    <definedName name="Z_582CF44B_0703_4CA2_AB84_00685031CD39_.wvu.PrintArea" localSheetId="0" hidden="1">Cover!$A$1:$F$19</definedName>
    <definedName name="Z_582CF44B_0703_4CA2_AB84_00685031CD39_.wvu.PrintArea" localSheetId="1" hidden="1">'Name of Bidder'!$B$1:$C$33</definedName>
    <definedName name="Z_582CF44B_0703_4CA2_AB84_00685031CD39_.wvu.PrintTitles" localSheetId="11" hidden="1">'Attach 7a'!$18:$18</definedName>
    <definedName name="Z_582CF44B_0703_4CA2_AB84_00685031CD39_.wvu.PrintTitles" localSheetId="12" hidden="1">'Attach 9'!$18:$18</definedName>
    <definedName name="Z_582CF44B_0703_4CA2_AB84_00685031CD39_.wvu.Rows" localSheetId="14" hidden="1">'Attach 10'!$12:$19</definedName>
    <definedName name="Z_582CF44B_0703_4CA2_AB84_00685031CD39_.wvu.Rows" localSheetId="16" hidden="1">'Attach 12'!$17:$49,'Attach 12'!#REF!,'Attach 12'!$50:$50,'Attach 12'!$67:$67,'Attach 12'!#REF!,'Attach 12'!#REF!,'Attach 12'!#REF!,'Attach 12'!#REF!,'Attach 12'!#REF!,'Attach 12'!#REF!,'Attach 12'!$110:$197</definedName>
    <definedName name="Z_582CF44B_0703_4CA2_AB84_00685031CD39_.wvu.Rows" localSheetId="19" hidden="1">'Attach 14 IP'!#REF!</definedName>
    <definedName name="Z_582CF44B_0703_4CA2_AB84_00685031CD39_.wvu.Rows" localSheetId="21" hidden="1">'Attach 16'!#REF!</definedName>
    <definedName name="Z_582CF44B_0703_4CA2_AB84_00685031CD39_.wvu.Rows" localSheetId="25"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1" hidden="1">'Attach 7a'!$19:$20</definedName>
    <definedName name="Z_582CF44B_0703_4CA2_AB84_00685031CD39_.wvu.Rows" localSheetId="12" hidden="1">'Attach 9'!$19:$20</definedName>
    <definedName name="Z_582CF44B_0703_4CA2_AB84_00685031CD39_.wvu.Rows" localSheetId="23" hidden="1">'Attach. 18 SP'!$43:$45</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8" hidden="1">'Bid Form 1st Env.'!$67:$67,'Bid Form 1st Env.'!$95:$95,'Bid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9" hidden="1">'N-W (Cr.)'!$1:$119</definedName>
    <definedName name="Z_58548A11_3821_468D_9270_46EEC92D9081_.wvu.Cols" localSheetId="12" hidden="1">'Attach 9'!$G:$J</definedName>
    <definedName name="Z_58548A11_3821_468D_9270_46EEC92D9081_.wvu.PrintArea" localSheetId="12" hidden="1">'Attach 9'!$A$1:$E$46</definedName>
    <definedName name="Z_58548A11_3821_468D_9270_46EEC92D9081_.wvu.PrintTitles" localSheetId="12" hidden="1">'Attach 9'!$18:$18</definedName>
    <definedName name="Z_6AB2DF82_E90A_4CF8_B22E_5D001DAE6667_.wvu.Cols" localSheetId="8" hidden="1">'Attach '!$F:$F</definedName>
    <definedName name="Z_6AB2DF82_E90A_4CF8_B22E_5D001DAE6667_.wvu.Cols" localSheetId="15" hidden="1">'Attach 11'!$F:$F</definedName>
    <definedName name="Z_6AB2DF82_E90A_4CF8_B22E_5D001DAE6667_.wvu.Cols" localSheetId="16" hidden="1">'Attach 12'!$F:$H</definedName>
    <definedName name="Z_6AB2DF82_E90A_4CF8_B22E_5D001DAE6667_.wvu.Cols" localSheetId="19" hidden="1">'Attach 14 IP'!$K:$P</definedName>
    <definedName name="Z_6AB2DF82_E90A_4CF8_B22E_5D001DAE6667_.wvu.Cols" localSheetId="20" hidden="1">'Attach 15'!$H:$H,'Attach 15'!$L:$N</definedName>
    <definedName name="Z_6AB2DF82_E90A_4CF8_B22E_5D001DAE6667_.wvu.Cols" localSheetId="21" hidden="1">'Attach 16'!$N:$N</definedName>
    <definedName name="Z_6AB2DF82_E90A_4CF8_B22E_5D001DAE6667_.wvu.Cols" localSheetId="25"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6" hidden="1">'Attach 5'!$F:$F</definedName>
    <definedName name="Z_6AB2DF82_E90A_4CF8_B22E_5D001DAE6667_.wvu.Cols" localSheetId="7" hidden="1">'Attach 5A'!$F:$F,'Attach 5A'!$I:$I</definedName>
    <definedName name="Z_6AB2DF82_E90A_4CF8_B22E_5D001DAE6667_.wvu.Cols" localSheetId="11" hidden="1">'Attach 7a'!$L:$L</definedName>
    <definedName name="Z_6AB2DF82_E90A_4CF8_B22E_5D001DAE6667_.wvu.Cols" localSheetId="12" hidden="1">'Attach 9'!$H:$H</definedName>
    <definedName name="Z_6AB2DF82_E90A_4CF8_B22E_5D001DAE6667_.wvu.Cols" localSheetId="23" hidden="1">'Attach. 18 SP'!$K:$Q</definedName>
    <definedName name="Z_6AB2DF82_E90A_4CF8_B22E_5D001DAE6667_.wvu.Cols" localSheetId="3" hidden="1">'Attach-3 (QR)'!$N:$N</definedName>
    <definedName name="Z_6AB2DF82_E90A_4CF8_B22E_5D001DAE6667_.wvu.Cols" localSheetId="28" hidden="1">'Bid Form 1st Env.'!$G:$AN,'Bid Form 1st Env.'!$AS:$AT</definedName>
    <definedName name="Z_6AB2DF82_E90A_4CF8_B22E_5D001DAE6667_.wvu.Cols" localSheetId="1" hidden="1">'Name of Bidder'!$A:$A,'Name of Bidder'!$D:$I</definedName>
    <definedName name="Z_6AB2DF82_E90A_4CF8_B22E_5D001DAE6667_.wvu.Cols" localSheetId="29" hidden="1">'N-W (Cr.)'!$C:$C,'N-W (Cr.)'!$F:$U</definedName>
    <definedName name="Z_6AB2DF82_E90A_4CF8_B22E_5D001DAE6667_.wvu.Cols" localSheetId="30" hidden="1">'N-W(cr.)-2'!$C:$C,'N-W(cr.)-2'!$F:$U</definedName>
    <definedName name="Z_6AB2DF82_E90A_4CF8_B22E_5D001DAE6667_.wvu.PrintArea" localSheetId="8" hidden="1">'Attach '!$A$1:$E$51</definedName>
    <definedName name="Z_6AB2DF82_E90A_4CF8_B22E_5D001DAE6667_.wvu.PrintArea" localSheetId="14" hidden="1">'Attach 10'!$A$1:$F$34</definedName>
    <definedName name="Z_6AB2DF82_E90A_4CF8_B22E_5D001DAE6667_.wvu.PrintArea" localSheetId="15" hidden="1">'Attach 11'!$A$1:$E$74</definedName>
    <definedName name="Z_6AB2DF82_E90A_4CF8_B22E_5D001DAE6667_.wvu.PrintArea" localSheetId="16" hidden="1">'Attach 12'!$A$1:$E$113</definedName>
    <definedName name="Z_6AB2DF82_E90A_4CF8_B22E_5D001DAE6667_.wvu.PrintArea" localSheetId="17" hidden="1">'Attach 13'!$A$1:$E$21</definedName>
    <definedName name="Z_6AB2DF82_E90A_4CF8_B22E_5D001DAE6667_.wvu.PrintArea" localSheetId="18" hidden="1">'Attach 14'!$A$1:$E$25</definedName>
    <definedName name="Z_6AB2DF82_E90A_4CF8_B22E_5D001DAE6667_.wvu.PrintArea" localSheetId="19" hidden="1">'Attach 14 IP'!$A$8:$I$220</definedName>
    <definedName name="Z_6AB2DF82_E90A_4CF8_B22E_5D001DAE6667_.wvu.PrintArea" localSheetId="20" hidden="1">'Attach 15'!$A$1:$E$92</definedName>
    <definedName name="Z_6AB2DF82_E90A_4CF8_B22E_5D001DAE6667_.wvu.PrintArea" localSheetId="21" hidden="1">'Attach 16'!$A$1:$L$102</definedName>
    <definedName name="Z_6AB2DF82_E90A_4CF8_B22E_5D001DAE6667_.wvu.PrintArea" localSheetId="22" hidden="1">'Attach 17'!$A$1:$J$24</definedName>
    <definedName name="Z_6AB2DF82_E90A_4CF8_B22E_5D001DAE6667_.wvu.PrintArea" localSheetId="25" hidden="1">'Attach 18A'!$A$1:$K$27</definedName>
    <definedName name="Z_6AB2DF82_E90A_4CF8_B22E_5D001DAE6667_.wvu.PrintArea" localSheetId="24" hidden="1">'Attach 19'!$A$1:$J$27</definedName>
    <definedName name="Z_6AB2DF82_E90A_4CF8_B22E_5D001DAE6667_.wvu.PrintArea" localSheetId="26" hidden="1">'Attach 23-A'!$A$1:$J$23</definedName>
    <definedName name="Z_6AB2DF82_E90A_4CF8_B22E_5D001DAE6667_.wvu.PrintArea" localSheetId="27"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6" hidden="1">'Attach 5'!$A$1:$E$71</definedName>
    <definedName name="Z_6AB2DF82_E90A_4CF8_B22E_5D001DAE6667_.wvu.PrintArea" localSheetId="7" hidden="1">'Attach 5A'!$A$1:$F$71</definedName>
    <definedName name="Z_6AB2DF82_E90A_4CF8_B22E_5D001DAE6667_.wvu.PrintArea" localSheetId="10" hidden="1">'Attach 7'!$A$1:$E$19</definedName>
    <definedName name="Z_6AB2DF82_E90A_4CF8_B22E_5D001DAE6667_.wvu.PrintArea" localSheetId="11" hidden="1">'Attach 7a'!$A$1:$F$46</definedName>
    <definedName name="Z_6AB2DF82_E90A_4CF8_B22E_5D001DAE6667_.wvu.PrintArea" localSheetId="12" hidden="1">'Attach 9'!$A$1:$E$46</definedName>
    <definedName name="Z_6AB2DF82_E90A_4CF8_B22E_5D001DAE6667_.wvu.PrintArea" localSheetId="23" hidden="1">'Attach. 18 SP'!$A$8:$I$151</definedName>
    <definedName name="Z_6AB2DF82_E90A_4CF8_B22E_5D001DAE6667_.wvu.PrintArea" localSheetId="3" hidden="1">'Attach-3 (QR)'!$A$1:$I$596</definedName>
    <definedName name="Z_6AB2DF82_E90A_4CF8_B22E_5D001DAE6667_.wvu.PrintArea" localSheetId="28" hidden="1">'Bid Form 1st Env.'!$A$23:$AN$149</definedName>
    <definedName name="Z_6AB2DF82_E90A_4CF8_B22E_5D001DAE6667_.wvu.PrintArea" localSheetId="0" hidden="1">Cover!$A$1:$F$19</definedName>
    <definedName name="Z_6AB2DF82_E90A_4CF8_B22E_5D001DAE6667_.wvu.PrintArea" localSheetId="1" hidden="1">'Name of Bidder'!$B$1:$C$33</definedName>
    <definedName name="Z_6AB2DF82_E90A_4CF8_B22E_5D001DAE6667_.wvu.PrintTitles" localSheetId="11" hidden="1">'Attach 7a'!$18:$18</definedName>
    <definedName name="Z_6AB2DF82_E90A_4CF8_B22E_5D001DAE6667_.wvu.PrintTitles" localSheetId="12" hidden="1">'Attach 9'!$18:$18</definedName>
    <definedName name="Z_6AB2DF82_E90A_4CF8_B22E_5D001DAE6667_.wvu.Rows" localSheetId="14" hidden="1">'Attach 10'!$15:$25,'Attach 10'!$29:$32</definedName>
    <definedName name="Z_6AB2DF82_E90A_4CF8_B22E_5D001DAE6667_.wvu.Rows" localSheetId="16" hidden="1">'Attach 12'!$4:$4,'Attach 12'!$20:$35,'Attach 12'!$57:$64,'Attach 12'!$92:$96</definedName>
    <definedName name="Z_6AB2DF82_E90A_4CF8_B22E_5D001DAE6667_.wvu.Rows" localSheetId="20" hidden="1">'Attach 15'!$16:$16</definedName>
    <definedName name="Z_6AB2DF82_E90A_4CF8_B22E_5D001DAE6667_.wvu.Rows" localSheetId="25" hidden="1">'Attach 18A'!$29:$29</definedName>
    <definedName name="Z_6AB2DF82_E90A_4CF8_B22E_5D001DAE6667_.wvu.Rows" localSheetId="4" hidden="1">'Attach 4'!$26:$26</definedName>
    <definedName name="Z_6AB2DF82_E90A_4CF8_B22E_5D001DAE6667_.wvu.Rows" localSheetId="6" hidden="1">'Attach 5'!$23:$28</definedName>
    <definedName name="Z_6AB2DF82_E90A_4CF8_B22E_5D001DAE6667_.wvu.Rows" localSheetId="7" hidden="1">'Attach 5A'!$23:$28</definedName>
    <definedName name="Z_6AB2DF82_E90A_4CF8_B22E_5D001DAE6667_.wvu.Rows" localSheetId="11" hidden="1">'Attach 7a'!$17:$39</definedName>
    <definedName name="Z_6AB2DF82_E90A_4CF8_B22E_5D001DAE6667_.wvu.Rows" localSheetId="23" hidden="1">'Attach. 18 SP'!$43:$45</definedName>
    <definedName name="Z_6AB2DF82_E90A_4CF8_B22E_5D001DAE6667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6AB2DF82_E90A_4CF8_B22E_5D001DAE6667_.wvu.Rows" localSheetId="28" hidden="1">'Bid Form 1st Env.'!$21:$22,'Bid Form 1st Env.'!$85:$85,'Bid Form 1st Env.'!$87:$88,'Bid Form 1st Env.'!$93:$93,'Bid Form 1st Env.'!$95:$95,'Bid Form 1st Env.'!$112:$112,'Bid Form 1st Env.'!$145:$145</definedName>
    <definedName name="Z_6AB2DF82_E90A_4CF8_B22E_5D001DAE6667_.wvu.Rows" localSheetId="0" hidden="1">Cover!$9:$9</definedName>
    <definedName name="Z_6AB2DF82_E90A_4CF8_B22E_5D001DAE6667_.wvu.Rows" localSheetId="1" hidden="1">'Name of Bidder'!$27:$27</definedName>
    <definedName name="Z_6AB2DF82_E90A_4CF8_B22E_5D001DAE6667_.wvu.Rows" localSheetId="29" hidden="1">'N-W (Cr.)'!$1:$119</definedName>
    <definedName name="Z_6AB2DF82_E90A_4CF8_B22E_5D001DAE6667_.wvu.Rows" localSheetId="30" hidden="1">'N-W(cr.)-2'!$1:$119</definedName>
    <definedName name="Z_6B2C1320_5106_401D_86E8_03FFC7419150_.wvu.Cols" localSheetId="8" hidden="1">'Attach '!$F:$F</definedName>
    <definedName name="Z_6B2C1320_5106_401D_86E8_03FFC7419150_.wvu.Cols" localSheetId="15" hidden="1">'Attach 11'!$F:$F</definedName>
    <definedName name="Z_6B2C1320_5106_401D_86E8_03FFC7419150_.wvu.Cols" localSheetId="16" hidden="1">'Attach 12'!$H:$H</definedName>
    <definedName name="Z_6B2C1320_5106_401D_86E8_03FFC7419150_.wvu.Cols" localSheetId="19" hidden="1">'Attach 14 IP'!$K:$P</definedName>
    <definedName name="Z_6B2C1320_5106_401D_86E8_03FFC7419150_.wvu.Cols" localSheetId="21"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23" hidden="1">'Attach. 18 SP'!$K:$P</definedName>
    <definedName name="Z_6B2C1320_5106_401D_86E8_03FFC7419150_.wvu.Cols" localSheetId="3" hidden="1">'Attach-3 (QR)'!$J:$J,'Attach-3 (QR)'!$N:$N</definedName>
    <definedName name="Z_6B2C1320_5106_401D_86E8_03FFC7419150_.wvu.Cols" localSheetId="28" hidden="1">'Bid Form 1st Env.'!$G:$G,'Bid Form 1st Env.'!$L:$AX</definedName>
    <definedName name="Z_6B2C1320_5106_401D_86E8_03FFC7419150_.wvu.Cols" localSheetId="1" hidden="1">'Name of Bidder'!$A:$A,'Name of Bidder'!$F:$H</definedName>
    <definedName name="Z_6B2C1320_5106_401D_86E8_03FFC7419150_.wvu.Cols" localSheetId="29" hidden="1">'N-W (Cr.)'!$C:$C,'N-W (Cr.)'!$F:$U</definedName>
    <definedName name="Z_6B2C1320_5106_401D_86E8_03FFC7419150_.wvu.PrintArea" localSheetId="8" hidden="1">'Attach '!$A$1:$E$51</definedName>
    <definedName name="Z_6B2C1320_5106_401D_86E8_03FFC7419150_.wvu.PrintArea" localSheetId="14" hidden="1">'Attach 10'!$A$1:$E$34</definedName>
    <definedName name="Z_6B2C1320_5106_401D_86E8_03FFC7419150_.wvu.PrintArea" localSheetId="15" hidden="1">'Attach 11'!$A$1:$E$71</definedName>
    <definedName name="Z_6B2C1320_5106_401D_86E8_03FFC7419150_.wvu.PrintArea" localSheetId="16" hidden="1">'Attach 12'!$A$1:$E$108</definedName>
    <definedName name="Z_6B2C1320_5106_401D_86E8_03FFC7419150_.wvu.PrintArea" localSheetId="17" hidden="1">'Attach 13'!$A$1:$E$23</definedName>
    <definedName name="Z_6B2C1320_5106_401D_86E8_03FFC7419150_.wvu.PrintArea" localSheetId="18" hidden="1">'Attach 14'!$A$1:$E$27</definedName>
    <definedName name="Z_6B2C1320_5106_401D_86E8_03FFC7419150_.wvu.PrintArea" localSheetId="19" hidden="1">'Attach 14 IP'!$A$8:$I$219</definedName>
    <definedName name="Z_6B2C1320_5106_401D_86E8_03FFC7419150_.wvu.PrintArea" localSheetId="21" hidden="1">'Attach 16'!$A$1:$L$104</definedName>
    <definedName name="Z_6B2C1320_5106_401D_86E8_03FFC7419150_.wvu.PrintArea" localSheetId="22" hidden="1">'Attach 17'!$A$1:$J$24</definedName>
    <definedName name="Z_6B2C1320_5106_401D_86E8_03FFC7419150_.wvu.PrintArea" localSheetId="24" hidden="1">'Attach 19'!$A$1:$J$27</definedName>
    <definedName name="Z_6B2C1320_5106_401D_86E8_03FFC7419150_.wvu.PrintArea" localSheetId="27"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11" hidden="1">'Attach 7a'!$A$1:$F$46</definedName>
    <definedName name="Z_6B2C1320_5106_401D_86E8_03FFC7419150_.wvu.PrintArea" localSheetId="12" hidden="1">'Attach 9'!$A$1:$E$46</definedName>
    <definedName name="Z_6B2C1320_5106_401D_86E8_03FFC7419150_.wvu.PrintArea" localSheetId="23" hidden="1">'Attach. 18 SP'!$A$8:$I$151</definedName>
    <definedName name="Z_6B2C1320_5106_401D_86E8_03FFC7419150_.wvu.PrintArea" localSheetId="3" hidden="1">'Attach-3 (QR)'!$A$1:$I$596</definedName>
    <definedName name="Z_6B2C1320_5106_401D_86E8_03FFC7419150_.wvu.PrintArea" localSheetId="28" hidden="1">'Bid Form 1st Env.'!$A$24:$F$149</definedName>
    <definedName name="Z_6B2C1320_5106_401D_86E8_03FFC7419150_.wvu.PrintArea" localSheetId="0" hidden="1">Cover!$A$1:$F$19</definedName>
    <definedName name="Z_6B2C1320_5106_401D_86E8_03FFC7419150_.wvu.PrintArea" localSheetId="1" hidden="1">'Name of Bidder'!$B$1:$C$33</definedName>
    <definedName name="Z_6B2C1320_5106_401D_86E8_03FFC7419150_.wvu.PrintTitles" localSheetId="11" hidden="1">'Attach 7a'!$18:$18</definedName>
    <definedName name="Z_6B2C1320_5106_401D_86E8_03FFC7419150_.wvu.PrintTitles" localSheetId="12" hidden="1">'Attach 9'!$18:$18</definedName>
    <definedName name="Z_6B2C1320_5106_401D_86E8_03FFC7419150_.wvu.Rows" localSheetId="16" hidden="1">'Attach 12'!$23:$49,'Attach 12'!#REF!,'Attach 12'!#REF!,'Attach 12'!#REF!,'Attach 12'!$110:$197</definedName>
    <definedName name="Z_6B2C1320_5106_401D_86E8_03FFC7419150_.wvu.Rows" localSheetId="19" hidden="1">'Attach 14 IP'!#REF!</definedName>
    <definedName name="Z_6B2C1320_5106_401D_86E8_03FFC7419150_.wvu.Rows" localSheetId="21" hidden="1">'Attach 16'!#REF!</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3" hidden="1">'Attach. 18 SP'!$43:$45</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9" hidden="1">'N-W (Cr.)'!$1:$119</definedName>
    <definedName name="Z_6FD3A41D_DEEE_48F5_96DB_6021F0BEBAF6_.wvu.Cols" localSheetId="8" hidden="1">'Attach '!$F:$F</definedName>
    <definedName name="Z_6FD3A41D_DEEE_48F5_96DB_6021F0BEBAF6_.wvu.Cols" localSheetId="15" hidden="1">'Attach 11'!$F:$F</definedName>
    <definedName name="Z_6FD3A41D_DEEE_48F5_96DB_6021F0BEBAF6_.wvu.Cols" localSheetId="16" hidden="1">'Attach 12'!$H:$H</definedName>
    <definedName name="Z_6FD3A41D_DEEE_48F5_96DB_6021F0BEBAF6_.wvu.Cols" localSheetId="19" hidden="1">'Attach 14 IP'!$K:$P</definedName>
    <definedName name="Z_6FD3A41D_DEEE_48F5_96DB_6021F0BEBAF6_.wvu.Cols" localSheetId="21" hidden="1">'Attach 16'!$N:$N</definedName>
    <definedName name="Z_6FD3A41D_DEEE_48F5_96DB_6021F0BEBAF6_.wvu.Cols" localSheetId="25"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23" hidden="1">'Attach. 18 SP'!$K:$P</definedName>
    <definedName name="Z_6FD3A41D_DEEE_48F5_96DB_6021F0BEBAF6_.wvu.Cols" localSheetId="3" hidden="1">'Attach-3 (QR)'!$N:$P</definedName>
    <definedName name="Z_6FD3A41D_DEEE_48F5_96DB_6021F0BEBAF6_.wvu.Cols" localSheetId="28" hidden="1">'Bid Form 1st Env.'!$G:$H,'Bid Form 1st Env.'!$J:$BF</definedName>
    <definedName name="Z_6FD3A41D_DEEE_48F5_96DB_6021F0BEBAF6_.wvu.Cols" localSheetId="1" hidden="1">'Name of Bidder'!$A:$A,'Name of Bidder'!$D:$I</definedName>
    <definedName name="Z_6FD3A41D_DEEE_48F5_96DB_6021F0BEBAF6_.wvu.Cols" localSheetId="29" hidden="1">'N-W (Cr.)'!$C:$C,'N-W (Cr.)'!$F:$U</definedName>
    <definedName name="Z_6FD3A41D_DEEE_48F5_96DB_6021F0BEBAF6_.wvu.PrintArea" localSheetId="8" hidden="1">'Attach '!$A$1:$E$51</definedName>
    <definedName name="Z_6FD3A41D_DEEE_48F5_96DB_6021F0BEBAF6_.wvu.PrintArea" localSheetId="14" hidden="1">'Attach 10'!$A$1:$F$34</definedName>
    <definedName name="Z_6FD3A41D_DEEE_48F5_96DB_6021F0BEBAF6_.wvu.PrintArea" localSheetId="15" hidden="1">'Attach 11'!$A$1:$E$70</definedName>
    <definedName name="Z_6FD3A41D_DEEE_48F5_96DB_6021F0BEBAF6_.wvu.PrintArea" localSheetId="16" hidden="1">'Attach 12'!$A$1:$E$108</definedName>
    <definedName name="Z_6FD3A41D_DEEE_48F5_96DB_6021F0BEBAF6_.wvu.PrintArea" localSheetId="17" hidden="1">'Attach 13'!$A$1:$E$21</definedName>
    <definedName name="Z_6FD3A41D_DEEE_48F5_96DB_6021F0BEBAF6_.wvu.PrintArea" localSheetId="18" hidden="1">'Attach 14'!$A$1:$E$25</definedName>
    <definedName name="Z_6FD3A41D_DEEE_48F5_96DB_6021F0BEBAF6_.wvu.PrintArea" localSheetId="19" hidden="1">'Attach 14 IP'!$A$8:$I$219</definedName>
    <definedName name="Z_6FD3A41D_DEEE_48F5_96DB_6021F0BEBAF6_.wvu.PrintArea" localSheetId="21" hidden="1">'Attach 16'!$A$1:$L$102</definedName>
    <definedName name="Z_6FD3A41D_DEEE_48F5_96DB_6021F0BEBAF6_.wvu.PrintArea" localSheetId="22" hidden="1">'Attach 17'!$A$1:$J$24</definedName>
    <definedName name="Z_6FD3A41D_DEEE_48F5_96DB_6021F0BEBAF6_.wvu.PrintArea" localSheetId="25" hidden="1">'Attach 18A'!$A$1:$K$27</definedName>
    <definedName name="Z_6FD3A41D_DEEE_48F5_96DB_6021F0BEBAF6_.wvu.PrintArea" localSheetId="24" hidden="1">'Attach 19'!$A$1:$J$27</definedName>
    <definedName name="Z_6FD3A41D_DEEE_48F5_96DB_6021F0BEBAF6_.wvu.PrintArea" localSheetId="26" hidden="1">'Attach 23-A'!$A$1:$J$23</definedName>
    <definedName name="Z_6FD3A41D_DEEE_48F5_96DB_6021F0BEBAF6_.wvu.PrintArea" localSheetId="27"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11" hidden="1">'Attach 7a'!$A$1:$F$46</definedName>
    <definedName name="Z_6FD3A41D_DEEE_48F5_96DB_6021F0BEBAF6_.wvu.PrintArea" localSheetId="23" hidden="1">'Attach. 18 SP'!$A$8:$I$151</definedName>
    <definedName name="Z_6FD3A41D_DEEE_48F5_96DB_6021F0BEBAF6_.wvu.PrintArea" localSheetId="3" hidden="1">'Attach-3 (QR)'!$A$1:$I$596</definedName>
    <definedName name="Z_6FD3A41D_DEEE_48F5_96DB_6021F0BEBAF6_.wvu.PrintArea" localSheetId="28" hidden="1">'Bid Form 1st Env.'!$A$24:$F$149</definedName>
    <definedName name="Z_6FD3A41D_DEEE_48F5_96DB_6021F0BEBAF6_.wvu.PrintArea" localSheetId="0" hidden="1">Cover!$A$1:$F$19</definedName>
    <definedName name="Z_6FD3A41D_DEEE_48F5_96DB_6021F0BEBAF6_.wvu.PrintArea" localSheetId="1" hidden="1">'Name of Bidder'!$B$1:$C$33</definedName>
    <definedName name="Z_6FD3A41D_DEEE_48F5_96DB_6021F0BEBAF6_.wvu.PrintTitles" localSheetId="11" hidden="1">'Attach 7a'!$18:$18</definedName>
    <definedName name="Z_6FD3A41D_DEEE_48F5_96DB_6021F0BEBAF6_.wvu.Rows" localSheetId="16" hidden="1">'Attach 12'!$18:$50,'Attach 12'!$52:$67,'Attach 12'!#REF!,'Attach 12'!#REF!,'Attach 12'!$107:$107,'Attach 12'!#REF!,'Attach 12'!#REF!,'Attach 12'!$110:$197</definedName>
    <definedName name="Z_6FD3A41D_DEEE_48F5_96DB_6021F0BEBAF6_.wvu.Rows" localSheetId="19" hidden="1">'Attach 14 IP'!#REF!</definedName>
    <definedName name="Z_6FD3A41D_DEEE_48F5_96DB_6021F0BEBAF6_.wvu.Rows" localSheetId="21" hidden="1">'Attach 16'!#REF!</definedName>
    <definedName name="Z_6FD3A41D_DEEE_48F5_96DB_6021F0BEBAF6_.wvu.Rows" localSheetId="25"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11" hidden="1">'Attach 7a'!$19:$20</definedName>
    <definedName name="Z_6FD3A41D_DEEE_48F5_96DB_6021F0BEBAF6_.wvu.Rows" localSheetId="23" hidden="1">'Attach. 18 SP'!$43:$45</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8" hidden="1">'Bid Form 1st Env.'!$95:$95,'Bid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9" hidden="1">'N-W (Cr.)'!$1:$119</definedName>
    <definedName name="Z_70018498_F475_422B_9308_49B0E7F70B5E_.wvu.Cols" localSheetId="8" hidden="1">'Attach '!$F:$F</definedName>
    <definedName name="Z_70018498_F475_422B_9308_49B0E7F70B5E_.wvu.Cols" localSheetId="15" hidden="1">'Attach 11'!$F:$F</definedName>
    <definedName name="Z_70018498_F475_422B_9308_49B0E7F70B5E_.wvu.Cols" localSheetId="16" hidden="1">'Attach 12'!$F:$H</definedName>
    <definedName name="Z_70018498_F475_422B_9308_49B0E7F70B5E_.wvu.Cols" localSheetId="19" hidden="1">'Attach 14 IP'!$K:$P</definedName>
    <definedName name="Z_70018498_F475_422B_9308_49B0E7F70B5E_.wvu.Cols" localSheetId="20" hidden="1">'Attach 15'!$H:$H,'Attach 15'!$L:$N</definedName>
    <definedName name="Z_70018498_F475_422B_9308_49B0E7F70B5E_.wvu.Cols" localSheetId="21" hidden="1">'Attach 16'!$M:$Q</definedName>
    <definedName name="Z_70018498_F475_422B_9308_49B0E7F70B5E_.wvu.Cols" localSheetId="25" hidden="1">'Attach 18A'!$M:$M</definedName>
    <definedName name="Z_70018498_F475_422B_9308_49B0E7F70B5E_.wvu.Cols" localSheetId="4" hidden="1">'Attach 4'!$H:$I</definedName>
    <definedName name="Z_70018498_F475_422B_9308_49B0E7F70B5E_.wvu.Cols" localSheetId="5" hidden="1">'Attach 4 (A)'!$F:$F</definedName>
    <definedName name="Z_70018498_F475_422B_9308_49B0E7F70B5E_.wvu.Cols" localSheetId="6" hidden="1">'Attach 5'!$F:$F</definedName>
    <definedName name="Z_70018498_F475_422B_9308_49B0E7F70B5E_.wvu.Cols" localSheetId="7" hidden="1">'Attach 5A'!$F:$F,'Attach 5A'!$I:$I</definedName>
    <definedName name="Z_70018498_F475_422B_9308_49B0E7F70B5E_.wvu.Cols" localSheetId="11" hidden="1">'Attach 7a'!$L:$L</definedName>
    <definedName name="Z_70018498_F475_422B_9308_49B0E7F70B5E_.wvu.Cols" localSheetId="12" hidden="1">'Attach 9'!$H:$H</definedName>
    <definedName name="Z_70018498_F475_422B_9308_49B0E7F70B5E_.wvu.Cols" localSheetId="23" hidden="1">'Attach. 18 SP'!$K:$Q</definedName>
    <definedName name="Z_70018498_F475_422B_9308_49B0E7F70B5E_.wvu.Cols" localSheetId="3" hidden="1">'Attach-3 (QR)'!$N:$N</definedName>
    <definedName name="Z_70018498_F475_422B_9308_49B0E7F70B5E_.wvu.Cols" localSheetId="28" hidden="1">'Bid Form 1st Env.'!$G:$AP,'Bid Form 1st Env.'!$AS:$AT</definedName>
    <definedName name="Z_70018498_F475_422B_9308_49B0E7F70B5E_.wvu.Cols" localSheetId="1" hidden="1">'Name of Bidder'!$A:$A,'Name of Bidder'!$F:$V</definedName>
    <definedName name="Z_70018498_F475_422B_9308_49B0E7F70B5E_.wvu.Cols" localSheetId="29" hidden="1">'N-W (Cr.)'!$C:$C,'N-W (Cr.)'!$F:$U</definedName>
    <definedName name="Z_70018498_F475_422B_9308_49B0E7F70B5E_.wvu.Cols" localSheetId="30" hidden="1">'N-W(cr.)-2'!$C:$C,'N-W(cr.)-2'!$F:$U</definedName>
    <definedName name="Z_70018498_F475_422B_9308_49B0E7F70B5E_.wvu.PrintArea" localSheetId="8" hidden="1">'Attach '!$A$1:$E$51</definedName>
    <definedName name="Z_70018498_F475_422B_9308_49B0E7F70B5E_.wvu.PrintArea" localSheetId="14" hidden="1">'Attach 10'!$A$1:$F$34</definedName>
    <definedName name="Z_70018498_F475_422B_9308_49B0E7F70B5E_.wvu.PrintArea" localSheetId="15" hidden="1">'Attach 11'!$A$1:$E$74</definedName>
    <definedName name="Z_70018498_F475_422B_9308_49B0E7F70B5E_.wvu.PrintArea" localSheetId="16" hidden="1">'Attach 12'!$A$1:$E$113</definedName>
    <definedName name="Z_70018498_F475_422B_9308_49B0E7F70B5E_.wvu.PrintArea" localSheetId="17" hidden="1">'Attach 13'!$A$1:$E$21</definedName>
    <definedName name="Z_70018498_F475_422B_9308_49B0E7F70B5E_.wvu.PrintArea" localSheetId="18" hidden="1">'Attach 14'!$A$1:$E$25</definedName>
    <definedName name="Z_70018498_F475_422B_9308_49B0E7F70B5E_.wvu.PrintArea" localSheetId="19" hidden="1">'Attach 14 IP'!$A$8:$I$220</definedName>
    <definedName name="Z_70018498_F475_422B_9308_49B0E7F70B5E_.wvu.PrintArea" localSheetId="20" hidden="1">'Attach 15'!$A$1:$E$92</definedName>
    <definedName name="Z_70018498_F475_422B_9308_49B0E7F70B5E_.wvu.PrintArea" localSheetId="21" hidden="1">'Attach 16'!$A$1:$L$102</definedName>
    <definedName name="Z_70018498_F475_422B_9308_49B0E7F70B5E_.wvu.PrintArea" localSheetId="22" hidden="1">'Attach 17'!$A$1:$J$24</definedName>
    <definedName name="Z_70018498_F475_422B_9308_49B0E7F70B5E_.wvu.PrintArea" localSheetId="25" hidden="1">'Attach 18A'!$A$1:$K$27</definedName>
    <definedName name="Z_70018498_F475_422B_9308_49B0E7F70B5E_.wvu.PrintArea" localSheetId="24" hidden="1">'Attach 19'!$A$1:$J$27</definedName>
    <definedName name="Z_70018498_F475_422B_9308_49B0E7F70B5E_.wvu.PrintArea" localSheetId="26" hidden="1">'Attach 23-A'!$A$1:$J$23</definedName>
    <definedName name="Z_70018498_F475_422B_9308_49B0E7F70B5E_.wvu.PrintArea" localSheetId="27" hidden="1">'Attach 23-B'!$A$1:$J$28</definedName>
    <definedName name="Z_70018498_F475_422B_9308_49B0E7F70B5E_.wvu.PrintArea" localSheetId="2" hidden="1">'Attach 3(JV)'!$A$1:$E$25</definedName>
    <definedName name="Z_70018498_F475_422B_9308_49B0E7F70B5E_.wvu.PrintArea" localSheetId="4" hidden="1">'Attach 4'!$A$1:$I$22</definedName>
    <definedName name="Z_70018498_F475_422B_9308_49B0E7F70B5E_.wvu.PrintArea" localSheetId="5" hidden="1">'Attach 4 (A)'!$A$1:$E$59</definedName>
    <definedName name="Z_70018498_F475_422B_9308_49B0E7F70B5E_.wvu.PrintArea" localSheetId="6" hidden="1">'Attach 5'!$A$1:$E$71</definedName>
    <definedName name="Z_70018498_F475_422B_9308_49B0E7F70B5E_.wvu.PrintArea" localSheetId="7" hidden="1">'Attach 5A'!$A$1:$F$71</definedName>
    <definedName name="Z_70018498_F475_422B_9308_49B0E7F70B5E_.wvu.PrintArea" localSheetId="10" hidden="1">'Attach 7'!$A$1:$E$19</definedName>
    <definedName name="Z_70018498_F475_422B_9308_49B0E7F70B5E_.wvu.PrintArea" localSheetId="11" hidden="1">'Attach 7a'!$A$1:$F$46</definedName>
    <definedName name="Z_70018498_F475_422B_9308_49B0E7F70B5E_.wvu.PrintArea" localSheetId="12" hidden="1">'Attach 9'!$A$1:$E$46</definedName>
    <definedName name="Z_70018498_F475_422B_9308_49B0E7F70B5E_.wvu.PrintArea" localSheetId="23" hidden="1">'Attach. 18 SP'!$A$8:$I$151</definedName>
    <definedName name="Z_70018498_F475_422B_9308_49B0E7F70B5E_.wvu.PrintArea" localSheetId="3" hidden="1">'Attach-3 (QR)'!$A$1:$I$596</definedName>
    <definedName name="Z_70018498_F475_422B_9308_49B0E7F70B5E_.wvu.PrintArea" localSheetId="28" hidden="1">'Bid Form 1st Env.'!$A$23:$AL$144</definedName>
    <definedName name="Z_70018498_F475_422B_9308_49B0E7F70B5E_.wvu.PrintArea" localSheetId="0" hidden="1">Cover!$A$1:$F$19</definedName>
    <definedName name="Z_70018498_F475_422B_9308_49B0E7F70B5E_.wvu.PrintArea" localSheetId="1" hidden="1">'Name of Bidder'!$B$1:$C$33</definedName>
    <definedName name="Z_70018498_F475_422B_9308_49B0E7F70B5E_.wvu.PrintTitles" localSheetId="11" hidden="1">'Attach 7a'!$18:$18</definedName>
    <definedName name="Z_70018498_F475_422B_9308_49B0E7F70B5E_.wvu.PrintTitles" localSheetId="12" hidden="1">'Attach 9'!$18:$18</definedName>
    <definedName name="Z_70018498_F475_422B_9308_49B0E7F70B5E_.wvu.Rows" localSheetId="14" hidden="1">'Attach 10'!$15:$25,'Attach 10'!$29:$32</definedName>
    <definedName name="Z_70018498_F475_422B_9308_49B0E7F70B5E_.wvu.Rows" localSheetId="16" hidden="1">'Attach 12'!$4:$4,'Attach 12'!$16:$109</definedName>
    <definedName name="Z_70018498_F475_422B_9308_49B0E7F70B5E_.wvu.Rows" localSheetId="20" hidden="1">'Attach 15'!$16:$16</definedName>
    <definedName name="Z_70018498_F475_422B_9308_49B0E7F70B5E_.wvu.Rows" localSheetId="21" hidden="1">'Attach 16'!$72:$78</definedName>
    <definedName name="Z_70018498_F475_422B_9308_49B0E7F70B5E_.wvu.Rows" localSheetId="25" hidden="1">'Attach 18A'!$29:$29</definedName>
    <definedName name="Z_70018498_F475_422B_9308_49B0E7F70B5E_.wvu.Rows" localSheetId="4" hidden="1">'Attach 4'!$26:$26</definedName>
    <definedName name="Z_70018498_F475_422B_9308_49B0E7F70B5E_.wvu.Rows" localSheetId="6" hidden="1">'Attach 5'!$23:$28</definedName>
    <definedName name="Z_70018498_F475_422B_9308_49B0E7F70B5E_.wvu.Rows" localSheetId="7" hidden="1">'Attach 5A'!$23:$28</definedName>
    <definedName name="Z_70018498_F475_422B_9308_49B0E7F70B5E_.wvu.Rows" localSheetId="11" hidden="1">'Attach 7a'!$17:$39</definedName>
    <definedName name="Z_70018498_F475_422B_9308_49B0E7F70B5E_.wvu.Rows" localSheetId="23" hidden="1">'Attach. 18 SP'!$43:$45</definedName>
    <definedName name="Z_70018498_F475_422B_9308_49B0E7F70B5E_.wvu.Rows" localSheetId="3" hidden="1">'Attach-3 (QR)'!$21:$592</definedName>
    <definedName name="Z_70018498_F475_422B_9308_49B0E7F70B5E_.wvu.Rows" localSheetId="28" hidden="1">'Bid Form 1st Env.'!$21:$22,'Bid Form 1st Env.'!$46:$47,'Bid Form 1st Env.'!$85:$85,'Bid Form 1st Env.'!$87:$88,'Bid Form 1st Env.'!$93:$93,'Bid Form 1st Env.'!$95:$95,'Bid Form 1st Env.'!$112:$112,'Bid Form 1st Env.'!$145:$145</definedName>
    <definedName name="Z_70018498_F475_422B_9308_49B0E7F70B5E_.wvu.Rows" localSheetId="0" hidden="1">Cover!$9:$9</definedName>
    <definedName name="Z_70018498_F475_422B_9308_49B0E7F70B5E_.wvu.Rows" localSheetId="29" hidden="1">'N-W (Cr.)'!$1:$119</definedName>
    <definedName name="Z_70018498_F475_422B_9308_49B0E7F70B5E_.wvu.Rows" localSheetId="30" hidden="1">'N-W(cr.)-2'!$1:$119</definedName>
    <definedName name="Z_728AEB16_F9CD_4198_B4E9_2E28A5E42262_.wvu.Cols" localSheetId="8" hidden="1">'Attach '!$F:$F</definedName>
    <definedName name="Z_728AEB16_F9CD_4198_B4E9_2E28A5E42262_.wvu.Cols" localSheetId="15" hidden="1">'Attach 11'!$F:$F</definedName>
    <definedName name="Z_728AEB16_F9CD_4198_B4E9_2E28A5E42262_.wvu.Cols" localSheetId="16" hidden="1">'Attach 12'!$H:$H</definedName>
    <definedName name="Z_728AEB16_F9CD_4198_B4E9_2E28A5E42262_.wvu.Cols" localSheetId="19" hidden="1">'Attach 14 IP'!$K:$P</definedName>
    <definedName name="Z_728AEB16_F9CD_4198_B4E9_2E28A5E42262_.wvu.Cols" localSheetId="21" hidden="1">'Attach 16'!$N:$N</definedName>
    <definedName name="Z_728AEB16_F9CD_4198_B4E9_2E28A5E42262_.wvu.Cols" localSheetId="25"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11" hidden="1">'Attach 7a'!$K:$K</definedName>
    <definedName name="Z_728AEB16_F9CD_4198_B4E9_2E28A5E42262_.wvu.Cols" localSheetId="23" hidden="1">'Attach. 18 SP'!$K:$P</definedName>
    <definedName name="Z_728AEB16_F9CD_4198_B4E9_2E28A5E42262_.wvu.Cols" localSheetId="3" hidden="1">'Attach-3 (QR)'!$N:$P</definedName>
    <definedName name="Z_728AEB16_F9CD_4198_B4E9_2E28A5E42262_.wvu.Cols" localSheetId="28" hidden="1">'Bid Form 1st Env.'!$G:$H,'Bid Form 1st Env.'!$J:$BF</definedName>
    <definedName name="Z_728AEB16_F9CD_4198_B4E9_2E28A5E42262_.wvu.Cols" localSheetId="1" hidden="1">'Name of Bidder'!$A:$A,'Name of Bidder'!$D:$I</definedName>
    <definedName name="Z_728AEB16_F9CD_4198_B4E9_2E28A5E42262_.wvu.Cols" localSheetId="29" hidden="1">'N-W (Cr.)'!$C:$C,'N-W (Cr.)'!$F:$U</definedName>
    <definedName name="Z_728AEB16_F9CD_4198_B4E9_2E28A5E42262_.wvu.PrintArea" localSheetId="8" hidden="1">'Attach '!$A$1:$E$51</definedName>
    <definedName name="Z_728AEB16_F9CD_4198_B4E9_2E28A5E42262_.wvu.PrintArea" localSheetId="14" hidden="1">'Attach 10'!$A$1:$F$34</definedName>
    <definedName name="Z_728AEB16_F9CD_4198_B4E9_2E28A5E42262_.wvu.PrintArea" localSheetId="15" hidden="1">'Attach 11'!$A$1:$E$70</definedName>
    <definedName name="Z_728AEB16_F9CD_4198_B4E9_2E28A5E42262_.wvu.PrintArea" localSheetId="16" hidden="1">'Attach 12'!$A$1:$E$108</definedName>
    <definedName name="Z_728AEB16_F9CD_4198_B4E9_2E28A5E42262_.wvu.PrintArea" localSheetId="17" hidden="1">'Attach 13'!$A$1:$E$21</definedName>
    <definedName name="Z_728AEB16_F9CD_4198_B4E9_2E28A5E42262_.wvu.PrintArea" localSheetId="18" hidden="1">'Attach 14'!$A$1:$E$25</definedName>
    <definedName name="Z_728AEB16_F9CD_4198_B4E9_2E28A5E42262_.wvu.PrintArea" localSheetId="19" hidden="1">'Attach 14 IP'!$A$8:$I$219</definedName>
    <definedName name="Z_728AEB16_F9CD_4198_B4E9_2E28A5E42262_.wvu.PrintArea" localSheetId="21" hidden="1">'Attach 16'!$A$1:$L$102</definedName>
    <definedName name="Z_728AEB16_F9CD_4198_B4E9_2E28A5E42262_.wvu.PrintArea" localSheetId="22" hidden="1">'Attach 17'!$A$1:$J$24</definedName>
    <definedName name="Z_728AEB16_F9CD_4198_B4E9_2E28A5E42262_.wvu.PrintArea" localSheetId="25" hidden="1">'Attach 18A'!$A$1:$K$27</definedName>
    <definedName name="Z_728AEB16_F9CD_4198_B4E9_2E28A5E42262_.wvu.PrintArea" localSheetId="24" hidden="1">'Attach 19'!$A$1:$J$27</definedName>
    <definedName name="Z_728AEB16_F9CD_4198_B4E9_2E28A5E42262_.wvu.PrintArea" localSheetId="26" hidden="1">'Attach 23-A'!$A$1:$J$23</definedName>
    <definedName name="Z_728AEB16_F9CD_4198_B4E9_2E28A5E42262_.wvu.PrintArea" localSheetId="27"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11" hidden="1">'Attach 7a'!$A$1:$F$46</definedName>
    <definedName name="Z_728AEB16_F9CD_4198_B4E9_2E28A5E42262_.wvu.PrintArea" localSheetId="23" hidden="1">'Attach. 18 SP'!$A$8:$I$151</definedName>
    <definedName name="Z_728AEB16_F9CD_4198_B4E9_2E28A5E42262_.wvu.PrintArea" localSheetId="3" hidden="1">'Attach-3 (QR)'!$A$1:$I$596</definedName>
    <definedName name="Z_728AEB16_F9CD_4198_B4E9_2E28A5E42262_.wvu.PrintArea" localSheetId="28" hidden="1">'Bid Form 1st Env.'!$A$24:$F$149</definedName>
    <definedName name="Z_728AEB16_F9CD_4198_B4E9_2E28A5E42262_.wvu.PrintArea" localSheetId="0" hidden="1">Cover!$A$1:$F$19</definedName>
    <definedName name="Z_728AEB16_F9CD_4198_B4E9_2E28A5E42262_.wvu.PrintArea" localSheetId="1" hidden="1">'Name of Bidder'!$B$1:$C$33</definedName>
    <definedName name="Z_728AEB16_F9CD_4198_B4E9_2E28A5E42262_.wvu.PrintTitles" localSheetId="11" hidden="1">'Attach 7a'!$18:$18</definedName>
    <definedName name="Z_728AEB16_F9CD_4198_B4E9_2E28A5E42262_.wvu.Rows" localSheetId="14" hidden="1">'Attach 10'!$16:$19</definedName>
    <definedName name="Z_728AEB16_F9CD_4198_B4E9_2E28A5E42262_.wvu.Rows" localSheetId="16" hidden="1">'Attach 12'!$18:$50,'Attach 12'!$52:$67,'Attach 12'!#REF!,'Attach 12'!#REF!,'Attach 12'!$107:$107,'Attach 12'!#REF!,'Attach 12'!#REF!,'Attach 12'!$110:$197</definedName>
    <definedName name="Z_728AEB16_F9CD_4198_B4E9_2E28A5E42262_.wvu.Rows" localSheetId="19" hidden="1">'Attach 14 IP'!#REF!</definedName>
    <definedName name="Z_728AEB16_F9CD_4198_B4E9_2E28A5E42262_.wvu.Rows" localSheetId="21" hidden="1">'Attach 16'!#REF!</definedName>
    <definedName name="Z_728AEB16_F9CD_4198_B4E9_2E28A5E42262_.wvu.Rows" localSheetId="25"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11" hidden="1">'Attach 7a'!$19:$20</definedName>
    <definedName name="Z_728AEB16_F9CD_4198_B4E9_2E28A5E42262_.wvu.Rows" localSheetId="23" hidden="1">'Attach. 18 SP'!$43:$45</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8" hidden="1">'Bid Form 1st Env.'!$95:$95,'Bid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9" hidden="1">'N-W (Cr.)'!$1:$119</definedName>
    <definedName name="Z_77353208_2D17_4D2E_ADE3_4F168F350B73_.wvu.Cols" localSheetId="9" hidden="1">'Attach 6'!$H:$H</definedName>
    <definedName name="Z_77353208_2D17_4D2E_ADE3_4F168F350B73_.wvu.PrintArea" localSheetId="9" hidden="1">'Attach 6'!$A$1:$E$28</definedName>
    <definedName name="Z_77353208_2D17_4D2E_ADE3_4F168F350B73_.wvu.PrintArea" localSheetId="13" hidden="1">'Attach-9'!$A$1:$F$53</definedName>
    <definedName name="Z_77353208_2D17_4D2E_ADE3_4F168F350B73_.wvu.PrintTitles" localSheetId="13" hidden="1">'Attach-9'!$18:$18</definedName>
    <definedName name="Z_7A88FC7A_7690_48AB_B789_172043AFADC8_.wvu.Cols" localSheetId="9" hidden="1">'Attach 6'!$H:$H</definedName>
    <definedName name="Z_7A88FC7A_7690_48AB_B789_172043AFADC8_.wvu.PrintArea" localSheetId="9" hidden="1">'Attach 6'!$A$1:$E$28</definedName>
    <definedName name="Z_7A88FC7A_7690_48AB_B789_172043AFADC8_.wvu.PrintArea" localSheetId="13" hidden="1">'Attach-9'!$A$1:$F$53</definedName>
    <definedName name="Z_7A88FC7A_7690_48AB_B789_172043AFADC8_.wvu.PrintTitles" localSheetId="13" hidden="1">'Attach-9'!$18:$18</definedName>
    <definedName name="Z_7A9EA6D6_4DDF_43D9_92E6_C6AFAD14E266_.wvu.Cols" localSheetId="9" hidden="1">'Attach 6'!$H:$H</definedName>
    <definedName name="Z_7A9EA6D6_4DDF_43D9_92E6_C6AFAD14E266_.wvu.PrintArea" localSheetId="9" hidden="1">'Attach 6'!$A$1:$E$29</definedName>
    <definedName name="Z_7A9EA6D6_4DDF_43D9_92E6_C6AFAD14E266_.wvu.PrintArea" localSheetId="10" hidden="1">'Attach 7'!$A$1:$E$19</definedName>
    <definedName name="Z_7A9EA6D6_4DDF_43D9_92E6_C6AFAD14E266_.wvu.PrintArea" localSheetId="13" hidden="1">'Attach-9'!$A$1:$F$59</definedName>
    <definedName name="Z_7A9EA6D6_4DDF_43D9_92E6_C6AFAD14E266_.wvu.PrintTitles" localSheetId="13" hidden="1">'Attach-9'!$18:$18</definedName>
    <definedName name="Z_7B3B6023_B524_4F5D_A88A_4DF06DAE07BC_.wvu.Cols" localSheetId="9" hidden="1">'Attach 6'!$H:$H</definedName>
    <definedName name="Z_7B3B6023_B524_4F5D_A88A_4DF06DAE07BC_.wvu.PrintArea" localSheetId="9" hidden="1">'Attach 6'!$A$1:$E$28</definedName>
    <definedName name="Z_7DC13EB1_5F25_4667_BD87_340DAD4F0E72_.wvu.Cols" localSheetId="8" hidden="1">'Attach '!$F:$F</definedName>
    <definedName name="Z_7DC13EB1_5F25_4667_BD87_340DAD4F0E72_.wvu.Cols" localSheetId="15" hidden="1">'Attach 11'!$F:$F</definedName>
    <definedName name="Z_7DC13EB1_5F25_4667_BD87_340DAD4F0E72_.wvu.Cols" localSheetId="16" hidden="1">'Attach 12'!$H:$H</definedName>
    <definedName name="Z_7DC13EB1_5F25_4667_BD87_340DAD4F0E72_.wvu.Cols" localSheetId="19" hidden="1">'Attach 14 IP'!$K:$P</definedName>
    <definedName name="Z_7DC13EB1_5F25_4667_BD87_340DAD4F0E72_.wvu.Cols" localSheetId="21" hidden="1">'Attach 16'!$N:$N</definedName>
    <definedName name="Z_7DC13EB1_5F25_4667_BD87_340DAD4F0E72_.wvu.Cols" localSheetId="25"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11" hidden="1">'Attach 7a'!$J:$L</definedName>
    <definedName name="Z_7DC13EB1_5F25_4667_BD87_340DAD4F0E72_.wvu.Cols" localSheetId="23" hidden="1">'Attach. 18 SP'!$K:$P</definedName>
    <definedName name="Z_7DC13EB1_5F25_4667_BD87_340DAD4F0E72_.wvu.Cols" localSheetId="3" hidden="1">'Attach-3 (QR)'!$N:$P</definedName>
    <definedName name="Z_7DC13EB1_5F25_4667_BD87_340DAD4F0E72_.wvu.Cols" localSheetId="28" hidden="1">'Bid Form 1st Env.'!$G:$BF</definedName>
    <definedName name="Z_7DC13EB1_5F25_4667_BD87_340DAD4F0E72_.wvu.Cols" localSheetId="1" hidden="1">'Name of Bidder'!$A:$A,'Name of Bidder'!$E:$H</definedName>
    <definedName name="Z_7DC13EB1_5F25_4667_BD87_340DAD4F0E72_.wvu.Cols" localSheetId="29" hidden="1">'N-W (Cr.)'!$C:$C,'N-W (Cr.)'!$F:$U</definedName>
    <definedName name="Z_7DC13EB1_5F25_4667_BD87_340DAD4F0E72_.wvu.PrintArea" localSheetId="8" hidden="1">'Attach '!$A$1:$E$51</definedName>
    <definedName name="Z_7DC13EB1_5F25_4667_BD87_340DAD4F0E72_.wvu.PrintArea" localSheetId="14" hidden="1">'Attach 10'!$A$1:$F$34</definedName>
    <definedName name="Z_7DC13EB1_5F25_4667_BD87_340DAD4F0E72_.wvu.PrintArea" localSheetId="15" hidden="1">'Attach 11'!$A$1:$E$70</definedName>
    <definedName name="Z_7DC13EB1_5F25_4667_BD87_340DAD4F0E72_.wvu.PrintArea" localSheetId="16" hidden="1">'Attach 12'!$A$1:$E$108</definedName>
    <definedName name="Z_7DC13EB1_5F25_4667_BD87_340DAD4F0E72_.wvu.PrintArea" localSheetId="17" hidden="1">'Attach 13'!$A$1:$E$21</definedName>
    <definedName name="Z_7DC13EB1_5F25_4667_BD87_340DAD4F0E72_.wvu.PrintArea" localSheetId="18" hidden="1">'Attach 14'!$A$1:$E$25</definedName>
    <definedName name="Z_7DC13EB1_5F25_4667_BD87_340DAD4F0E72_.wvu.PrintArea" localSheetId="19" hidden="1">'Attach 14 IP'!$A$8:$I$219</definedName>
    <definedName name="Z_7DC13EB1_5F25_4667_BD87_340DAD4F0E72_.wvu.PrintArea" localSheetId="21" hidden="1">'Attach 16'!$A$1:$L$102</definedName>
    <definedName name="Z_7DC13EB1_5F25_4667_BD87_340DAD4F0E72_.wvu.PrintArea" localSheetId="22" hidden="1">'Attach 17'!$A$1:$J$24</definedName>
    <definedName name="Z_7DC13EB1_5F25_4667_BD87_340DAD4F0E72_.wvu.PrintArea" localSheetId="25" hidden="1">'Attach 18A'!$A$1:$K$27</definedName>
    <definedName name="Z_7DC13EB1_5F25_4667_BD87_340DAD4F0E72_.wvu.PrintArea" localSheetId="24" hidden="1">'Attach 19'!$A$1:$J$27</definedName>
    <definedName name="Z_7DC13EB1_5F25_4667_BD87_340DAD4F0E72_.wvu.PrintArea" localSheetId="27"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11" hidden="1">'Attach 7a'!$A$1:$F$46</definedName>
    <definedName name="Z_7DC13EB1_5F25_4667_BD87_340DAD4F0E72_.wvu.PrintArea" localSheetId="23" hidden="1">'Attach. 18 SP'!$A$8:$I$151</definedName>
    <definedName name="Z_7DC13EB1_5F25_4667_BD87_340DAD4F0E72_.wvu.PrintArea" localSheetId="3" hidden="1">'Attach-3 (QR)'!$A$1:$I$596</definedName>
    <definedName name="Z_7DC13EB1_5F25_4667_BD87_340DAD4F0E72_.wvu.PrintArea" localSheetId="28" hidden="1">'Bid Form 1st Env.'!$A$24:$F$149</definedName>
    <definedName name="Z_7DC13EB1_5F25_4667_BD87_340DAD4F0E72_.wvu.PrintArea" localSheetId="0" hidden="1">Cover!$A$1:$F$19</definedName>
    <definedName name="Z_7DC13EB1_5F25_4667_BD87_340DAD4F0E72_.wvu.PrintArea" localSheetId="1" hidden="1">'Name of Bidder'!$B$1:$C$33</definedName>
    <definedName name="Z_7DC13EB1_5F25_4667_BD87_340DAD4F0E72_.wvu.PrintTitles" localSheetId="11" hidden="1">'Attach 7a'!$18:$18</definedName>
    <definedName name="Z_7DC13EB1_5F25_4667_BD87_340DAD4F0E72_.wvu.Rows" localSheetId="14" hidden="1">'Attach 10'!$12:$19</definedName>
    <definedName name="Z_7DC13EB1_5F25_4667_BD87_340DAD4F0E72_.wvu.Rows" localSheetId="16" hidden="1">'Attach 12'!$21:$35,'Attach 12'!#REF!,'Attach 12'!$50:$50,'Attach 12'!$52:$96,'Attach 12'!#REF!,'Attach 12'!#REF!,'Attach 12'!#REF!,'Attach 12'!$107:$107,'Attach 12'!#REF!,'Attach 12'!#REF!,'Attach 12'!$110:$197</definedName>
    <definedName name="Z_7DC13EB1_5F25_4667_BD87_340DAD4F0E72_.wvu.Rows" localSheetId="19" hidden="1">'Attach 14 IP'!#REF!</definedName>
    <definedName name="Z_7DC13EB1_5F25_4667_BD87_340DAD4F0E72_.wvu.Rows" localSheetId="21" hidden="1">'Attach 16'!#REF!</definedName>
    <definedName name="Z_7DC13EB1_5F25_4667_BD87_340DAD4F0E72_.wvu.Rows" localSheetId="25"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11" hidden="1">'Attach 7a'!$19:$20</definedName>
    <definedName name="Z_7DC13EB1_5F25_4667_BD87_340DAD4F0E72_.wvu.Rows" localSheetId="23" hidden="1">'Attach. 18 SP'!$43:$45</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8" hidden="1">'Bid Form 1st Env.'!$95:$95,'Bid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9" hidden="1">'N-W (Cr.)'!$1:$119</definedName>
    <definedName name="Z_7FED4A88_DA6B_4AEC_96D2_BAE29634CEBD_.wvu.Cols" localSheetId="8" hidden="1">'Attach '!$F:$F</definedName>
    <definedName name="Z_7FED4A88_DA6B_4AEC_96D2_BAE29634CEBD_.wvu.Cols" localSheetId="15" hidden="1">'Attach 11'!$F:$F</definedName>
    <definedName name="Z_7FED4A88_DA6B_4AEC_96D2_BAE29634CEBD_.wvu.Cols" localSheetId="19" hidden="1">'Attach 14 IP'!$K:$P</definedName>
    <definedName name="Z_7FED4A88_DA6B_4AEC_96D2_BAE29634CEBD_.wvu.Cols" localSheetId="21"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23" hidden="1">'Attach. 18 SP'!$K:$P</definedName>
    <definedName name="Z_7FED4A88_DA6B_4AEC_96D2_BAE29634CEBD_.wvu.Cols" localSheetId="3" hidden="1">'Attach-3 (QR)'!$J:$J,'Attach-3 (QR)'!$L:$N</definedName>
    <definedName name="Z_7FED4A88_DA6B_4AEC_96D2_BAE29634CEBD_.wvu.Cols" localSheetId="28" hidden="1">'Bid Form 1st Env.'!$G:$G,'Bid Form 1st Env.'!$L:$M</definedName>
    <definedName name="Z_7FED4A88_DA6B_4AEC_96D2_BAE29634CEBD_.wvu.Cols" localSheetId="1" hidden="1">'Name of Bidder'!$A:$A,'Name of Bidder'!$E:$H</definedName>
    <definedName name="Z_7FED4A88_DA6B_4AEC_96D2_BAE29634CEBD_.wvu.Cols" localSheetId="29" hidden="1">'N-W (Cr.)'!$C:$C,'N-W (Cr.)'!$F:$U</definedName>
    <definedName name="Z_7FED4A88_DA6B_4AEC_96D2_BAE29634CEBD_.wvu.PrintArea" localSheetId="8" hidden="1">'Attach '!$A$1:$E$51</definedName>
    <definedName name="Z_7FED4A88_DA6B_4AEC_96D2_BAE29634CEBD_.wvu.PrintArea" localSheetId="14" hidden="1">'Attach 10'!$A$1:$E$34</definedName>
    <definedName name="Z_7FED4A88_DA6B_4AEC_96D2_BAE29634CEBD_.wvu.PrintArea" localSheetId="15" hidden="1">'Attach 11'!$A$1:$E$71</definedName>
    <definedName name="Z_7FED4A88_DA6B_4AEC_96D2_BAE29634CEBD_.wvu.PrintArea" localSheetId="17" hidden="1">'Attach 13'!$A$1:$E$23</definedName>
    <definedName name="Z_7FED4A88_DA6B_4AEC_96D2_BAE29634CEBD_.wvu.PrintArea" localSheetId="18" hidden="1">'Attach 14'!$A$1:$E$27</definedName>
    <definedName name="Z_7FED4A88_DA6B_4AEC_96D2_BAE29634CEBD_.wvu.PrintArea" localSheetId="19" hidden="1">'Attach 14 IP'!$A$8:$I$219</definedName>
    <definedName name="Z_7FED4A88_DA6B_4AEC_96D2_BAE29634CEBD_.wvu.PrintArea" localSheetId="21" hidden="1">'Attach 16'!$A$1:$L$104</definedName>
    <definedName name="Z_7FED4A88_DA6B_4AEC_96D2_BAE29634CEBD_.wvu.PrintArea" localSheetId="22" hidden="1">'Attach 17'!$A$1:$J$24</definedName>
    <definedName name="Z_7FED4A88_DA6B_4AEC_96D2_BAE29634CEBD_.wvu.PrintArea" localSheetId="24" hidden="1">'Attach 19'!$A$1:$J$27</definedName>
    <definedName name="Z_7FED4A88_DA6B_4AEC_96D2_BAE29634CEBD_.wvu.PrintArea" localSheetId="27"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11" hidden="1">'Attach 7a'!$A$1:$F$46</definedName>
    <definedName name="Z_7FED4A88_DA6B_4AEC_96D2_BAE29634CEBD_.wvu.PrintArea" localSheetId="12" hidden="1">'Attach 9'!$A$1:$E$46</definedName>
    <definedName name="Z_7FED4A88_DA6B_4AEC_96D2_BAE29634CEBD_.wvu.PrintArea" localSheetId="23" hidden="1">'Attach. 18 SP'!$A$8:$I$151</definedName>
    <definedName name="Z_7FED4A88_DA6B_4AEC_96D2_BAE29634CEBD_.wvu.PrintArea" localSheetId="3" hidden="1">'Attach-3 (QR)'!$A$1:$I$596</definedName>
    <definedName name="Z_7FED4A88_DA6B_4AEC_96D2_BAE29634CEBD_.wvu.PrintArea" localSheetId="28" hidden="1">'Bid Form 1st Env.'!$A$24:$F$149</definedName>
    <definedName name="Z_7FED4A88_DA6B_4AEC_96D2_BAE29634CEBD_.wvu.PrintArea" localSheetId="0" hidden="1">Cover!$A$1:$F$19</definedName>
    <definedName name="Z_7FED4A88_DA6B_4AEC_96D2_BAE29634CEBD_.wvu.PrintArea" localSheetId="1" hidden="1">'Name of Bidder'!$B$1:$C$33</definedName>
    <definedName name="Z_7FED4A88_DA6B_4AEC_96D2_BAE29634CEBD_.wvu.PrintTitles" localSheetId="11" hidden="1">'Attach 7a'!$18:$18</definedName>
    <definedName name="Z_7FED4A88_DA6B_4AEC_96D2_BAE29634CEBD_.wvu.PrintTitles" localSheetId="12" hidden="1">'Attach 9'!$18:$18</definedName>
    <definedName name="Z_7FED4A88_DA6B_4AEC_96D2_BAE29634CEBD_.wvu.Rows" localSheetId="19" hidden="1">'Attach 14 IP'!#REF!</definedName>
    <definedName name="Z_7FED4A88_DA6B_4AEC_96D2_BAE29634CEBD_.wvu.Rows" localSheetId="21" hidden="1">'Attach 16'!#REF!</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3" hidden="1">'Attach. 18 SP'!$43:$45</definedName>
    <definedName name="Z_7FED4A88_DA6B_4AEC_96D2_BAE29634CEBD_.wvu.Rows" localSheetId="28" hidden="1">'Bid Form 1st Env.'!$95:$95</definedName>
    <definedName name="Z_7FED4A88_DA6B_4AEC_96D2_BAE29634CEBD_.wvu.Rows" localSheetId="1" hidden="1">'Name of Bidder'!$27:$27</definedName>
    <definedName name="Z_7FED4A88_DA6B_4AEC_96D2_BAE29634CEBD_.wvu.Rows" localSheetId="29" hidden="1">'N-W (Cr.)'!$1:$119</definedName>
    <definedName name="Z_82C64B11_1F50_45B5_B7BB_9F1DC733C833_.wvu.Cols" localSheetId="9" hidden="1">'Attach 6'!$H:$H</definedName>
    <definedName name="Z_82C64B11_1F50_45B5_B7BB_9F1DC733C833_.wvu.PrintArea" localSheetId="9" hidden="1">'Attach 6'!$A$1:$E$28</definedName>
    <definedName name="Z_82C64B11_1F50_45B5_B7BB_9F1DC733C833_.wvu.PrintArea" localSheetId="13" hidden="1">'Attach-9'!$A$1:$F$53</definedName>
    <definedName name="Z_82C64B11_1F50_45B5_B7BB_9F1DC733C833_.wvu.PrintTitles" localSheetId="13" hidden="1">'Attach-9'!$18:$18</definedName>
    <definedName name="Z_82E8A0F5_0020_4355_95CF_28601763A783_.wvu.Cols" localSheetId="9" hidden="1">'Attach 6'!$H:$H</definedName>
    <definedName name="Z_82E8A0F5_0020_4355_95CF_28601763A783_.wvu.PrintArea" localSheetId="9" hidden="1">'Attach 6'!$A$1:$E$29</definedName>
    <definedName name="Z_82E8A0F5_0020_4355_95CF_28601763A783_.wvu.PrintArea" localSheetId="10" hidden="1">'Attach 7'!$A$1:$E$19</definedName>
    <definedName name="Z_82E8A0F5_0020_4355_95CF_28601763A783_.wvu.PrintArea" localSheetId="13" hidden="1">'Attach-9'!$A$1:$F$53</definedName>
    <definedName name="Z_82E8A0F5_0020_4355_95CF_28601763A783_.wvu.PrintTitles" localSheetId="13" hidden="1">'Attach-9'!$18:$18</definedName>
    <definedName name="Z_8843B236_6E9A_4D4E_9E7D_63D18D08F6AC_.wvu.PrintArea" localSheetId="28" hidden="1">'Bid Form 1st Env.'!$A$24:$F$141</definedName>
    <definedName name="Z_8843B236_6E9A_4D4E_9E7D_63D18D08F6AC_.wvu.Rows" localSheetId="28" hidden="1">'Bid Form 1st Env.'!$51:$51</definedName>
    <definedName name="Z_8CF338B0_8CA3_4AF4_816D_CB7A6D8E33BC_.wvu.Cols" localSheetId="9" hidden="1">'Attach 6'!$H:$H</definedName>
    <definedName name="Z_8CF338B0_8CA3_4AF4_816D_CB7A6D8E33BC_.wvu.PrintArea" localSheetId="9" hidden="1">'Attach 6'!$A$1:$E$28</definedName>
    <definedName name="Z_8CF338B0_8CA3_4AF4_816D_CB7A6D8E33BC_.wvu.PrintArea" localSheetId="13" hidden="1">'Attach-9'!$A$1:$F$53</definedName>
    <definedName name="Z_8CF338B0_8CA3_4AF4_816D_CB7A6D8E33BC_.wvu.PrintTitles" localSheetId="13" hidden="1">'Attach-9'!$18:$18</definedName>
    <definedName name="Z_8E3ED18F_7B8F_4A1C_969D_A70DC3B696C3_.wvu.PrintArea" localSheetId="10" hidden="1">'Attach 7'!$A$1:$E$19</definedName>
    <definedName name="Z_8E7B022F_1113_4BA2_B2BA_8EDBE02A2557_.wvu.PrintArea" localSheetId="8" hidden="1">'Attach '!$A$1:$E$51</definedName>
    <definedName name="Z_8E7B022F_1113_4BA2_B2BA_8EDBE02A2557_.wvu.PrintArea" localSheetId="14" hidden="1">'Attach 10'!$A$1:$E$40</definedName>
    <definedName name="Z_8E7B022F_1113_4BA2_B2BA_8EDBE02A2557_.wvu.PrintArea" localSheetId="15" hidden="1">'Attach 11'!$A$1:$E$54</definedName>
    <definedName name="Z_8E7B022F_1113_4BA2_B2BA_8EDBE02A2557_.wvu.PrintArea" localSheetId="16" hidden="1">'Attach 12'!$B$1:$F$108</definedName>
    <definedName name="Z_8E7B022F_1113_4BA2_B2BA_8EDBE02A2557_.wvu.PrintArea" localSheetId="17" hidden="1">'Attach 13'!$A$1:$E$25</definedName>
    <definedName name="Z_8E7B022F_1113_4BA2_B2BA_8EDBE02A2557_.wvu.PrintArea" localSheetId="18" hidden="1">'Attach 14'!$A$1:$E$29</definedName>
    <definedName name="Z_8E7B022F_1113_4BA2_B2BA_8EDBE02A2557_.wvu.PrintArea" localSheetId="21"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9" hidden="1">'Attach 6'!$A$1:$E$52</definedName>
    <definedName name="Z_8E7B022F_1113_4BA2_B2BA_8EDBE02A2557_.wvu.PrintArea" localSheetId="10" hidden="1">'Attach 7'!$A$1:$E$19</definedName>
    <definedName name="Z_8E7B022F_1113_4BA2_B2BA_8EDBE02A2557_.wvu.PrintArea" localSheetId="11" hidden="1">'Attach 7a'!$A$1:$F$54</definedName>
    <definedName name="Z_8E7B022F_1113_4BA2_B2BA_8EDBE02A2557_.wvu.PrintArea" localSheetId="12" hidden="1">'Attach 9'!$A$1:$E$54</definedName>
    <definedName name="Z_8E7B022F_1113_4BA2_B2BA_8EDBE02A2557_.wvu.PrintArea" localSheetId="13" hidden="1">'Attach-9'!$A$1:$F$59</definedName>
    <definedName name="Z_8E7B022F_1113_4BA2_B2BA_8EDBE02A2557_.wvu.PrintTitles" localSheetId="16" hidden="1">'Attach 12'!#REF!</definedName>
    <definedName name="Z_8E7B022F_1113_4BA2_B2BA_8EDBE02A2557_.wvu.PrintTitles" localSheetId="11" hidden="1">'Attach 7a'!$18:$18</definedName>
    <definedName name="Z_8E7B022F_1113_4BA2_B2BA_8EDBE02A2557_.wvu.PrintTitles" localSheetId="12" hidden="1">'Attach 9'!$18:$18</definedName>
    <definedName name="Z_8E7B022F_1113_4BA2_B2BA_8EDBE02A2557_.wvu.PrintTitles" localSheetId="13" hidden="1">'Attach-9'!$18:$18</definedName>
    <definedName name="Z_902C40DA_376E_410F_87E5_8188D8393A84_.wvu.Cols" localSheetId="28" hidden="1">'Bid Form 1st Env.'!$Y:$AK</definedName>
    <definedName name="Z_902C40DA_376E_410F_87E5_8188D8393A84_.wvu.Cols" localSheetId="1" hidden="1">'Name of Bidder'!$A:$A</definedName>
    <definedName name="Z_902C40DA_376E_410F_87E5_8188D8393A84_.wvu.PrintArea" localSheetId="28" hidden="1">'Bid Form 1st Env.'!$A$24:$F$141</definedName>
    <definedName name="Z_902C40DA_376E_410F_87E5_8188D8393A84_.wvu.PrintArea" localSheetId="1" hidden="1">'Name of Bidder'!$B$1:$C$33</definedName>
    <definedName name="Z_902C40DA_376E_410F_87E5_8188D8393A84_.wvu.Rows" localSheetId="28" hidden="1">'Bid Form 1st Env.'!#REF!</definedName>
    <definedName name="Z_902C40DA_376E_410F_87E5_8188D8393A84_.wvu.Rows" localSheetId="1" hidden="1">'Name of Bidder'!$27:$27</definedName>
    <definedName name="Z_906C1F80_87B7_4777_98E9_010D55358499_.wvu.Cols" localSheetId="8" hidden="1">'Attach '!$F:$F</definedName>
    <definedName name="Z_906C1F80_87B7_4777_98E9_010D55358499_.wvu.Cols" localSheetId="15" hidden="1">'Attach 11'!$F:$F</definedName>
    <definedName name="Z_906C1F80_87B7_4777_98E9_010D55358499_.wvu.Cols" localSheetId="16" hidden="1">'Attach 12'!$F:$F,'Attach 12'!$H:$H</definedName>
    <definedName name="Z_906C1F80_87B7_4777_98E9_010D55358499_.wvu.Cols" localSheetId="19" hidden="1">'Attach 14 IP'!$K:$P</definedName>
    <definedName name="Z_906C1F80_87B7_4777_98E9_010D55358499_.wvu.Cols" localSheetId="21" hidden="1">'Attach 16'!$N:$N</definedName>
    <definedName name="Z_906C1F80_87B7_4777_98E9_010D55358499_.wvu.Cols" localSheetId="25"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11" hidden="1">'Attach 7a'!$L:$L</definedName>
    <definedName name="Z_906C1F80_87B7_4777_98E9_010D55358499_.wvu.Cols" localSheetId="23" hidden="1">'Attach. 18 SP'!$K:$Q</definedName>
    <definedName name="Z_906C1F80_87B7_4777_98E9_010D55358499_.wvu.Cols" localSheetId="3" hidden="1">'Attach-3 (QR)'!$N:$P</definedName>
    <definedName name="Z_906C1F80_87B7_4777_98E9_010D55358499_.wvu.Cols" localSheetId="28" hidden="1">'Bid Form 1st Env.'!$G:$H,'Bid Form 1st Env.'!$J:$BF</definedName>
    <definedName name="Z_906C1F80_87B7_4777_98E9_010D55358499_.wvu.Cols" localSheetId="1" hidden="1">'Name of Bidder'!$A:$A,'Name of Bidder'!$D:$I</definedName>
    <definedName name="Z_906C1F80_87B7_4777_98E9_010D55358499_.wvu.Cols" localSheetId="29" hidden="1">'N-W (Cr.)'!$C:$C,'N-W (Cr.)'!$F:$U</definedName>
    <definedName name="Z_906C1F80_87B7_4777_98E9_010D55358499_.wvu.PrintArea" localSheetId="8" hidden="1">'Attach '!$A$1:$E$51</definedName>
    <definedName name="Z_906C1F80_87B7_4777_98E9_010D55358499_.wvu.PrintArea" localSheetId="14" hidden="1">'Attach 10'!$A$1:$F$34</definedName>
    <definedName name="Z_906C1F80_87B7_4777_98E9_010D55358499_.wvu.PrintArea" localSheetId="15" hidden="1">'Attach 11'!$A$1:$E$70</definedName>
    <definedName name="Z_906C1F80_87B7_4777_98E9_010D55358499_.wvu.PrintArea" localSheetId="16" hidden="1">'Attach 12'!$A$1:$E$108</definedName>
    <definedName name="Z_906C1F80_87B7_4777_98E9_010D55358499_.wvu.PrintArea" localSheetId="17" hidden="1">'Attach 13'!$A$1:$E$21</definedName>
    <definedName name="Z_906C1F80_87B7_4777_98E9_010D55358499_.wvu.PrintArea" localSheetId="18" hidden="1">'Attach 14'!$A$1:$E$25</definedName>
    <definedName name="Z_906C1F80_87B7_4777_98E9_010D55358499_.wvu.PrintArea" localSheetId="19" hidden="1">'Attach 14 IP'!$A$8:$I$220</definedName>
    <definedName name="Z_906C1F80_87B7_4777_98E9_010D55358499_.wvu.PrintArea" localSheetId="21" hidden="1">'Attach 16'!$A$1:$L$102</definedName>
    <definedName name="Z_906C1F80_87B7_4777_98E9_010D55358499_.wvu.PrintArea" localSheetId="22" hidden="1">'Attach 17'!$A$1:$J$24</definedName>
    <definedName name="Z_906C1F80_87B7_4777_98E9_010D55358499_.wvu.PrintArea" localSheetId="25" hidden="1">'Attach 18A'!$A$1:$K$27</definedName>
    <definedName name="Z_906C1F80_87B7_4777_98E9_010D55358499_.wvu.PrintArea" localSheetId="24" hidden="1">'Attach 19'!$A$1:$J$27</definedName>
    <definedName name="Z_906C1F80_87B7_4777_98E9_010D55358499_.wvu.PrintArea" localSheetId="26" hidden="1">'Attach 23-A'!$A$1:$J$23</definedName>
    <definedName name="Z_906C1F80_87B7_4777_98E9_010D55358499_.wvu.PrintArea" localSheetId="27"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11" hidden="1">'Attach 7a'!$A$1:$F$46</definedName>
    <definedName name="Z_906C1F80_87B7_4777_98E9_010D55358499_.wvu.PrintArea" localSheetId="23" hidden="1">'Attach. 18 SP'!$A$8:$I$151</definedName>
    <definedName name="Z_906C1F80_87B7_4777_98E9_010D55358499_.wvu.PrintArea" localSheetId="3" hidden="1">'Attach-3 (QR)'!$A$1:$I$596</definedName>
    <definedName name="Z_906C1F80_87B7_4777_98E9_010D55358499_.wvu.PrintArea" localSheetId="28" hidden="1">'Bid Form 1st Env.'!$A$1:$F$149</definedName>
    <definedName name="Z_906C1F80_87B7_4777_98E9_010D55358499_.wvu.PrintArea" localSheetId="0" hidden="1">Cover!$A$1:$F$19</definedName>
    <definedName name="Z_906C1F80_87B7_4777_98E9_010D55358499_.wvu.PrintArea" localSheetId="1" hidden="1">'Name of Bidder'!$B$1:$C$33</definedName>
    <definedName name="Z_906C1F80_87B7_4777_98E9_010D55358499_.wvu.PrintTitles" localSheetId="11" hidden="1">'Attach 7a'!$18:$18</definedName>
    <definedName name="Z_906C1F80_87B7_4777_98E9_010D55358499_.wvu.Rows" localSheetId="14" hidden="1">'Attach 10'!$15:$25,'Attach 10'!$29:$32</definedName>
    <definedName name="Z_906C1F80_87B7_4777_98E9_010D55358499_.wvu.Rows" localSheetId="16" hidden="1">'Attach 12'!$17:$107,'Attach 12'!#REF!,'Attach 12'!#REF!,'Attach 12'!$110:$197</definedName>
    <definedName name="Z_906C1F80_87B7_4777_98E9_010D55358499_.wvu.Rows" localSheetId="19" hidden="1">'Attach 14 IP'!#REF!</definedName>
    <definedName name="Z_906C1F80_87B7_4777_98E9_010D55358499_.wvu.Rows" localSheetId="25"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11" hidden="1">'Attach 7a'!$17:$39</definedName>
    <definedName name="Z_906C1F80_87B7_4777_98E9_010D55358499_.wvu.Rows" localSheetId="23" hidden="1">'Attach. 18 SP'!$43:$45</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8" hidden="1">'Bid Form 1st Env.'!$95:$95,'Bid Form 1st Env.'!#REF!,'Bid Form 1st Env.'!$145:$145</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9" hidden="1">'N-W (Cr.)'!$1:$119</definedName>
    <definedName name="Z_91706BD1_28BE_44F8_85DA_72FECB2F5A18_.wvu.Cols" localSheetId="12" hidden="1">'Attach 9'!$G:$J</definedName>
    <definedName name="Z_91706BD1_28BE_44F8_85DA_72FECB2F5A18_.wvu.PrintArea" localSheetId="12" hidden="1">'Attach 9'!$A$1:$E$46</definedName>
    <definedName name="Z_91706BD1_28BE_44F8_85DA_72FECB2F5A18_.wvu.PrintTitles" localSheetId="12" hidden="1">'Attach 9'!$18:$18</definedName>
    <definedName name="Z_938A4A51_D362_4606_B51E_5F7EE488A1EA_.wvu.Cols" localSheetId="8" hidden="1">'Attach '!$F:$F</definedName>
    <definedName name="Z_938A4A51_D362_4606_B51E_5F7EE488A1EA_.wvu.Cols" localSheetId="15" hidden="1">'Attach 11'!$F:$F</definedName>
    <definedName name="Z_938A4A51_D362_4606_B51E_5F7EE488A1EA_.wvu.Cols" localSheetId="16" hidden="1">'Attach 12'!$F:$H</definedName>
    <definedName name="Z_938A4A51_D362_4606_B51E_5F7EE488A1EA_.wvu.Cols" localSheetId="19" hidden="1">'Attach 14 IP'!$K:$P</definedName>
    <definedName name="Z_938A4A51_D362_4606_B51E_5F7EE488A1EA_.wvu.Cols" localSheetId="20" hidden="1">'Attach 15'!$H:$H,'Attach 15'!$L:$N</definedName>
    <definedName name="Z_938A4A51_D362_4606_B51E_5F7EE488A1EA_.wvu.Cols" localSheetId="21" hidden="1">'Attach 16'!$M:$Q</definedName>
    <definedName name="Z_938A4A51_D362_4606_B51E_5F7EE488A1EA_.wvu.Cols" localSheetId="25"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6" hidden="1">'Attach 5'!$F:$F</definedName>
    <definedName name="Z_938A4A51_D362_4606_B51E_5F7EE488A1EA_.wvu.Cols" localSheetId="7" hidden="1">'Attach 5A'!$F:$F,'Attach 5A'!$I:$I</definedName>
    <definedName name="Z_938A4A51_D362_4606_B51E_5F7EE488A1EA_.wvu.Cols" localSheetId="11" hidden="1">'Attach 7a'!$L:$L</definedName>
    <definedName name="Z_938A4A51_D362_4606_B51E_5F7EE488A1EA_.wvu.Cols" localSheetId="12" hidden="1">'Attach 9'!$H:$H</definedName>
    <definedName name="Z_938A4A51_D362_4606_B51E_5F7EE488A1EA_.wvu.Cols" localSheetId="23" hidden="1">'Attach. 18 SP'!$K:$Q</definedName>
    <definedName name="Z_938A4A51_D362_4606_B51E_5F7EE488A1EA_.wvu.Cols" localSheetId="3" hidden="1">'Attach-3 (QR)'!$N:$N</definedName>
    <definedName name="Z_938A4A51_D362_4606_B51E_5F7EE488A1EA_.wvu.Cols" localSheetId="28" hidden="1">'Bid Form 1st Env.'!$G:$AN,'Bid Form 1st Env.'!$AS:$AT</definedName>
    <definedName name="Z_938A4A51_D362_4606_B51E_5F7EE488A1EA_.wvu.Cols" localSheetId="1" hidden="1">'Name of Bidder'!$A:$A,'Name of Bidder'!$F:$V</definedName>
    <definedName name="Z_938A4A51_D362_4606_B51E_5F7EE488A1EA_.wvu.Cols" localSheetId="29" hidden="1">'N-W (Cr.)'!$C:$C,'N-W (Cr.)'!$F:$U</definedName>
    <definedName name="Z_938A4A51_D362_4606_B51E_5F7EE488A1EA_.wvu.Cols" localSheetId="30" hidden="1">'N-W(cr.)-2'!$C:$C,'N-W(cr.)-2'!$F:$U</definedName>
    <definedName name="Z_938A4A51_D362_4606_B51E_5F7EE488A1EA_.wvu.PrintArea" localSheetId="8" hidden="1">'Attach '!$A$1:$E$51</definedName>
    <definedName name="Z_938A4A51_D362_4606_B51E_5F7EE488A1EA_.wvu.PrintArea" localSheetId="14" hidden="1">'Attach 10'!$A$1:$F$34</definedName>
    <definedName name="Z_938A4A51_D362_4606_B51E_5F7EE488A1EA_.wvu.PrintArea" localSheetId="15" hidden="1">'Attach 11'!$A$1:$E$74</definedName>
    <definedName name="Z_938A4A51_D362_4606_B51E_5F7EE488A1EA_.wvu.PrintArea" localSheetId="16" hidden="1">'Attach 12'!$A$1:$E$113</definedName>
    <definedName name="Z_938A4A51_D362_4606_B51E_5F7EE488A1EA_.wvu.PrintArea" localSheetId="17" hidden="1">'Attach 13'!$A$1:$E$21</definedName>
    <definedName name="Z_938A4A51_D362_4606_B51E_5F7EE488A1EA_.wvu.PrintArea" localSheetId="18" hidden="1">'Attach 14'!$A$1:$E$25</definedName>
    <definedName name="Z_938A4A51_D362_4606_B51E_5F7EE488A1EA_.wvu.PrintArea" localSheetId="19" hidden="1">'Attach 14 IP'!$A$8:$I$220</definedName>
    <definedName name="Z_938A4A51_D362_4606_B51E_5F7EE488A1EA_.wvu.PrintArea" localSheetId="20" hidden="1">'Attach 15'!$A$1:$E$92</definedName>
    <definedName name="Z_938A4A51_D362_4606_B51E_5F7EE488A1EA_.wvu.PrintArea" localSheetId="21" hidden="1">'Attach 16'!$A$1:$L$102</definedName>
    <definedName name="Z_938A4A51_D362_4606_B51E_5F7EE488A1EA_.wvu.PrintArea" localSheetId="22" hidden="1">'Attach 17'!$A$1:$J$24</definedName>
    <definedName name="Z_938A4A51_D362_4606_B51E_5F7EE488A1EA_.wvu.PrintArea" localSheetId="25" hidden="1">'Attach 18A'!$A$1:$K$27</definedName>
    <definedName name="Z_938A4A51_D362_4606_B51E_5F7EE488A1EA_.wvu.PrintArea" localSheetId="24" hidden="1">'Attach 19'!$A$1:$J$27</definedName>
    <definedName name="Z_938A4A51_D362_4606_B51E_5F7EE488A1EA_.wvu.PrintArea" localSheetId="26" hidden="1">'Attach 23-A'!$A$1:$J$23</definedName>
    <definedName name="Z_938A4A51_D362_4606_B51E_5F7EE488A1EA_.wvu.PrintArea" localSheetId="27"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6" hidden="1">'Attach 5'!$A$1:$E$71</definedName>
    <definedName name="Z_938A4A51_D362_4606_B51E_5F7EE488A1EA_.wvu.PrintArea" localSheetId="7" hidden="1">'Attach 5A'!$A$1:$F$71</definedName>
    <definedName name="Z_938A4A51_D362_4606_B51E_5F7EE488A1EA_.wvu.PrintArea" localSheetId="10" hidden="1">'Attach 7'!$A$1:$E$19</definedName>
    <definedName name="Z_938A4A51_D362_4606_B51E_5F7EE488A1EA_.wvu.PrintArea" localSheetId="11" hidden="1">'Attach 7a'!$A$1:$F$46</definedName>
    <definedName name="Z_938A4A51_D362_4606_B51E_5F7EE488A1EA_.wvu.PrintArea" localSheetId="12" hidden="1">'Attach 9'!$A$1:$E$46</definedName>
    <definedName name="Z_938A4A51_D362_4606_B51E_5F7EE488A1EA_.wvu.PrintArea" localSheetId="23" hidden="1">'Attach. 18 SP'!$A$8:$I$151</definedName>
    <definedName name="Z_938A4A51_D362_4606_B51E_5F7EE488A1EA_.wvu.PrintArea" localSheetId="3" hidden="1">'Attach-3 (QR)'!$A$1:$I$596</definedName>
    <definedName name="Z_938A4A51_D362_4606_B51E_5F7EE488A1EA_.wvu.PrintArea" localSheetId="28" hidden="1">'Bid Form 1st Env.'!$A$23:$AL$144</definedName>
    <definedName name="Z_938A4A51_D362_4606_B51E_5F7EE488A1EA_.wvu.PrintArea" localSheetId="0" hidden="1">Cover!$A$1:$F$19</definedName>
    <definedName name="Z_938A4A51_D362_4606_B51E_5F7EE488A1EA_.wvu.PrintArea" localSheetId="1" hidden="1">'Name of Bidder'!$B$1:$C$33</definedName>
    <definedName name="Z_938A4A51_D362_4606_B51E_5F7EE488A1EA_.wvu.PrintTitles" localSheetId="11" hidden="1">'Attach 7a'!$18:$18</definedName>
    <definedName name="Z_938A4A51_D362_4606_B51E_5F7EE488A1EA_.wvu.PrintTitles" localSheetId="12" hidden="1">'Attach 9'!$18:$18</definedName>
    <definedName name="Z_938A4A51_D362_4606_B51E_5F7EE488A1EA_.wvu.Rows" localSheetId="14" hidden="1">'Attach 10'!$15:$25,'Attach 10'!$29:$32</definedName>
    <definedName name="Z_938A4A51_D362_4606_B51E_5F7EE488A1EA_.wvu.Rows" localSheetId="16" hidden="1">'Attach 12'!$4:$4,'Attach 12'!$16:$109</definedName>
    <definedName name="Z_938A4A51_D362_4606_B51E_5F7EE488A1EA_.wvu.Rows" localSheetId="20" hidden="1">'Attach 15'!$16:$16</definedName>
    <definedName name="Z_938A4A51_D362_4606_B51E_5F7EE488A1EA_.wvu.Rows" localSheetId="21" hidden="1">'Attach 16'!$72:$78</definedName>
    <definedName name="Z_938A4A51_D362_4606_B51E_5F7EE488A1EA_.wvu.Rows" localSheetId="25" hidden="1">'Attach 18A'!$29:$29</definedName>
    <definedName name="Z_938A4A51_D362_4606_B51E_5F7EE488A1EA_.wvu.Rows" localSheetId="4" hidden="1">'Attach 4'!$26:$26</definedName>
    <definedName name="Z_938A4A51_D362_4606_B51E_5F7EE488A1EA_.wvu.Rows" localSheetId="6" hidden="1">'Attach 5'!$23:$28</definedName>
    <definedName name="Z_938A4A51_D362_4606_B51E_5F7EE488A1EA_.wvu.Rows" localSheetId="7" hidden="1">'Attach 5A'!$23:$28</definedName>
    <definedName name="Z_938A4A51_D362_4606_B51E_5F7EE488A1EA_.wvu.Rows" localSheetId="11" hidden="1">'Attach 7a'!$17:$39</definedName>
    <definedName name="Z_938A4A51_D362_4606_B51E_5F7EE488A1EA_.wvu.Rows" localSheetId="23" hidden="1">'Attach. 18 SP'!$43:$45</definedName>
    <definedName name="Z_938A4A51_D362_4606_B51E_5F7EE488A1EA_.wvu.Rows" localSheetId="3" hidden="1">'Attach-3 (QR)'!$21:$592</definedName>
    <definedName name="Z_938A4A51_D362_4606_B51E_5F7EE488A1EA_.wvu.Rows" localSheetId="28" hidden="1">'Bid Form 1st Env.'!$21:$22,'Bid Form 1st Env.'!$85:$85,'Bid Form 1st Env.'!$87:$88,'Bid Form 1st Env.'!$93:$93,'Bid Form 1st Env.'!$95:$95,'Bid Form 1st Env.'!$112:$112,'Bid Form 1st Env.'!$145:$145</definedName>
    <definedName name="Z_938A4A51_D362_4606_B51E_5F7EE488A1EA_.wvu.Rows" localSheetId="0" hidden="1">Cover!$9:$9</definedName>
    <definedName name="Z_938A4A51_D362_4606_B51E_5F7EE488A1EA_.wvu.Rows" localSheetId="29" hidden="1">'N-W (Cr.)'!$1:$119</definedName>
    <definedName name="Z_938A4A51_D362_4606_B51E_5F7EE488A1EA_.wvu.Rows" localSheetId="30" hidden="1">'N-W(cr.)-2'!$1:$119</definedName>
    <definedName name="Z_97C0FC0E_800C_45C9_895E_E91A3F1ADBA4_.wvu.PrintArea" localSheetId="10" hidden="1">'Attach 7'!$A$1:$E$19</definedName>
    <definedName name="Z_9EDBA9B2_46ED_415A_B10B_329571C4D4AF_.wvu.Cols" localSheetId="8" hidden="1">'Attach '!$F:$F</definedName>
    <definedName name="Z_9EDBA9B2_46ED_415A_B10B_329571C4D4AF_.wvu.Cols" localSheetId="15" hidden="1">'Attach 11'!$F:$F</definedName>
    <definedName name="Z_9EDBA9B2_46ED_415A_B10B_329571C4D4AF_.wvu.Cols" localSheetId="16" hidden="1">'Attach 12'!$F:$F,'Attach 12'!$H:$H</definedName>
    <definedName name="Z_9EDBA9B2_46ED_415A_B10B_329571C4D4AF_.wvu.Cols" localSheetId="19" hidden="1">'Attach 14 IP'!$K:$P</definedName>
    <definedName name="Z_9EDBA9B2_46ED_415A_B10B_329571C4D4AF_.wvu.Cols" localSheetId="21" hidden="1">'Attach 16'!$N:$N</definedName>
    <definedName name="Z_9EDBA9B2_46ED_415A_B10B_329571C4D4AF_.wvu.Cols" localSheetId="25"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11" hidden="1">'Attach 7a'!$L:$L</definedName>
    <definedName name="Z_9EDBA9B2_46ED_415A_B10B_329571C4D4AF_.wvu.Cols" localSheetId="23" hidden="1">'Attach. 18 SP'!$K:$Q</definedName>
    <definedName name="Z_9EDBA9B2_46ED_415A_B10B_329571C4D4AF_.wvu.Cols" localSheetId="3" hidden="1">'Attach-3 (QR)'!$N:$P</definedName>
    <definedName name="Z_9EDBA9B2_46ED_415A_B10B_329571C4D4AF_.wvu.Cols" localSheetId="28" hidden="1">'Bid Form 1st Env.'!$G:$H,'Bid Form 1st Env.'!$J:$BF</definedName>
    <definedName name="Z_9EDBA9B2_46ED_415A_B10B_329571C4D4AF_.wvu.Cols" localSheetId="1" hidden="1">'Name of Bidder'!$A:$A,'Name of Bidder'!$D:$I</definedName>
    <definedName name="Z_9EDBA9B2_46ED_415A_B10B_329571C4D4AF_.wvu.Cols" localSheetId="29" hidden="1">'N-W (Cr.)'!$C:$C,'N-W (Cr.)'!$F:$U</definedName>
    <definedName name="Z_9EDBA9B2_46ED_415A_B10B_329571C4D4AF_.wvu.PrintArea" localSheetId="8" hidden="1">'Attach '!$A$1:$E$51</definedName>
    <definedName name="Z_9EDBA9B2_46ED_415A_B10B_329571C4D4AF_.wvu.PrintArea" localSheetId="14" hidden="1">'Attach 10'!$A$1:$F$34</definedName>
    <definedName name="Z_9EDBA9B2_46ED_415A_B10B_329571C4D4AF_.wvu.PrintArea" localSheetId="15" hidden="1">'Attach 11'!$A$1:$E$70</definedName>
    <definedName name="Z_9EDBA9B2_46ED_415A_B10B_329571C4D4AF_.wvu.PrintArea" localSheetId="16" hidden="1">'Attach 12'!$A$1:$E$108</definedName>
    <definedName name="Z_9EDBA9B2_46ED_415A_B10B_329571C4D4AF_.wvu.PrintArea" localSheetId="17" hidden="1">'Attach 13'!$A$1:$E$21</definedName>
    <definedName name="Z_9EDBA9B2_46ED_415A_B10B_329571C4D4AF_.wvu.PrintArea" localSheetId="18" hidden="1">'Attach 14'!$A$1:$E$25</definedName>
    <definedName name="Z_9EDBA9B2_46ED_415A_B10B_329571C4D4AF_.wvu.PrintArea" localSheetId="19" hidden="1">'Attach 14 IP'!$A$8:$I$219</definedName>
    <definedName name="Z_9EDBA9B2_46ED_415A_B10B_329571C4D4AF_.wvu.PrintArea" localSheetId="21" hidden="1">'Attach 16'!$A$1:$L$102</definedName>
    <definedName name="Z_9EDBA9B2_46ED_415A_B10B_329571C4D4AF_.wvu.PrintArea" localSheetId="22" hidden="1">'Attach 17'!$A$1:$J$24</definedName>
    <definedName name="Z_9EDBA9B2_46ED_415A_B10B_329571C4D4AF_.wvu.PrintArea" localSheetId="25" hidden="1">'Attach 18A'!$A$1:$K$27</definedName>
    <definedName name="Z_9EDBA9B2_46ED_415A_B10B_329571C4D4AF_.wvu.PrintArea" localSheetId="24" hidden="1">'Attach 19'!$A$1:$J$27</definedName>
    <definedName name="Z_9EDBA9B2_46ED_415A_B10B_329571C4D4AF_.wvu.PrintArea" localSheetId="26" hidden="1">'Attach 23-A'!$A$1:$J$23</definedName>
    <definedName name="Z_9EDBA9B2_46ED_415A_B10B_329571C4D4AF_.wvu.PrintArea" localSheetId="27"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11" hidden="1">'Attach 7a'!$A$1:$F$46</definedName>
    <definedName name="Z_9EDBA9B2_46ED_415A_B10B_329571C4D4AF_.wvu.PrintArea" localSheetId="23" hidden="1">'Attach. 18 SP'!$A$8:$I$151</definedName>
    <definedName name="Z_9EDBA9B2_46ED_415A_B10B_329571C4D4AF_.wvu.PrintArea" localSheetId="3" hidden="1">'Attach-3 (QR)'!$A$1:$I$596</definedName>
    <definedName name="Z_9EDBA9B2_46ED_415A_B10B_329571C4D4AF_.wvu.PrintArea" localSheetId="28" hidden="1">'Bid Form 1st Env.'!$A$24:$F$149</definedName>
    <definedName name="Z_9EDBA9B2_46ED_415A_B10B_329571C4D4AF_.wvu.PrintArea" localSheetId="0" hidden="1">Cover!$A$1:$F$19</definedName>
    <definedName name="Z_9EDBA9B2_46ED_415A_B10B_329571C4D4AF_.wvu.PrintArea" localSheetId="1" hidden="1">'Name of Bidder'!$B$1:$C$33</definedName>
    <definedName name="Z_9EDBA9B2_46ED_415A_B10B_329571C4D4AF_.wvu.PrintTitles" localSheetId="11" hidden="1">'Attach 7a'!$18:$18</definedName>
    <definedName name="Z_9EDBA9B2_46ED_415A_B10B_329571C4D4AF_.wvu.Rows" localSheetId="14" hidden="1">'Attach 10'!$17:$18</definedName>
    <definedName name="Z_9EDBA9B2_46ED_415A_B10B_329571C4D4AF_.wvu.Rows" localSheetId="16" hidden="1">'Attach 12'!$20:$51,'Attach 12'!$64:$65,'Attach 12'!$67:$67,'Attach 12'!$84:$85,'Attach 12'!#REF!,'Attach 12'!#REF!,'Attach 12'!#REF!,'Attach 12'!#REF!,'Attach 12'!#REF!,'Attach 12'!$107:$107,'Attach 12'!#REF!,'Attach 12'!#REF!,'Attach 12'!$110:$197</definedName>
    <definedName name="Z_9EDBA9B2_46ED_415A_B10B_329571C4D4AF_.wvu.Rows" localSheetId="19" hidden="1">'Attach 14 IP'!#REF!</definedName>
    <definedName name="Z_9EDBA9B2_46ED_415A_B10B_329571C4D4AF_.wvu.Rows" localSheetId="21" hidden="1">'Attach 16'!#REF!</definedName>
    <definedName name="Z_9EDBA9B2_46ED_415A_B10B_329571C4D4AF_.wvu.Rows" localSheetId="25"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11" hidden="1">'Attach 7a'!$19:$20</definedName>
    <definedName name="Z_9EDBA9B2_46ED_415A_B10B_329571C4D4AF_.wvu.Rows" localSheetId="23" hidden="1">'Attach. 18 SP'!$43:$45</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8" hidden="1">'Bid Form 1st Env.'!$95:$95,'Bid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9" hidden="1">'N-W (Cr.)'!$1:$119</definedName>
    <definedName name="Z_9F8CD454_46B1_47B9_9F5F_73ED69AC40D4_.wvu.Cols" localSheetId="8" hidden="1">'Attach '!$F:$F</definedName>
    <definedName name="Z_9F8CD454_46B1_47B9_9F5F_73ED69AC40D4_.wvu.Cols" localSheetId="15" hidden="1">'Attach 11'!$F:$F</definedName>
    <definedName name="Z_9F8CD454_46B1_47B9_9F5F_73ED69AC40D4_.wvu.Cols" localSheetId="16" hidden="1">'Attach 12'!$H:$H</definedName>
    <definedName name="Z_9F8CD454_46B1_47B9_9F5F_73ED69AC40D4_.wvu.Cols" localSheetId="19" hidden="1">'Attach 14 IP'!$K:$P</definedName>
    <definedName name="Z_9F8CD454_46B1_47B9_9F5F_73ED69AC40D4_.wvu.Cols" localSheetId="21" hidden="1">'Attach 16'!$N:$N</definedName>
    <definedName name="Z_9F8CD454_46B1_47B9_9F5F_73ED69AC40D4_.wvu.Cols" localSheetId="25"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11" hidden="1">'Attach 7a'!$J:$L</definedName>
    <definedName name="Z_9F8CD454_46B1_47B9_9F5F_73ED69AC40D4_.wvu.Cols" localSheetId="23" hidden="1">'Attach. 18 SP'!$K:$P</definedName>
    <definedName name="Z_9F8CD454_46B1_47B9_9F5F_73ED69AC40D4_.wvu.Cols" localSheetId="3" hidden="1">'Attach-3 (QR)'!$N:$P</definedName>
    <definedName name="Z_9F8CD454_46B1_47B9_9F5F_73ED69AC40D4_.wvu.Cols" localSheetId="28" hidden="1">'Bid Form 1st Env.'!$G:$AU</definedName>
    <definedName name="Z_9F8CD454_46B1_47B9_9F5F_73ED69AC40D4_.wvu.Cols" localSheetId="1" hidden="1">'Name of Bidder'!$A:$A,'Name of Bidder'!$E:$H</definedName>
    <definedName name="Z_9F8CD454_46B1_47B9_9F5F_73ED69AC40D4_.wvu.Cols" localSheetId="29" hidden="1">'N-W (Cr.)'!$C:$C,'N-W (Cr.)'!$F:$U</definedName>
    <definedName name="Z_9F8CD454_46B1_47B9_9F5F_73ED69AC40D4_.wvu.PrintArea" localSheetId="8" hidden="1">'Attach '!$A$1:$E$51</definedName>
    <definedName name="Z_9F8CD454_46B1_47B9_9F5F_73ED69AC40D4_.wvu.PrintArea" localSheetId="14" hidden="1">'Attach 10'!$A$1:$F$34</definedName>
    <definedName name="Z_9F8CD454_46B1_47B9_9F5F_73ED69AC40D4_.wvu.PrintArea" localSheetId="15" hidden="1">'Attach 11'!$A$1:$E$70</definedName>
    <definedName name="Z_9F8CD454_46B1_47B9_9F5F_73ED69AC40D4_.wvu.PrintArea" localSheetId="16" hidden="1">'Attach 12'!$A$1:$E$108</definedName>
    <definedName name="Z_9F8CD454_46B1_47B9_9F5F_73ED69AC40D4_.wvu.PrintArea" localSheetId="17" hidden="1">'Attach 13'!$A$1:$E$21</definedName>
    <definedName name="Z_9F8CD454_46B1_47B9_9F5F_73ED69AC40D4_.wvu.PrintArea" localSheetId="18" hidden="1">'Attach 14'!$A$1:$E$25</definedName>
    <definedName name="Z_9F8CD454_46B1_47B9_9F5F_73ED69AC40D4_.wvu.PrintArea" localSheetId="19" hidden="1">'Attach 14 IP'!$A$8:$I$219</definedName>
    <definedName name="Z_9F8CD454_46B1_47B9_9F5F_73ED69AC40D4_.wvu.PrintArea" localSheetId="21" hidden="1">'Attach 16'!$A$1:$L$102</definedName>
    <definedName name="Z_9F8CD454_46B1_47B9_9F5F_73ED69AC40D4_.wvu.PrintArea" localSheetId="22" hidden="1">'Attach 17'!$A$1:$J$24</definedName>
    <definedName name="Z_9F8CD454_46B1_47B9_9F5F_73ED69AC40D4_.wvu.PrintArea" localSheetId="25" hidden="1">'Attach 18A'!$A$1:$K$27</definedName>
    <definedName name="Z_9F8CD454_46B1_47B9_9F5F_73ED69AC40D4_.wvu.PrintArea" localSheetId="24" hidden="1">'Attach 19'!$A$1:$J$27</definedName>
    <definedName name="Z_9F8CD454_46B1_47B9_9F5F_73ED69AC40D4_.wvu.PrintArea" localSheetId="27"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11" hidden="1">'Attach 7a'!$A$1:$F$46</definedName>
    <definedName name="Z_9F8CD454_46B1_47B9_9F5F_73ED69AC40D4_.wvu.PrintArea" localSheetId="23" hidden="1">'Attach. 18 SP'!$A$8:$I$151</definedName>
    <definedName name="Z_9F8CD454_46B1_47B9_9F5F_73ED69AC40D4_.wvu.PrintArea" localSheetId="3" hidden="1">'Attach-3 (QR)'!$A$1:$I$596</definedName>
    <definedName name="Z_9F8CD454_46B1_47B9_9F5F_73ED69AC40D4_.wvu.PrintArea" localSheetId="28" hidden="1">'Bid Form 1st Env.'!$A$24:$F$149</definedName>
    <definedName name="Z_9F8CD454_46B1_47B9_9F5F_73ED69AC40D4_.wvu.PrintArea" localSheetId="0" hidden="1">Cover!$A$1:$F$19</definedName>
    <definedName name="Z_9F8CD454_46B1_47B9_9F5F_73ED69AC40D4_.wvu.PrintArea" localSheetId="1" hidden="1">'Name of Bidder'!$B$1:$C$33</definedName>
    <definedName name="Z_9F8CD454_46B1_47B9_9F5F_73ED69AC40D4_.wvu.PrintTitles" localSheetId="11" hidden="1">'Attach 7a'!$18:$18</definedName>
    <definedName name="Z_9F8CD454_46B1_47B9_9F5F_73ED69AC40D4_.wvu.Rows" localSheetId="14" hidden="1">'Attach 10'!$12:$19</definedName>
    <definedName name="Z_9F8CD454_46B1_47B9_9F5F_73ED69AC40D4_.wvu.Rows" localSheetId="16" hidden="1">'Attach 12'!$17:$49,'Attach 12'!#REF!,'Attach 12'!$50:$50,'Attach 12'!$67:$67,'Attach 12'!#REF!,'Attach 12'!#REF!,'Attach 12'!#REF!,'Attach 12'!#REF!,'Attach 12'!#REF!,'Attach 12'!$110:$197</definedName>
    <definedName name="Z_9F8CD454_46B1_47B9_9F5F_73ED69AC40D4_.wvu.Rows" localSheetId="19" hidden="1">'Attach 14 IP'!#REF!</definedName>
    <definedName name="Z_9F8CD454_46B1_47B9_9F5F_73ED69AC40D4_.wvu.Rows" localSheetId="21" hidden="1">'Attach 16'!#REF!</definedName>
    <definedName name="Z_9F8CD454_46B1_47B9_9F5F_73ED69AC40D4_.wvu.Rows" localSheetId="25"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11" hidden="1">'Attach 7a'!$19:$20</definedName>
    <definedName name="Z_9F8CD454_46B1_47B9_9F5F_73ED69AC40D4_.wvu.Rows" localSheetId="23" hidden="1">'Attach. 18 SP'!$43:$45</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8" hidden="1">'Bid Form 1st Env.'!$67:$67,'Bid Form 1st Env.'!$95:$95,'Bid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9" hidden="1">'N-W (Cr.)'!$1:$119</definedName>
    <definedName name="Z_A317F5C2_E44F_4A46_8833_2AE6CAE06F6E_.wvu.Cols" localSheetId="8" hidden="1">'Attach '!$F:$F</definedName>
    <definedName name="Z_A317F5C2_E44F_4A46_8833_2AE6CAE06F6E_.wvu.Cols" localSheetId="15" hidden="1">'Attach 11'!$F:$F</definedName>
    <definedName name="Z_A317F5C2_E44F_4A46_8833_2AE6CAE06F6E_.wvu.Cols" localSheetId="19" hidden="1">'Attach 14 IP'!$K:$P</definedName>
    <definedName name="Z_A317F5C2_E44F_4A46_8833_2AE6CAE06F6E_.wvu.Cols" localSheetId="21"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11" hidden="1">'Attach 7a'!$J:$M</definedName>
    <definedName name="Z_A317F5C2_E44F_4A46_8833_2AE6CAE06F6E_.wvu.Cols" localSheetId="12" hidden="1">'Attach 9'!$J:$M</definedName>
    <definedName name="Z_A317F5C2_E44F_4A46_8833_2AE6CAE06F6E_.wvu.Cols" localSheetId="23" hidden="1">'Attach. 18 SP'!$K:$P</definedName>
    <definedName name="Z_A317F5C2_E44F_4A46_8833_2AE6CAE06F6E_.wvu.Cols" localSheetId="3" hidden="1">'Attach-3 (QR)'!$N:$P</definedName>
    <definedName name="Z_A317F5C2_E44F_4A46_8833_2AE6CAE06F6E_.wvu.Cols" localSheetId="28" hidden="1">'Bid Form 1st Env.'!$G:$BM</definedName>
    <definedName name="Z_A317F5C2_E44F_4A46_8833_2AE6CAE06F6E_.wvu.Cols" localSheetId="1" hidden="1">'Name of Bidder'!$A:$A,'Name of Bidder'!$E:$H</definedName>
    <definedName name="Z_A317F5C2_E44F_4A46_8833_2AE6CAE06F6E_.wvu.Cols" localSheetId="29" hidden="1">'N-W (Cr.)'!$C:$C,'N-W (Cr.)'!$F:$U</definedName>
    <definedName name="Z_A317F5C2_E44F_4A46_8833_2AE6CAE06F6E_.wvu.PrintArea" localSheetId="8" hidden="1">'Attach '!$A$1:$E$51</definedName>
    <definedName name="Z_A317F5C2_E44F_4A46_8833_2AE6CAE06F6E_.wvu.PrintArea" localSheetId="14" hidden="1">'Attach 10'!$A$1:$E$34</definedName>
    <definedName name="Z_A317F5C2_E44F_4A46_8833_2AE6CAE06F6E_.wvu.PrintArea" localSheetId="15" hidden="1">'Attach 11'!$A$1:$E$71</definedName>
    <definedName name="Z_A317F5C2_E44F_4A46_8833_2AE6CAE06F6E_.wvu.PrintArea" localSheetId="17" hidden="1">'Attach 13'!$A$1:$E$23</definedName>
    <definedName name="Z_A317F5C2_E44F_4A46_8833_2AE6CAE06F6E_.wvu.PrintArea" localSheetId="18" hidden="1">'Attach 14'!$A$1:$E$27</definedName>
    <definedName name="Z_A317F5C2_E44F_4A46_8833_2AE6CAE06F6E_.wvu.PrintArea" localSheetId="19" hidden="1">'Attach 14 IP'!$A$8:$I$219</definedName>
    <definedName name="Z_A317F5C2_E44F_4A46_8833_2AE6CAE06F6E_.wvu.PrintArea" localSheetId="21" hidden="1">'Attach 16'!$A$1:$L$104</definedName>
    <definedName name="Z_A317F5C2_E44F_4A46_8833_2AE6CAE06F6E_.wvu.PrintArea" localSheetId="22" hidden="1">'Attach 17'!$A$1:$J$24</definedName>
    <definedName name="Z_A317F5C2_E44F_4A46_8833_2AE6CAE06F6E_.wvu.PrintArea" localSheetId="24" hidden="1">'Attach 19'!$A$1:$J$27</definedName>
    <definedName name="Z_A317F5C2_E44F_4A46_8833_2AE6CAE06F6E_.wvu.PrintArea" localSheetId="27"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11" hidden="1">'Attach 7a'!$A$1:$F$46</definedName>
    <definedName name="Z_A317F5C2_E44F_4A46_8833_2AE6CAE06F6E_.wvu.PrintArea" localSheetId="12" hidden="1">'Attach 9'!$A$1:$E$46</definedName>
    <definedName name="Z_A317F5C2_E44F_4A46_8833_2AE6CAE06F6E_.wvu.PrintArea" localSheetId="23" hidden="1">'Attach. 18 SP'!$A$8:$I$151</definedName>
    <definedName name="Z_A317F5C2_E44F_4A46_8833_2AE6CAE06F6E_.wvu.PrintArea" localSheetId="3" hidden="1">'Attach-3 (QR)'!$A$1:$I$596</definedName>
    <definedName name="Z_A317F5C2_E44F_4A46_8833_2AE6CAE06F6E_.wvu.PrintArea" localSheetId="28" hidden="1">'Bid Form 1st Env.'!$A$24:$F$149</definedName>
    <definedName name="Z_A317F5C2_E44F_4A46_8833_2AE6CAE06F6E_.wvu.PrintArea" localSheetId="0" hidden="1">Cover!$A$1:$F$19</definedName>
    <definedName name="Z_A317F5C2_E44F_4A46_8833_2AE6CAE06F6E_.wvu.PrintArea" localSheetId="1" hidden="1">'Name of Bidder'!$B$1:$C$33</definedName>
    <definedName name="Z_A317F5C2_E44F_4A46_8833_2AE6CAE06F6E_.wvu.PrintTitles" localSheetId="11" hidden="1">'Attach 7a'!$18:$18</definedName>
    <definedName name="Z_A317F5C2_E44F_4A46_8833_2AE6CAE06F6E_.wvu.PrintTitles" localSheetId="12" hidden="1">'Attach 9'!$18:$18</definedName>
    <definedName name="Z_A317F5C2_E44F_4A46_8833_2AE6CAE06F6E_.wvu.Rows" localSheetId="19" hidden="1">'Attach 14 IP'!#REF!</definedName>
    <definedName name="Z_A317F5C2_E44F_4A46_8833_2AE6CAE06F6E_.wvu.Rows" localSheetId="21" hidden="1">'Attach 16'!#REF!</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3" hidden="1">'Attach. 18 SP'!$43:$45</definedName>
    <definedName name="Z_A317F5C2_E44F_4A46_8833_2AE6CAE06F6E_.wvu.Rows" localSheetId="3" hidden="1">'Attach-3 (QR)'!$387:$388,'Attach-3 (QR)'!$394:$395,'Attach-3 (QR)'!$397:$397,'Attach-3 (QR)'!$457:$459</definedName>
    <definedName name="Z_A317F5C2_E44F_4A46_8833_2AE6CAE06F6E_.wvu.Rows" localSheetId="28" hidden="1">'Bid Form 1st Env.'!$95:$95</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9" hidden="1">'N-W (Cr.)'!$1:$119</definedName>
    <definedName name="Z_A3F641DF_CF1D_48E3_AFDC_E52726A449CB_.wvu.PrintArea" localSheetId="8" hidden="1">'Attach '!$A$1:$E$52</definedName>
    <definedName name="Z_A3F641DF_CF1D_48E3_AFDC_E52726A449CB_.wvu.PrintArea" localSheetId="14" hidden="1">'Attach 10'!$A$1:$E$41</definedName>
    <definedName name="Z_A3F641DF_CF1D_48E3_AFDC_E52726A449CB_.wvu.PrintArea" localSheetId="15" hidden="1">'Attach 11'!$A$1:$E$54</definedName>
    <definedName name="Z_A3F641DF_CF1D_48E3_AFDC_E52726A449CB_.wvu.PrintArea" localSheetId="16" hidden="1">'Attach 12'!$B$1:$F$108</definedName>
    <definedName name="Z_A3F641DF_CF1D_48E3_AFDC_E52726A449CB_.wvu.PrintArea" localSheetId="17" hidden="1">'Attach 13'!$A$1:$E$26</definedName>
    <definedName name="Z_A3F641DF_CF1D_48E3_AFDC_E52726A449CB_.wvu.PrintArea" localSheetId="18" hidden="1">'Attach 14'!$A$1:$E$30</definedName>
    <definedName name="Z_A3F641DF_CF1D_48E3_AFDC_E52726A449CB_.wvu.PrintArea" localSheetId="21"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9" hidden="1">'Attach 6'!$A$1:$E$53</definedName>
    <definedName name="Z_A3F641DF_CF1D_48E3_AFDC_E52726A449CB_.wvu.PrintArea" localSheetId="10" hidden="1">'Attach 7'!$A$1:$E$19</definedName>
    <definedName name="Z_A3F641DF_CF1D_48E3_AFDC_E52726A449CB_.wvu.PrintArea" localSheetId="11" hidden="1">'Attach 7a'!$A$1:$F$54</definedName>
    <definedName name="Z_A3F641DF_CF1D_48E3_AFDC_E52726A449CB_.wvu.PrintArea" localSheetId="12" hidden="1">'Attach 9'!$A$1:$E$54</definedName>
    <definedName name="Z_A3F641DF_CF1D_48E3_AFDC_E52726A449CB_.wvu.PrintArea" localSheetId="13" hidden="1">'Attach-9'!$A$1:$F$59</definedName>
    <definedName name="Z_A3F641DF_CF1D_48E3_AFDC_E52726A449CB_.wvu.PrintTitles" localSheetId="16" hidden="1">'Attach 12'!#REF!</definedName>
    <definedName name="Z_A3F641DF_CF1D_48E3_AFDC_E52726A449CB_.wvu.PrintTitles" localSheetId="11" hidden="1">'Attach 7a'!$18:$18</definedName>
    <definedName name="Z_A3F641DF_CF1D_48E3_AFDC_E52726A449CB_.wvu.PrintTitles" localSheetId="12" hidden="1">'Attach 9'!$18:$18</definedName>
    <definedName name="Z_A3F641DF_CF1D_48E3_AFDC_E52726A449CB_.wvu.PrintTitles" localSheetId="13" hidden="1">'Attach-9'!$18:$18</definedName>
    <definedName name="Z_AA750348_930C_43DE_ADD0_8D60980F5013_.wvu.Cols" localSheetId="9" hidden="1">'Attach 6'!$H:$H</definedName>
    <definedName name="Z_AA750348_930C_43DE_ADD0_8D60980F5013_.wvu.PrintArea" localSheetId="9" hidden="1">'Attach 6'!$A$1:$E$28</definedName>
    <definedName name="Z_AA750348_930C_43DE_ADD0_8D60980F5013_.wvu.PrintArea" localSheetId="13" hidden="1">'Attach-9'!$A$1:$F$53</definedName>
    <definedName name="Z_AA750348_930C_43DE_ADD0_8D60980F5013_.wvu.PrintTitles" localSheetId="13" hidden="1">'Attach-9'!$18:$18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8" hidden="1">'Attach '!$F:$F</definedName>
    <definedName name="Z_AF19F13B_761B_48FB_A70F_9439A4D7530B_.wvu.Cols" localSheetId="15" hidden="1">'Attach 11'!$F:$F</definedName>
    <definedName name="Z_AF19F13B_761B_48FB_A70F_9439A4D7530B_.wvu.Cols" localSheetId="19" hidden="1">'Attach 14 IP'!$K:$P</definedName>
    <definedName name="Z_AF19F13B_761B_48FB_A70F_9439A4D7530B_.wvu.Cols" localSheetId="21"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23" hidden="1">'Attach. 18 SP'!$K:$P</definedName>
    <definedName name="Z_AF19F13B_761B_48FB_A70F_9439A4D7530B_.wvu.Cols" localSheetId="3" hidden="1">'Attach-3 (QR)'!$N:$P</definedName>
    <definedName name="Z_AF19F13B_761B_48FB_A70F_9439A4D7530B_.wvu.Cols" localSheetId="28" hidden="1">'Bid Form 1st Env.'!$G:$BM</definedName>
    <definedName name="Z_AF19F13B_761B_48FB_A70F_9439A4D7530B_.wvu.Cols" localSheetId="1" hidden="1">'Name of Bidder'!$A:$A,'Name of Bidder'!$E:$H</definedName>
    <definedName name="Z_AF19F13B_761B_48FB_A70F_9439A4D7530B_.wvu.Cols" localSheetId="29" hidden="1">'N-W (Cr.)'!$C:$C,'N-W (Cr.)'!$F:$U</definedName>
    <definedName name="Z_AF19F13B_761B_48FB_A70F_9439A4D7530B_.wvu.PrintArea" localSheetId="8" hidden="1">'Attach '!$A$1:$E$51</definedName>
    <definedName name="Z_AF19F13B_761B_48FB_A70F_9439A4D7530B_.wvu.PrintArea" localSheetId="14" hidden="1">'Attach 10'!$A$1:$E$34</definedName>
    <definedName name="Z_AF19F13B_761B_48FB_A70F_9439A4D7530B_.wvu.PrintArea" localSheetId="15" hidden="1">'Attach 11'!$A$1:$E$71</definedName>
    <definedName name="Z_AF19F13B_761B_48FB_A70F_9439A4D7530B_.wvu.PrintArea" localSheetId="17" hidden="1">'Attach 13'!$A$1:$E$23</definedName>
    <definedName name="Z_AF19F13B_761B_48FB_A70F_9439A4D7530B_.wvu.PrintArea" localSheetId="18" hidden="1">'Attach 14'!$A$1:$E$27</definedName>
    <definedName name="Z_AF19F13B_761B_48FB_A70F_9439A4D7530B_.wvu.PrintArea" localSheetId="19" hidden="1">'Attach 14 IP'!$A$8:$I$219</definedName>
    <definedName name="Z_AF19F13B_761B_48FB_A70F_9439A4D7530B_.wvu.PrintArea" localSheetId="21" hidden="1">'Attach 16'!$A$1:$L$104</definedName>
    <definedName name="Z_AF19F13B_761B_48FB_A70F_9439A4D7530B_.wvu.PrintArea" localSheetId="22" hidden="1">'Attach 17'!$A$1:$J$24</definedName>
    <definedName name="Z_AF19F13B_761B_48FB_A70F_9439A4D7530B_.wvu.PrintArea" localSheetId="24" hidden="1">'Attach 19'!$A$1:$J$27</definedName>
    <definedName name="Z_AF19F13B_761B_48FB_A70F_9439A4D7530B_.wvu.PrintArea" localSheetId="27"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11" hidden="1">'Attach 7a'!$A$1:$F$46</definedName>
    <definedName name="Z_AF19F13B_761B_48FB_A70F_9439A4D7530B_.wvu.PrintArea" localSheetId="12" hidden="1">'Attach 9'!$A$1:$E$46</definedName>
    <definedName name="Z_AF19F13B_761B_48FB_A70F_9439A4D7530B_.wvu.PrintArea" localSheetId="23" hidden="1">'Attach. 18 SP'!$A$8:$I$151</definedName>
    <definedName name="Z_AF19F13B_761B_48FB_A70F_9439A4D7530B_.wvu.PrintArea" localSheetId="3" hidden="1">'Attach-3 (QR)'!$A$1:$I$596</definedName>
    <definedName name="Z_AF19F13B_761B_48FB_A70F_9439A4D7530B_.wvu.PrintArea" localSheetId="28" hidden="1">'Bid Form 1st Env.'!$A$24:$F$149</definedName>
    <definedName name="Z_AF19F13B_761B_48FB_A70F_9439A4D7530B_.wvu.PrintArea" localSheetId="0" hidden="1">Cover!$A$1:$F$19</definedName>
    <definedName name="Z_AF19F13B_761B_48FB_A70F_9439A4D7530B_.wvu.PrintArea" localSheetId="1" hidden="1">'Name of Bidder'!$B$1:$C$33</definedName>
    <definedName name="Z_AF19F13B_761B_48FB_A70F_9439A4D7530B_.wvu.PrintTitles" localSheetId="11" hidden="1">'Attach 7a'!$18:$18</definedName>
    <definedName name="Z_AF19F13B_761B_48FB_A70F_9439A4D7530B_.wvu.PrintTitles" localSheetId="12" hidden="1">'Attach 9'!$18:$18</definedName>
    <definedName name="Z_AF19F13B_761B_48FB_A70F_9439A4D7530B_.wvu.Rows" localSheetId="14" hidden="1">'Attach 10'!$13:$19</definedName>
    <definedName name="Z_AF19F13B_761B_48FB_A70F_9439A4D7530B_.wvu.Rows" localSheetId="19" hidden="1">'Attach 14 IP'!#REF!</definedName>
    <definedName name="Z_AF19F13B_761B_48FB_A70F_9439A4D7530B_.wvu.Rows" localSheetId="21" hidden="1">'Attach 16'!#REF!</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1" hidden="1">'Attach 7a'!$19:$19</definedName>
    <definedName name="Z_AF19F13B_761B_48FB_A70F_9439A4D7530B_.wvu.Rows" localSheetId="12" hidden="1">'Attach 9'!$19:$19</definedName>
    <definedName name="Z_AF19F13B_761B_48FB_A70F_9439A4D7530B_.wvu.Rows" localSheetId="23" hidden="1">'Attach. 18 SP'!$43:$45</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8" hidden="1">'Bid Form 1st Env.'!$95:$95</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9" hidden="1">'N-W (Cr.)'!$1:$119</definedName>
    <definedName name="Z_AFE5FD17_FBA4_4313_9A75_8C27B1625512_.wvu.Cols" localSheetId="8" hidden="1">'Attach '!$F:$F</definedName>
    <definedName name="Z_AFE5FD17_FBA4_4313_9A75_8C27B1625512_.wvu.Cols" localSheetId="15" hidden="1">'Attach 11'!$F:$F</definedName>
    <definedName name="Z_AFE5FD17_FBA4_4313_9A75_8C27B1625512_.wvu.Cols" localSheetId="16" hidden="1">'Attach 12'!$F:$H</definedName>
    <definedName name="Z_AFE5FD17_FBA4_4313_9A75_8C27B1625512_.wvu.Cols" localSheetId="19" hidden="1">'Attach 14 IP'!$K:$P</definedName>
    <definedName name="Z_AFE5FD17_FBA4_4313_9A75_8C27B1625512_.wvu.Cols" localSheetId="20" hidden="1">'Attach 15'!$H:$H,'Attach 15'!$L:$N</definedName>
    <definedName name="Z_AFE5FD17_FBA4_4313_9A75_8C27B1625512_.wvu.Cols" localSheetId="21" hidden="1">'Attach 16'!$M:$Q</definedName>
    <definedName name="Z_AFE5FD17_FBA4_4313_9A75_8C27B1625512_.wvu.Cols" localSheetId="25" hidden="1">'Attach 18A'!$M:$M</definedName>
    <definedName name="Z_AFE5FD17_FBA4_4313_9A75_8C27B1625512_.wvu.Cols" localSheetId="4" hidden="1">'Attach 4'!$H:$I</definedName>
    <definedName name="Z_AFE5FD17_FBA4_4313_9A75_8C27B1625512_.wvu.Cols" localSheetId="5" hidden="1">'Attach 4 (A)'!$F:$F</definedName>
    <definedName name="Z_AFE5FD17_FBA4_4313_9A75_8C27B1625512_.wvu.Cols" localSheetId="6" hidden="1">'Attach 5'!$F:$F</definedName>
    <definedName name="Z_AFE5FD17_FBA4_4313_9A75_8C27B1625512_.wvu.Cols" localSheetId="7" hidden="1">'Attach 5A'!$F:$F,'Attach 5A'!$I:$I</definedName>
    <definedName name="Z_AFE5FD17_FBA4_4313_9A75_8C27B1625512_.wvu.Cols" localSheetId="11" hidden="1">'Attach 7a'!$L:$L</definedName>
    <definedName name="Z_AFE5FD17_FBA4_4313_9A75_8C27B1625512_.wvu.Cols" localSheetId="12" hidden="1">'Attach 9'!$H:$H</definedName>
    <definedName name="Z_AFE5FD17_FBA4_4313_9A75_8C27B1625512_.wvu.Cols" localSheetId="23" hidden="1">'Attach. 18 SP'!$K:$Q</definedName>
    <definedName name="Z_AFE5FD17_FBA4_4313_9A75_8C27B1625512_.wvu.Cols" localSheetId="3" hidden="1">'Attach-3 (QR)'!$N:$N</definedName>
    <definedName name="Z_AFE5FD17_FBA4_4313_9A75_8C27B1625512_.wvu.Cols" localSheetId="28" hidden="1">'Bid Form 1st Env.'!$G:$AP,'Bid Form 1st Env.'!$AS:$AT</definedName>
    <definedName name="Z_AFE5FD17_FBA4_4313_9A75_8C27B1625512_.wvu.Cols" localSheetId="1" hidden="1">'Name of Bidder'!$A:$A,'Name of Bidder'!$F:$V</definedName>
    <definedName name="Z_AFE5FD17_FBA4_4313_9A75_8C27B1625512_.wvu.Cols" localSheetId="29" hidden="1">'N-W (Cr.)'!$C:$C,'N-W (Cr.)'!$F:$U</definedName>
    <definedName name="Z_AFE5FD17_FBA4_4313_9A75_8C27B1625512_.wvu.Cols" localSheetId="30" hidden="1">'N-W(cr.)-2'!$C:$C,'N-W(cr.)-2'!$F:$U</definedName>
    <definedName name="Z_AFE5FD17_FBA4_4313_9A75_8C27B1625512_.wvu.PrintArea" localSheetId="8" hidden="1">'Attach '!$A$1:$E$51</definedName>
    <definedName name="Z_AFE5FD17_FBA4_4313_9A75_8C27B1625512_.wvu.PrintArea" localSheetId="14" hidden="1">'Attach 10'!$A$1:$F$34</definedName>
    <definedName name="Z_AFE5FD17_FBA4_4313_9A75_8C27B1625512_.wvu.PrintArea" localSheetId="15" hidden="1">'Attach 11'!$A$1:$E$74</definedName>
    <definedName name="Z_AFE5FD17_FBA4_4313_9A75_8C27B1625512_.wvu.PrintArea" localSheetId="16" hidden="1">'Attach 12'!$A$1:$E$113</definedName>
    <definedName name="Z_AFE5FD17_FBA4_4313_9A75_8C27B1625512_.wvu.PrintArea" localSheetId="17" hidden="1">'Attach 13'!$A$1:$E$21</definedName>
    <definedName name="Z_AFE5FD17_FBA4_4313_9A75_8C27B1625512_.wvu.PrintArea" localSheetId="18" hidden="1">'Attach 14'!$A$1:$E$25</definedName>
    <definedName name="Z_AFE5FD17_FBA4_4313_9A75_8C27B1625512_.wvu.PrintArea" localSheetId="19" hidden="1">'Attach 14 IP'!$A$8:$I$220</definedName>
    <definedName name="Z_AFE5FD17_FBA4_4313_9A75_8C27B1625512_.wvu.PrintArea" localSheetId="20" hidden="1">'Attach 15'!$A$1:$E$92</definedName>
    <definedName name="Z_AFE5FD17_FBA4_4313_9A75_8C27B1625512_.wvu.PrintArea" localSheetId="21" hidden="1">'Attach 16'!$A$1:$L$102</definedName>
    <definedName name="Z_AFE5FD17_FBA4_4313_9A75_8C27B1625512_.wvu.PrintArea" localSheetId="22" hidden="1">'Attach 17'!$A$1:$J$24</definedName>
    <definedName name="Z_AFE5FD17_FBA4_4313_9A75_8C27B1625512_.wvu.PrintArea" localSheetId="25" hidden="1">'Attach 18A'!$A$1:$K$27</definedName>
    <definedName name="Z_AFE5FD17_FBA4_4313_9A75_8C27B1625512_.wvu.PrintArea" localSheetId="24" hidden="1">'Attach 19'!$A$1:$J$27</definedName>
    <definedName name="Z_AFE5FD17_FBA4_4313_9A75_8C27B1625512_.wvu.PrintArea" localSheetId="26" hidden="1">'Attach 23-A'!$A$1:$J$23</definedName>
    <definedName name="Z_AFE5FD17_FBA4_4313_9A75_8C27B1625512_.wvu.PrintArea" localSheetId="27" hidden="1">'Attach 23-B'!$A$1:$J$28</definedName>
    <definedName name="Z_AFE5FD17_FBA4_4313_9A75_8C27B1625512_.wvu.PrintArea" localSheetId="2" hidden="1">'Attach 3(JV)'!$A$1:$E$25</definedName>
    <definedName name="Z_AFE5FD17_FBA4_4313_9A75_8C27B1625512_.wvu.PrintArea" localSheetId="4" hidden="1">'Attach 4'!$A$1:$I$22</definedName>
    <definedName name="Z_AFE5FD17_FBA4_4313_9A75_8C27B1625512_.wvu.PrintArea" localSheetId="5" hidden="1">'Attach 4 (A)'!$A$1:$E$59</definedName>
    <definedName name="Z_AFE5FD17_FBA4_4313_9A75_8C27B1625512_.wvu.PrintArea" localSheetId="6" hidden="1">'Attach 5'!$A$1:$E$71</definedName>
    <definedName name="Z_AFE5FD17_FBA4_4313_9A75_8C27B1625512_.wvu.PrintArea" localSheetId="7" hidden="1">'Attach 5A'!$A$1:$F$71</definedName>
    <definedName name="Z_AFE5FD17_FBA4_4313_9A75_8C27B1625512_.wvu.PrintArea" localSheetId="10" hidden="1">'Attach 7'!$A$1:$E$19</definedName>
    <definedName name="Z_AFE5FD17_FBA4_4313_9A75_8C27B1625512_.wvu.PrintArea" localSheetId="11" hidden="1">'Attach 7a'!$A$1:$F$46</definedName>
    <definedName name="Z_AFE5FD17_FBA4_4313_9A75_8C27B1625512_.wvu.PrintArea" localSheetId="12" hidden="1">'Attach 9'!$A$1:$E$46</definedName>
    <definedName name="Z_AFE5FD17_FBA4_4313_9A75_8C27B1625512_.wvu.PrintArea" localSheetId="23" hidden="1">'Attach. 18 SP'!$A$8:$I$151</definedName>
    <definedName name="Z_AFE5FD17_FBA4_4313_9A75_8C27B1625512_.wvu.PrintArea" localSheetId="3" hidden="1">'Attach-3 (QR)'!$A$1:$I$596</definedName>
    <definedName name="Z_AFE5FD17_FBA4_4313_9A75_8C27B1625512_.wvu.PrintArea" localSheetId="28" hidden="1">'Bid Form 1st Env.'!$A$23:$AL$144</definedName>
    <definedName name="Z_AFE5FD17_FBA4_4313_9A75_8C27B1625512_.wvu.PrintArea" localSheetId="0" hidden="1">Cover!$A$1:$F$19</definedName>
    <definedName name="Z_AFE5FD17_FBA4_4313_9A75_8C27B1625512_.wvu.PrintArea" localSheetId="1" hidden="1">'Name of Bidder'!$B$1:$C$33</definedName>
    <definedName name="Z_AFE5FD17_FBA4_4313_9A75_8C27B1625512_.wvu.PrintTitles" localSheetId="11" hidden="1">'Attach 7a'!$18:$18</definedName>
    <definedName name="Z_AFE5FD17_FBA4_4313_9A75_8C27B1625512_.wvu.PrintTitles" localSheetId="12" hidden="1">'Attach 9'!$18:$18</definedName>
    <definedName name="Z_AFE5FD17_FBA4_4313_9A75_8C27B1625512_.wvu.Rows" localSheetId="14" hidden="1">'Attach 10'!$15:$25,'Attach 10'!$29:$32</definedName>
    <definedName name="Z_AFE5FD17_FBA4_4313_9A75_8C27B1625512_.wvu.Rows" localSheetId="16" hidden="1">'Attach 12'!$4:$4,'Attach 12'!$16:$109</definedName>
    <definedName name="Z_AFE5FD17_FBA4_4313_9A75_8C27B1625512_.wvu.Rows" localSheetId="20" hidden="1">'Attach 15'!$16:$16</definedName>
    <definedName name="Z_AFE5FD17_FBA4_4313_9A75_8C27B1625512_.wvu.Rows" localSheetId="21" hidden="1">'Attach 16'!$72:$78</definedName>
    <definedName name="Z_AFE5FD17_FBA4_4313_9A75_8C27B1625512_.wvu.Rows" localSheetId="25" hidden="1">'Attach 18A'!$29:$29</definedName>
    <definedName name="Z_AFE5FD17_FBA4_4313_9A75_8C27B1625512_.wvu.Rows" localSheetId="4" hidden="1">'Attach 4'!$26:$26</definedName>
    <definedName name="Z_AFE5FD17_FBA4_4313_9A75_8C27B1625512_.wvu.Rows" localSheetId="6" hidden="1">'Attach 5'!$23:$28</definedName>
    <definedName name="Z_AFE5FD17_FBA4_4313_9A75_8C27B1625512_.wvu.Rows" localSheetId="7" hidden="1">'Attach 5A'!$23:$28</definedName>
    <definedName name="Z_AFE5FD17_FBA4_4313_9A75_8C27B1625512_.wvu.Rows" localSheetId="11" hidden="1">'Attach 7a'!$17:$39</definedName>
    <definedName name="Z_AFE5FD17_FBA4_4313_9A75_8C27B1625512_.wvu.Rows" localSheetId="23" hidden="1">'Attach. 18 SP'!$43:$45</definedName>
    <definedName name="Z_AFE5FD17_FBA4_4313_9A75_8C27B1625512_.wvu.Rows" localSheetId="3" hidden="1">'Attach-3 (QR)'!$21:$592</definedName>
    <definedName name="Z_AFE5FD17_FBA4_4313_9A75_8C27B1625512_.wvu.Rows" localSheetId="28" hidden="1">'Bid Form 1st Env.'!$21:$22,'Bid Form 1st Env.'!$46:$47,'Bid Form 1st Env.'!$85:$85,'Bid Form 1st Env.'!$87:$88,'Bid Form 1st Env.'!$93:$93,'Bid Form 1st Env.'!$95:$95,'Bid Form 1st Env.'!$112:$112,'Bid Form 1st Env.'!$145:$145</definedName>
    <definedName name="Z_AFE5FD17_FBA4_4313_9A75_8C27B1625512_.wvu.Rows" localSheetId="0" hidden="1">Cover!$9:$9</definedName>
    <definedName name="Z_AFE5FD17_FBA4_4313_9A75_8C27B1625512_.wvu.Rows" localSheetId="29" hidden="1">'N-W (Cr.)'!$1:$119</definedName>
    <definedName name="Z_AFE5FD17_FBA4_4313_9A75_8C27B1625512_.wvu.Rows" localSheetId="30" hidden="1">'N-W(cr.)-2'!$1:$119</definedName>
    <definedName name="Z_B07A37BF_D9F4_4586_9D27_CDE2FA2D1222_.wvu.Cols" localSheetId="8" hidden="1">'Attach '!$F:$F</definedName>
    <definedName name="Z_B07A37BF_D9F4_4586_9D27_CDE2FA2D1222_.wvu.Cols" localSheetId="15" hidden="1">'Attach 11'!$F:$F</definedName>
    <definedName name="Z_B07A37BF_D9F4_4586_9D27_CDE2FA2D1222_.wvu.Cols" localSheetId="16" hidden="1">'Attach 12'!$F:$F,'Attach 12'!$H:$H</definedName>
    <definedName name="Z_B07A37BF_D9F4_4586_9D27_CDE2FA2D1222_.wvu.Cols" localSheetId="19" hidden="1">'Attach 14 IP'!$K:$P</definedName>
    <definedName name="Z_B07A37BF_D9F4_4586_9D27_CDE2FA2D1222_.wvu.Cols" localSheetId="21" hidden="1">'Attach 16'!$N:$N</definedName>
    <definedName name="Z_B07A37BF_D9F4_4586_9D27_CDE2FA2D1222_.wvu.Cols" localSheetId="25"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11" hidden="1">'Attach 7a'!$L:$L</definedName>
    <definedName name="Z_B07A37BF_D9F4_4586_9D27_CDE2FA2D1222_.wvu.Cols" localSheetId="23" hidden="1">'Attach. 18 SP'!$K:$Q</definedName>
    <definedName name="Z_B07A37BF_D9F4_4586_9D27_CDE2FA2D1222_.wvu.Cols" localSheetId="3" hidden="1">'Attach-3 (QR)'!$N:$P</definedName>
    <definedName name="Z_B07A37BF_D9F4_4586_9D27_CDE2FA2D1222_.wvu.Cols" localSheetId="28" hidden="1">'Bid Form 1st Env.'!$G:$H,'Bid Form 1st Env.'!$J:$BF</definedName>
    <definedName name="Z_B07A37BF_D9F4_4586_9D27_CDE2FA2D1222_.wvu.Cols" localSheetId="1" hidden="1">'Name of Bidder'!$A:$A,'Name of Bidder'!$D:$I</definedName>
    <definedName name="Z_B07A37BF_D9F4_4586_9D27_CDE2FA2D1222_.wvu.Cols" localSheetId="29" hidden="1">'N-W (Cr.)'!$C:$C,'N-W (Cr.)'!$F:$U</definedName>
    <definedName name="Z_B07A37BF_D9F4_4586_9D27_CDE2FA2D1222_.wvu.PrintArea" localSheetId="8" hidden="1">'Attach '!$A$1:$E$51</definedName>
    <definedName name="Z_B07A37BF_D9F4_4586_9D27_CDE2FA2D1222_.wvu.PrintArea" localSheetId="14" hidden="1">'Attach 10'!$A$1:$F$34</definedName>
    <definedName name="Z_B07A37BF_D9F4_4586_9D27_CDE2FA2D1222_.wvu.PrintArea" localSheetId="15" hidden="1">'Attach 11'!$A$1:$E$70</definedName>
    <definedName name="Z_B07A37BF_D9F4_4586_9D27_CDE2FA2D1222_.wvu.PrintArea" localSheetId="16" hidden="1">'Attach 12'!$A$1:$E$108</definedName>
    <definedName name="Z_B07A37BF_D9F4_4586_9D27_CDE2FA2D1222_.wvu.PrintArea" localSheetId="17" hidden="1">'Attach 13'!$A$1:$E$21</definedName>
    <definedName name="Z_B07A37BF_D9F4_4586_9D27_CDE2FA2D1222_.wvu.PrintArea" localSheetId="18" hidden="1">'Attach 14'!$A$1:$E$25</definedName>
    <definedName name="Z_B07A37BF_D9F4_4586_9D27_CDE2FA2D1222_.wvu.PrintArea" localSheetId="19" hidden="1">'Attach 14 IP'!$A$8:$I$219</definedName>
    <definedName name="Z_B07A37BF_D9F4_4586_9D27_CDE2FA2D1222_.wvu.PrintArea" localSheetId="21" hidden="1">'Attach 16'!$A$1:$L$102</definedName>
    <definedName name="Z_B07A37BF_D9F4_4586_9D27_CDE2FA2D1222_.wvu.PrintArea" localSheetId="22" hidden="1">'Attach 17'!$A$1:$J$24</definedName>
    <definedName name="Z_B07A37BF_D9F4_4586_9D27_CDE2FA2D1222_.wvu.PrintArea" localSheetId="25" hidden="1">'Attach 18A'!$A$1:$K$27</definedName>
    <definedName name="Z_B07A37BF_D9F4_4586_9D27_CDE2FA2D1222_.wvu.PrintArea" localSheetId="24" hidden="1">'Attach 19'!$A$1:$J$27</definedName>
    <definedName name="Z_B07A37BF_D9F4_4586_9D27_CDE2FA2D1222_.wvu.PrintArea" localSheetId="26" hidden="1">'Attach 23-A'!$A$1:$J$23</definedName>
    <definedName name="Z_B07A37BF_D9F4_4586_9D27_CDE2FA2D1222_.wvu.PrintArea" localSheetId="27"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11" hidden="1">'Attach 7a'!$A$1:$F$46</definedName>
    <definedName name="Z_B07A37BF_D9F4_4586_9D27_CDE2FA2D1222_.wvu.PrintArea" localSheetId="23" hidden="1">'Attach. 18 SP'!$A$8:$I$151</definedName>
    <definedName name="Z_B07A37BF_D9F4_4586_9D27_CDE2FA2D1222_.wvu.PrintArea" localSheetId="3" hidden="1">'Attach-3 (QR)'!$A$1:$I$596</definedName>
    <definedName name="Z_B07A37BF_D9F4_4586_9D27_CDE2FA2D1222_.wvu.PrintArea" localSheetId="28" hidden="1">'Bid Form 1st Env.'!$A$1:$F$149</definedName>
    <definedName name="Z_B07A37BF_D9F4_4586_9D27_CDE2FA2D1222_.wvu.PrintArea" localSheetId="0" hidden="1">Cover!$A$1:$F$19</definedName>
    <definedName name="Z_B07A37BF_D9F4_4586_9D27_CDE2FA2D1222_.wvu.PrintArea" localSheetId="1" hidden="1">'Name of Bidder'!$B$1:$C$33</definedName>
    <definedName name="Z_B07A37BF_D9F4_4586_9D27_CDE2FA2D1222_.wvu.PrintTitles" localSheetId="11" hidden="1">'Attach 7a'!$18:$18</definedName>
    <definedName name="Z_B07A37BF_D9F4_4586_9D27_CDE2FA2D1222_.wvu.Rows" localSheetId="14" hidden="1">'Attach 10'!$15:$25,'Attach 10'!$29:$32</definedName>
    <definedName name="Z_B07A37BF_D9F4_4586_9D27_CDE2FA2D1222_.wvu.Rows" localSheetId="16" hidden="1">'Attach 12'!$17:$107,'Attach 12'!#REF!,'Attach 12'!#REF!,'Attach 12'!$110:$197</definedName>
    <definedName name="Z_B07A37BF_D9F4_4586_9D27_CDE2FA2D1222_.wvu.Rows" localSheetId="19" hidden="1">'Attach 14 IP'!#REF!</definedName>
    <definedName name="Z_B07A37BF_D9F4_4586_9D27_CDE2FA2D1222_.wvu.Rows" localSheetId="21" hidden="1">'Attach 16'!#REF!</definedName>
    <definedName name="Z_B07A37BF_D9F4_4586_9D27_CDE2FA2D1222_.wvu.Rows" localSheetId="25"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11" hidden="1">'Attach 7a'!$17:$39</definedName>
    <definedName name="Z_B07A37BF_D9F4_4586_9D27_CDE2FA2D1222_.wvu.Rows" localSheetId="23" hidden="1">'Attach. 18 SP'!$43:$45</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8" hidden="1">'Bid Form 1st Env.'!$95:$95,'Bid Form 1st Env.'!#REF!,'Bid Form 1st Env.'!$145:$145</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9" hidden="1">'N-W (Cr.)'!$1:$119</definedName>
    <definedName name="Z_B07CB001_8FAF_40AD_8AD5_A65A64B33B35_.wvu.Cols" localSheetId="9" hidden="1">'Attach 6'!$H:$H</definedName>
    <definedName name="Z_B07CB001_8FAF_40AD_8AD5_A65A64B33B35_.wvu.PrintArea" localSheetId="9" hidden="1">'Attach 6'!$A$1:$E$28</definedName>
    <definedName name="Z_B07CB001_8FAF_40AD_8AD5_A65A64B33B35_.wvu.PrintArea" localSheetId="13" hidden="1">'Attach-9'!$A$1:$F$53</definedName>
    <definedName name="Z_B07CB001_8FAF_40AD_8AD5_A65A64B33B35_.wvu.PrintTitles" localSheetId="13" hidden="1">'Attach-9'!$18:$18</definedName>
    <definedName name="Z_B767AF46_8156_4C6E_927C_9FADBABCE925_.wvu.PrintArea" localSheetId="28" hidden="1">'Bid Form 1st Env.'!$A$24:$F$142</definedName>
    <definedName name="Z_B767AF46_8156_4C6E_927C_9FADBABCE925_.wvu.Rows" localSheetId="28" hidden="1">'Bid Form 1st Env.'!$51:$51</definedName>
    <definedName name="Z_B85426A5_1E0A_49A7_BA7A_F5EF4A207BF4_.wvu.Cols" localSheetId="12" hidden="1">'Attach 9'!$H:$H</definedName>
    <definedName name="Z_B85426A5_1E0A_49A7_BA7A_F5EF4A207BF4_.wvu.PrintArea" localSheetId="12" hidden="1">'Attach 9'!$A$1:$E$46</definedName>
    <definedName name="Z_B85426A5_1E0A_49A7_BA7A_F5EF4A207BF4_.wvu.PrintTitles" localSheetId="12" hidden="1">'Attach 9'!$18:$18</definedName>
    <definedName name="Z_B85426A5_1E0A_49A7_BA7A_F5EF4A207BF4_.wvu.Rows" localSheetId="12" hidden="1">'Attach 9'!$19:$20</definedName>
    <definedName name="Z_BA86FE7A_199D_4ABD_A444_AE6BFDF4BCC9_.wvu.PrintArea" localSheetId="10" hidden="1">'Attach 7'!$A$1:$E$19</definedName>
    <definedName name="Z_BE615921_12B2_47E1_81BB_292B559B4C46_.wvu.Cols" localSheetId="9" hidden="1">'Attach 6'!$H:$H</definedName>
    <definedName name="Z_BE615921_12B2_47E1_81BB_292B559B4C46_.wvu.PrintArea" localSheetId="9" hidden="1">'Attach 6'!$A$1:$E$28</definedName>
    <definedName name="Z_BE615921_12B2_47E1_81BB_292B559B4C46_.wvu.PrintArea" localSheetId="13" hidden="1">'Attach-9'!$A$1:$F$53</definedName>
    <definedName name="Z_BE615921_12B2_47E1_81BB_292B559B4C46_.wvu.PrintTitles" localSheetId="13" hidden="1">'Attach-9'!$18:$18</definedName>
    <definedName name="Z_C5EDD9E3_0801_4479_8600_A80B0FCFDF0B_.wvu.PrintArea" localSheetId="10" hidden="1">'Attach 7'!$A$1:$E$19</definedName>
    <definedName name="Z_C6B44705_18CE_41AD_9A5D_3E99B2ECF25D_.wvu.Cols" localSheetId="8" hidden="1">'Attach '!$F:$F</definedName>
    <definedName name="Z_C6B44705_18CE_41AD_9A5D_3E99B2ECF25D_.wvu.Cols" localSheetId="15" hidden="1">'Attach 11'!$F:$F</definedName>
    <definedName name="Z_C6B44705_18CE_41AD_9A5D_3E99B2ECF25D_.wvu.Cols" localSheetId="16" hidden="1">'Attach 12'!$F:$H</definedName>
    <definedName name="Z_C6B44705_18CE_41AD_9A5D_3E99B2ECF25D_.wvu.Cols" localSheetId="19" hidden="1">'Attach 14 IP'!$K:$P</definedName>
    <definedName name="Z_C6B44705_18CE_41AD_9A5D_3E99B2ECF25D_.wvu.Cols" localSheetId="20" hidden="1">'Attach 15'!$H:$H,'Attach 15'!$L:$N</definedName>
    <definedName name="Z_C6B44705_18CE_41AD_9A5D_3E99B2ECF25D_.wvu.Cols" localSheetId="21" hidden="1">'Attach 16'!$M:$Q</definedName>
    <definedName name="Z_C6B44705_18CE_41AD_9A5D_3E99B2ECF25D_.wvu.Cols" localSheetId="25" hidden="1">'Attach 18A'!$M:$M</definedName>
    <definedName name="Z_C6B44705_18CE_41AD_9A5D_3E99B2ECF25D_.wvu.Cols" localSheetId="4" hidden="1">'Attach 4'!$H:$I</definedName>
    <definedName name="Z_C6B44705_18CE_41AD_9A5D_3E99B2ECF25D_.wvu.Cols" localSheetId="5" hidden="1">'Attach 4 (A)'!$F:$F</definedName>
    <definedName name="Z_C6B44705_18CE_41AD_9A5D_3E99B2ECF25D_.wvu.Cols" localSheetId="6" hidden="1">'Attach 5'!$F:$F</definedName>
    <definedName name="Z_C6B44705_18CE_41AD_9A5D_3E99B2ECF25D_.wvu.Cols" localSheetId="7" hidden="1">'Attach 5A'!$F:$F,'Attach 5A'!$I:$I</definedName>
    <definedName name="Z_C6B44705_18CE_41AD_9A5D_3E99B2ECF25D_.wvu.Cols" localSheetId="11" hidden="1">'Attach 7a'!$L:$L</definedName>
    <definedName name="Z_C6B44705_18CE_41AD_9A5D_3E99B2ECF25D_.wvu.Cols" localSheetId="12" hidden="1">'Attach 9'!$H:$H</definedName>
    <definedName name="Z_C6B44705_18CE_41AD_9A5D_3E99B2ECF25D_.wvu.Cols" localSheetId="23" hidden="1">'Attach. 18 SP'!$K:$Q</definedName>
    <definedName name="Z_C6B44705_18CE_41AD_9A5D_3E99B2ECF25D_.wvu.Cols" localSheetId="3" hidden="1">'Attach-3 (QR)'!$N:$N</definedName>
    <definedName name="Z_C6B44705_18CE_41AD_9A5D_3E99B2ECF25D_.wvu.Cols" localSheetId="28" hidden="1">'Bid Form 1st Env.'!$G:$AP,'Bid Form 1st Env.'!$AS:$AT</definedName>
    <definedName name="Z_C6B44705_18CE_41AD_9A5D_3E99B2ECF25D_.wvu.Cols" localSheetId="1" hidden="1">'Name of Bidder'!$A:$A,'Name of Bidder'!$F:$V</definedName>
    <definedName name="Z_C6B44705_18CE_41AD_9A5D_3E99B2ECF25D_.wvu.Cols" localSheetId="29" hidden="1">'N-W (Cr.)'!$C:$C,'N-W (Cr.)'!$F:$U</definedName>
    <definedName name="Z_C6B44705_18CE_41AD_9A5D_3E99B2ECF25D_.wvu.Cols" localSheetId="30" hidden="1">'N-W(cr.)-2'!$C:$C,'N-W(cr.)-2'!$F:$U</definedName>
    <definedName name="Z_C6B44705_18CE_41AD_9A5D_3E99B2ECF25D_.wvu.PrintArea" localSheetId="8" hidden="1">'Attach '!$A$1:$E$51</definedName>
    <definedName name="Z_C6B44705_18CE_41AD_9A5D_3E99B2ECF25D_.wvu.PrintArea" localSheetId="14" hidden="1">'Attach 10'!$A$1:$F$34</definedName>
    <definedName name="Z_C6B44705_18CE_41AD_9A5D_3E99B2ECF25D_.wvu.PrintArea" localSheetId="15" hidden="1">'Attach 11'!$A$1:$E$33</definedName>
    <definedName name="Z_C6B44705_18CE_41AD_9A5D_3E99B2ECF25D_.wvu.PrintArea" localSheetId="16" hidden="1">'Attach 12'!$A$1:$E$113</definedName>
    <definedName name="Z_C6B44705_18CE_41AD_9A5D_3E99B2ECF25D_.wvu.PrintArea" localSheetId="17" hidden="1">'Attach 13'!$A$1:$E$21</definedName>
    <definedName name="Z_C6B44705_18CE_41AD_9A5D_3E99B2ECF25D_.wvu.PrintArea" localSheetId="18" hidden="1">'Attach 14'!$A$1:$E$25</definedName>
    <definedName name="Z_C6B44705_18CE_41AD_9A5D_3E99B2ECF25D_.wvu.PrintArea" localSheetId="19" hidden="1">'Attach 14 IP'!$A$8:$I$220</definedName>
    <definedName name="Z_C6B44705_18CE_41AD_9A5D_3E99B2ECF25D_.wvu.PrintArea" localSheetId="20" hidden="1">'Attach 15'!$A$1:$E$92</definedName>
    <definedName name="Z_C6B44705_18CE_41AD_9A5D_3E99B2ECF25D_.wvu.PrintArea" localSheetId="21" hidden="1">'Attach 16'!$A$1:$L$102</definedName>
    <definedName name="Z_C6B44705_18CE_41AD_9A5D_3E99B2ECF25D_.wvu.PrintArea" localSheetId="22" hidden="1">'Attach 17'!$A$1:$J$24</definedName>
    <definedName name="Z_C6B44705_18CE_41AD_9A5D_3E99B2ECF25D_.wvu.PrintArea" localSheetId="25" hidden="1">'Attach 18A'!$A$1:$K$27</definedName>
    <definedName name="Z_C6B44705_18CE_41AD_9A5D_3E99B2ECF25D_.wvu.PrintArea" localSheetId="24" hidden="1">'Attach 19'!$A$1:$J$27</definedName>
    <definedName name="Z_C6B44705_18CE_41AD_9A5D_3E99B2ECF25D_.wvu.PrintArea" localSheetId="26" hidden="1">'Attach 23-A'!$A$1:$J$23</definedName>
    <definedName name="Z_C6B44705_18CE_41AD_9A5D_3E99B2ECF25D_.wvu.PrintArea" localSheetId="27" hidden="1">'Attach 23-B'!$A$1:$J$28</definedName>
    <definedName name="Z_C6B44705_18CE_41AD_9A5D_3E99B2ECF25D_.wvu.PrintArea" localSheetId="2" hidden="1">'Attach 3(JV)'!$A$1:$E$25</definedName>
    <definedName name="Z_C6B44705_18CE_41AD_9A5D_3E99B2ECF25D_.wvu.PrintArea" localSheetId="4" hidden="1">'Attach 4'!$A$1:$I$22</definedName>
    <definedName name="Z_C6B44705_18CE_41AD_9A5D_3E99B2ECF25D_.wvu.PrintArea" localSheetId="5" hidden="1">'Attach 4 (A)'!$A$1:$E$59</definedName>
    <definedName name="Z_C6B44705_18CE_41AD_9A5D_3E99B2ECF25D_.wvu.PrintArea" localSheetId="6" hidden="1">'Attach 5'!$A$1:$E$71</definedName>
    <definedName name="Z_C6B44705_18CE_41AD_9A5D_3E99B2ECF25D_.wvu.PrintArea" localSheetId="7" hidden="1">'Attach 5A'!$A$1:$F$71</definedName>
    <definedName name="Z_C6B44705_18CE_41AD_9A5D_3E99B2ECF25D_.wvu.PrintArea" localSheetId="10" hidden="1">'Attach 7'!$A$1:$E$19</definedName>
    <definedName name="Z_C6B44705_18CE_41AD_9A5D_3E99B2ECF25D_.wvu.PrintArea" localSheetId="11" hidden="1">'Attach 7a'!$A$1:$F$46</definedName>
    <definedName name="Z_C6B44705_18CE_41AD_9A5D_3E99B2ECF25D_.wvu.PrintArea" localSheetId="12" hidden="1">'Attach 9'!$A$1:$E$46</definedName>
    <definedName name="Z_C6B44705_18CE_41AD_9A5D_3E99B2ECF25D_.wvu.PrintArea" localSheetId="23" hidden="1">'Attach. 18 SP'!$A$8:$I$151</definedName>
    <definedName name="Z_C6B44705_18CE_41AD_9A5D_3E99B2ECF25D_.wvu.PrintArea" localSheetId="3" hidden="1">'Attach-3 (QR)'!$A$1:$I$596</definedName>
    <definedName name="Z_C6B44705_18CE_41AD_9A5D_3E99B2ECF25D_.wvu.PrintArea" localSheetId="28" hidden="1">'Bid Form 1st Env.'!$A$23:$AL$143</definedName>
    <definedName name="Z_C6B44705_18CE_41AD_9A5D_3E99B2ECF25D_.wvu.PrintArea" localSheetId="0" hidden="1">Cover!$A$1:$F$19</definedName>
    <definedName name="Z_C6B44705_18CE_41AD_9A5D_3E99B2ECF25D_.wvu.PrintArea" localSheetId="1" hidden="1">'Name of Bidder'!$B$1:$C$33</definedName>
    <definedName name="Z_C6B44705_18CE_41AD_9A5D_3E99B2ECF25D_.wvu.PrintTitles" localSheetId="11" hidden="1">'Attach 7a'!$18:$18</definedName>
    <definedName name="Z_C6B44705_18CE_41AD_9A5D_3E99B2ECF25D_.wvu.PrintTitles" localSheetId="12" hidden="1">'Attach 9'!$18:$18</definedName>
    <definedName name="Z_C6B44705_18CE_41AD_9A5D_3E99B2ECF25D_.wvu.Rows" localSheetId="14" hidden="1">'Attach 10'!$15:$25,'Attach 10'!$29:$32</definedName>
    <definedName name="Z_C6B44705_18CE_41AD_9A5D_3E99B2ECF25D_.wvu.Rows" localSheetId="16" hidden="1">'Attach 12'!$4:$4,'Attach 12'!$16:$109</definedName>
    <definedName name="Z_C6B44705_18CE_41AD_9A5D_3E99B2ECF25D_.wvu.Rows" localSheetId="20" hidden="1">'Attach 15'!$16:$16</definedName>
    <definedName name="Z_C6B44705_18CE_41AD_9A5D_3E99B2ECF25D_.wvu.Rows" localSheetId="21" hidden="1">'Attach 16'!$72:$78</definedName>
    <definedName name="Z_C6B44705_18CE_41AD_9A5D_3E99B2ECF25D_.wvu.Rows" localSheetId="25" hidden="1">'Attach 18A'!$29:$29</definedName>
    <definedName name="Z_C6B44705_18CE_41AD_9A5D_3E99B2ECF25D_.wvu.Rows" localSheetId="4" hidden="1">'Attach 4'!$26:$26</definedName>
    <definedName name="Z_C6B44705_18CE_41AD_9A5D_3E99B2ECF25D_.wvu.Rows" localSheetId="6" hidden="1">'Attach 5'!$23:$28</definedName>
    <definedName name="Z_C6B44705_18CE_41AD_9A5D_3E99B2ECF25D_.wvu.Rows" localSheetId="7" hidden="1">'Attach 5A'!$23:$28</definedName>
    <definedName name="Z_C6B44705_18CE_41AD_9A5D_3E99B2ECF25D_.wvu.Rows" localSheetId="11" hidden="1">'Attach 7a'!$17:$39</definedName>
    <definedName name="Z_C6B44705_18CE_41AD_9A5D_3E99B2ECF25D_.wvu.Rows" localSheetId="23" hidden="1">'Attach. 18 SP'!$43:$45</definedName>
    <definedName name="Z_C6B44705_18CE_41AD_9A5D_3E99B2ECF25D_.wvu.Rows" localSheetId="3" hidden="1">'Attach-3 (QR)'!$21:$592</definedName>
    <definedName name="Z_C6B44705_18CE_41AD_9A5D_3E99B2ECF25D_.wvu.Rows" localSheetId="28" hidden="1">'Bid Form 1st Env.'!$5:$6,'Bid Form 1st Env.'!$15:$19,'Bid Form 1st Env.'!$21:$22,'Bid Form 1st Env.'!$46:$47,'Bid Form 1st Env.'!$85:$85,'Bid Form 1st Env.'!$87:$88,'Bid Form 1st Env.'!$93:$93,'Bid Form 1st Env.'!$95:$95,'Bid Form 1st Env.'!$112:$112,'Bid Form 1st Env.'!$145:$145</definedName>
    <definedName name="Z_C6B44705_18CE_41AD_9A5D_3E99B2ECF25D_.wvu.Rows" localSheetId="0" hidden="1">Cover!$9:$9</definedName>
    <definedName name="Z_C6B44705_18CE_41AD_9A5D_3E99B2ECF25D_.wvu.Rows" localSheetId="1" hidden="1">'Name of Bidder'!$7:$7,'Name of Bidder'!$9:$9</definedName>
    <definedName name="Z_C6B44705_18CE_41AD_9A5D_3E99B2ECF25D_.wvu.Rows" localSheetId="29" hidden="1">'N-W (Cr.)'!$1:$119</definedName>
    <definedName name="Z_C6B44705_18CE_41AD_9A5D_3E99B2ECF25D_.wvu.Rows" localSheetId="30" hidden="1">'N-W(cr.)-2'!$1:$119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10" hidden="1">'Attach 7'!$A$1:$E$19</definedName>
    <definedName name="Z_CB7CD015_9A92_451A_BEF4_2BC98E3768DD_.wvu.Cols" localSheetId="9" hidden="1">'Attach 6'!$H:$H</definedName>
    <definedName name="Z_CB7CD015_9A92_451A_BEF4_2BC98E3768DD_.wvu.PrintArea" localSheetId="9" hidden="1">'Attach 6'!$A$1:$E$29</definedName>
    <definedName name="Z_CB7CD015_9A92_451A_BEF4_2BC98E3768DD_.wvu.PrintArea" localSheetId="13" hidden="1">'Attach-9'!$A$1:$F$53</definedName>
    <definedName name="Z_CB7CD015_9A92_451A_BEF4_2BC98E3768DD_.wvu.PrintTitles" localSheetId="13" hidden="1">'Attach-9'!$18:$18</definedName>
    <definedName name="Z_CD28740F_9825_447C_B887_B18F0232D126_.wvu.Cols" localSheetId="9" hidden="1">'Attach 6'!$H:$H</definedName>
    <definedName name="Z_CD28740F_9825_447C_B887_B18F0232D126_.wvu.PrintArea" localSheetId="9" hidden="1">'Attach 6'!$A$1:$E$28</definedName>
    <definedName name="Z_CD28740F_9825_447C_B887_B18F0232D126_.wvu.PrintArea" localSheetId="13" hidden="1">'Attach-9'!$A$1:$F$53</definedName>
    <definedName name="Z_CD28740F_9825_447C_B887_B18F0232D126_.wvu.PrintTitles" localSheetId="13" hidden="1">'Attach-9'!$18:$18</definedName>
    <definedName name="Z_CD4CA1A8_824A_452F_BDBA_32A47C1B3013_.wvu.Cols" localSheetId="8" hidden="1">'Attach '!$H:$H</definedName>
    <definedName name="Z_CD4CA1A8_824A_452F_BDBA_32A47C1B3013_.wvu.Cols" localSheetId="16" hidden="1">'Attach 12'!$H:$I</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9" hidden="1">'Attach 6'!$H:$H</definedName>
    <definedName name="Z_CD4CA1A8_824A_452F_BDBA_32A47C1B3013_.wvu.PrintArea" localSheetId="8" hidden="1">'Attach '!$A$1:$E$51</definedName>
    <definedName name="Z_CD4CA1A8_824A_452F_BDBA_32A47C1B3013_.wvu.PrintArea" localSheetId="14" hidden="1">'Attach 10'!$A$1:$E$40</definedName>
    <definedName name="Z_CD4CA1A8_824A_452F_BDBA_32A47C1B3013_.wvu.PrintArea" localSheetId="15" hidden="1">'Attach 11'!$A$1:$E$54</definedName>
    <definedName name="Z_CD4CA1A8_824A_452F_BDBA_32A47C1B3013_.wvu.PrintArea" localSheetId="16" hidden="1">'Attach 12'!$B$1:$F$108</definedName>
    <definedName name="Z_CD4CA1A8_824A_452F_BDBA_32A47C1B3013_.wvu.PrintArea" localSheetId="17" hidden="1">'Attach 13'!$A$1:$E$25</definedName>
    <definedName name="Z_CD4CA1A8_824A_452F_BDBA_32A47C1B3013_.wvu.PrintArea" localSheetId="18" hidden="1">'Attach 14'!$A$1:$E$29</definedName>
    <definedName name="Z_CD4CA1A8_824A_452F_BDBA_32A47C1B3013_.wvu.PrintArea" localSheetId="19" hidden="1">'Attach 14 IP'!$A$8:$I$232</definedName>
    <definedName name="Z_CD4CA1A8_824A_452F_BDBA_32A47C1B3013_.wvu.PrintArea" localSheetId="21"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9" hidden="1">'Attach 6'!$A$1:$E$52</definedName>
    <definedName name="Z_CD4CA1A8_824A_452F_BDBA_32A47C1B3013_.wvu.PrintArea" localSheetId="10" hidden="1">'Attach 7'!$A$1:$E$19</definedName>
    <definedName name="Z_CD4CA1A8_824A_452F_BDBA_32A47C1B3013_.wvu.PrintArea" localSheetId="11" hidden="1">'Attach 7a'!$A$1:$F$46</definedName>
    <definedName name="Z_CD4CA1A8_824A_452F_BDBA_32A47C1B3013_.wvu.PrintArea" localSheetId="12" hidden="1">'Attach 9'!$A$1:$E$46</definedName>
    <definedName name="Z_CD4CA1A8_824A_452F_BDBA_32A47C1B3013_.wvu.PrintArea" localSheetId="23" hidden="1">'Attach. 18 SP'!$A$8:$I$164</definedName>
    <definedName name="Z_CD4CA1A8_824A_452F_BDBA_32A47C1B3013_.wvu.PrintArea" localSheetId="13" hidden="1">'Attach-9'!$A$1:$F$59</definedName>
    <definedName name="Z_CD4CA1A8_824A_452F_BDBA_32A47C1B3013_.wvu.PrintTitles" localSheetId="16" hidden="1">'Attach 12'!#REF!</definedName>
    <definedName name="Z_CD4CA1A8_824A_452F_BDBA_32A47C1B3013_.wvu.PrintTitles" localSheetId="11" hidden="1">'Attach 7a'!$18:$18</definedName>
    <definedName name="Z_CD4CA1A8_824A_452F_BDBA_32A47C1B3013_.wvu.PrintTitles" localSheetId="12" hidden="1">'Attach 9'!$18:$18</definedName>
    <definedName name="Z_CD4CA1A8_824A_452F_BDBA_32A47C1B3013_.wvu.PrintTitles" localSheetId="13" hidden="1">'Attach-9'!$18:$18</definedName>
    <definedName name="Z_CD4CA1A8_824A_452F_BDBA_32A47C1B3013_.wvu.Rows" localSheetId="19" hidden="1">'Attach 14 IP'!#REF!</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3" hidden="1">'Attach. 18 SP'!$43:$45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CFBF18EC_8277_4311_991B_395AF21BB33B_.wvu.Cols" localSheetId="9" hidden="1">'Attach 6'!$H:$H</definedName>
    <definedName name="Z_CFBF18EC_8277_4311_991B_395AF21BB33B_.wvu.PrintArea" localSheetId="9" hidden="1">'Attach 6'!$A$1:$E$28</definedName>
    <definedName name="Z_CFBF18EC_8277_4311_991B_395AF21BB33B_.wvu.PrintArea" localSheetId="13" hidden="1">'Attach-9'!$A$1:$F$53</definedName>
    <definedName name="Z_CFBF18EC_8277_4311_991B_395AF21BB33B_.wvu.PrintTitles" localSheetId="13" hidden="1">'Attach-9'!$18:$18</definedName>
    <definedName name="Z_D05C69EC_C4A6_4AED_AFBA_A3044FD4B3FB_.wvu.Cols" localSheetId="9" hidden="1">'Attach 6'!$H:$H</definedName>
    <definedName name="Z_D05C69EC_C4A6_4AED_AFBA_A3044FD4B3FB_.wvu.PrintArea" localSheetId="9" hidden="1">'Attach 6'!$A$1:$E$28</definedName>
    <definedName name="Z_D05C69EC_C4A6_4AED_AFBA_A3044FD4B3FB_.wvu.PrintArea" localSheetId="13" hidden="1">'Attach-9'!$A$1:$F$53</definedName>
    <definedName name="Z_D05C69EC_C4A6_4AED_AFBA_A3044FD4B3FB_.wvu.PrintTitles" localSheetId="13" hidden="1">'Attach-9'!$18:$18</definedName>
    <definedName name="Z_D225EADB_9106_48CC_A5A7_31602D4C326D_.wvu.Cols" localSheetId="8" hidden="1">'Attach '!$F:$F</definedName>
    <definedName name="Z_D225EADB_9106_48CC_A5A7_31602D4C326D_.wvu.Cols" localSheetId="15" hidden="1">'Attach 11'!$F:$F</definedName>
    <definedName name="Z_D225EADB_9106_48CC_A5A7_31602D4C326D_.wvu.Cols" localSheetId="16" hidden="1">'Attach 12'!$F:$H</definedName>
    <definedName name="Z_D225EADB_9106_48CC_A5A7_31602D4C326D_.wvu.Cols" localSheetId="19" hidden="1">'Attach 14 IP'!$K:$P</definedName>
    <definedName name="Z_D225EADB_9106_48CC_A5A7_31602D4C326D_.wvu.Cols" localSheetId="20" hidden="1">'Attach 15'!$H:$H,'Attach 15'!$L:$N</definedName>
    <definedName name="Z_D225EADB_9106_48CC_A5A7_31602D4C326D_.wvu.Cols" localSheetId="21" hidden="1">'Attach 16'!$M:$Q</definedName>
    <definedName name="Z_D225EADB_9106_48CC_A5A7_31602D4C326D_.wvu.Cols" localSheetId="25" hidden="1">'Attach 18A'!$M:$M</definedName>
    <definedName name="Z_D225EADB_9106_48CC_A5A7_31602D4C326D_.wvu.Cols" localSheetId="4" hidden="1">'Attach 4'!$H:$I</definedName>
    <definedName name="Z_D225EADB_9106_48CC_A5A7_31602D4C326D_.wvu.Cols" localSheetId="5" hidden="1">'Attach 4 (A)'!$F:$F</definedName>
    <definedName name="Z_D225EADB_9106_48CC_A5A7_31602D4C326D_.wvu.Cols" localSheetId="6" hidden="1">'Attach 5'!$F:$F</definedName>
    <definedName name="Z_D225EADB_9106_48CC_A5A7_31602D4C326D_.wvu.Cols" localSheetId="7" hidden="1">'Attach 5A'!$F:$F,'Attach 5A'!$I:$I</definedName>
    <definedName name="Z_D225EADB_9106_48CC_A5A7_31602D4C326D_.wvu.Cols" localSheetId="9" hidden="1">'Attach 6'!$H:$H</definedName>
    <definedName name="Z_D225EADB_9106_48CC_A5A7_31602D4C326D_.wvu.Cols" localSheetId="11" hidden="1">'Attach 7a'!$L:$L</definedName>
    <definedName name="Z_D225EADB_9106_48CC_A5A7_31602D4C326D_.wvu.Cols" localSheetId="12" hidden="1">'Attach 9'!$H:$H</definedName>
    <definedName name="Z_D225EADB_9106_48CC_A5A7_31602D4C326D_.wvu.Cols" localSheetId="23" hidden="1">'Attach. 18 SP'!$K:$Q</definedName>
    <definedName name="Z_D225EADB_9106_48CC_A5A7_31602D4C326D_.wvu.Cols" localSheetId="3" hidden="1">'Attach-3 (QR)'!$N:$N</definedName>
    <definedName name="Z_D225EADB_9106_48CC_A5A7_31602D4C326D_.wvu.Cols" localSheetId="28" hidden="1">'Bid Form 1st Env.'!$G:$AV</definedName>
    <definedName name="Z_D225EADB_9106_48CC_A5A7_31602D4C326D_.wvu.Cols" localSheetId="1" hidden="1">'Name of Bidder'!$A:$A,'Name of Bidder'!$F:$V</definedName>
    <definedName name="Z_D225EADB_9106_48CC_A5A7_31602D4C326D_.wvu.Cols" localSheetId="29" hidden="1">'N-W (Cr.)'!$C:$C,'N-W (Cr.)'!$F:$U</definedName>
    <definedName name="Z_D225EADB_9106_48CC_A5A7_31602D4C326D_.wvu.Cols" localSheetId="30" hidden="1">'N-W(cr.)-2'!$C:$C,'N-W(cr.)-2'!$F:$U</definedName>
    <definedName name="Z_D225EADB_9106_48CC_A5A7_31602D4C326D_.wvu.PrintArea" localSheetId="8" hidden="1">'Attach '!$A$1:$E$51</definedName>
    <definedName name="Z_D225EADB_9106_48CC_A5A7_31602D4C326D_.wvu.PrintArea" localSheetId="14" hidden="1">'Attach 10'!$A$1:$F$34</definedName>
    <definedName name="Z_D225EADB_9106_48CC_A5A7_31602D4C326D_.wvu.PrintArea" localSheetId="15" hidden="1">'Attach 11'!$A$1:$E$33</definedName>
    <definedName name="Z_D225EADB_9106_48CC_A5A7_31602D4C326D_.wvu.PrintArea" localSheetId="16" hidden="1">'Attach 12'!$A$1:$E$113</definedName>
    <definedName name="Z_D225EADB_9106_48CC_A5A7_31602D4C326D_.wvu.PrintArea" localSheetId="17" hidden="1">'Attach 13'!$A$1:$E$21</definedName>
    <definedName name="Z_D225EADB_9106_48CC_A5A7_31602D4C326D_.wvu.PrintArea" localSheetId="18" hidden="1">'Attach 14'!$A$1:$E$25</definedName>
    <definedName name="Z_D225EADB_9106_48CC_A5A7_31602D4C326D_.wvu.PrintArea" localSheetId="19" hidden="1">'Attach 14 IP'!$A$8:$I$220</definedName>
    <definedName name="Z_D225EADB_9106_48CC_A5A7_31602D4C326D_.wvu.PrintArea" localSheetId="20" hidden="1">'Attach 15'!$A$1:$E$92</definedName>
    <definedName name="Z_D225EADB_9106_48CC_A5A7_31602D4C326D_.wvu.PrintArea" localSheetId="21" hidden="1">'Attach 16'!$A$1:$L$102</definedName>
    <definedName name="Z_D225EADB_9106_48CC_A5A7_31602D4C326D_.wvu.PrintArea" localSheetId="22" hidden="1">'Attach 17'!$A$1:$J$24</definedName>
    <definedName name="Z_D225EADB_9106_48CC_A5A7_31602D4C326D_.wvu.PrintArea" localSheetId="25" hidden="1">'Attach 18A'!$A$1:$K$27</definedName>
    <definedName name="Z_D225EADB_9106_48CC_A5A7_31602D4C326D_.wvu.PrintArea" localSheetId="24" hidden="1">'Attach 19'!$A$1:$J$27</definedName>
    <definedName name="Z_D225EADB_9106_48CC_A5A7_31602D4C326D_.wvu.PrintArea" localSheetId="26" hidden="1">'Attach 23-A'!$A$1:$J$23</definedName>
    <definedName name="Z_D225EADB_9106_48CC_A5A7_31602D4C326D_.wvu.PrintArea" localSheetId="27" hidden="1">'Attach 23-B'!$A$1:$J$28</definedName>
    <definedName name="Z_D225EADB_9106_48CC_A5A7_31602D4C326D_.wvu.PrintArea" localSheetId="2" hidden="1">'Attach 3(JV)'!$A$1:$E$25</definedName>
    <definedName name="Z_D225EADB_9106_48CC_A5A7_31602D4C326D_.wvu.PrintArea" localSheetId="4" hidden="1">'Attach 4'!$A$1:$I$22</definedName>
    <definedName name="Z_D225EADB_9106_48CC_A5A7_31602D4C326D_.wvu.PrintArea" localSheetId="5" hidden="1">'Attach 4 (A)'!$A$1:$E$59</definedName>
    <definedName name="Z_D225EADB_9106_48CC_A5A7_31602D4C326D_.wvu.PrintArea" localSheetId="6" hidden="1">'Attach 5'!$A$1:$E$33</definedName>
    <definedName name="Z_D225EADB_9106_48CC_A5A7_31602D4C326D_.wvu.PrintArea" localSheetId="7" hidden="1">'Attach 5A'!$A$1:$F$71</definedName>
    <definedName name="Z_D225EADB_9106_48CC_A5A7_31602D4C326D_.wvu.PrintArea" localSheetId="9" hidden="1">'Attach 6'!$A$1:$E$28</definedName>
    <definedName name="Z_D225EADB_9106_48CC_A5A7_31602D4C326D_.wvu.PrintArea" localSheetId="10" hidden="1">'Attach 7'!$A$1:$E$19</definedName>
    <definedName name="Z_D225EADB_9106_48CC_A5A7_31602D4C326D_.wvu.PrintArea" localSheetId="11" hidden="1">'Attach 7a'!$A$1:$F$46</definedName>
    <definedName name="Z_D225EADB_9106_48CC_A5A7_31602D4C326D_.wvu.PrintArea" localSheetId="12" hidden="1">'Attach 9'!$A$1:$E$46</definedName>
    <definedName name="Z_D225EADB_9106_48CC_A5A7_31602D4C326D_.wvu.PrintArea" localSheetId="23" hidden="1">'Attach. 18 SP'!$A$8:$I$151</definedName>
    <definedName name="Z_D225EADB_9106_48CC_A5A7_31602D4C326D_.wvu.PrintArea" localSheetId="3" hidden="1">'Attach-3 (QR)'!$A$1:$I$596</definedName>
    <definedName name="Z_D225EADB_9106_48CC_A5A7_31602D4C326D_.wvu.PrintArea" localSheetId="13" hidden="1">'Attach-9'!$A$1:$H$52</definedName>
    <definedName name="Z_D225EADB_9106_48CC_A5A7_31602D4C326D_.wvu.PrintArea" localSheetId="28" hidden="1">'Bid Form 1st Env.'!$A$23:$AL$143</definedName>
    <definedName name="Z_D225EADB_9106_48CC_A5A7_31602D4C326D_.wvu.PrintArea" localSheetId="0" hidden="1">Cover!$A$1:$F$19</definedName>
    <definedName name="Z_D225EADB_9106_48CC_A5A7_31602D4C326D_.wvu.PrintArea" localSheetId="1" hidden="1">'Name of Bidder'!$B$1:$C$33</definedName>
    <definedName name="Z_D225EADB_9106_48CC_A5A7_31602D4C326D_.wvu.PrintTitles" localSheetId="11" hidden="1">'Attach 7a'!$18:$18</definedName>
    <definedName name="Z_D225EADB_9106_48CC_A5A7_31602D4C326D_.wvu.PrintTitles" localSheetId="12" hidden="1">'Attach 9'!$18:$18</definedName>
    <definedName name="Z_D225EADB_9106_48CC_A5A7_31602D4C326D_.wvu.PrintTitles" localSheetId="13" hidden="1">'Attach-9'!$18:$18</definedName>
    <definedName name="Z_D225EADB_9106_48CC_A5A7_31602D4C326D_.wvu.Rows" localSheetId="14" hidden="1">'Attach 10'!$15:$25,'Attach 10'!$29:$32</definedName>
    <definedName name="Z_D225EADB_9106_48CC_A5A7_31602D4C326D_.wvu.Rows" localSheetId="16" hidden="1">'Attach 12'!$16:$109</definedName>
    <definedName name="Z_D225EADB_9106_48CC_A5A7_31602D4C326D_.wvu.Rows" localSheetId="20" hidden="1">'Attach 15'!$16:$16</definedName>
    <definedName name="Z_D225EADB_9106_48CC_A5A7_31602D4C326D_.wvu.Rows" localSheetId="21" hidden="1">'Attach 16'!$72:$78</definedName>
    <definedName name="Z_D225EADB_9106_48CC_A5A7_31602D4C326D_.wvu.Rows" localSheetId="25" hidden="1">'Attach 18A'!$29:$29</definedName>
    <definedName name="Z_D225EADB_9106_48CC_A5A7_31602D4C326D_.wvu.Rows" localSheetId="4" hidden="1">'Attach 4'!$26:$26</definedName>
    <definedName name="Z_D225EADB_9106_48CC_A5A7_31602D4C326D_.wvu.Rows" localSheetId="6" hidden="1">'Attach 5'!$23:$28</definedName>
    <definedName name="Z_D225EADB_9106_48CC_A5A7_31602D4C326D_.wvu.Rows" localSheetId="7" hidden="1">'Attach 5A'!$23:$28</definedName>
    <definedName name="Z_D225EADB_9106_48CC_A5A7_31602D4C326D_.wvu.Rows" localSheetId="11" hidden="1">'Attach 7a'!$17:$39</definedName>
    <definedName name="Z_D225EADB_9106_48CC_A5A7_31602D4C326D_.wvu.Rows" localSheetId="23" hidden="1">'Attach. 18 SP'!$43:$45</definedName>
    <definedName name="Z_D225EADB_9106_48CC_A5A7_31602D4C326D_.wvu.Rows" localSheetId="3" hidden="1">'Attach-3 (QR)'!$21:$592</definedName>
    <definedName name="Z_D225EADB_9106_48CC_A5A7_31602D4C326D_.wvu.Rows" localSheetId="28" hidden="1">'Bid Form 1st Env.'!$5:$6,'Bid Form 1st Env.'!$15:$19,'Bid Form 1st Env.'!$21:$22,'Bid Form 1st Env.'!$85:$85,'Bid Form 1st Env.'!$87:$88,'Bid Form 1st Env.'!$93:$93,'Bid Form 1st Env.'!$95:$95,'Bid Form 1st Env.'!$112:$112,'Bid Form 1st Env.'!$145:$145</definedName>
    <definedName name="Z_D225EADB_9106_48CC_A5A7_31602D4C326D_.wvu.Rows" localSheetId="0" hidden="1">Cover!$9:$9</definedName>
    <definedName name="Z_D225EADB_9106_48CC_A5A7_31602D4C326D_.wvu.Rows" localSheetId="1" hidden="1">'Name of Bidder'!$7:$7,'Name of Bidder'!$9:$9,'Name of Bidder'!$18:$26</definedName>
    <definedName name="Z_D225EADB_9106_48CC_A5A7_31602D4C326D_.wvu.Rows" localSheetId="29" hidden="1">'N-W (Cr.)'!$1:$119</definedName>
    <definedName name="Z_D225EADB_9106_48CC_A5A7_31602D4C326D_.wvu.Rows" localSheetId="30" hidden="1">'N-W(cr.)-2'!$1:$119</definedName>
    <definedName name="Z_D5994A17_2357_4B78_B667_DDB5D94B6FD1_.wvu.Cols" localSheetId="8" hidden="1">'Attach '!$F:$F</definedName>
    <definedName name="Z_D5994A17_2357_4B78_B667_DDB5D94B6FD1_.wvu.Cols" localSheetId="15" hidden="1">'Attach 11'!$F:$F</definedName>
    <definedName name="Z_D5994A17_2357_4B78_B667_DDB5D94B6FD1_.wvu.Cols" localSheetId="19" hidden="1">'Attach 14 IP'!$K:$P</definedName>
    <definedName name="Z_D5994A17_2357_4B78_B667_DDB5D94B6FD1_.wvu.Cols" localSheetId="21"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11" hidden="1">'Attach 7a'!$J:$M</definedName>
    <definedName name="Z_D5994A17_2357_4B78_B667_DDB5D94B6FD1_.wvu.Cols" localSheetId="12" hidden="1">'Attach 9'!$J:$M</definedName>
    <definedName name="Z_D5994A17_2357_4B78_B667_DDB5D94B6FD1_.wvu.Cols" localSheetId="23" hidden="1">'Attach. 18 SP'!$K:$P</definedName>
    <definedName name="Z_D5994A17_2357_4B78_B667_DDB5D94B6FD1_.wvu.Cols" localSheetId="3" hidden="1">'Attach-3 (QR)'!$N:$P</definedName>
    <definedName name="Z_D5994A17_2357_4B78_B667_DDB5D94B6FD1_.wvu.Cols" localSheetId="28" hidden="1">'Bid Form 1st Env.'!$G:$BM</definedName>
    <definedName name="Z_D5994A17_2357_4B78_B667_DDB5D94B6FD1_.wvu.Cols" localSheetId="1" hidden="1">'Name of Bidder'!$A:$A,'Name of Bidder'!$E:$H</definedName>
    <definedName name="Z_D5994A17_2357_4B78_B667_DDB5D94B6FD1_.wvu.Cols" localSheetId="29" hidden="1">'N-W (Cr.)'!$C:$C,'N-W (Cr.)'!$F:$U</definedName>
    <definedName name="Z_D5994A17_2357_4B78_B667_DDB5D94B6FD1_.wvu.PrintArea" localSheetId="8" hidden="1">'Attach '!$A$1:$E$51</definedName>
    <definedName name="Z_D5994A17_2357_4B78_B667_DDB5D94B6FD1_.wvu.PrintArea" localSheetId="14" hidden="1">'Attach 10'!$A$1:$E$34</definedName>
    <definedName name="Z_D5994A17_2357_4B78_B667_DDB5D94B6FD1_.wvu.PrintArea" localSheetId="15" hidden="1">'Attach 11'!$A$1:$E$71</definedName>
    <definedName name="Z_D5994A17_2357_4B78_B667_DDB5D94B6FD1_.wvu.PrintArea" localSheetId="17" hidden="1">'Attach 13'!$A$1:$E$23</definedName>
    <definedName name="Z_D5994A17_2357_4B78_B667_DDB5D94B6FD1_.wvu.PrintArea" localSheetId="18" hidden="1">'Attach 14'!$A$1:$E$27</definedName>
    <definedName name="Z_D5994A17_2357_4B78_B667_DDB5D94B6FD1_.wvu.PrintArea" localSheetId="19" hidden="1">'Attach 14 IP'!$A$8:$I$219</definedName>
    <definedName name="Z_D5994A17_2357_4B78_B667_DDB5D94B6FD1_.wvu.PrintArea" localSheetId="21" hidden="1">'Attach 16'!$A$1:$L$104</definedName>
    <definedName name="Z_D5994A17_2357_4B78_B667_DDB5D94B6FD1_.wvu.PrintArea" localSheetId="22" hidden="1">'Attach 17'!$A$1:$J$24</definedName>
    <definedName name="Z_D5994A17_2357_4B78_B667_DDB5D94B6FD1_.wvu.PrintArea" localSheetId="24" hidden="1">'Attach 19'!$A$1:$J$27</definedName>
    <definedName name="Z_D5994A17_2357_4B78_B667_DDB5D94B6FD1_.wvu.PrintArea" localSheetId="27"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11" hidden="1">'Attach 7a'!$A$1:$F$46</definedName>
    <definedName name="Z_D5994A17_2357_4B78_B667_DDB5D94B6FD1_.wvu.PrintArea" localSheetId="12" hidden="1">'Attach 9'!$A$1:$E$46</definedName>
    <definedName name="Z_D5994A17_2357_4B78_B667_DDB5D94B6FD1_.wvu.PrintArea" localSheetId="23" hidden="1">'Attach. 18 SP'!$A$8:$I$151</definedName>
    <definedName name="Z_D5994A17_2357_4B78_B667_DDB5D94B6FD1_.wvu.PrintArea" localSheetId="3" hidden="1">'Attach-3 (QR)'!$A$1:$I$596</definedName>
    <definedName name="Z_D5994A17_2357_4B78_B667_DDB5D94B6FD1_.wvu.PrintArea" localSheetId="28" hidden="1">'Bid Form 1st Env.'!$A$24:$F$149</definedName>
    <definedName name="Z_D5994A17_2357_4B78_B667_DDB5D94B6FD1_.wvu.PrintArea" localSheetId="0" hidden="1">Cover!$A$1:$F$19</definedName>
    <definedName name="Z_D5994A17_2357_4B78_B667_DDB5D94B6FD1_.wvu.PrintArea" localSheetId="1" hidden="1">'Name of Bidder'!$B$1:$C$33</definedName>
    <definedName name="Z_D5994A17_2357_4B78_B667_DDB5D94B6FD1_.wvu.PrintTitles" localSheetId="11" hidden="1">'Attach 7a'!$18:$18</definedName>
    <definedName name="Z_D5994A17_2357_4B78_B667_DDB5D94B6FD1_.wvu.PrintTitles" localSheetId="12" hidden="1">'Attach 9'!$18:$18</definedName>
    <definedName name="Z_D5994A17_2357_4B78_B667_DDB5D94B6FD1_.wvu.Rows" localSheetId="19" hidden="1">'Attach 14 IP'!#REF!</definedName>
    <definedName name="Z_D5994A17_2357_4B78_B667_DDB5D94B6FD1_.wvu.Rows" localSheetId="21" hidden="1">'Attach 16'!#REF!</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3" hidden="1">'Attach. 18 SP'!$43:$45</definedName>
    <definedName name="Z_D5994A17_2357_4B78_B667_DDB5D94B6FD1_.wvu.Rows" localSheetId="3" hidden="1">'Attach-3 (QR)'!$387:$388,'Attach-3 (QR)'!$394:$395,'Attach-3 (QR)'!$397:$397,'Attach-3 (QR)'!$457:$459</definedName>
    <definedName name="Z_D5994A17_2357_4B78_B667_DDB5D94B6FD1_.wvu.Rows" localSheetId="28" hidden="1">'Bid Form 1st Env.'!$95:$95</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9" hidden="1">'N-W (Cr.)'!$1:$119</definedName>
    <definedName name="Z_D84DCDB1_023D_4440_98A8_E9DEB85036BE_.wvu.PrintArea" localSheetId="10" hidden="1">'Attach 7'!$A$1:$E$19</definedName>
    <definedName name="Z_DC28ED1E_3E35_4094_9C2B_5C0A1C1D459C_.wvu.Cols" localSheetId="9" hidden="1">'Attach 6'!$H:$H</definedName>
    <definedName name="Z_DC28ED1E_3E35_4094_9C2B_5C0A1C1D459C_.wvu.PrintArea" localSheetId="9" hidden="1">'Attach 6'!$A$1:$E$29</definedName>
    <definedName name="Z_DC28ED1E_3E35_4094_9C2B_5C0A1C1D459C_.wvu.PrintArea" localSheetId="10" hidden="1">'Attach 7'!$A$1:$E$19</definedName>
    <definedName name="Z_DC28ED1E_3E35_4094_9C2B_5C0A1C1D459C_.wvu.PrintArea" localSheetId="13" hidden="1">'Attach-9'!$A$1:$F$59</definedName>
    <definedName name="Z_DC28ED1E_3E35_4094_9C2B_5C0A1C1D459C_.wvu.PrintTitles" localSheetId="13" hidden="1">'Attach-9'!$18:$18</definedName>
    <definedName name="Z_E51D3662_FFCE_4FD6_A590_7DDC9E38C41F_.wvu.PrintArea" localSheetId="10" hidden="1">'Attach 7'!$A$1:$E$19</definedName>
    <definedName name="Z_E6F7301F_B7DF_4D80_9428_3CD22143194F_.wvu.Cols" localSheetId="28" hidden="1">'Bid Form 1st Env.'!$Y:$AK</definedName>
    <definedName name="Z_E6F7301F_B7DF_4D80_9428_3CD22143194F_.wvu.Cols" localSheetId="1" hidden="1">'Name of Bidder'!$A:$A</definedName>
    <definedName name="Z_E6F7301F_B7DF_4D80_9428_3CD22143194F_.wvu.PrintArea" localSheetId="28" hidden="1">'Bid Form 1st Env.'!$A$24:$F$141</definedName>
    <definedName name="Z_E6F7301F_B7DF_4D80_9428_3CD22143194F_.wvu.PrintArea" localSheetId="1" hidden="1">'Name of Bidder'!$B$1:$C$33</definedName>
    <definedName name="Z_E6F7301F_B7DF_4D80_9428_3CD22143194F_.wvu.Rows" localSheetId="28" hidden="1">'Bid Form 1st Env.'!#REF!</definedName>
    <definedName name="Z_E6F7301F_B7DF_4D80_9428_3CD22143194F_.wvu.Rows" localSheetId="1" hidden="1">'Name of Bidder'!$27:$27</definedName>
    <definedName name="Z_E8F77A2D_E40A_4668_A8F2_3CE31C4AC520_.wvu.Cols" localSheetId="8" hidden="1">'Attach '!$F:$F</definedName>
    <definedName name="Z_E8F77A2D_E40A_4668_A8F2_3CE31C4AC520_.wvu.Cols" localSheetId="15" hidden="1">'Attach 11'!$F:$F</definedName>
    <definedName name="Z_E8F77A2D_E40A_4668_A8F2_3CE31C4AC520_.wvu.Cols" localSheetId="16" hidden="1">'Attach 12'!$F:$H</definedName>
    <definedName name="Z_E8F77A2D_E40A_4668_A8F2_3CE31C4AC520_.wvu.Cols" localSheetId="19" hidden="1">'Attach 14 IP'!$K:$P</definedName>
    <definedName name="Z_E8F77A2D_E40A_4668_A8F2_3CE31C4AC520_.wvu.Cols" localSheetId="20" hidden="1">'Attach 15'!$H:$H,'Attach 15'!$L:$N</definedName>
    <definedName name="Z_E8F77A2D_E40A_4668_A8F2_3CE31C4AC520_.wvu.Cols" localSheetId="21" hidden="1">'Attach 16'!$N:$N</definedName>
    <definedName name="Z_E8F77A2D_E40A_4668_A8F2_3CE31C4AC520_.wvu.Cols" localSheetId="25"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11" hidden="1">'Attach 7a'!$L:$L</definedName>
    <definedName name="Z_E8F77A2D_E40A_4668_A8F2_3CE31C4AC520_.wvu.Cols" localSheetId="12" hidden="1">'Attach 9'!$H:$H</definedName>
    <definedName name="Z_E8F77A2D_E40A_4668_A8F2_3CE31C4AC520_.wvu.Cols" localSheetId="23" hidden="1">'Attach. 18 SP'!$K:$Q</definedName>
    <definedName name="Z_E8F77A2D_E40A_4668_A8F2_3CE31C4AC520_.wvu.Cols" localSheetId="3" hidden="1">'Attach-3 (QR)'!$N:$N</definedName>
    <definedName name="Z_E8F77A2D_E40A_4668_A8F2_3CE31C4AC520_.wvu.Cols" localSheetId="28" hidden="1">'Bid Form 1st Env.'!$G:$AN,'Bid Form 1st Env.'!$AS:$AT</definedName>
    <definedName name="Z_E8F77A2D_E40A_4668_A8F2_3CE31C4AC520_.wvu.Cols" localSheetId="1" hidden="1">'Name of Bidder'!$A:$A,'Name of Bidder'!$D:$I</definedName>
    <definedName name="Z_E8F77A2D_E40A_4668_A8F2_3CE31C4AC520_.wvu.Cols" localSheetId="29" hidden="1">'N-W (Cr.)'!$C:$C,'N-W (Cr.)'!$F:$U</definedName>
    <definedName name="Z_E8F77A2D_E40A_4668_A8F2_3CE31C4AC520_.wvu.Cols" localSheetId="30" hidden="1">'N-W(cr.)-2'!$C:$C,'N-W(cr.)-2'!$F:$U</definedName>
    <definedName name="Z_E8F77A2D_E40A_4668_A8F2_3CE31C4AC520_.wvu.PrintArea" localSheetId="8" hidden="1">'Attach '!$A$1:$E$51</definedName>
    <definedName name="Z_E8F77A2D_E40A_4668_A8F2_3CE31C4AC520_.wvu.PrintArea" localSheetId="14" hidden="1">'Attach 10'!$A$1:$F$34</definedName>
    <definedName name="Z_E8F77A2D_E40A_4668_A8F2_3CE31C4AC520_.wvu.PrintArea" localSheetId="15" hidden="1">'Attach 11'!$A$1:$E$74</definedName>
    <definedName name="Z_E8F77A2D_E40A_4668_A8F2_3CE31C4AC520_.wvu.PrintArea" localSheetId="16" hidden="1">'Attach 12'!$A$1:$E$113</definedName>
    <definedName name="Z_E8F77A2D_E40A_4668_A8F2_3CE31C4AC520_.wvu.PrintArea" localSheetId="17" hidden="1">'Attach 13'!$A$1:$E$21</definedName>
    <definedName name="Z_E8F77A2D_E40A_4668_A8F2_3CE31C4AC520_.wvu.PrintArea" localSheetId="18" hidden="1">'Attach 14'!$A$1:$E$25</definedName>
    <definedName name="Z_E8F77A2D_E40A_4668_A8F2_3CE31C4AC520_.wvu.PrintArea" localSheetId="19" hidden="1">'Attach 14 IP'!$A$8:$I$220</definedName>
    <definedName name="Z_E8F77A2D_E40A_4668_A8F2_3CE31C4AC520_.wvu.PrintArea" localSheetId="20" hidden="1">'Attach 15'!$A$1:$E$92</definedName>
    <definedName name="Z_E8F77A2D_E40A_4668_A8F2_3CE31C4AC520_.wvu.PrintArea" localSheetId="21" hidden="1">'Attach 16'!$A$1:$L$102</definedName>
    <definedName name="Z_E8F77A2D_E40A_4668_A8F2_3CE31C4AC520_.wvu.PrintArea" localSheetId="22" hidden="1">'Attach 17'!$A$1:$J$24</definedName>
    <definedName name="Z_E8F77A2D_E40A_4668_A8F2_3CE31C4AC520_.wvu.PrintArea" localSheetId="25" hidden="1">'Attach 18A'!$A$1:$K$27</definedName>
    <definedName name="Z_E8F77A2D_E40A_4668_A8F2_3CE31C4AC520_.wvu.PrintArea" localSheetId="24" hidden="1">'Attach 19'!$A$1:$J$27</definedName>
    <definedName name="Z_E8F77A2D_E40A_4668_A8F2_3CE31C4AC520_.wvu.PrintArea" localSheetId="26" hidden="1">'Attach 23-A'!$A$1:$J$23</definedName>
    <definedName name="Z_E8F77A2D_E40A_4668_A8F2_3CE31C4AC520_.wvu.PrintArea" localSheetId="27"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10" hidden="1">'Attach 7'!$A$1:$E$19</definedName>
    <definedName name="Z_E8F77A2D_E40A_4668_A8F2_3CE31C4AC520_.wvu.PrintArea" localSheetId="11" hidden="1">'Attach 7a'!$A$1:$F$46</definedName>
    <definedName name="Z_E8F77A2D_E40A_4668_A8F2_3CE31C4AC520_.wvu.PrintArea" localSheetId="12" hidden="1">'Attach 9'!$A$1:$E$46</definedName>
    <definedName name="Z_E8F77A2D_E40A_4668_A8F2_3CE31C4AC520_.wvu.PrintArea" localSheetId="23" hidden="1">'Attach. 18 SP'!$A$8:$I$151</definedName>
    <definedName name="Z_E8F77A2D_E40A_4668_A8F2_3CE31C4AC520_.wvu.PrintArea" localSheetId="3" hidden="1">'Attach-3 (QR)'!$A$1:$I$596</definedName>
    <definedName name="Z_E8F77A2D_E40A_4668_A8F2_3CE31C4AC520_.wvu.PrintArea" localSheetId="28" hidden="1">'Bid Form 1st Env.'!$A$23:$AN$149</definedName>
    <definedName name="Z_E8F77A2D_E40A_4668_A8F2_3CE31C4AC520_.wvu.PrintArea" localSheetId="0" hidden="1">Cover!$A$1:$F$19</definedName>
    <definedName name="Z_E8F77A2D_E40A_4668_A8F2_3CE31C4AC520_.wvu.PrintArea" localSheetId="1" hidden="1">'Name of Bidder'!$B$1:$C$33</definedName>
    <definedName name="Z_E8F77A2D_E40A_4668_A8F2_3CE31C4AC520_.wvu.PrintTitles" localSheetId="11" hidden="1">'Attach 7a'!$18:$18</definedName>
    <definedName name="Z_E8F77A2D_E40A_4668_A8F2_3CE31C4AC520_.wvu.PrintTitles" localSheetId="12" hidden="1">'Attach 9'!$18:$18</definedName>
    <definedName name="Z_E8F77A2D_E40A_4668_A8F2_3CE31C4AC520_.wvu.Rows" localSheetId="14" hidden="1">'Attach 10'!$15:$25,'Attach 10'!$29:$32</definedName>
    <definedName name="Z_E8F77A2D_E40A_4668_A8F2_3CE31C4AC520_.wvu.Rows" localSheetId="16" hidden="1">'Attach 12'!$4:$4,'Attach 12'!$20:$35,'Attach 12'!$57:$64,'Attach 12'!$92:$96</definedName>
    <definedName name="Z_E8F77A2D_E40A_4668_A8F2_3CE31C4AC520_.wvu.Rows" localSheetId="20" hidden="1">'Attach 15'!$16:$16</definedName>
    <definedName name="Z_E8F77A2D_E40A_4668_A8F2_3CE31C4AC520_.wvu.Rows" localSheetId="25"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11" hidden="1">'Attach 7a'!$17:$39</definedName>
    <definedName name="Z_E8F77A2D_E40A_4668_A8F2_3CE31C4AC520_.wvu.Rows" localSheetId="23" hidden="1">'Attach. 18 SP'!$43:$45</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8" hidden="1">'Bid Form 1st Env.'!$21:$22,'Bid Form 1st Env.'!$85:$85,'Bid Form 1st Env.'!$87:$88,'Bid Form 1st Env.'!$93:$93,'Bid Form 1st Env.'!$95:$95,'Bid Form 1st Env.'!$112:$112,'Bid Form 1st Env.'!$145:$145</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9" hidden="1">'N-W (Cr.)'!$1:$119</definedName>
    <definedName name="Z_E8F77A2D_E40A_4668_A8F2_3CE31C4AC520_.wvu.Rows" localSheetId="30" hidden="1">'N-W(cr.)-2'!$1:$119</definedName>
    <definedName name="Z_EB86BB53_60E3_486A_82FE_5318F63EBE62_.wvu.PrintArea" localSheetId="28" hidden="1">'Bid Form 1st Env.'!$A$24:$F$141</definedName>
    <definedName name="Z_EB86BB53_60E3_486A_82FE_5318F63EBE62_.wvu.Rows" localSheetId="28" hidden="1">'Bid Form 1st Env.'!$51:$51</definedName>
    <definedName name="Z_EBAEADC8_DFAF_4DD1_92A4_0349F1C8EBDD_.wvu.Cols" localSheetId="8" hidden="1">'Attach '!$F:$F</definedName>
    <definedName name="Z_EBAEADC8_DFAF_4DD1_92A4_0349F1C8EBDD_.wvu.Cols" localSheetId="15" hidden="1">'Attach 11'!$F:$F</definedName>
    <definedName name="Z_EBAEADC8_DFAF_4DD1_92A4_0349F1C8EBDD_.wvu.Cols" localSheetId="16" hidden="1">'Attach 12'!$G:$H</definedName>
    <definedName name="Z_EBAEADC8_DFAF_4DD1_92A4_0349F1C8EBDD_.wvu.Cols" localSheetId="19" hidden="1">'Attach 14 IP'!$K:$P</definedName>
    <definedName name="Z_EBAEADC8_DFAF_4DD1_92A4_0349F1C8EBDD_.wvu.Cols" localSheetId="21"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23" hidden="1">'Attach. 18 SP'!$K:$P</definedName>
    <definedName name="Z_EBAEADC8_DFAF_4DD1_92A4_0349F1C8EBDD_.wvu.Cols" localSheetId="3" hidden="1">'Attach-3 (QR)'!$J:$J,'Attach-3 (QR)'!$L:$N</definedName>
    <definedName name="Z_EBAEADC8_DFAF_4DD1_92A4_0349F1C8EBDD_.wvu.Cols" localSheetId="28" hidden="1">'Bid Form 1st Env.'!$G:$G,'Bid Form 1st Env.'!$L:$M</definedName>
    <definedName name="Z_EBAEADC8_DFAF_4DD1_92A4_0349F1C8EBDD_.wvu.Cols" localSheetId="1" hidden="1">'Name of Bidder'!$A:$A,'Name of Bidder'!$E:$H</definedName>
    <definedName name="Z_EBAEADC8_DFAF_4DD1_92A4_0349F1C8EBDD_.wvu.Cols" localSheetId="29" hidden="1">'N-W (Cr.)'!$C:$C,'N-W (Cr.)'!$F:$U</definedName>
    <definedName name="Z_EBAEADC8_DFAF_4DD1_92A4_0349F1C8EBDD_.wvu.PrintArea" localSheetId="8" hidden="1">'Attach '!$A$1:$E$51</definedName>
    <definedName name="Z_EBAEADC8_DFAF_4DD1_92A4_0349F1C8EBDD_.wvu.PrintArea" localSheetId="14" hidden="1">'Attach 10'!$A$1:$E$34</definedName>
    <definedName name="Z_EBAEADC8_DFAF_4DD1_92A4_0349F1C8EBDD_.wvu.PrintArea" localSheetId="15" hidden="1">'Attach 11'!$A$1:$E$71</definedName>
    <definedName name="Z_EBAEADC8_DFAF_4DD1_92A4_0349F1C8EBDD_.wvu.PrintArea" localSheetId="16" hidden="1">'Attach 12'!$A$1:$F$108</definedName>
    <definedName name="Z_EBAEADC8_DFAF_4DD1_92A4_0349F1C8EBDD_.wvu.PrintArea" localSheetId="17" hidden="1">'Attach 13'!$A$1:$E$23</definedName>
    <definedName name="Z_EBAEADC8_DFAF_4DD1_92A4_0349F1C8EBDD_.wvu.PrintArea" localSheetId="18" hidden="1">'Attach 14'!$A$1:$E$27</definedName>
    <definedName name="Z_EBAEADC8_DFAF_4DD1_92A4_0349F1C8EBDD_.wvu.PrintArea" localSheetId="19" hidden="1">'Attach 14 IP'!$A$8:$I$219</definedName>
    <definedName name="Z_EBAEADC8_DFAF_4DD1_92A4_0349F1C8EBDD_.wvu.PrintArea" localSheetId="21" hidden="1">'Attach 16'!$A$1:$L$104</definedName>
    <definedName name="Z_EBAEADC8_DFAF_4DD1_92A4_0349F1C8EBDD_.wvu.PrintArea" localSheetId="22" hidden="1">'Attach 17'!$A$1:$J$24</definedName>
    <definedName name="Z_EBAEADC8_DFAF_4DD1_92A4_0349F1C8EBDD_.wvu.PrintArea" localSheetId="24" hidden="1">'Attach 19'!$A$1:$J$27</definedName>
    <definedName name="Z_EBAEADC8_DFAF_4DD1_92A4_0349F1C8EBDD_.wvu.PrintArea" localSheetId="27"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11" hidden="1">'Attach 7a'!$A$1:$F$46</definedName>
    <definedName name="Z_EBAEADC8_DFAF_4DD1_92A4_0349F1C8EBDD_.wvu.PrintArea" localSheetId="12" hidden="1">'Attach 9'!$A$1:$E$46</definedName>
    <definedName name="Z_EBAEADC8_DFAF_4DD1_92A4_0349F1C8EBDD_.wvu.PrintArea" localSheetId="23" hidden="1">'Attach. 18 SP'!$A$8:$I$151</definedName>
    <definedName name="Z_EBAEADC8_DFAF_4DD1_92A4_0349F1C8EBDD_.wvu.PrintArea" localSheetId="3" hidden="1">'Attach-3 (QR)'!$A$1:$I$596</definedName>
    <definedName name="Z_EBAEADC8_DFAF_4DD1_92A4_0349F1C8EBDD_.wvu.PrintArea" localSheetId="28" hidden="1">'Bid Form 1st Env.'!$A$24:$F$149</definedName>
    <definedName name="Z_EBAEADC8_DFAF_4DD1_92A4_0349F1C8EBDD_.wvu.PrintArea" localSheetId="0" hidden="1">Cover!$A$1:$F$19</definedName>
    <definedName name="Z_EBAEADC8_DFAF_4DD1_92A4_0349F1C8EBDD_.wvu.PrintArea" localSheetId="1" hidden="1">'Name of Bidder'!$B$1:$C$33</definedName>
    <definedName name="Z_EBAEADC8_DFAF_4DD1_92A4_0349F1C8EBDD_.wvu.PrintTitles" localSheetId="11" hidden="1">'Attach 7a'!$18:$18</definedName>
    <definedName name="Z_EBAEADC8_DFAF_4DD1_92A4_0349F1C8EBDD_.wvu.PrintTitles" localSheetId="12" hidden="1">'Attach 9'!$18:$18</definedName>
    <definedName name="Z_EBAEADC8_DFAF_4DD1_92A4_0349F1C8EBDD_.wvu.Rows" localSheetId="16" hidden="1">'Attach 12'!$4:$4,'Attach 12'!#REF!,'Attach 12'!$110:$197</definedName>
    <definedName name="Z_EBAEADC8_DFAF_4DD1_92A4_0349F1C8EBDD_.wvu.Rows" localSheetId="19" hidden="1">'Attach 14 IP'!#REF!</definedName>
    <definedName name="Z_EBAEADC8_DFAF_4DD1_92A4_0349F1C8EBDD_.wvu.Rows" localSheetId="21" hidden="1">'Attach 16'!#REF!</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3" hidden="1">'Attach. 18 SP'!$43:$45</definedName>
    <definedName name="Z_EBAEADC8_DFAF_4DD1_92A4_0349F1C8EBDD_.wvu.Rows" localSheetId="28" hidden="1">'Bid Form 1st Env.'!$95:$95</definedName>
    <definedName name="Z_EBAEADC8_DFAF_4DD1_92A4_0349F1C8EBDD_.wvu.Rows" localSheetId="1" hidden="1">'Name of Bidder'!$27:$27</definedName>
    <definedName name="Z_EBAEADC8_DFAF_4DD1_92A4_0349F1C8EBDD_.wvu.Rows" localSheetId="29" hidden="1">'N-W (Cr.)'!$1:$119</definedName>
    <definedName name="Z_ECEBABD0_566A_41C4_AA9A_38EA30EFEDA8_.wvu.PrintArea" localSheetId="8" hidden="1">'Attach '!$A$1:$E$52</definedName>
    <definedName name="Z_ECEBABD0_566A_41C4_AA9A_38EA30EFEDA8_.wvu.PrintArea" localSheetId="14" hidden="1">'Attach 10'!$A$1:$E$40</definedName>
    <definedName name="Z_ECEBABD0_566A_41C4_AA9A_38EA30EFEDA8_.wvu.PrintArea" localSheetId="15" hidden="1">'Attach 11'!$A$1:$E$54</definedName>
    <definedName name="Z_ECEBABD0_566A_41C4_AA9A_38EA30EFEDA8_.wvu.PrintArea" localSheetId="16" hidden="1">'Attach 12'!$B$1:$F$108</definedName>
    <definedName name="Z_ECEBABD0_566A_41C4_AA9A_38EA30EFEDA8_.wvu.PrintArea" localSheetId="17" hidden="1">'Attach 13'!$A$1:$E$25</definedName>
    <definedName name="Z_ECEBABD0_566A_41C4_AA9A_38EA30EFEDA8_.wvu.PrintArea" localSheetId="18" hidden="1">'Attach 14'!$A$1:$E$29</definedName>
    <definedName name="Z_ECEBABD0_566A_41C4_AA9A_38EA30EFEDA8_.wvu.PrintArea" localSheetId="21"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9" hidden="1">'Attach 6'!$A$1:$E$53</definedName>
    <definedName name="Z_ECEBABD0_566A_41C4_AA9A_38EA30EFEDA8_.wvu.PrintArea" localSheetId="10" hidden="1">'Attach 7'!$A$1:$E$19</definedName>
    <definedName name="Z_ECEBABD0_566A_41C4_AA9A_38EA30EFEDA8_.wvu.PrintArea" localSheetId="11" hidden="1">'Attach 7a'!$A$1:$F$54</definedName>
    <definedName name="Z_ECEBABD0_566A_41C4_AA9A_38EA30EFEDA8_.wvu.PrintArea" localSheetId="12" hidden="1">'Attach 9'!$A$1:$E$54</definedName>
    <definedName name="Z_ECEBABD0_566A_41C4_AA9A_38EA30EFEDA8_.wvu.PrintArea" localSheetId="13" hidden="1">'Attach-9'!$A$1:$F$59</definedName>
    <definedName name="Z_ECEBABD0_566A_41C4_AA9A_38EA30EFEDA8_.wvu.PrintTitles" localSheetId="16" hidden="1">'Attach 12'!#REF!</definedName>
    <definedName name="Z_ECEBABD0_566A_41C4_AA9A_38EA30EFEDA8_.wvu.PrintTitles" localSheetId="11" hidden="1">'Attach 7a'!$18:$18</definedName>
    <definedName name="Z_ECEBABD0_566A_41C4_AA9A_38EA30EFEDA8_.wvu.PrintTitles" localSheetId="12" hidden="1">'Attach 9'!$18:$18</definedName>
    <definedName name="Z_ECEBABD0_566A_41C4_AA9A_38EA30EFEDA8_.wvu.PrintTitles" localSheetId="13" hidden="1">'Attach-9'!$18:$18</definedName>
    <definedName name="Z_EFBCDFCA_9C0B_4649_BEC1_29A03BD1DB6F_.wvu.Cols" localSheetId="8" hidden="1">'Attach '!$F:$F</definedName>
    <definedName name="Z_EFBCDFCA_9C0B_4649_BEC1_29A03BD1DB6F_.wvu.Cols" localSheetId="15" hidden="1">'Attach 11'!$F:$F</definedName>
    <definedName name="Z_EFBCDFCA_9C0B_4649_BEC1_29A03BD1DB6F_.wvu.Cols" localSheetId="16" hidden="1">'Attach 12'!$F:$H</definedName>
    <definedName name="Z_EFBCDFCA_9C0B_4649_BEC1_29A03BD1DB6F_.wvu.Cols" localSheetId="19" hidden="1">'Attach 14 IP'!$K:$P</definedName>
    <definedName name="Z_EFBCDFCA_9C0B_4649_BEC1_29A03BD1DB6F_.wvu.Cols" localSheetId="20" hidden="1">'Attach 15'!$H:$H,'Attach 15'!$L:$N</definedName>
    <definedName name="Z_EFBCDFCA_9C0B_4649_BEC1_29A03BD1DB6F_.wvu.Cols" localSheetId="21" hidden="1">'Attach 16'!$M:$Q</definedName>
    <definedName name="Z_EFBCDFCA_9C0B_4649_BEC1_29A03BD1DB6F_.wvu.Cols" localSheetId="25" hidden="1">'Attach 18A'!$M:$M</definedName>
    <definedName name="Z_EFBCDFCA_9C0B_4649_BEC1_29A03BD1DB6F_.wvu.Cols" localSheetId="4" hidden="1">'Attach 4'!$H:$I</definedName>
    <definedName name="Z_EFBCDFCA_9C0B_4649_BEC1_29A03BD1DB6F_.wvu.Cols" localSheetId="5" hidden="1">'Attach 4 (A)'!$F:$F</definedName>
    <definedName name="Z_EFBCDFCA_9C0B_4649_BEC1_29A03BD1DB6F_.wvu.Cols" localSheetId="6" hidden="1">'Attach 5'!$F:$F</definedName>
    <definedName name="Z_EFBCDFCA_9C0B_4649_BEC1_29A03BD1DB6F_.wvu.Cols" localSheetId="7" hidden="1">'Attach 5A'!$F:$F,'Attach 5A'!$I:$I</definedName>
    <definedName name="Z_EFBCDFCA_9C0B_4649_BEC1_29A03BD1DB6F_.wvu.Cols" localSheetId="11" hidden="1">'Attach 7a'!$L:$L</definedName>
    <definedName name="Z_EFBCDFCA_9C0B_4649_BEC1_29A03BD1DB6F_.wvu.Cols" localSheetId="12" hidden="1">'Attach 9'!$H:$H</definedName>
    <definedName name="Z_EFBCDFCA_9C0B_4649_BEC1_29A03BD1DB6F_.wvu.Cols" localSheetId="23" hidden="1">'Attach. 18 SP'!$K:$Q</definedName>
    <definedName name="Z_EFBCDFCA_9C0B_4649_BEC1_29A03BD1DB6F_.wvu.Cols" localSheetId="3" hidden="1">'Attach-3 (QR)'!$N:$N</definedName>
    <definedName name="Z_EFBCDFCA_9C0B_4649_BEC1_29A03BD1DB6F_.wvu.Cols" localSheetId="28" hidden="1">'Bid Form 1st Env.'!$G:$AP,'Bid Form 1st Env.'!$AS:$AT</definedName>
    <definedName name="Z_EFBCDFCA_9C0B_4649_BEC1_29A03BD1DB6F_.wvu.Cols" localSheetId="1" hidden="1">'Name of Bidder'!$A:$A,'Name of Bidder'!$F:$V</definedName>
    <definedName name="Z_EFBCDFCA_9C0B_4649_BEC1_29A03BD1DB6F_.wvu.Cols" localSheetId="29" hidden="1">'N-W (Cr.)'!$C:$C,'N-W (Cr.)'!$F:$U</definedName>
    <definedName name="Z_EFBCDFCA_9C0B_4649_BEC1_29A03BD1DB6F_.wvu.Cols" localSheetId="30" hidden="1">'N-W(cr.)-2'!$C:$C,'N-W(cr.)-2'!$F:$U</definedName>
    <definedName name="Z_EFBCDFCA_9C0B_4649_BEC1_29A03BD1DB6F_.wvu.PrintArea" localSheetId="8" hidden="1">'Attach '!$A$1:$E$51</definedName>
    <definedName name="Z_EFBCDFCA_9C0B_4649_BEC1_29A03BD1DB6F_.wvu.PrintArea" localSheetId="14" hidden="1">'Attach 10'!$A$1:$F$34</definedName>
    <definedName name="Z_EFBCDFCA_9C0B_4649_BEC1_29A03BD1DB6F_.wvu.PrintArea" localSheetId="15" hidden="1">'Attach 11'!$A$1:$E$74</definedName>
    <definedName name="Z_EFBCDFCA_9C0B_4649_BEC1_29A03BD1DB6F_.wvu.PrintArea" localSheetId="16" hidden="1">'Attach 12'!$A$1:$E$113</definedName>
    <definedName name="Z_EFBCDFCA_9C0B_4649_BEC1_29A03BD1DB6F_.wvu.PrintArea" localSheetId="17" hidden="1">'Attach 13'!$A$1:$E$21</definedName>
    <definedName name="Z_EFBCDFCA_9C0B_4649_BEC1_29A03BD1DB6F_.wvu.PrintArea" localSheetId="18" hidden="1">'Attach 14'!$A$1:$E$25</definedName>
    <definedName name="Z_EFBCDFCA_9C0B_4649_BEC1_29A03BD1DB6F_.wvu.PrintArea" localSheetId="19" hidden="1">'Attach 14 IP'!$A$8:$I$220</definedName>
    <definedName name="Z_EFBCDFCA_9C0B_4649_BEC1_29A03BD1DB6F_.wvu.PrintArea" localSheetId="20" hidden="1">'Attach 15'!$A$1:$E$92</definedName>
    <definedName name="Z_EFBCDFCA_9C0B_4649_BEC1_29A03BD1DB6F_.wvu.PrintArea" localSheetId="21" hidden="1">'Attach 16'!$A$1:$L$102</definedName>
    <definedName name="Z_EFBCDFCA_9C0B_4649_BEC1_29A03BD1DB6F_.wvu.PrintArea" localSheetId="22" hidden="1">'Attach 17'!$A$1:$J$24</definedName>
    <definedName name="Z_EFBCDFCA_9C0B_4649_BEC1_29A03BD1DB6F_.wvu.PrintArea" localSheetId="25" hidden="1">'Attach 18A'!$A$1:$K$27</definedName>
    <definedName name="Z_EFBCDFCA_9C0B_4649_BEC1_29A03BD1DB6F_.wvu.PrintArea" localSheetId="24" hidden="1">'Attach 19'!$A$1:$J$27</definedName>
    <definedName name="Z_EFBCDFCA_9C0B_4649_BEC1_29A03BD1DB6F_.wvu.PrintArea" localSheetId="26" hidden="1">'Attach 23-A'!$A$1:$J$23</definedName>
    <definedName name="Z_EFBCDFCA_9C0B_4649_BEC1_29A03BD1DB6F_.wvu.PrintArea" localSheetId="27" hidden="1">'Attach 23-B'!$A$1:$J$28</definedName>
    <definedName name="Z_EFBCDFCA_9C0B_4649_BEC1_29A03BD1DB6F_.wvu.PrintArea" localSheetId="2" hidden="1">'Attach 3(JV)'!$A$1:$E$25</definedName>
    <definedName name="Z_EFBCDFCA_9C0B_4649_BEC1_29A03BD1DB6F_.wvu.PrintArea" localSheetId="4" hidden="1">'Attach 4'!$A$1:$I$22</definedName>
    <definedName name="Z_EFBCDFCA_9C0B_4649_BEC1_29A03BD1DB6F_.wvu.PrintArea" localSheetId="5" hidden="1">'Attach 4 (A)'!$A$1:$E$59</definedName>
    <definedName name="Z_EFBCDFCA_9C0B_4649_BEC1_29A03BD1DB6F_.wvu.PrintArea" localSheetId="6" hidden="1">'Attach 5'!$A$1:$E$71</definedName>
    <definedName name="Z_EFBCDFCA_9C0B_4649_BEC1_29A03BD1DB6F_.wvu.PrintArea" localSheetId="7" hidden="1">'Attach 5A'!$A$1:$F$71</definedName>
    <definedName name="Z_EFBCDFCA_9C0B_4649_BEC1_29A03BD1DB6F_.wvu.PrintArea" localSheetId="10" hidden="1">'Attach 7'!$A$1:$E$19</definedName>
    <definedName name="Z_EFBCDFCA_9C0B_4649_BEC1_29A03BD1DB6F_.wvu.PrintArea" localSheetId="11" hidden="1">'Attach 7a'!$A$1:$F$46</definedName>
    <definedName name="Z_EFBCDFCA_9C0B_4649_BEC1_29A03BD1DB6F_.wvu.PrintArea" localSheetId="12" hidden="1">'Attach 9'!$A$1:$E$46</definedName>
    <definedName name="Z_EFBCDFCA_9C0B_4649_BEC1_29A03BD1DB6F_.wvu.PrintArea" localSheetId="23" hidden="1">'Attach. 18 SP'!$A$8:$I$151</definedName>
    <definedName name="Z_EFBCDFCA_9C0B_4649_BEC1_29A03BD1DB6F_.wvu.PrintArea" localSheetId="3" hidden="1">'Attach-3 (QR)'!$A$1:$I$596</definedName>
    <definedName name="Z_EFBCDFCA_9C0B_4649_BEC1_29A03BD1DB6F_.wvu.PrintArea" localSheetId="28" hidden="1">'Bid Form 1st Env.'!$A$23:$AL$144</definedName>
    <definedName name="Z_EFBCDFCA_9C0B_4649_BEC1_29A03BD1DB6F_.wvu.PrintArea" localSheetId="0" hidden="1">Cover!$A$1:$F$19</definedName>
    <definedName name="Z_EFBCDFCA_9C0B_4649_BEC1_29A03BD1DB6F_.wvu.PrintArea" localSheetId="1" hidden="1">'Name of Bidder'!$B$1:$C$33</definedName>
    <definedName name="Z_EFBCDFCA_9C0B_4649_BEC1_29A03BD1DB6F_.wvu.PrintTitles" localSheetId="11" hidden="1">'Attach 7a'!$18:$18</definedName>
    <definedName name="Z_EFBCDFCA_9C0B_4649_BEC1_29A03BD1DB6F_.wvu.PrintTitles" localSheetId="12" hidden="1">'Attach 9'!$18:$18</definedName>
    <definedName name="Z_EFBCDFCA_9C0B_4649_BEC1_29A03BD1DB6F_.wvu.Rows" localSheetId="14" hidden="1">'Attach 10'!$15:$25,'Attach 10'!$29:$32</definedName>
    <definedName name="Z_EFBCDFCA_9C0B_4649_BEC1_29A03BD1DB6F_.wvu.Rows" localSheetId="16" hidden="1">'Attach 12'!$4:$4,'Attach 12'!$16:$109</definedName>
    <definedName name="Z_EFBCDFCA_9C0B_4649_BEC1_29A03BD1DB6F_.wvu.Rows" localSheetId="20" hidden="1">'Attach 15'!$16:$16</definedName>
    <definedName name="Z_EFBCDFCA_9C0B_4649_BEC1_29A03BD1DB6F_.wvu.Rows" localSheetId="21" hidden="1">'Attach 16'!$72:$78</definedName>
    <definedName name="Z_EFBCDFCA_9C0B_4649_BEC1_29A03BD1DB6F_.wvu.Rows" localSheetId="25" hidden="1">'Attach 18A'!$29:$29</definedName>
    <definedName name="Z_EFBCDFCA_9C0B_4649_BEC1_29A03BD1DB6F_.wvu.Rows" localSheetId="4" hidden="1">'Attach 4'!$26:$26</definedName>
    <definedName name="Z_EFBCDFCA_9C0B_4649_BEC1_29A03BD1DB6F_.wvu.Rows" localSheetId="6" hidden="1">'Attach 5'!$23:$28</definedName>
    <definedName name="Z_EFBCDFCA_9C0B_4649_BEC1_29A03BD1DB6F_.wvu.Rows" localSheetId="7" hidden="1">'Attach 5A'!$23:$28</definedName>
    <definedName name="Z_EFBCDFCA_9C0B_4649_BEC1_29A03BD1DB6F_.wvu.Rows" localSheetId="11" hidden="1">'Attach 7a'!$17:$39</definedName>
    <definedName name="Z_EFBCDFCA_9C0B_4649_BEC1_29A03BD1DB6F_.wvu.Rows" localSheetId="23" hidden="1">'Attach. 18 SP'!$43:$45</definedName>
    <definedName name="Z_EFBCDFCA_9C0B_4649_BEC1_29A03BD1DB6F_.wvu.Rows" localSheetId="3" hidden="1">'Attach-3 (QR)'!$21:$592</definedName>
    <definedName name="Z_EFBCDFCA_9C0B_4649_BEC1_29A03BD1DB6F_.wvu.Rows" localSheetId="28" hidden="1">'Bid Form 1st Env.'!$21:$22,'Bid Form 1st Env.'!$46:$47,'Bid Form 1st Env.'!$85:$85,'Bid Form 1st Env.'!$87:$88,'Bid Form 1st Env.'!$93:$93,'Bid Form 1st Env.'!$95:$95,'Bid Form 1st Env.'!$112:$112,'Bid Form 1st Env.'!$145:$145</definedName>
    <definedName name="Z_EFBCDFCA_9C0B_4649_BEC1_29A03BD1DB6F_.wvu.Rows" localSheetId="0" hidden="1">Cover!$9:$9</definedName>
    <definedName name="Z_EFBCDFCA_9C0B_4649_BEC1_29A03BD1DB6F_.wvu.Rows" localSheetId="29" hidden="1">'N-W (Cr.)'!$1:$119</definedName>
    <definedName name="Z_EFBCDFCA_9C0B_4649_BEC1_29A03BD1DB6F_.wvu.Rows" localSheetId="30" hidden="1">'N-W(cr.)-2'!$1:$119</definedName>
    <definedName name="Z_F34FCE55_6D7A_4595_AE80_79F81F8010EA_.wvu.Cols" localSheetId="8" hidden="1">'Attach '!$F:$F</definedName>
    <definedName name="Z_F34FCE55_6D7A_4595_AE80_79F81F8010EA_.wvu.Cols" localSheetId="15" hidden="1">'Attach 11'!$F:$F</definedName>
    <definedName name="Z_F34FCE55_6D7A_4595_AE80_79F81F8010EA_.wvu.Cols" localSheetId="16" hidden="1">'Attach 12'!$F:$H</definedName>
    <definedName name="Z_F34FCE55_6D7A_4595_AE80_79F81F8010EA_.wvu.Cols" localSheetId="19" hidden="1">'Attach 14 IP'!$K:$P</definedName>
    <definedName name="Z_F34FCE55_6D7A_4595_AE80_79F81F8010EA_.wvu.Cols" localSheetId="20" hidden="1">'Attach 15'!$H:$H,'Attach 15'!$L:$N</definedName>
    <definedName name="Z_F34FCE55_6D7A_4595_AE80_79F81F8010EA_.wvu.Cols" localSheetId="21" hidden="1">'Attach 16'!$M:$Q</definedName>
    <definedName name="Z_F34FCE55_6D7A_4595_AE80_79F81F8010EA_.wvu.Cols" localSheetId="25"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11" hidden="1">'Attach 7a'!$L:$L</definedName>
    <definedName name="Z_F34FCE55_6D7A_4595_AE80_79F81F8010EA_.wvu.Cols" localSheetId="12" hidden="1">'Attach 9'!$H:$H</definedName>
    <definedName name="Z_F34FCE55_6D7A_4595_AE80_79F81F8010EA_.wvu.Cols" localSheetId="23" hidden="1">'Attach. 18 SP'!$K:$Q</definedName>
    <definedName name="Z_F34FCE55_6D7A_4595_AE80_79F81F8010EA_.wvu.Cols" localSheetId="3" hidden="1">'Attach-3 (QR)'!$N:$N</definedName>
    <definedName name="Z_F34FCE55_6D7A_4595_AE80_79F81F8010EA_.wvu.Cols" localSheetId="28" hidden="1">'Bid Form 1st Env.'!$G:$AP,'Bid Form 1st Env.'!$AS:$AT</definedName>
    <definedName name="Z_F34FCE55_6D7A_4595_AE80_79F81F8010EA_.wvu.Cols" localSheetId="1" hidden="1">'Name of Bidder'!$A:$A,'Name of Bidder'!$F:$V</definedName>
    <definedName name="Z_F34FCE55_6D7A_4595_AE80_79F81F8010EA_.wvu.Cols" localSheetId="29" hidden="1">'N-W (Cr.)'!$C:$C,'N-W (Cr.)'!$F:$U</definedName>
    <definedName name="Z_F34FCE55_6D7A_4595_AE80_79F81F8010EA_.wvu.Cols" localSheetId="30" hidden="1">'N-W(cr.)-2'!$C:$C,'N-W(cr.)-2'!$F:$U</definedName>
    <definedName name="Z_F34FCE55_6D7A_4595_AE80_79F81F8010EA_.wvu.PrintArea" localSheetId="8" hidden="1">'Attach '!$A$1:$E$51</definedName>
    <definedName name="Z_F34FCE55_6D7A_4595_AE80_79F81F8010EA_.wvu.PrintArea" localSheetId="14" hidden="1">'Attach 10'!$A$1:$F$34</definedName>
    <definedName name="Z_F34FCE55_6D7A_4595_AE80_79F81F8010EA_.wvu.PrintArea" localSheetId="15" hidden="1">'Attach 11'!$A$1:$E$33</definedName>
    <definedName name="Z_F34FCE55_6D7A_4595_AE80_79F81F8010EA_.wvu.PrintArea" localSheetId="16" hidden="1">'Attach 12'!$A$1:$E$113</definedName>
    <definedName name="Z_F34FCE55_6D7A_4595_AE80_79F81F8010EA_.wvu.PrintArea" localSheetId="17" hidden="1">'Attach 13'!$A$1:$E$21</definedName>
    <definedName name="Z_F34FCE55_6D7A_4595_AE80_79F81F8010EA_.wvu.PrintArea" localSheetId="18" hidden="1">'Attach 14'!$A$1:$E$25</definedName>
    <definedName name="Z_F34FCE55_6D7A_4595_AE80_79F81F8010EA_.wvu.PrintArea" localSheetId="19" hidden="1">'Attach 14 IP'!$A$8:$I$220</definedName>
    <definedName name="Z_F34FCE55_6D7A_4595_AE80_79F81F8010EA_.wvu.PrintArea" localSheetId="20" hidden="1">'Attach 15'!$A$1:$E$92</definedName>
    <definedName name="Z_F34FCE55_6D7A_4595_AE80_79F81F8010EA_.wvu.PrintArea" localSheetId="21" hidden="1">'Attach 16'!$A$1:$L$102</definedName>
    <definedName name="Z_F34FCE55_6D7A_4595_AE80_79F81F8010EA_.wvu.PrintArea" localSheetId="22" hidden="1">'Attach 17'!$A$1:$J$24</definedName>
    <definedName name="Z_F34FCE55_6D7A_4595_AE80_79F81F8010EA_.wvu.PrintArea" localSheetId="25" hidden="1">'Attach 18A'!$A$1:$K$27</definedName>
    <definedName name="Z_F34FCE55_6D7A_4595_AE80_79F81F8010EA_.wvu.PrintArea" localSheetId="24" hidden="1">'Attach 19'!$A$1:$J$27</definedName>
    <definedName name="Z_F34FCE55_6D7A_4595_AE80_79F81F8010EA_.wvu.PrintArea" localSheetId="26" hidden="1">'Attach 23-A'!$A$1:$J$23</definedName>
    <definedName name="Z_F34FCE55_6D7A_4595_AE80_79F81F8010EA_.wvu.PrintArea" localSheetId="27" hidden="1">'Attach 23-B'!$A$1:$J$28</definedName>
    <definedName name="Z_F34FCE55_6D7A_4595_AE80_79F81F8010EA_.wvu.PrintArea" localSheetId="2" hidden="1">'Attach 3(JV)'!$A$1:$E$25</definedName>
    <definedName name="Z_F34FCE55_6D7A_4595_AE80_79F81F8010EA_.wvu.PrintArea" localSheetId="4" hidden="1">'Attach 4'!$A$1:$I$22</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10" hidden="1">'Attach 7'!$A$1:$E$19</definedName>
    <definedName name="Z_F34FCE55_6D7A_4595_AE80_79F81F8010EA_.wvu.PrintArea" localSheetId="11" hidden="1">'Attach 7a'!$A$1:$F$46</definedName>
    <definedName name="Z_F34FCE55_6D7A_4595_AE80_79F81F8010EA_.wvu.PrintArea" localSheetId="12" hidden="1">'Attach 9'!$A$1:$E$46</definedName>
    <definedName name="Z_F34FCE55_6D7A_4595_AE80_79F81F8010EA_.wvu.PrintArea" localSheetId="23" hidden="1">'Attach. 18 SP'!$A$8:$I$151</definedName>
    <definedName name="Z_F34FCE55_6D7A_4595_AE80_79F81F8010EA_.wvu.PrintArea" localSheetId="3" hidden="1">'Attach-3 (QR)'!$A$1:$I$596</definedName>
    <definedName name="Z_F34FCE55_6D7A_4595_AE80_79F81F8010EA_.wvu.PrintArea" localSheetId="13" hidden="1">'Attach-9'!$A$1:$F$53</definedName>
    <definedName name="Z_F34FCE55_6D7A_4595_AE80_79F81F8010EA_.wvu.PrintArea" localSheetId="28" hidden="1">'Bid Form 1st Env.'!$A$23:$AL$143</definedName>
    <definedName name="Z_F34FCE55_6D7A_4595_AE80_79F81F8010EA_.wvu.PrintArea" localSheetId="0" hidden="1">Cover!$A$1:$F$19</definedName>
    <definedName name="Z_F34FCE55_6D7A_4595_AE80_79F81F8010EA_.wvu.PrintArea" localSheetId="1" hidden="1">'Name of Bidder'!$B$1:$C$33</definedName>
    <definedName name="Z_F34FCE55_6D7A_4595_AE80_79F81F8010EA_.wvu.PrintTitles" localSheetId="11" hidden="1">'Attach 7a'!$18:$18</definedName>
    <definedName name="Z_F34FCE55_6D7A_4595_AE80_79F81F8010EA_.wvu.PrintTitles" localSheetId="12" hidden="1">'Attach 9'!$18:$18</definedName>
    <definedName name="Z_F34FCE55_6D7A_4595_AE80_79F81F8010EA_.wvu.PrintTitles" localSheetId="13" hidden="1">'Attach-9'!$18:$18</definedName>
    <definedName name="Z_F34FCE55_6D7A_4595_AE80_79F81F8010EA_.wvu.Rows" localSheetId="14" hidden="1">'Attach 10'!$15:$25,'Attach 10'!$29:$32</definedName>
    <definedName name="Z_F34FCE55_6D7A_4595_AE80_79F81F8010EA_.wvu.Rows" localSheetId="16" hidden="1">'Attach 12'!$4:$4,'Attach 12'!$16:$109</definedName>
    <definedName name="Z_F34FCE55_6D7A_4595_AE80_79F81F8010EA_.wvu.Rows" localSheetId="20" hidden="1">'Attach 15'!$16:$16</definedName>
    <definedName name="Z_F34FCE55_6D7A_4595_AE80_79F81F8010EA_.wvu.Rows" localSheetId="21" hidden="1">'Attach 16'!$72:$78</definedName>
    <definedName name="Z_F34FCE55_6D7A_4595_AE80_79F81F8010EA_.wvu.Rows" localSheetId="25"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11" hidden="1">'Attach 7a'!$17:$39</definedName>
    <definedName name="Z_F34FCE55_6D7A_4595_AE80_79F81F8010EA_.wvu.Rows" localSheetId="23" hidden="1">'Attach. 18 SP'!$43:$45</definedName>
    <definedName name="Z_F34FCE55_6D7A_4595_AE80_79F81F8010EA_.wvu.Rows" localSheetId="3" hidden="1">'Attach-3 (QR)'!$21:$592</definedName>
    <definedName name="Z_F34FCE55_6D7A_4595_AE80_79F81F8010EA_.wvu.Rows" localSheetId="28" hidden="1">'Bid Form 1st Env.'!$5:$6,'Bid Form 1st Env.'!$15:$19,'Bid Form 1st Env.'!$21:$22,'Bid Form 1st Env.'!$46:$47,'Bid Form 1st Env.'!$85:$85,'Bid Form 1st Env.'!$87:$88,'Bid Form 1st Env.'!$93:$93,'Bid Form 1st Env.'!$95:$95,'Bid Form 1st Env.'!$112:$112,'Bid Form 1st Env.'!$145:$145</definedName>
    <definedName name="Z_F34FCE55_6D7A_4595_AE80_79F81F8010EA_.wvu.Rows" localSheetId="0" hidden="1">Cover!$9:$9</definedName>
    <definedName name="Z_F34FCE55_6D7A_4595_AE80_79F81F8010EA_.wvu.Rows" localSheetId="1" hidden="1">'Name of Bidder'!$7:$7,'Name of Bidder'!$9:$9</definedName>
    <definedName name="Z_F34FCE55_6D7A_4595_AE80_79F81F8010EA_.wvu.Rows" localSheetId="29" hidden="1">'N-W (Cr.)'!$1:$119</definedName>
    <definedName name="Z_F34FCE55_6D7A_4595_AE80_79F81F8010EA_.wvu.Rows" localSheetId="30" hidden="1">'N-W(cr.)-2'!$1:$119</definedName>
    <definedName name="Z_F9FE2C60_2849_4C32_B532_2B1A89FFA9CD_.wvu.Cols" localSheetId="9" hidden="1">'Attach 6'!$H:$H</definedName>
    <definedName name="Z_F9FE2C60_2849_4C32_B532_2B1A89FFA9CD_.wvu.PrintArea" localSheetId="9" hidden="1">'Attach 6'!$A$1:$E$29</definedName>
    <definedName name="Z_F9FE2C60_2849_4C32_B532_2B1A89FFA9CD_.wvu.PrintArea" localSheetId="10" hidden="1">'Attach 7'!$A$1:$E$19</definedName>
    <definedName name="Z_F9FE2C60_2849_4C32_B532_2B1A89FFA9CD_.wvu.PrintArea" localSheetId="13" hidden="1">'Attach-9'!$A$1:$F$53</definedName>
    <definedName name="Z_F9FE2C60_2849_4C32_B532_2B1A89FFA9CD_.wvu.PrintTitles" localSheetId="13" hidden="1">'Attach-9'!$18:$18</definedName>
    <definedName name="Z_FC200EB0_6614_47DB_96CE_7610471486D9_.wvu.Cols" localSheetId="9" hidden="1">'Attach 6'!$H:$H</definedName>
    <definedName name="Z_FC200EB0_6614_47DB_96CE_7610471486D9_.wvu.PrintArea" localSheetId="9" hidden="1">'Attach 6'!$A$1:$E$28</definedName>
    <definedName name="Z_FC200EB0_6614_47DB_96CE_7610471486D9_.wvu.PrintArea" localSheetId="13" hidden="1">'Attach-9'!$A$1:$F$53</definedName>
    <definedName name="Z_FC200EB0_6614_47DB_96CE_7610471486D9_.wvu.PrintTitles" localSheetId="13" hidden="1">'Attach-9'!$18:$18</definedName>
    <definedName name="Z_FCC2376C_B604_4287_B4D4_7B2EFDBBC924_.wvu.Cols" localSheetId="8" hidden="1">'Attach '!$F:$F</definedName>
    <definedName name="Z_FCC2376C_B604_4287_B4D4_7B2EFDBBC924_.wvu.Cols" localSheetId="15" hidden="1">'Attach 11'!$F:$F</definedName>
    <definedName name="Z_FCC2376C_B604_4287_B4D4_7B2EFDBBC924_.wvu.Cols" localSheetId="16" hidden="1">'Attach 12'!$F:$H</definedName>
    <definedName name="Z_FCC2376C_B604_4287_B4D4_7B2EFDBBC924_.wvu.Cols" localSheetId="19" hidden="1">'Attach 14 IP'!$K:$P</definedName>
    <definedName name="Z_FCC2376C_B604_4287_B4D4_7B2EFDBBC924_.wvu.Cols" localSheetId="20" hidden="1">'Attach 15'!$H:$H,'Attach 15'!$L:$N</definedName>
    <definedName name="Z_FCC2376C_B604_4287_B4D4_7B2EFDBBC924_.wvu.Cols" localSheetId="21" hidden="1">'Attach 16'!$M:$Q</definedName>
    <definedName name="Z_FCC2376C_B604_4287_B4D4_7B2EFDBBC924_.wvu.Cols" localSheetId="25" hidden="1">'Attach 18A'!$M:$M</definedName>
    <definedName name="Z_FCC2376C_B604_4287_B4D4_7B2EFDBBC924_.wvu.Cols" localSheetId="4" hidden="1">'Attach 4'!$H:$I</definedName>
    <definedName name="Z_FCC2376C_B604_4287_B4D4_7B2EFDBBC924_.wvu.Cols" localSheetId="5" hidden="1">'Attach 4 (A)'!$F:$F</definedName>
    <definedName name="Z_FCC2376C_B604_4287_B4D4_7B2EFDBBC924_.wvu.Cols" localSheetId="6" hidden="1">'Attach 5'!$F:$F</definedName>
    <definedName name="Z_FCC2376C_B604_4287_B4D4_7B2EFDBBC924_.wvu.Cols" localSheetId="7" hidden="1">'Attach 5A'!$F:$F,'Attach 5A'!$I:$I</definedName>
    <definedName name="Z_FCC2376C_B604_4287_B4D4_7B2EFDBBC924_.wvu.Cols" localSheetId="11" hidden="1">'Attach 7a'!$L:$L</definedName>
    <definedName name="Z_FCC2376C_B604_4287_B4D4_7B2EFDBBC924_.wvu.Cols" localSheetId="12" hidden="1">'Attach 9'!$H:$H</definedName>
    <definedName name="Z_FCC2376C_B604_4287_B4D4_7B2EFDBBC924_.wvu.Cols" localSheetId="23" hidden="1">'Attach. 18 SP'!$K:$Q</definedName>
    <definedName name="Z_FCC2376C_B604_4287_B4D4_7B2EFDBBC924_.wvu.Cols" localSheetId="3" hidden="1">'Attach-3 (QR)'!$N:$N</definedName>
    <definedName name="Z_FCC2376C_B604_4287_B4D4_7B2EFDBBC924_.wvu.Cols" localSheetId="28" hidden="1">'Bid Form 1st Env.'!$G:$AP,'Bid Form 1st Env.'!$AS:$AT</definedName>
    <definedName name="Z_FCC2376C_B604_4287_B4D4_7B2EFDBBC924_.wvu.Cols" localSheetId="1" hidden="1">'Name of Bidder'!$A:$A,'Name of Bidder'!$F:$V</definedName>
    <definedName name="Z_FCC2376C_B604_4287_B4D4_7B2EFDBBC924_.wvu.Cols" localSheetId="29" hidden="1">'N-W (Cr.)'!$C:$C,'N-W (Cr.)'!$F:$U</definedName>
    <definedName name="Z_FCC2376C_B604_4287_B4D4_7B2EFDBBC924_.wvu.Cols" localSheetId="30" hidden="1">'N-W(cr.)-2'!$C:$C,'N-W(cr.)-2'!$F:$U</definedName>
    <definedName name="Z_FCC2376C_B604_4287_B4D4_7B2EFDBBC924_.wvu.PrintArea" localSheetId="8" hidden="1">'Attach '!$A$1:$E$51</definedName>
    <definedName name="Z_FCC2376C_B604_4287_B4D4_7B2EFDBBC924_.wvu.PrintArea" localSheetId="14" hidden="1">'Attach 10'!$A$1:$F$34</definedName>
    <definedName name="Z_FCC2376C_B604_4287_B4D4_7B2EFDBBC924_.wvu.PrintArea" localSheetId="15" hidden="1">'Attach 11'!$A$1:$E$74</definedName>
    <definedName name="Z_FCC2376C_B604_4287_B4D4_7B2EFDBBC924_.wvu.PrintArea" localSheetId="16" hidden="1">'Attach 12'!$A$1:$E$113</definedName>
    <definedName name="Z_FCC2376C_B604_4287_B4D4_7B2EFDBBC924_.wvu.PrintArea" localSheetId="17" hidden="1">'Attach 13'!$A$1:$E$21</definedName>
    <definedName name="Z_FCC2376C_B604_4287_B4D4_7B2EFDBBC924_.wvu.PrintArea" localSheetId="18" hidden="1">'Attach 14'!$A$1:$E$25</definedName>
    <definedName name="Z_FCC2376C_B604_4287_B4D4_7B2EFDBBC924_.wvu.PrintArea" localSheetId="19" hidden="1">'Attach 14 IP'!$A$8:$I$220</definedName>
    <definedName name="Z_FCC2376C_B604_4287_B4D4_7B2EFDBBC924_.wvu.PrintArea" localSheetId="20" hidden="1">'Attach 15'!$A$1:$E$92</definedName>
    <definedName name="Z_FCC2376C_B604_4287_B4D4_7B2EFDBBC924_.wvu.PrintArea" localSheetId="21" hidden="1">'Attach 16'!$A$1:$L$102</definedName>
    <definedName name="Z_FCC2376C_B604_4287_B4D4_7B2EFDBBC924_.wvu.PrintArea" localSheetId="22" hidden="1">'Attach 17'!$A$1:$J$24</definedName>
    <definedName name="Z_FCC2376C_B604_4287_B4D4_7B2EFDBBC924_.wvu.PrintArea" localSheetId="25" hidden="1">'Attach 18A'!$A$1:$K$27</definedName>
    <definedName name="Z_FCC2376C_B604_4287_B4D4_7B2EFDBBC924_.wvu.PrintArea" localSheetId="24" hidden="1">'Attach 19'!$A$1:$J$27</definedName>
    <definedName name="Z_FCC2376C_B604_4287_B4D4_7B2EFDBBC924_.wvu.PrintArea" localSheetId="26" hidden="1">'Attach 23-A'!$A$1:$J$23</definedName>
    <definedName name="Z_FCC2376C_B604_4287_B4D4_7B2EFDBBC924_.wvu.PrintArea" localSheetId="27" hidden="1">'Attach 23-B'!$A$1:$J$28</definedName>
    <definedName name="Z_FCC2376C_B604_4287_B4D4_7B2EFDBBC924_.wvu.PrintArea" localSheetId="2" hidden="1">'Attach 3(JV)'!$A$1:$E$25</definedName>
    <definedName name="Z_FCC2376C_B604_4287_B4D4_7B2EFDBBC924_.wvu.PrintArea" localSheetId="4" hidden="1">'Attach 4'!$A$1:$I$22</definedName>
    <definedName name="Z_FCC2376C_B604_4287_B4D4_7B2EFDBBC924_.wvu.PrintArea" localSheetId="5" hidden="1">'Attach 4 (A)'!$A$1:$E$59</definedName>
    <definedName name="Z_FCC2376C_B604_4287_B4D4_7B2EFDBBC924_.wvu.PrintArea" localSheetId="6" hidden="1">'Attach 5'!$A$1:$E$71</definedName>
    <definedName name="Z_FCC2376C_B604_4287_B4D4_7B2EFDBBC924_.wvu.PrintArea" localSheetId="7" hidden="1">'Attach 5A'!$A$1:$F$71</definedName>
    <definedName name="Z_FCC2376C_B604_4287_B4D4_7B2EFDBBC924_.wvu.PrintArea" localSheetId="10" hidden="1">'Attach 7'!$A$1:$E$19</definedName>
    <definedName name="Z_FCC2376C_B604_4287_B4D4_7B2EFDBBC924_.wvu.PrintArea" localSheetId="11" hidden="1">'Attach 7a'!$A$1:$F$46</definedName>
    <definedName name="Z_FCC2376C_B604_4287_B4D4_7B2EFDBBC924_.wvu.PrintArea" localSheetId="12" hidden="1">'Attach 9'!$A$1:$E$46</definedName>
    <definedName name="Z_FCC2376C_B604_4287_B4D4_7B2EFDBBC924_.wvu.PrintArea" localSheetId="23" hidden="1">'Attach. 18 SP'!$A$8:$I$151</definedName>
    <definedName name="Z_FCC2376C_B604_4287_B4D4_7B2EFDBBC924_.wvu.PrintArea" localSheetId="3" hidden="1">'Attach-3 (QR)'!$A$1:$I$596</definedName>
    <definedName name="Z_FCC2376C_B604_4287_B4D4_7B2EFDBBC924_.wvu.PrintArea" localSheetId="28" hidden="1">'Bid Form 1st Env.'!$A$23:$AL$144</definedName>
    <definedName name="Z_FCC2376C_B604_4287_B4D4_7B2EFDBBC924_.wvu.PrintArea" localSheetId="0" hidden="1">Cover!$A$1:$F$19</definedName>
    <definedName name="Z_FCC2376C_B604_4287_B4D4_7B2EFDBBC924_.wvu.PrintArea" localSheetId="1" hidden="1">'Name of Bidder'!$B$1:$C$33</definedName>
    <definedName name="Z_FCC2376C_B604_4287_B4D4_7B2EFDBBC924_.wvu.PrintTitles" localSheetId="11" hidden="1">'Attach 7a'!$18:$18</definedName>
    <definedName name="Z_FCC2376C_B604_4287_B4D4_7B2EFDBBC924_.wvu.PrintTitles" localSheetId="12" hidden="1">'Attach 9'!$18:$18</definedName>
    <definedName name="Z_FCC2376C_B604_4287_B4D4_7B2EFDBBC924_.wvu.Rows" localSheetId="14" hidden="1">'Attach 10'!$15:$25,'Attach 10'!$29:$32</definedName>
    <definedName name="Z_FCC2376C_B604_4287_B4D4_7B2EFDBBC924_.wvu.Rows" localSheetId="16" hidden="1">'Attach 12'!$4:$4,'Attach 12'!$16:$109</definedName>
    <definedName name="Z_FCC2376C_B604_4287_B4D4_7B2EFDBBC924_.wvu.Rows" localSheetId="20" hidden="1">'Attach 15'!$16:$16</definedName>
    <definedName name="Z_FCC2376C_B604_4287_B4D4_7B2EFDBBC924_.wvu.Rows" localSheetId="21" hidden="1">'Attach 16'!$72:$78</definedName>
    <definedName name="Z_FCC2376C_B604_4287_B4D4_7B2EFDBBC924_.wvu.Rows" localSheetId="25" hidden="1">'Attach 18A'!$29:$29</definedName>
    <definedName name="Z_FCC2376C_B604_4287_B4D4_7B2EFDBBC924_.wvu.Rows" localSheetId="4" hidden="1">'Attach 4'!$26:$26</definedName>
    <definedName name="Z_FCC2376C_B604_4287_B4D4_7B2EFDBBC924_.wvu.Rows" localSheetId="6" hidden="1">'Attach 5'!$23:$28</definedName>
    <definedName name="Z_FCC2376C_B604_4287_B4D4_7B2EFDBBC924_.wvu.Rows" localSheetId="7" hidden="1">'Attach 5A'!$23:$28</definedName>
    <definedName name="Z_FCC2376C_B604_4287_B4D4_7B2EFDBBC924_.wvu.Rows" localSheetId="11" hidden="1">'Attach 7a'!$17:$39</definedName>
    <definedName name="Z_FCC2376C_B604_4287_B4D4_7B2EFDBBC924_.wvu.Rows" localSheetId="23" hidden="1">'Attach. 18 SP'!$43:$45</definedName>
    <definedName name="Z_FCC2376C_B604_4287_B4D4_7B2EFDBBC924_.wvu.Rows" localSheetId="3" hidden="1">'Attach-3 (QR)'!$21:$592</definedName>
    <definedName name="Z_FCC2376C_B604_4287_B4D4_7B2EFDBBC924_.wvu.Rows" localSheetId="28" hidden="1">'Bid Form 1st Env.'!$21:$22,'Bid Form 1st Env.'!$46:$47,'Bid Form 1st Env.'!$85:$85,'Bid Form 1st Env.'!$87:$88,'Bid Form 1st Env.'!$93:$93,'Bid Form 1st Env.'!$95:$95,'Bid Form 1st Env.'!$112:$112,'Bid Form 1st Env.'!$145:$145</definedName>
    <definedName name="Z_FCC2376C_B604_4287_B4D4_7B2EFDBBC924_.wvu.Rows" localSheetId="0" hidden="1">Cover!$9:$9</definedName>
    <definedName name="Z_FCC2376C_B604_4287_B4D4_7B2EFDBBC924_.wvu.Rows" localSheetId="29" hidden="1">'N-W (Cr.)'!$1:$119</definedName>
    <definedName name="Z_FCC2376C_B604_4287_B4D4_7B2EFDBBC924_.wvu.Rows" localSheetId="30" hidden="1">'N-W(cr.)-2'!$1:$119</definedName>
    <definedName name="Z_FD87D35E_89F5_48A1_8A83_CC8E962AB32F_.wvu.Cols" localSheetId="12" hidden="1">'Attach 9'!$H:$H</definedName>
    <definedName name="Z_FD87D35E_89F5_48A1_8A83_CC8E962AB32F_.wvu.PrintArea" localSheetId="12" hidden="1">'Attach 9'!$A$1:$E$46</definedName>
    <definedName name="Z_FD87D35E_89F5_48A1_8A83_CC8E962AB32F_.wvu.PrintTitles" localSheetId="12" hidden="1">'Attach 9'!$18:$18</definedName>
    <definedName name="Z_FD87D35E_89F5_48A1_8A83_CC8E962AB32F_.wvu.Rows" localSheetId="12" hidden="1">'Attach 9'!$19:$20</definedName>
    <definedName name="Z_FE4EC9C4_31B9_4D40_8323_5B16C3BC840F_.wvu.Cols" localSheetId="9" hidden="1">'Attach 6'!$H:$H</definedName>
    <definedName name="Z_FE4EC9C4_31B9_4D40_8323_5B16C3BC840F_.wvu.PrintArea" localSheetId="9" hidden="1">'Attach 6'!$A$1:$E$29</definedName>
    <definedName name="Z_FE4EC9C4_31B9_4D40_8323_5B16C3BC840F_.wvu.PrintArea" localSheetId="10" hidden="1">'Attach 7'!$A$1:$E$19</definedName>
    <definedName name="Z_FE4EC9C4_31B9_4D40_8323_5B16C3BC840F_.wvu.PrintArea" localSheetId="13" hidden="1">'Attach-9'!$A$1:$F$53</definedName>
    <definedName name="Z_FE4EC9C4_31B9_4D40_8323_5B16C3BC840F_.wvu.PrintTitles" localSheetId="13" hidden="1">'Attach-9'!$18:$18</definedName>
  </definedNames>
  <calcPr calcId="191029"/>
  <customWorkbookViews>
    <customWorkbookView name="Ankit Vaishnav  - Personal View" guid="{D225EADB-9106-48CC-A5A7-31602D4C326D}" mergeInterval="0" personalView="1" maximized="1" xWindow="-8" yWindow="-8" windowWidth="1936" windowHeight="1048" tabRatio="913" activeSheetId="29"/>
    <customWorkbookView name="Ram Lal {Ram Lal} - Personal View" guid="{F34FCE55-6D7A-4595-AE80-79F81F8010EA}" mergeInterval="0" personalView="1" maximized="1" xWindow="-8" yWindow="-8" windowWidth="1936" windowHeight="1056" tabRatio="796" activeSheetId="29"/>
    <customWorkbookView name="Ankit Vaishnav {अंकित वैष्णव} - Personal View" guid="{C6B44705-18CE-41AD-9A5D-3E99B2ECF25D}" mergeInterval="0" personalView="1" maximized="1" xWindow="-8" yWindow="-8" windowWidth="1936" windowHeight="1048" tabRatio="913" activeSheetId="29"/>
    <customWorkbookView name="Atul Kumar Singh {Atul Kumar Singh} - Personal View" guid="{EFBCDFCA-9C0B-4649-BEC1-29A03BD1DB6F}" mergeInterval="0" personalView="1" maximized="1" xWindow="-8" yWindow="-8" windowWidth="1382" windowHeight="744" tabRatio="913" activeSheetId="29"/>
    <customWorkbookView name="PARVINDER MALIK - Personal View" guid="{0BBA2DF4-A149-40BB-8E82-8CB6DEDB7C04}" mergeInterval="0" personalView="1" maximized="1" windowWidth="1362" windowHeight="542" tabRatio="913" activeSheetId="29"/>
    <customWorkbookView name="Pankaj Kumar Jangid {पंकज कुमार जांगिड} - Personal View" guid="{6AB2DF82-E90A-4CF8-B22E-5D001DAE6667}" mergeInterval="0" personalView="1" maximized="1" windowWidth="1916" windowHeight="814" tabRatio="913" activeSheetId="29"/>
    <customWorkbookView name="Power Grid - Personal View" guid="{10C5F276-B641-4058-B015-CD9DBF21498B}" mergeInterval="0" personalView="1" maximized="1" windowWidth="1596" windowHeight="640" tabRatio="796" activeSheetId="17"/>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6"/>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6"/>
    <customWorkbookView name="D Lucius - Personal View" guid="{280EA05C-4582-4B0F-895F-5C9134A73222}" mergeInterval="0" personalView="1" maximized="1" windowWidth="1362" windowHeight="523" tabRatio="908" activeSheetId="25"/>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5"/>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6"/>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5"/>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9"/>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9"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9"/>
    <customWorkbookView name="60002749 - Personal View" guid="{9EDBA9B2-46ED-415A-B10B-329571C4D4AF}" mergeInterval="0" personalView="1" maximized="1" xWindow="1" yWindow="1" windowWidth="1366" windowHeight="496" tabRatio="796" activeSheetId="2"/>
    <customWorkbookView name="Venkatesh Karri {वेंकटेश कर्री} - Personal View" guid="{B07A37BF-D9F4-4586-9D27-CDE2FA2D1222}" mergeInterval="0" personalView="1" maximized="1" windowWidth="1916" windowHeight="854" tabRatio="796" activeSheetId="20"/>
    <customWorkbookView name="Chandra Kr. Kamat {चंद्र कुमार कामत} - Personal View" guid="{42E95D05-5FE4-4BDE-99D8-8A5175191762}" mergeInterval="0" personalView="1" maximized="1" windowWidth="1916" windowHeight="734" tabRatio="796" activeSheetId="29"/>
    <customWorkbookView name="Naba Kumar Mondal {नब कुमार मंडल} - Personal View" guid="{906C1F80-87B7-4777-98E9-010D55358499}" mergeInterval="0" personalView="1" maximized="1" windowWidth="1916" windowHeight="834" tabRatio="796" activeSheetId="29" showComments="commIndAndComment"/>
    <customWorkbookView name="Kapil Mandil {कपिल मंडिल} - Personal View" guid="{E8F77A2D-E40A-4668-A8F2-3CE31C4AC520}" mergeInterval="0" personalView="1" maximized="1" windowWidth="1916" windowHeight="803" tabRatio="918" activeSheetId="2"/>
    <customWorkbookView name="Adil Iqbal Khan {Adil Iqbal Khan} - Personal View" guid="{938A4A51-D362-4606-B51E-5F7EE488A1EA}" mergeInterval="0" personalView="1" maximized="1" windowWidth="1916" windowHeight="779" tabRatio="913" activeSheetId="1"/>
    <customWorkbookView name="Parvinder Malik {परविंदर मलिक} - Personal View" guid="{70018498-F475-422B-9308-49B0E7F70B5E}" mergeInterval="0" personalView="1" maximized="1" windowWidth="1362" windowHeight="542" tabRatio="913" activeSheetId="1"/>
    <customWorkbookView name="Atul Kumar Singh {अतुल कुमार सिंह} - Personal View" guid="{AFE5FD17-FBA4-4313-9A75-8C27B1625512}" mergeInterval="0" personalView="1" maximized="1" xWindow="-8" yWindow="-8" windowWidth="1936" windowHeight="1056" tabRatio="913" activeSheetId="29"/>
    <customWorkbookView name="Sandeep Panwar {संदीप पंवार} - Personal View" guid="{FCC2376C-B604-4287-B4D4-7B2EFDBBC924}" mergeInterval="0" personalView="1" maximized="1" xWindow="-8" yWindow="-8" windowWidth="1936" windowHeight="1056" tabRatio="913" activeSheetId="1"/>
    <customWorkbookView name="Mainak Roy  - Personal View" guid="{2B801FC0-1466-48F5-835B-336974550AB9}" mergeInterval="0" personalView="1" maximized="1" xWindow="-9" yWindow="-9" windowWidth="1938" windowHeight="1048" tabRatio="913"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4" i="30" l="1"/>
  <c r="A45" i="14" l="1"/>
  <c r="E28" i="10"/>
  <c r="E51" i="10" s="1"/>
  <c r="E27" i="10"/>
  <c r="E50" i="10" s="1"/>
  <c r="B28" i="10"/>
  <c r="B51" i="10" s="1"/>
  <c r="B27" i="10"/>
  <c r="B50" i="10" s="1"/>
  <c r="A3" i="10"/>
  <c r="A33" i="10"/>
  <c r="E11" i="10"/>
  <c r="E10" i="10"/>
  <c r="E9" i="10"/>
  <c r="E8" i="10"/>
  <c r="E7" i="10"/>
  <c r="A7" i="10"/>
  <c r="E1" i="10"/>
  <c r="E31" i="10" s="1"/>
  <c r="E11" i="14" l="1"/>
  <c r="E10" i="14"/>
  <c r="E9" i="14"/>
  <c r="E8" i="14"/>
  <c r="E7" i="14"/>
  <c r="E11" i="11"/>
  <c r="E10" i="11"/>
  <c r="E9" i="11"/>
  <c r="E8" i="11"/>
  <c r="E7" i="11"/>
  <c r="D49" i="14"/>
  <c r="D48" i="14"/>
  <c r="B118" i="29" l="1"/>
  <c r="A39" i="13" l="1"/>
  <c r="A55" i="20" l="1"/>
  <c r="A48" i="24"/>
  <c r="A47" i="24"/>
  <c r="A46" i="24"/>
  <c r="A42" i="24"/>
  <c r="A41" i="24"/>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20"/>
  <c r="A44" i="20"/>
  <c r="A43" i="20"/>
  <c r="A42" i="20"/>
  <c r="B11" i="2"/>
  <c r="B27" i="2" l="1"/>
  <c r="B8" i="2" l="1"/>
  <c r="E11" i="13" l="1"/>
  <c r="E10" i="13"/>
  <c r="E9" i="13"/>
  <c r="E8" i="13"/>
  <c r="E7" i="13"/>
  <c r="A8" i="31" l="1"/>
  <c r="B8" i="31" s="1"/>
  <c r="F8" i="31"/>
  <c r="G8" i="31" s="1"/>
  <c r="K8" i="31"/>
  <c r="L8" i="31" s="1"/>
  <c r="P8" i="31"/>
  <c r="Q8" i="31" s="1"/>
  <c r="A9" i="31"/>
  <c r="B9" i="31" s="1"/>
  <c r="D9" i="31" s="1"/>
  <c r="F9" i="31"/>
  <c r="G9" i="31" s="1"/>
  <c r="I9" i="31" s="1"/>
  <c r="K9" i="31"/>
  <c r="L9" i="31" s="1"/>
  <c r="N9" i="31" s="1"/>
  <c r="P9" i="31"/>
  <c r="Q9" i="31" s="1"/>
  <c r="S9" i="31" s="1"/>
  <c r="A10" i="31"/>
  <c r="B10" i="31" s="1"/>
  <c r="D10" i="31" s="1"/>
  <c r="F10" i="31"/>
  <c r="G10" i="31" s="1"/>
  <c r="I10" i="31" s="1"/>
  <c r="K10" i="31"/>
  <c r="L10" i="31" s="1"/>
  <c r="N10" i="31" s="1"/>
  <c r="P10" i="31"/>
  <c r="Q10" i="31" s="1"/>
  <c r="S10" i="31" s="1"/>
  <c r="Y10" i="31"/>
  <c r="T10" i="31" s="1"/>
  <c r="A11" i="31"/>
  <c r="B11" i="31" s="1"/>
  <c r="D11" i="31" s="1"/>
  <c r="F11" i="31"/>
  <c r="G11" i="31" s="1"/>
  <c r="I11" i="31" s="1"/>
  <c r="K11" i="31"/>
  <c r="L11" i="31" s="1"/>
  <c r="N11" i="31" s="1"/>
  <c r="P11" i="31"/>
  <c r="Q11" i="31" s="1"/>
  <c r="S11" i="31" s="1"/>
  <c r="Y11" i="31"/>
  <c r="T11" i="31" s="1"/>
  <c r="A12" i="31"/>
  <c r="B12" i="31" s="1"/>
  <c r="D12" i="31" s="1"/>
  <c r="F12" i="31"/>
  <c r="G12" i="31" s="1"/>
  <c r="I12" i="31" s="1"/>
  <c r="K12" i="31"/>
  <c r="L12" i="31" s="1"/>
  <c r="N12" i="31" s="1"/>
  <c r="P12" i="31"/>
  <c r="Q12" i="31" s="1"/>
  <c r="S12" i="31" s="1"/>
  <c r="Y12" i="31"/>
  <c r="T12" i="31" s="1"/>
  <c r="A13" i="31"/>
  <c r="B13" i="31" s="1"/>
  <c r="F13" i="31"/>
  <c r="G13" i="31" s="1"/>
  <c r="I13" i="31" s="1"/>
  <c r="K13" i="31"/>
  <c r="L13" i="31" s="1"/>
  <c r="P13" i="31"/>
  <c r="Q13" i="31" s="1"/>
  <c r="Y13" i="31"/>
  <c r="T13" i="31" s="1"/>
  <c r="Y14" i="31"/>
  <c r="T14" i="31" s="1"/>
  <c r="Y15" i="31"/>
  <c r="T15" i="31" s="1"/>
  <c r="Y16" i="31"/>
  <c r="T16" i="31" s="1"/>
  <c r="Y17" i="31"/>
  <c r="T17" i="31" s="1"/>
  <c r="Y18" i="31"/>
  <c r="T18" i="31" s="1"/>
  <c r="Y19" i="31"/>
  <c r="T19" i="31" s="1"/>
  <c r="Y20" i="31"/>
  <c r="T20" i="31" s="1"/>
  <c r="Y21" i="31"/>
  <c r="T21" i="31" s="1"/>
  <c r="Y22" i="31"/>
  <c r="T22" i="31" s="1"/>
  <c r="Y23" i="31"/>
  <c r="T23" i="31" s="1"/>
  <c r="Y24" i="31"/>
  <c r="T24" i="31" s="1"/>
  <c r="Y30" i="31"/>
  <c r="T30" i="31" s="1"/>
  <c r="Y31" i="31"/>
  <c r="T31" i="31" s="1"/>
  <c r="Y32" i="31"/>
  <c r="T32" i="31" s="1"/>
  <c r="Y33" i="31"/>
  <c r="T33" i="31" s="1"/>
  <c r="Y34" i="31"/>
  <c r="T34" i="31" s="1"/>
  <c r="Y35" i="31"/>
  <c r="T35" i="31" s="1"/>
  <c r="Y36" i="31"/>
  <c r="T36" i="31" s="1"/>
  <c r="Y37" i="31"/>
  <c r="T37" i="31" s="1"/>
  <c r="Y38" i="31"/>
  <c r="T38" i="31" s="1"/>
  <c r="Y39" i="31"/>
  <c r="T39" i="31" s="1"/>
  <c r="Y40" i="31"/>
  <c r="T40" i="31" s="1"/>
  <c r="Y41" i="31"/>
  <c r="T41" i="31" s="1"/>
  <c r="Y42" i="31"/>
  <c r="T42" i="31" s="1"/>
  <c r="Y43" i="31"/>
  <c r="T43" i="31" s="1"/>
  <c r="Y44" i="31"/>
  <c r="T44" i="31" s="1"/>
  <c r="Y45" i="31"/>
  <c r="T45" i="31" s="1"/>
  <c r="A122" i="31"/>
  <c r="A124" i="31"/>
  <c r="A134" i="31" s="1"/>
  <c r="B134" i="31" s="1"/>
  <c r="D134" i="31" s="1"/>
  <c r="A8" i="30"/>
  <c r="B8" i="30" s="1"/>
  <c r="F8" i="30"/>
  <c r="G8" i="30" s="1"/>
  <c r="K8" i="30"/>
  <c r="L8" i="30" s="1"/>
  <c r="P8" i="30"/>
  <c r="Q8" i="30" s="1"/>
  <c r="A9" i="30"/>
  <c r="B9" i="30" s="1"/>
  <c r="D9" i="30" s="1"/>
  <c r="F9" i="30"/>
  <c r="G9" i="30" s="1"/>
  <c r="I9" i="30" s="1"/>
  <c r="K9" i="30"/>
  <c r="L9" i="30" s="1"/>
  <c r="N9" i="30" s="1"/>
  <c r="P9" i="30"/>
  <c r="Q9" i="30" s="1"/>
  <c r="S9" i="30" s="1"/>
  <c r="A10" i="30"/>
  <c r="B10" i="30" s="1"/>
  <c r="D10" i="30" s="1"/>
  <c r="F10" i="30"/>
  <c r="G10" i="30" s="1"/>
  <c r="I10" i="30" s="1"/>
  <c r="K10" i="30"/>
  <c r="L10" i="30" s="1"/>
  <c r="N10" i="30" s="1"/>
  <c r="P10" i="30"/>
  <c r="Q10" i="30" s="1"/>
  <c r="S10" i="30" s="1"/>
  <c r="Y10" i="30"/>
  <c r="T10" i="30" s="1"/>
  <c r="A11" i="30"/>
  <c r="B11" i="30" s="1"/>
  <c r="D11" i="30" s="1"/>
  <c r="F11" i="30"/>
  <c r="G11" i="30" s="1"/>
  <c r="I11" i="30" s="1"/>
  <c r="K11" i="30"/>
  <c r="L11" i="30" s="1"/>
  <c r="N11" i="30" s="1"/>
  <c r="P11" i="30"/>
  <c r="Q11" i="30" s="1"/>
  <c r="S11" i="30" s="1"/>
  <c r="Y11" i="30"/>
  <c r="T11" i="30" s="1"/>
  <c r="A12" i="30"/>
  <c r="B12" i="30" s="1"/>
  <c r="D12" i="30" s="1"/>
  <c r="F12" i="30"/>
  <c r="G12" i="30" s="1"/>
  <c r="I12" i="30" s="1"/>
  <c r="K12" i="30"/>
  <c r="L12" i="30" s="1"/>
  <c r="P12" i="30"/>
  <c r="Q12" i="30" s="1"/>
  <c r="S12" i="30" s="1"/>
  <c r="Y12" i="30"/>
  <c r="T12" i="30" s="1"/>
  <c r="A13" i="30"/>
  <c r="B13" i="30" s="1"/>
  <c r="F13" i="30"/>
  <c r="G13" i="30" s="1"/>
  <c r="K13" i="30"/>
  <c r="L13" i="30" s="1"/>
  <c r="N13" i="30" s="1"/>
  <c r="P13" i="30"/>
  <c r="Q13" i="30" s="1"/>
  <c r="S13" i="30" s="1"/>
  <c r="Y13" i="30"/>
  <c r="T13" i="30" s="1"/>
  <c r="Y14" i="30"/>
  <c r="T14" i="30" s="1"/>
  <c r="Y15" i="30"/>
  <c r="T15" i="30" s="1"/>
  <c r="Y16" i="30"/>
  <c r="T16" i="30" s="1"/>
  <c r="Y17" i="30"/>
  <c r="T17" i="30" s="1"/>
  <c r="Y18" i="30"/>
  <c r="T18" i="30" s="1"/>
  <c r="Y19" i="30"/>
  <c r="T19" i="30" s="1"/>
  <c r="Y20" i="30"/>
  <c r="T20" i="30" s="1"/>
  <c r="Y21" i="30"/>
  <c r="T21" i="30" s="1"/>
  <c r="Y22" i="30"/>
  <c r="T22" i="30" s="1"/>
  <c r="Y23" i="30"/>
  <c r="T23" i="30" s="1"/>
  <c r="Y24" i="30"/>
  <c r="T24" i="30" s="1"/>
  <c r="Y30" i="30"/>
  <c r="T30" i="30" s="1"/>
  <c r="Y31" i="30"/>
  <c r="T31" i="30" s="1"/>
  <c r="Y32" i="30"/>
  <c r="T32" i="30" s="1"/>
  <c r="Y33" i="30"/>
  <c r="T33" i="30" s="1"/>
  <c r="Y34" i="30"/>
  <c r="T34" i="30" s="1"/>
  <c r="Y35" i="30"/>
  <c r="T35" i="30" s="1"/>
  <c r="Y36" i="30"/>
  <c r="T36" i="30" s="1"/>
  <c r="Y37" i="30"/>
  <c r="T37" i="30" s="1"/>
  <c r="Y38" i="30"/>
  <c r="T38" i="30" s="1"/>
  <c r="Y39" i="30"/>
  <c r="T39" i="30" s="1"/>
  <c r="Y40" i="30"/>
  <c r="T40" i="30" s="1"/>
  <c r="Y41" i="30"/>
  <c r="T41" i="30" s="1"/>
  <c r="Y42" i="30"/>
  <c r="T42" i="30" s="1"/>
  <c r="Y43" i="30"/>
  <c r="T43" i="30" s="1"/>
  <c r="Y44" i="30"/>
  <c r="T44" i="30" s="1"/>
  <c r="Y45" i="30"/>
  <c r="T45" i="30" s="1"/>
  <c r="A122" i="30"/>
  <c r="A131" i="30"/>
  <c r="B131" i="30" s="1"/>
  <c r="D131" i="30" s="1"/>
  <c r="A24" i="29"/>
  <c r="B30" i="29"/>
  <c r="AG31" i="29" s="1"/>
  <c r="AG32" i="29" s="1"/>
  <c r="A32" i="29"/>
  <c r="A33" i="29"/>
  <c r="A34" i="29"/>
  <c r="A35" i="29"/>
  <c r="A36" i="29"/>
  <c r="AL37" i="29"/>
  <c r="AL38" i="29"/>
  <c r="C39" i="29"/>
  <c r="B41" i="29"/>
  <c r="AC41" i="29"/>
  <c r="Q39" i="29" s="1"/>
  <c r="AT118" i="29"/>
  <c r="AU118" i="29" s="1"/>
  <c r="AV118" i="29" s="1"/>
  <c r="B128" i="29"/>
  <c r="F128" i="29"/>
  <c r="B129" i="29"/>
  <c r="F129" i="29"/>
  <c r="A1" i="28"/>
  <c r="A3" i="28"/>
  <c r="G7" i="28"/>
  <c r="G8" i="28"/>
  <c r="G9" i="28"/>
  <c r="G10" i="28"/>
  <c r="G11" i="28"/>
  <c r="A26" i="28"/>
  <c r="B26" i="28"/>
  <c r="F26" i="28"/>
  <c r="H26" i="28"/>
  <c r="A28" i="28"/>
  <c r="B28" i="28"/>
  <c r="F28" i="28"/>
  <c r="H28" i="28"/>
  <c r="A1" i="27"/>
  <c r="A3" i="27"/>
  <c r="G7" i="27"/>
  <c r="G8" i="27"/>
  <c r="G9" i="27"/>
  <c r="G10" i="27"/>
  <c r="G11" i="27"/>
  <c r="A21" i="27"/>
  <c r="B21" i="27"/>
  <c r="F21" i="27"/>
  <c r="H21" i="27"/>
  <c r="A23" i="27"/>
  <c r="B23" i="27"/>
  <c r="F23" i="27"/>
  <c r="H23" i="27"/>
  <c r="A3" i="26"/>
  <c r="B20" i="26"/>
  <c r="A1" i="25"/>
  <c r="A1" i="26" s="1"/>
  <c r="A3" i="25"/>
  <c r="G7" i="25"/>
  <c r="G8" i="25"/>
  <c r="G9" i="25"/>
  <c r="G10" i="25"/>
  <c r="G11" i="25"/>
  <c r="A25" i="25"/>
  <c r="B25" i="25"/>
  <c r="F25" i="25"/>
  <c r="H25" i="25"/>
  <c r="A27" i="25"/>
  <c r="B27" i="25"/>
  <c r="F27" i="25"/>
  <c r="H27" i="25"/>
  <c r="K30" i="24"/>
  <c r="K31" i="24"/>
  <c r="K32" i="24"/>
  <c r="K33" i="24"/>
  <c r="K36" i="24"/>
  <c r="O36" i="24"/>
  <c r="K37" i="24"/>
  <c r="O37" i="24"/>
  <c r="K38" i="24"/>
  <c r="O38" i="24"/>
  <c r="K39" i="24"/>
  <c r="O39" i="24"/>
  <c r="A43" i="24"/>
  <c r="A44" i="24"/>
  <c r="A45" i="24"/>
  <c r="A52" i="24"/>
  <c r="A1" i="23"/>
  <c r="X2" i="23"/>
  <c r="A3" i="23"/>
  <c r="F6" i="23"/>
  <c r="F7" i="23"/>
  <c r="F8" i="23"/>
  <c r="F9" i="23"/>
  <c r="F10" i="23"/>
  <c r="B23" i="23"/>
  <c r="H23" i="23"/>
  <c r="B24" i="23"/>
  <c r="H24" i="23"/>
  <c r="A1" i="22"/>
  <c r="Z2" i="22"/>
  <c r="A3" i="22"/>
  <c r="G7" i="22"/>
  <c r="G8" i="22"/>
  <c r="G9" i="22"/>
  <c r="G10" i="22"/>
  <c r="G11" i="22"/>
  <c r="B101" i="22"/>
  <c r="H101" i="22"/>
  <c r="B102" i="22"/>
  <c r="H102" i="22"/>
  <c r="E1" i="21"/>
  <c r="A3" i="21"/>
  <c r="E8" i="21"/>
  <c r="M39" i="21"/>
  <c r="E75" i="21"/>
  <c r="B90" i="21"/>
  <c r="E90" i="21"/>
  <c r="B91" i="21"/>
  <c r="E91" i="21"/>
  <c r="K30" i="20"/>
  <c r="K31" i="20"/>
  <c r="K32" i="20"/>
  <c r="K33" i="20"/>
  <c r="K36" i="20"/>
  <c r="O36" i="20"/>
  <c r="K37" i="20"/>
  <c r="O37" i="20"/>
  <c r="K38" i="20"/>
  <c r="O38" i="20"/>
  <c r="K39" i="20"/>
  <c r="O39" i="20"/>
  <c r="A41" i="20"/>
  <c r="A49" i="20"/>
  <c r="F196" i="20"/>
  <c r="F197" i="20"/>
  <c r="A1" i="19"/>
  <c r="A3" i="19"/>
  <c r="E7" i="19"/>
  <c r="E8" i="19"/>
  <c r="E9" i="19"/>
  <c r="E10" i="19"/>
  <c r="E11" i="19"/>
  <c r="B24" i="19"/>
  <c r="E24" i="19"/>
  <c r="B25" i="19"/>
  <c r="E25" i="19"/>
  <c r="A1" i="18"/>
  <c r="A3" i="18"/>
  <c r="E7" i="18"/>
  <c r="E8" i="18"/>
  <c r="E9" i="18"/>
  <c r="E10" i="18"/>
  <c r="E11" i="18"/>
  <c r="B20" i="18"/>
  <c r="E20" i="18"/>
  <c r="B21" i="18"/>
  <c r="E21" i="18"/>
  <c r="A1" i="17"/>
  <c r="A3" i="17"/>
  <c r="A7" i="17"/>
  <c r="D7" i="17"/>
  <c r="D8" i="17"/>
  <c r="D9" i="17"/>
  <c r="D10" i="17"/>
  <c r="D11" i="17"/>
  <c r="D12" i="17"/>
  <c r="C95" i="17"/>
  <c r="B111" i="17"/>
  <c r="E111" i="17"/>
  <c r="B112" i="17"/>
  <c r="E112" i="17"/>
  <c r="A1" i="16"/>
  <c r="A53" i="16" s="1"/>
  <c r="Z2" i="16"/>
  <c r="A3" i="16"/>
  <c r="D7" i="16"/>
  <c r="D8" i="16"/>
  <c r="D9" i="16"/>
  <c r="D10" i="16"/>
  <c r="D11" i="16"/>
  <c r="B31" i="16"/>
  <c r="B69" i="16" s="1"/>
  <c r="D31" i="16"/>
  <c r="E50" i="16" s="1"/>
  <c r="E69" i="16" s="1"/>
  <c r="B32" i="16"/>
  <c r="B51" i="16" s="1"/>
  <c r="D32" i="16"/>
  <c r="E51" i="16" s="1"/>
  <c r="E70" i="16" s="1"/>
  <c r="E34" i="16"/>
  <c r="A36" i="16"/>
  <c r="A50" i="16"/>
  <c r="D50" i="16"/>
  <c r="A51" i="16"/>
  <c r="D51" i="16"/>
  <c r="E53" i="16"/>
  <c r="A55" i="16"/>
  <c r="A69" i="16"/>
  <c r="D69" i="16"/>
  <c r="A70" i="16"/>
  <c r="D70" i="16"/>
  <c r="A1" i="15"/>
  <c r="A3" i="15"/>
  <c r="E7" i="15"/>
  <c r="E8" i="15"/>
  <c r="E9" i="15"/>
  <c r="E10" i="15"/>
  <c r="E11" i="15"/>
  <c r="B33" i="15"/>
  <c r="E33" i="15"/>
  <c r="B34" i="15"/>
  <c r="E34" i="15"/>
  <c r="A1" i="13"/>
  <c r="A3" i="13"/>
  <c r="E18" i="13" s="1"/>
  <c r="A16" i="13"/>
  <c r="A41" i="13"/>
  <c r="B43" i="13"/>
  <c r="E43" i="13"/>
  <c r="B44" i="13"/>
  <c r="E44" i="13"/>
  <c r="A3" i="12"/>
  <c r="E8" i="12"/>
  <c r="E9" i="12"/>
  <c r="E10" i="12"/>
  <c r="E11" i="12"/>
  <c r="F12" i="12"/>
  <c r="A41" i="12"/>
  <c r="A42" i="12"/>
  <c r="B43" i="12"/>
  <c r="B44" i="12"/>
  <c r="E1" i="11"/>
  <c r="A7" i="11"/>
  <c r="B17" i="11"/>
  <c r="E17" i="11"/>
  <c r="B18" i="11"/>
  <c r="E18" i="11"/>
  <c r="A1" i="9"/>
  <c r="A1" i="12" s="1"/>
  <c r="A3" i="9"/>
  <c r="E7" i="9"/>
  <c r="E8" i="9"/>
  <c r="E9" i="9"/>
  <c r="E10" i="9"/>
  <c r="E11" i="9"/>
  <c r="B27" i="9"/>
  <c r="B49" i="9" s="1"/>
  <c r="E27" i="9"/>
  <c r="F43" i="12" s="1"/>
  <c r="B28" i="9"/>
  <c r="B50" i="9" s="1"/>
  <c r="E28" i="9"/>
  <c r="F44" i="12"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21" s="1"/>
  <c r="A3" i="4"/>
  <c r="A3" i="11" s="1"/>
  <c r="F7" i="4"/>
  <c r="F8" i="4"/>
  <c r="E9" i="21" s="1"/>
  <c r="F9" i="4"/>
  <c r="E10" i="21" s="1"/>
  <c r="F10" i="4"/>
  <c r="E11" i="21" s="1"/>
  <c r="F11" i="4"/>
  <c r="E12" i="21" s="1"/>
  <c r="C594" i="4"/>
  <c r="G594" i="4"/>
  <c r="C595" i="4"/>
  <c r="G595" i="4"/>
  <c r="A1" i="3"/>
  <c r="A1" i="8" s="1"/>
  <c r="A34" i="8" s="1"/>
  <c r="Z1" i="3"/>
  <c r="AT1" i="3"/>
  <c r="Z2" i="3"/>
  <c r="A3" i="3"/>
  <c r="Z8" i="3"/>
  <c r="B9" i="3"/>
  <c r="G9" i="3"/>
  <c r="B10" i="3"/>
  <c r="B11" i="3"/>
  <c r="B11" i="14" s="1"/>
  <c r="B11" i="10" s="1"/>
  <c r="B12" i="3"/>
  <c r="B12" i="14" s="1"/>
  <c r="B12" i="10" s="1"/>
  <c r="B24" i="3"/>
  <c r="E24" i="3"/>
  <c r="AA24" i="3"/>
  <c r="B25" i="3"/>
  <c r="E25" i="3"/>
  <c r="AA25" i="3"/>
  <c r="B1" i="2"/>
  <c r="B2" i="2"/>
  <c r="F6" i="2"/>
  <c r="F8" i="2"/>
  <c r="N24" i="4" s="1"/>
  <c r="N408" i="4" s="1"/>
  <c r="G20" i="2"/>
  <c r="H20" i="2" s="1"/>
  <c r="A127" i="31" l="1"/>
  <c r="A132" i="31"/>
  <c r="B132" i="31" s="1"/>
  <c r="D132" i="31" s="1"/>
  <c r="A130" i="31"/>
  <c r="B130" i="31" s="1"/>
  <c r="D130" i="31" s="1"/>
  <c r="A129" i="31"/>
  <c r="B129" i="31" s="1"/>
  <c r="A1" i="5"/>
  <c r="A1" i="6" s="1"/>
  <c r="A29" i="6" s="1"/>
  <c r="A1" i="14"/>
  <c r="A1" i="10" s="1"/>
  <c r="A31" i="10" s="1"/>
  <c r="A3" i="8"/>
  <c r="A3" i="14"/>
  <c r="A16" i="14"/>
  <c r="B32" i="8"/>
  <c r="B70" i="8" s="1"/>
  <c r="B49" i="14"/>
  <c r="B31" i="8"/>
  <c r="B69" i="8" s="1"/>
  <c r="B48" i="14"/>
  <c r="D31" i="8"/>
  <c r="D69" i="8" s="1"/>
  <c r="E48" i="14"/>
  <c r="D32" i="8"/>
  <c r="D70" i="8" s="1"/>
  <c r="E49" i="14"/>
  <c r="B9" i="16"/>
  <c r="B9" i="14"/>
  <c r="B9" i="10" s="1"/>
  <c r="B10" i="4"/>
  <c r="B10" i="13" s="1"/>
  <c r="B10" i="14"/>
  <c r="B10" i="10" s="1"/>
  <c r="A131" i="31"/>
  <c r="B131" i="31" s="1"/>
  <c r="D131" i="31" s="1"/>
  <c r="A133" i="31"/>
  <c r="B133" i="31" s="1"/>
  <c r="D133" i="31" s="1"/>
  <c r="B23" i="2"/>
  <c r="B24" i="2"/>
  <c r="N23" i="4"/>
  <c r="H43" i="4" s="1"/>
  <c r="B12" i="6"/>
  <c r="B12" i="17"/>
  <c r="B11" i="16"/>
  <c r="B11" i="17"/>
  <c r="B18" i="2"/>
  <c r="B19" i="2"/>
  <c r="C7" i="2"/>
  <c r="B14" i="2"/>
  <c r="N21" i="22"/>
  <c r="AG5" i="22"/>
  <c r="K41" i="24"/>
  <c r="AG4" i="22"/>
  <c r="B10" i="15"/>
  <c r="B10" i="25"/>
  <c r="B10" i="26" s="1"/>
  <c r="B10" i="17"/>
  <c r="B11" i="28"/>
  <c r="B50" i="16"/>
  <c r="E50" i="9"/>
  <c r="B12" i="7"/>
  <c r="B12" i="8" s="1"/>
  <c r="A30" i="9"/>
  <c r="B10" i="22"/>
  <c r="B10" i="16"/>
  <c r="B10" i="9"/>
  <c r="B13" i="2"/>
  <c r="B10" i="18"/>
  <c r="B10" i="19"/>
  <c r="A34" i="16"/>
  <c r="B12" i="28"/>
  <c r="B10" i="11"/>
  <c r="B12" i="11"/>
  <c r="B12" i="15"/>
  <c r="B11" i="18"/>
  <c r="B11" i="6"/>
  <c r="B10" i="28"/>
  <c r="B10" i="7"/>
  <c r="B10" i="8" s="1"/>
  <c r="B9" i="23"/>
  <c r="B11" i="5"/>
  <c r="I26" i="5"/>
  <c r="A18" i="5" s="1"/>
  <c r="H26" i="5"/>
  <c r="A17" i="5" s="1"/>
  <c r="N20" i="22"/>
  <c r="B20" i="22" s="1"/>
  <c r="G8" i="3"/>
  <c r="A15" i="3" s="1"/>
  <c r="A133" i="30"/>
  <c r="B133" i="30" s="1"/>
  <c r="D133" i="30" s="1"/>
  <c r="B10" i="12"/>
  <c r="B10" i="27"/>
  <c r="B10" i="5"/>
  <c r="B12" i="25"/>
  <c r="B12" i="26" s="1"/>
  <c r="B12" i="19"/>
  <c r="B10" i="6"/>
  <c r="B12" i="9"/>
  <c r="B12" i="5"/>
  <c r="A132" i="30"/>
  <c r="B132" i="30" s="1"/>
  <c r="D132" i="30" s="1"/>
  <c r="A1" i="11"/>
  <c r="B12" i="12"/>
  <c r="B12" i="27"/>
  <c r="B12" i="22"/>
  <c r="AS117" i="29"/>
  <c r="B11" i="23"/>
  <c r="B12" i="4"/>
  <c r="B12" i="13" s="1"/>
  <c r="B12" i="16"/>
  <c r="B12" i="18"/>
  <c r="AG30" i="29"/>
  <c r="A130" i="30"/>
  <c r="B130" i="30" s="1"/>
  <c r="D130" i="30" s="1"/>
  <c r="P6" i="30"/>
  <c r="B11" i="25"/>
  <c r="B11" i="26" s="1"/>
  <c r="B11" i="22"/>
  <c r="B11" i="9"/>
  <c r="B11" i="4"/>
  <c r="B11" i="19"/>
  <c r="B10" i="23"/>
  <c r="B8" i="23"/>
  <c r="B11" i="12"/>
  <c r="B9" i="7"/>
  <c r="B9" i="8" s="1"/>
  <c r="A129" i="30"/>
  <c r="B129" i="30" s="1"/>
  <c r="B9" i="17"/>
  <c r="F6" i="31"/>
  <c r="E49" i="9"/>
  <c r="B11" i="27"/>
  <c r="B11" i="15"/>
  <c r="K42" i="24"/>
  <c r="B11" i="11"/>
  <c r="B11" i="7"/>
  <c r="B11" i="8" s="1"/>
  <c r="B70" i="16"/>
  <c r="U6" i="30"/>
  <c r="N12" i="30"/>
  <c r="K6" i="30" s="1"/>
  <c r="U6" i="31"/>
  <c r="S13" i="31"/>
  <c r="P6" i="31" s="1"/>
  <c r="N13" i="31"/>
  <c r="K6" i="31" s="1"/>
  <c r="I13" i="30"/>
  <c r="F6" i="30" s="1"/>
  <c r="D13" i="30"/>
  <c r="A6" i="30" s="1"/>
  <c r="D13" i="31"/>
  <c r="A6" i="31" s="1"/>
  <c r="B9" i="12"/>
  <c r="B9" i="9"/>
  <c r="B9" i="18"/>
  <c r="B9" i="15"/>
  <c r="A134" i="30"/>
  <c r="B134" i="30" s="1"/>
  <c r="D134" i="30" s="1"/>
  <c r="B9" i="4"/>
  <c r="B9" i="28"/>
  <c r="B9" i="19"/>
  <c r="B9" i="6"/>
  <c r="B9" i="27"/>
  <c r="B9" i="22"/>
  <c r="H20" i="22" s="1"/>
  <c r="B9" i="25"/>
  <c r="B9" i="26" s="1"/>
  <c r="B9" i="11"/>
  <c r="B9" i="5"/>
  <c r="AG33" i="29"/>
  <c r="B11" i="21" l="1"/>
  <c r="N406" i="4"/>
  <c r="B480" i="4" s="1"/>
  <c r="F43" i="4"/>
  <c r="D43" i="4"/>
  <c r="A127" i="30"/>
  <c r="D45" i="29" s="1"/>
  <c r="B13" i="21"/>
  <c r="E16" i="3"/>
  <c r="E17" i="3"/>
  <c r="E19" i="3"/>
  <c r="B17" i="3"/>
  <c r="B16" i="3"/>
  <c r="A17" i="3"/>
  <c r="B18" i="3"/>
  <c r="B20" i="3"/>
  <c r="E18" i="3"/>
  <c r="B19" i="3"/>
  <c r="E20" i="3"/>
  <c r="A18" i="3"/>
  <c r="A8" i="3"/>
  <c r="A7" i="3"/>
  <c r="Y25" i="30"/>
  <c r="T25" i="30" s="1"/>
  <c r="U7" i="30" s="1"/>
  <c r="B11" i="13"/>
  <c r="B12" i="21"/>
  <c r="Y25" i="31"/>
  <c r="T25" i="31" s="1"/>
  <c r="U7" i="31" s="1"/>
  <c r="B9" i="13"/>
  <c r="B10" i="21"/>
  <c r="E26" i="21" s="1"/>
  <c r="A7" i="9" l="1"/>
  <c r="A7" i="14"/>
  <c r="A8" i="15"/>
  <c r="B409" i="4"/>
  <c r="B444" i="4"/>
  <c r="A7" i="19"/>
  <c r="A7" i="15"/>
  <c r="A8" i="16"/>
  <c r="A8" i="17"/>
  <c r="A8" i="5"/>
  <c r="A6" i="23"/>
  <c r="A7" i="23"/>
  <c r="A8" i="6"/>
  <c r="A8" i="9"/>
  <c r="A8" i="25"/>
  <c r="A8" i="26" s="1"/>
  <c r="A7" i="27"/>
  <c r="A7" i="7"/>
  <c r="A7" i="25"/>
  <c r="A8" i="4"/>
  <c r="A9" i="21" s="1"/>
  <c r="E126" i="29"/>
  <c r="A8" i="12"/>
  <c r="A8" i="28"/>
  <c r="A7" i="12"/>
  <c r="A7" i="6"/>
  <c r="A7" i="22"/>
  <c r="A8" i="27"/>
  <c r="A8" i="7"/>
  <c r="A8" i="8" s="1"/>
  <c r="A7" i="5"/>
  <c r="A7" i="18"/>
  <c r="A7" i="28"/>
  <c r="A8" i="19"/>
  <c r="A8" i="18"/>
  <c r="A8" i="22"/>
  <c r="A8" i="11"/>
  <c r="A7" i="16"/>
  <c r="A7" i="4"/>
  <c r="A8" i="21" s="1"/>
  <c r="A8" i="13" l="1"/>
  <c r="A7" i="13"/>
</calcChain>
</file>

<file path=xl/sharedStrings.xml><?xml version="1.0" encoding="utf-8"?>
<sst xmlns="http://schemas.openxmlformats.org/spreadsheetml/2006/main" count="2617" uniqueCount="987">
  <si>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</si>
  <si>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</si>
  <si>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</si>
  <si>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</si>
  <si>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</si>
  <si>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</si>
  <si>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</si>
  <si>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</si>
  <si>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</si>
  <si>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</si>
  <si>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</si>
  <si>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</si>
  <si>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</si>
  <si>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</si>
  <si>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</si>
  <si>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</si>
  <si>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</si>
  <si>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</si>
  <si>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</si>
  <si>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</si>
  <si>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</si>
  <si>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</si>
  <si>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</si>
  <si>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</si>
  <si>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</si>
  <si>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</si>
  <si>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</si>
  <si>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</si>
  <si>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</si>
  <si>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</si>
  <si>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</si>
  <si>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</si>
  <si>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</si>
  <si>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</si>
  <si>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</si>
  <si>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</si>
  <si>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</si>
  <si>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</si>
  <si>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</si>
  <si>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</si>
  <si>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</si>
  <si>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</si>
  <si>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</si>
  <si>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</si>
  <si>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</si>
  <si>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</si>
  <si>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</si>
  <si>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</si>
  <si>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</si>
  <si>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</si>
  <si>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</si>
  <si>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</si>
  <si>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</si>
  <si>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</si>
  <si>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</si>
  <si>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</si>
  <si>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</si>
  <si>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</si>
  <si>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</si>
  <si>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</si>
  <si>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</si>
  <si>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</si>
  <si>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</si>
  <si>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</si>
  <si>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</si>
  <si>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</si>
  <si>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</si>
  <si>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</si>
  <si>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</si>
  <si>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</si>
  <si>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</si>
  <si>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</si>
  <si>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</si>
  <si>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</si>
  <si>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</si>
  <si>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</si>
  <si>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</si>
  <si>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</si>
  <si>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</si>
  <si>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</si>
  <si>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</si>
  <si>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</si>
  <si>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</si>
  <si>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</si>
  <si>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</si>
  <si>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</si>
  <si>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</si>
  <si>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</si>
  <si>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</si>
  <si>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</si>
  <si>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</si>
  <si>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</si>
  <si>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</si>
  <si>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</si>
  <si>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</si>
  <si>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</si>
  <si>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</si>
  <si>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</si>
  <si>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</si>
  <si>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</si>
  <si>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</si>
  <si>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</si>
  <si>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</si>
  <si>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</si>
  <si>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</si>
  <si>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</si>
  <si>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</si>
  <si>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</si>
  <si>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</si>
  <si>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</si>
  <si>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</si>
  <si>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</si>
  <si>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</si>
  <si>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</si>
  <si>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</si>
  <si>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</si>
  <si>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</si>
  <si>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</si>
  <si>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</si>
  <si>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</si>
  <si>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</si>
  <si>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</si>
  <si>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</si>
  <si>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</si>
  <si>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</si>
  <si>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</si>
  <si>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</si>
  <si>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</si>
  <si>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</si>
  <si>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</si>
  <si>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</si>
  <si>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</si>
  <si>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</si>
  <si>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</si>
  <si>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</si>
  <si>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</si>
  <si>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</si>
  <si>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</si>
  <si>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</si>
  <si>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</si>
  <si>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</si>
  <si>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</si>
  <si>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</si>
  <si>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</si>
  <si>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</si>
  <si>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</si>
  <si>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</si>
  <si>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</si>
  <si>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</si>
  <si>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</si>
  <si>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</si>
  <si>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</si>
  <si>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</si>
  <si>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</si>
  <si>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</si>
  <si>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</si>
  <si>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</si>
  <si>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</si>
  <si>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</si>
  <si>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</si>
  <si>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</si>
  <si>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</si>
  <si>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</si>
  <si>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</si>
  <si>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</si>
  <si>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</si>
  <si>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</si>
  <si>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</si>
  <si>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</si>
  <si>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</si>
  <si>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</si>
  <si>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</si>
  <si>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</si>
  <si>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</si>
  <si>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</si>
  <si>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</si>
  <si>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</si>
  <si>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</si>
  <si>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</si>
  <si>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</si>
  <si>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</si>
  <si>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</si>
  <si>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</si>
  <si>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</si>
  <si>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</si>
  <si>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</si>
  <si>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</si>
  <si>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</si>
  <si>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</si>
  <si>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</si>
  <si>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</si>
  <si>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</si>
  <si>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</si>
  <si>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</si>
  <si>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</si>
  <si>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</si>
  <si>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</si>
  <si>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</si>
  <si>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</si>
  <si>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</si>
  <si>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</si>
  <si>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</si>
  <si>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</si>
  <si>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</si>
  <si>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</si>
  <si>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</si>
  <si>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</si>
  <si>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</si>
  <si>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</si>
  <si>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</si>
  <si>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</si>
  <si>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</si>
  <si>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</si>
  <si>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</si>
  <si>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</si>
  <si>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</si>
  <si>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</si>
  <si>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</si>
  <si>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</si>
  <si>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</si>
  <si>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</si>
  <si>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</si>
  <si>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</si>
  <si>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</si>
  <si>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</si>
  <si>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</si>
  <si>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</si>
  <si>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</si>
  <si>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</si>
  <si>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</si>
  <si>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</si>
  <si>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</si>
  <si>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</si>
  <si>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</si>
  <si>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</si>
  <si>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</si>
  <si>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</si>
  <si>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</si>
  <si>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</si>
  <si>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</si>
  <si>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</si>
  <si>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</si>
  <si>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</si>
  <si>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</si>
  <si>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</si>
  <si>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</si>
  <si>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</si>
  <si>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</si>
  <si>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</si>
  <si>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</si>
  <si>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</si>
  <si>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</si>
  <si>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</si>
  <si>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</si>
  <si>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</si>
  <si>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</si>
  <si>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</si>
  <si>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</si>
  <si>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</si>
  <si>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</si>
  <si>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</si>
  <si>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</si>
  <si>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</si>
  <si>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</si>
  <si>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</si>
  <si>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</si>
  <si>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</si>
  <si>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</si>
  <si>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</si>
  <si>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</si>
  <si>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</si>
  <si>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</si>
  <si>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</si>
  <si>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</si>
  <si>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</si>
  <si>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</si>
  <si>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</si>
  <si>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</si>
  <si>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</si>
  <si>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</si>
  <si>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</si>
  <si>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</si>
  <si>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</si>
  <si>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</si>
  <si>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</si>
  <si>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</si>
  <si>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</si>
  <si>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</si>
  <si>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</si>
  <si>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</si>
  <si>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</si>
  <si>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</si>
  <si>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</si>
  <si>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</si>
  <si>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</si>
  <si>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</si>
  <si>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</si>
  <si>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</si>
  <si>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</si>
  <si>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</si>
  <si>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</si>
  <si>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</si>
  <si>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</si>
  <si>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</si>
  <si>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</si>
  <si>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</si>
  <si>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</si>
  <si>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</si>
  <si>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</si>
  <si>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</si>
  <si>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</si>
  <si>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</si>
  <si>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</si>
  <si>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</si>
  <si>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</si>
  <si>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</si>
  <si>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</si>
  <si>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</si>
  <si>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</si>
  <si>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</si>
  <si>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</si>
  <si>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</si>
  <si>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</si>
  <si>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</si>
  <si>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</si>
  <si>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</si>
  <si>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</si>
  <si>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</si>
  <si>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</si>
  <si>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</si>
  <si>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</si>
  <si>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</si>
  <si>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</si>
  <si>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</si>
  <si>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</si>
  <si>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</si>
  <si>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</si>
  <si>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</si>
  <si>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</si>
  <si>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</si>
  <si>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</si>
  <si>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</si>
  <si>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</si>
  <si>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</si>
  <si>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</si>
  <si>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</si>
  <si>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</si>
  <si>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</si>
  <si>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</si>
  <si>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</si>
  <si>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</si>
  <si>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</si>
  <si>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</si>
  <si>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</si>
  <si>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</si>
  <si>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</si>
  <si>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</si>
  <si>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</si>
  <si>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</si>
  <si>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</si>
  <si>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</si>
  <si>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</si>
  <si>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</si>
  <si>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</si>
  <si>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</si>
  <si>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</si>
  <si>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</si>
  <si>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</si>
  <si>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</si>
  <si>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</si>
  <si>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</si>
  <si>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</si>
  <si>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</si>
  <si>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</si>
  <si>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</si>
  <si>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</si>
  <si>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</si>
  <si>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</si>
  <si>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</si>
  <si>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</si>
  <si>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</si>
  <si>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</si>
  <si>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</si>
  <si>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</si>
  <si>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</si>
  <si>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</si>
  <si>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</si>
  <si>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</si>
  <si>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</si>
  <si>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</si>
  <si>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</si>
  <si>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</si>
  <si>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</si>
  <si>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</si>
  <si>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</si>
  <si>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</si>
  <si>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</si>
  <si>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</si>
  <si>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</si>
  <si>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</si>
  <si>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</si>
  <si>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</si>
  <si>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</si>
  <si>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</si>
  <si>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</si>
  <si>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</si>
  <si>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</si>
  <si>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</si>
  <si>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</si>
  <si>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</si>
  <si>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</si>
  <si>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</si>
  <si>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</si>
  <si>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</si>
  <si>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</si>
  <si>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</si>
  <si>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</si>
  <si>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</si>
  <si>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</si>
  <si>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</si>
  <si>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</si>
  <si>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</si>
  <si>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</si>
  <si>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</si>
  <si>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</si>
  <si>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</si>
  <si>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</si>
  <si>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</si>
  <si>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</si>
  <si>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</si>
  <si>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</si>
  <si>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</si>
  <si>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</si>
  <si>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</si>
  <si>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</si>
  <si>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</si>
  <si>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</si>
  <si>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</si>
  <si>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</si>
  <si>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</si>
  <si>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</si>
  <si>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</si>
  <si>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</si>
  <si>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</si>
  <si>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</si>
  <si>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</si>
  <si>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</si>
  <si>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</si>
  <si>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</si>
  <si>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</si>
  <si>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</si>
  <si>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</si>
  <si>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</si>
  <si>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</si>
  <si>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</si>
  <si>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</si>
  <si>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</si>
  <si>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</si>
  <si>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</si>
  <si>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</si>
  <si>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</si>
  <si>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</si>
  <si>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</si>
  <si>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</si>
  <si>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</si>
  <si>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</si>
  <si>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</si>
  <si>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</si>
  <si>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</si>
  <si>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</si>
  <si>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</si>
  <si>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</si>
  <si>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</si>
  <si>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</si>
  <si>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</si>
  <si>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</si>
  <si>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</si>
  <si>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</si>
  <si>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</si>
  <si>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</si>
  <si>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</si>
  <si>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</si>
  <si>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</si>
  <si>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</si>
  <si>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</si>
  <si>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</si>
  <si>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</si>
  <si>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</si>
  <si>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</si>
  <si>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</si>
  <si>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</si>
  <si>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</si>
  <si>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</si>
  <si>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</si>
  <si>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</si>
  <si>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</si>
  <si>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</si>
  <si>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</si>
  <si>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</si>
  <si>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</si>
  <si>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</si>
  <si>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</si>
  <si>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</si>
  <si>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</si>
  <si>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</si>
  <si>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</si>
  <si>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</si>
  <si>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</si>
  <si>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</si>
  <si>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</si>
  <si>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</si>
  <si>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</si>
  <si>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</si>
  <si>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</si>
  <si>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</si>
  <si>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</si>
  <si>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</si>
  <si>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</si>
  <si>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</si>
  <si>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</si>
  <si>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</si>
  <si>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</si>
  <si>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</si>
  <si>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</si>
  <si>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</si>
  <si>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</si>
  <si>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</si>
  <si>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</si>
  <si>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</si>
  <si>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</si>
  <si>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</si>
  <si>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</si>
  <si>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</si>
  <si>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</si>
  <si>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</si>
  <si>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</si>
  <si>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</si>
  <si>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</si>
  <si>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</si>
  <si>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</si>
  <si>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</si>
  <si>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</si>
  <si>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</si>
  <si>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</si>
  <si>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</si>
  <si>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</si>
  <si>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</si>
  <si>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</si>
  <si>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</si>
  <si>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</si>
  <si>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</si>
  <si>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</si>
  <si>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</si>
  <si>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</si>
  <si>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</si>
  <si>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</si>
  <si>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</si>
  <si>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</si>
  <si>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</si>
  <si>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</si>
  <si>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</si>
  <si>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</si>
  <si>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</si>
  <si>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</si>
  <si>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</si>
  <si>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</si>
  <si>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</si>
  <si>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</si>
  <si>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</si>
  <si>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</si>
  <si>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</si>
  <si>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</si>
  <si>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</si>
  <si>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</si>
  <si>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</si>
  <si>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</si>
  <si>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</si>
  <si>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</si>
  <si>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</si>
  <si>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</si>
  <si>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</si>
  <si>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</si>
  <si>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</si>
  <si>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</si>
  <si>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</si>
  <si>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</si>
  <si>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</si>
  <si>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</si>
  <si>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</si>
  <si>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</si>
  <si>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</si>
  <si>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</si>
  <si>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</si>
  <si>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</si>
  <si>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</si>
  <si>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</si>
  <si>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</si>
  <si>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</si>
  <si>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</si>
  <si>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</si>
  <si>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</si>
  <si>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</si>
  <si>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</si>
  <si>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</si>
  <si>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</si>
  <si>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</si>
  <si>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</si>
  <si>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</si>
  <si>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</si>
  <si>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</si>
  <si>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</si>
  <si>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</si>
  <si>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</si>
  <si>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</si>
  <si>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</si>
  <si>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</si>
  <si>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</si>
  <si>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</si>
  <si>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</si>
  <si>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</si>
  <si>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</si>
  <si>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</si>
  <si>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</si>
  <si>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</si>
  <si>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</si>
  <si>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</si>
  <si>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</si>
  <si>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</si>
  <si>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</si>
  <si>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</si>
  <si>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</si>
  <si>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</si>
  <si>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</si>
  <si>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</si>
  <si>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</si>
  <si>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</si>
  <si>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</si>
  <si>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</si>
  <si>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</si>
  <si>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</si>
  <si>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</si>
  <si>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</si>
  <si>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</si>
  <si>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</si>
  <si>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</si>
  <si>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</si>
  <si>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</si>
  <si>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</si>
  <si>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</si>
  <si>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</si>
  <si>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</si>
  <si>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</si>
  <si>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</si>
  <si>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</si>
  <si>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</si>
  <si>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</si>
  <si>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</si>
  <si>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</si>
  <si>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Section I – Commitments of POWERGRID:</t>
  </si>
  <si>
    <t>POWERGRID commits itself to take all measures necessary to prevent accidents duringConstruction and Operation of the Transmission Assets and to observe the following:</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</si>
  <si>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</si>
  <si>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</si>
  <si>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</si>
  <si>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</si>
  <si>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</si>
  <si>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</si>
  <si>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The Bidder / Contractor commits himself to take all measures necessary to prevent / minimise accidents at their construction / erection sites and to observe the following:</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</si>
  <si>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</si>
  <si>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</si>
  <si>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</si>
  <si>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</si>
  <si>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</si>
  <si>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</si>
  <si>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</si>
  <si>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</si>
  <si>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</si>
  <si>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</si>
  <si>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</si>
  <si>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</si>
  <si>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</si>
  <si>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</si>
  <si>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</si>
  <si>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</si>
  <si>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</si>
  <si>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</si>
  <si>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</si>
  <si>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</si>
  <si>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</si>
  <si>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</si>
  <si>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</si>
  <si>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</si>
  <si>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</si>
  <si>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</si>
  <si>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</si>
  <si>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</si>
  <si>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</si>
  <si>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</si>
  <si>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</si>
  <si>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</si>
  <si>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</si>
  <si>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</si>
  <si>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</si>
  <si>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</si>
  <si>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</si>
  <si>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</si>
  <si>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</si>
  <si>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</si>
  <si>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</si>
  <si>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</si>
  <si>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</si>
  <si>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</si>
  <si>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</si>
  <si>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</si>
  <si>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</si>
  <si>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</si>
  <si>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</si>
  <si>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</si>
  <si>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</si>
  <si>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</si>
  <si>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</si>
  <si>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</si>
  <si>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</si>
  <si>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</si>
  <si>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</si>
  <si>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</si>
  <si>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</si>
  <si>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</si>
  <si>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</si>
  <si>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</si>
  <si>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</si>
  <si>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</si>
  <si>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</si>
  <si>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</si>
  <si>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</si>
  <si>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</si>
  <si>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</si>
  <si>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</si>
  <si>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</si>
  <si>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</si>
  <si>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</si>
  <si>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</si>
  <si>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</si>
  <si>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</si>
  <si>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</si>
  <si>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(s).</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</si>
  <si>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</si>
  <si>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</si>
  <si>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</si>
  <si>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</si>
  <si>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</si>
  <si>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</si>
  <si>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</si>
  <si>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</si>
  <si>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</si>
  <si>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</si>
  <si>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</si>
  <si>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</si>
  <si>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</si>
  <si>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</si>
  <si>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</si>
  <si>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</si>
  <si>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</si>
  <si>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</si>
  <si>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</si>
  <si>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</si>
  <si>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</si>
  <si>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</si>
  <si>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</si>
  <si>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</si>
  <si>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</si>
  <si>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</si>
  <si>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</si>
  <si>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</si>
  <si>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</si>
  <si>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</si>
  <si>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</si>
  <si>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</si>
  <si>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</si>
  <si>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</si>
  <si>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</si>
  <si>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</si>
  <si>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</si>
  <si>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</si>
  <si>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</si>
  <si>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</si>
  <si>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</si>
  <si>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</si>
  <si>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</si>
  <si>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</si>
  <si>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</si>
  <si>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</si>
  <si>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</si>
  <si>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</si>
  <si>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</si>
  <si>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</si>
  <si>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</si>
  <si>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</si>
  <si>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</si>
  <si>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</si>
  <si>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</si>
  <si>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</si>
  <si>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</si>
  <si>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</si>
  <si>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</si>
  <si>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</si>
  <si>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</si>
  <si>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</si>
  <si>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</si>
  <si>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</si>
  <si>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</si>
  <si>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</si>
  <si>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</si>
  <si>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</si>
  <si>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</si>
  <si>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</si>
  <si>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</si>
  <si>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</si>
  <si>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</si>
  <si>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</si>
  <si>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</si>
  <si>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</si>
  <si>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</si>
  <si>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</si>
  <si>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</si>
  <si>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</si>
  <si>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</si>
  <si>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</si>
  <si>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</si>
  <si>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</si>
  <si>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</si>
  <si>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</si>
  <si>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</si>
  <si>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</si>
  <si>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</si>
  <si>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</si>
  <si>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</si>
  <si>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</si>
  <si>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</si>
  <si>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</si>
  <si>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</si>
  <si>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</si>
  <si>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</si>
  <si>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</si>
  <si>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</si>
  <si>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</si>
  <si>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</si>
  <si>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</si>
  <si>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</si>
  <si>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</si>
  <si>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</si>
  <si>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</si>
  <si>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</si>
  <si>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</si>
  <si>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</si>
  <si>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</si>
  <si>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</si>
  <si>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</si>
  <si>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</si>
  <si>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</si>
  <si>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</si>
  <si>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</si>
  <si>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</si>
  <si>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</si>
  <si>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</si>
  <si>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</si>
  <si>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</si>
  <si>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</si>
  <si>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</si>
  <si>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</si>
  <si>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</si>
  <si>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</si>
  <si>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</si>
  <si>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</si>
  <si>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</si>
  <si>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Enter details here.</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</si>
  <si>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</si>
  <si>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 xml:space="preserve">A) For Equipment Ex-Works Price Component </t>
  </si>
  <si>
    <t>For Installation Price Component</t>
  </si>
  <si>
    <t>B.</t>
  </si>
  <si>
    <t>Validity in days</t>
  </si>
  <si>
    <t>(Details of Alternative Bid)</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</si>
  <si>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</si>
  <si>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</si>
  <si>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</si>
  <si>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</si>
  <si>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</si>
  <si>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</si>
  <si>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</si>
  <si>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1"/>
        <rFont val="Bookman Old Style"/>
        <family val="1"/>
      </rPr>
      <t>“Safety Pact”</t>
    </r>
    <r>
      <rPr>
        <sz val="11"/>
        <rFont val="Bookman Old Style"/>
        <family val="1"/>
      </rPr>
      <t xml:space="preserve"> which will form part of the Bid. 
It is hereby agreed by and between the parties as under:
</t>
    </r>
  </si>
  <si>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</si>
  <si>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</si>
  <si>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conduct necessary awareness and training programmes to its Employees to augment the various safety requirements to be followed during Construction and Operation &amp; Maintenance of the Transmission Assets from time to time.</t>
  </si>
  <si>
    <t>POWERGRID shall investigate all accidents, fatal as well as non-fatal, to identify the lapses, the reason for the accident / incident and suggest measures for prevention of recurrence of such accidents, and fix responsibility for the lapses leading to the accident.</t>
  </si>
  <si>
    <t xml:space="preserve">TheBidder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</si>
  <si>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</si>
  <si>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</si>
  <si>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</si>
  <si>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r>
      <t xml:space="preserve">The Bidder / Contractor accepts the provisions regarding safety, including payment of </t>
    </r>
    <r>
      <rPr>
        <b/>
        <u/>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 and the Safety Pact, and confirm to abide by the same.</t>
    </r>
  </si>
  <si>
    <t>Transformer</t>
  </si>
  <si>
    <t>The sum of the value of coefficients for raw materials: a+b+c+d=0.65 to 0.73 and sum of all the coefficients including labour shall be a+b+c+d+l=0.85.</t>
  </si>
  <si>
    <t>Insulating Oil</t>
  </si>
  <si>
    <t>S.N.</t>
  </si>
  <si>
    <t>Value of Coefficient</t>
  </si>
  <si>
    <t>V</t>
  </si>
  <si>
    <t>VI</t>
  </si>
  <si>
    <t>Equipments &amp; Materials produced in [Name of countries]</t>
  </si>
  <si>
    <t>Sole Bidder</t>
  </si>
  <si>
    <t>JV (Joint Venture)</t>
  </si>
  <si>
    <t>Compliance to the process related to the e-RA Terms &amp; Conditions and the Business Rules governing the e-RA</t>
  </si>
  <si>
    <t xml:space="preserve">Affidavit of Self certification regarding Minimum Local Content in line with PPP-MII order, if applicable </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</si>
  <si>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</si>
  <si>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</si>
  <si>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</si>
  <si>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</si>
  <si>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</si>
  <si>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</si>
  <si>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</si>
  <si>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</si>
  <si>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</si>
  <si>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</si>
  <si>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</si>
  <si>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</si>
  <si>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</si>
  <si>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</si>
  <si>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</si>
  <si>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</si>
  <si>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Company incorporated &amp; registered in 
[Name of countries]</t>
  </si>
  <si>
    <t>POWERGRID shall, from time to time, issue necessary guidelines, instructions and deterrents to its employees as well as to the Contracting Agencies, to update them to take necessary preventive measures to avoid repetition of similar accident attributes.</t>
  </si>
  <si>
    <t>Firm Price Basis</t>
  </si>
  <si>
    <t>ATTACHMENTS</t>
  </si>
  <si>
    <t>NOTE: (In case of JV, all partners of the Joint Venture shall be MSEs to consider its bid as bid from MSE, JV bidder with at least one non-MSE partner (whether lead or other partner)  shall not be eligible for the benefit available to the MSE bidders)</t>
  </si>
  <si>
    <t>Not Applicable</t>
  </si>
  <si>
    <t>Route 1: Installation Agency</t>
  </si>
  <si>
    <t>Route 2: Manufacturer of OPGW</t>
  </si>
  <si>
    <t>(aa)</t>
  </si>
  <si>
    <t>Attachment 26:</t>
  </si>
  <si>
    <t>Attachment 27:</t>
  </si>
  <si>
    <t>GCC 5</t>
  </si>
  <si>
    <t>(bb)</t>
  </si>
  <si>
    <t>Attachments  3(QR), 4, 4(A), 5, 5(A), 6, 9, 10, 11, 12, 13, 14, 15, 16, 17, 18, 19 and Bid Form for 1st Envelope are included here.</t>
  </si>
  <si>
    <t>Attachment 1 Bid Security : Not Applicable</t>
  </si>
  <si>
    <t>For Our Qualifying Requirements, Please refer Attachment-3 (QR) of this volume.</t>
  </si>
  <si>
    <t>2024-25</t>
  </si>
  <si>
    <t>2025-26</t>
  </si>
  <si>
    <t>2026-27</t>
  </si>
  <si>
    <t>Undertaking by the bidder regarding Compliance of DMI &amp; SP policy</t>
  </si>
  <si>
    <t xml:space="preserve">Period in months from the effective date of contract </t>
  </si>
  <si>
    <t>Detailed Engineering and drawing submission</t>
  </si>
  <si>
    <t>a) commencement</t>
  </si>
  <si>
    <t>Procurement of equipment/ components &amp; assembly</t>
  </si>
  <si>
    <t>Type Tests</t>
  </si>
  <si>
    <t>Manufacturing</t>
  </si>
  <si>
    <t xml:space="preserve">Shipments &amp; Delivery </t>
  </si>
  <si>
    <t xml:space="preserve">Installation at Site </t>
  </si>
  <si>
    <t>Testing &amp; Pre-commissioning</t>
  </si>
  <si>
    <t xml:space="preserve">Trial Operation </t>
  </si>
  <si>
    <t>Note :</t>
  </si>
  <si>
    <t>Bidders to enclose a detailed network covering all the activities to be undertaken for completion of the project indicating key dates for various milestones for each phase constituent-wise.</t>
  </si>
  <si>
    <t>Attachment-9</t>
  </si>
  <si>
    <t>We agree to abide by this bid for a period of Six (06) months from the date fixed for opening of bids as stipulated in the Bidding Documents, and it shall remain binding upon us and may be accepted by you at any time before the expiration of that period.</t>
  </si>
  <si>
    <t>GCC 40</t>
  </si>
  <si>
    <t>Conciliation</t>
  </si>
  <si>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Arbitration/Conciliation clause provided in the main tender document / contract shall not be applicable for any issue / dispute arising under Integrity Pact. </t>
    </r>
  </si>
  <si>
    <t>Views expressed or suggestions/submissions made by the parties and the recommendations of the CVO/IEM# in respect of the violation of this agreement, shall not be relied on or introduced as evidence in the arbitral/Conciliation or judicial proceedings (arising out of the arbitral/Conciliation proceedings) by the parties in connection with the disputes/differences arising out of the subject contract.</t>
  </si>
  <si>
    <t>This agreement is subject to Indian Law. Place of performance and jurisdiction is the establishment of POWERGRID. The Arbitration/Conciliation clause provided in the main tender document / contract shall not be applicable for any issue / dispute arising under the Safety Pact.</t>
  </si>
  <si>
    <t>2027-28</t>
  </si>
  <si>
    <r>
      <t xml:space="preserve">Certification by the Bidder as per DoE Order in line with ITB Clause 2.1 </t>
    </r>
    <r>
      <rPr>
        <i/>
        <strike/>
        <sz val="12"/>
        <rFont val="Bookman Old Style"/>
        <family val="1"/>
      </rPr>
      <t>(In case of a Joint Venture bid, the declaration shall be given by all partners of the Joint Venture).</t>
    </r>
  </si>
  <si>
    <r>
      <t>Declaration by the Bidder regarding events encountered pursuant to ITB Clause 2.1</t>
    </r>
    <r>
      <rPr>
        <i/>
        <sz val="12"/>
        <rFont val="Bookman Old Style"/>
        <family val="1"/>
      </rPr>
      <t xml:space="preserve"> </t>
    </r>
    <r>
      <rPr>
        <i/>
        <strike/>
        <sz val="12"/>
        <rFont val="Bookman Old Style"/>
        <family val="1"/>
      </rPr>
      <t>(In case of a Joint Venture bid, the declaration shall be given by all partners of the Joint Venture)</t>
    </r>
  </si>
  <si>
    <t>Package FOTE-03</t>
  </si>
  <si>
    <t>Attachment 20, Attachment 21, Attachment 23, Attachment 24,  Attachment-25, Attachment-26 and Attachment-27:  To be submitted as per the provisions of the Bidding Documents (Formats Attached seperately in Volume-III of Bidding Documents.</t>
  </si>
  <si>
    <t>Extra Sheet</t>
  </si>
  <si>
    <t>2028-29</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</si>
  <si>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Validity </t>
    </r>
    <r>
      <rPr>
        <sz val="11"/>
        <rFont val="Book Antiqua"/>
        <family val="1"/>
      </rPr>
      <t xml:space="preserve">       
 </t>
    </r>
  </si>
  <si>
    <t>Or
Online Payment Acknowledgement towards Bid Security for a sum of ................................................ (name of currency and amount in words and figures)</t>
  </si>
  <si>
    <t>Or
documentary evidence in support of exemption of Bid Security, in separate envelope in accordance with clause 13.1 of ITB, Section-II</t>
  </si>
  <si>
    <t>VOID</t>
  </si>
  <si>
    <t xml:space="preserve">Declaration by the bidder for ‘Code of Integrity for Public procurement’ </t>
  </si>
  <si>
    <t>(i)	SCHEME-1: Additional FOTE requirements at AGC locations in Western Region</t>
  </si>
  <si>
    <t>(ii)	SCHEME-2: Redundant OPGW communication path for Solapur STPP under AGC</t>
  </si>
  <si>
    <t>(iii)	SCHEME-4: Supply and installation of 24 Fibre OPGW &amp; FOTE for providing redundant communication for Parbati Pooling (Banala) (PG) S/S, Parbati-II(NHPC) &amp; Parbati-III(NHPC) Stations</t>
  </si>
  <si>
    <t>(iv)	SCHEME-6: Redundant Communication for Chamera-III (NHPC) &amp; Budhil (GreenCo) using 3 pairs of fibres sharing from HPPTCL network</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</si>
  <si>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</si>
  <si>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(cc)</t>
  </si>
  <si>
    <t>Attachment 28:</t>
  </si>
  <si>
    <t>Declaration by the bidder for Acknowledgement and Acceptance of Supplier Code of Conduct</t>
  </si>
  <si>
    <t>Communication Equipment Package FOTE-05: Communication Equipment (SDH) Supply and Installation package for Communication Schemes approved in 24th NCT</t>
  </si>
  <si>
    <t>Specification No: CC/NT/W-COMM/DOM/A01/24/16897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</si>
</sst>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4">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u/>
      <sz val="11"/>
      <name val="Bookman Old Style"/>
      <family val="1"/>
    </font>
    <font>
      <b/>
      <sz val="14"/>
      <color indexed="12"/>
      <name val="Book Antiqua"/>
      <family val="1"/>
    </font>
    <font>
      <b/>
      <sz val="11"/>
      <color theme="1"/>
      <name val="Book Antiqua"/>
      <family val="1"/>
    </font>
    <font>
      <b/>
      <sz val="18"/>
      <name val="Book Antiqua"/>
      <family val="1"/>
    </font>
    <font>
      <b/>
      <sz val="20"/>
      <color indexed="12"/>
      <name val="Bookman Old Style"/>
      <family val="1"/>
    </font>
    <font>
      <b/>
      <sz val="18"/>
      <color indexed="12"/>
      <name val="Bookman Old Style"/>
      <family val="1"/>
    </font>
    <font>
      <b/>
      <sz val="22"/>
      <color theme="1"/>
      <name val="Bookman Old Style"/>
      <family val="1"/>
    </font>
    <font>
      <sz val="13"/>
      <color indexed="9"/>
      <name val="Book Antiqua"/>
      <family val="1"/>
    </font>
    <font>
      <u/>
      <sz val="12"/>
      <name val="Bookman Old Style"/>
      <family val="1"/>
    </font>
    <font>
      <i/>
      <strike/>
      <sz val="12"/>
      <name val="Bookman Old Style"/>
      <family val="1"/>
    </font>
    <font>
      <sz val="10"/>
      <color indexed="9"/>
      <name val="Book Antiqua"/>
      <family val="1"/>
    </font>
    <font>
      <i/>
      <sz val="10"/>
      <name val="Book Antiqua"/>
      <family val="1"/>
    </font>
  </fonts>
  <fills count="19">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B0F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3">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xf numFmtId="0" fontId="1" fillId="0" borderId="0"/>
    <xf numFmtId="0" fontId="1" fillId="0" borderId="0"/>
    <xf numFmtId="0" fontId="1" fillId="0" borderId="0"/>
  </cellStyleXfs>
  <cellXfs count="1208">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6" fillId="0" borderId="26"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29"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26" fillId="0" borderId="30" xfId="51" applyFont="1" applyBorder="1" applyAlignment="1" applyProtection="1">
      <alignment vertical="center"/>
      <protection hidden="1"/>
    </xf>
    <xf numFmtId="0" fontId="25" fillId="0" borderId="0" xfId="51" applyFont="1" applyAlignment="1" applyProtection="1">
      <alignment vertical="center"/>
      <protection hidden="1"/>
    </xf>
    <xf numFmtId="0" fontId="31" fillId="0" borderId="0" xfId="51" applyFont="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9"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9" fillId="0" borderId="0" xfId="48" applyFont="1" applyAlignment="1" applyProtection="1">
      <alignment horizontal="center" vertical="center"/>
      <protection hidden="1"/>
    </xf>
    <xf numFmtId="0" fontId="40"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40"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vertical="center"/>
      <protection hidden="1"/>
    </xf>
    <xf numFmtId="0" fontId="25" fillId="0" borderId="0" xfId="0" applyFont="1" applyAlignment="1" applyProtection="1">
      <alignment horizontal="left" vertical="center" indent="1"/>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center" indent="5"/>
      <protection hidden="1"/>
    </xf>
    <xf numFmtId="0" fontId="26" fillId="0" borderId="0" xfId="0" applyFont="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Border="1" applyAlignment="1" applyProtection="1">
      <alignment horizontal="right" vertical="center"/>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Border="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Alignment="1">
      <alignment horizontal="left" vertical="top" wrapText="1"/>
    </xf>
    <xf numFmtId="0" fontId="32" fillId="0" borderId="0" xfId="0" applyFont="1" applyAlignment="1" applyProtection="1">
      <alignment horizontal="left" vertical="top" wrapText="1"/>
      <protection hidden="1"/>
    </xf>
    <xf numFmtId="0" fontId="25" fillId="0" borderId="0" xfId="0" applyFont="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Border="1" applyAlignment="1" applyProtection="1">
      <alignment horizontal="left" vertical="center" wrapText="1"/>
      <protection hidden="1"/>
    </xf>
    <xf numFmtId="0" fontId="25" fillId="0" borderId="0" xfId="0" applyFont="1" applyAlignment="1" applyProtection="1">
      <alignment horizontal="right" vertical="center"/>
      <protection hidden="1"/>
    </xf>
    <xf numFmtId="172" fontId="25" fillId="0" borderId="0" xfId="0" applyNumberFormat="1" applyFont="1" applyAlignment="1" applyProtection="1">
      <alignment horizontal="right" vertical="top"/>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Alignment="1" applyProtection="1">
      <alignment horizontal="left" vertical="center"/>
      <protection hidden="1"/>
    </xf>
    <xf numFmtId="0" fontId="26" fillId="3" borderId="0" xfId="0" applyFont="1" applyFill="1" applyAlignment="1" applyProtection="1">
      <alignment horizontal="left" vertical="center"/>
      <protection hidden="1"/>
    </xf>
    <xf numFmtId="0" fontId="26" fillId="4" borderId="0" xfId="0" applyFont="1" applyFill="1" applyProtection="1">
      <protection hidden="1"/>
    </xf>
    <xf numFmtId="0" fontId="26" fillId="3" borderId="0" xfId="0" applyFont="1" applyFill="1" applyProtection="1">
      <protection hidden="1"/>
    </xf>
    <xf numFmtId="0" fontId="30" fillId="0" borderId="0" xfId="0" applyFont="1" applyAlignment="1" applyProtection="1">
      <alignment horizontal="right" vertical="top"/>
      <protection hidden="1"/>
    </xf>
    <xf numFmtId="0" fontId="43"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30" fillId="0" borderId="0" xfId="0" applyFont="1" applyAlignment="1" applyProtection="1">
      <alignment vertical="top"/>
      <protection hidden="1"/>
    </xf>
    <xf numFmtId="0" fontId="38" fillId="0" borderId="0" xfId="0" applyFont="1" applyAlignment="1" applyProtection="1">
      <alignment horizontal="right" vertical="top"/>
      <protection hidden="1"/>
    </xf>
    <xf numFmtId="0" fontId="38" fillId="0" borderId="0" xfId="0" applyFont="1" applyProtection="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16" xfId="0" applyFont="1" applyBorder="1" applyAlignment="1" applyProtection="1">
      <alignment horizontal="center" vertical="center" wrapText="1"/>
      <protection hidden="1"/>
    </xf>
    <xf numFmtId="0" fontId="26" fillId="0" borderId="30"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6" fillId="0" borderId="31" xfId="0" applyFont="1" applyBorder="1" applyAlignment="1" applyProtection="1">
      <alignment horizontal="center" vertical="top" wrapText="1"/>
      <protection hidden="1"/>
    </xf>
    <xf numFmtId="0" fontId="26" fillId="0" borderId="31"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2" xfId="0" applyFont="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2" borderId="41"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3" xfId="33" quotePrefix="1" applyFont="1" applyBorder="1" applyAlignment="1" applyProtection="1">
      <alignment horizontal="center" vertical="top"/>
      <protection hidden="1"/>
    </xf>
    <xf numFmtId="0" fontId="38" fillId="0" borderId="44"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Alignment="1" applyProtection="1">
      <alignment horizontal="justify" vertical="top" wrapText="1"/>
      <protection hidden="1"/>
    </xf>
    <xf numFmtId="0" fontId="44" fillId="0" borderId="0" xfId="33" applyFont="1" applyAlignment="1" applyProtection="1">
      <alignment vertical="top"/>
      <protection hidden="1"/>
    </xf>
    <xf numFmtId="0" fontId="44" fillId="0" borderId="0" xfId="33" applyFont="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Alignment="1" applyProtection="1">
      <alignment vertical="top" wrapText="1"/>
      <protection hidden="1"/>
    </xf>
    <xf numFmtId="0" fontId="37" fillId="0" borderId="0" xfId="33" applyFont="1" applyAlignment="1" applyProtection="1">
      <alignment horizontal="justify" vertical="top" wrapText="1"/>
      <protection hidden="1"/>
    </xf>
    <xf numFmtId="0" fontId="37" fillId="0" borderId="0" xfId="33" applyFont="1" applyAlignment="1" applyProtection="1">
      <alignment vertical="top" wrapText="1"/>
      <protection hidden="1"/>
    </xf>
    <xf numFmtId="15" fontId="38" fillId="0" borderId="0" xfId="33" applyNumberFormat="1" applyFont="1" applyAlignment="1" applyProtection="1">
      <alignment vertical="top"/>
      <protection hidden="1"/>
    </xf>
    <xf numFmtId="0" fontId="38" fillId="0" borderId="30" xfId="33" applyFont="1" applyBorder="1" applyProtection="1">
      <protection hidden="1"/>
    </xf>
    <xf numFmtId="0" fontId="38" fillId="0" borderId="30" xfId="33" applyFont="1" applyBorder="1" applyAlignment="1" applyProtection="1">
      <alignment vertical="top"/>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7" fillId="0" borderId="16" xfId="52" applyFont="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3"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3" fontId="25" fillId="0" borderId="0" xfId="38" applyNumberFormat="1" applyFont="1" applyAlignment="1" applyProtection="1">
      <alignment horizontal="left" vertical="center" inden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6" fillId="0" borderId="31" xfId="42" applyFont="1" applyBorder="1" applyAlignment="1" applyProtection="1">
      <alignment horizontal="center" vertical="top" wrapText="1"/>
      <protection hidden="1"/>
    </xf>
    <xf numFmtId="0" fontId="26" fillId="0" borderId="31"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35" fillId="0" borderId="30" xfId="0" applyFont="1" applyBorder="1" applyAlignment="1" applyProtection="1">
      <alignment horizontal="right" vertical="top" wrapText="1"/>
      <protection hidden="1"/>
    </xf>
    <xf numFmtId="0" fontId="35" fillId="0" borderId="30" xfId="0" applyFont="1" applyBorder="1" applyAlignment="1" applyProtection="1">
      <alignment vertical="top"/>
      <protection hidden="1"/>
    </xf>
    <xf numFmtId="0" fontId="48" fillId="0" borderId="30" xfId="0" applyFont="1" applyBorder="1" applyAlignment="1" applyProtection="1">
      <alignment vertical="top"/>
      <protection hidden="1"/>
    </xf>
    <xf numFmtId="0" fontId="35" fillId="0" borderId="30"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34" xfId="0" applyFont="1" applyBorder="1"/>
    <xf numFmtId="0" fontId="55" fillId="0" borderId="4" xfId="0" applyFont="1" applyBorder="1" applyAlignment="1">
      <alignment horizontal="center" vertical="top" wrapText="1"/>
    </xf>
    <xf numFmtId="0" fontId="44" fillId="0" borderId="31" xfId="33" applyFont="1" applyBorder="1" applyAlignment="1" applyProtection="1">
      <alignment vertical="top"/>
      <protection hidden="1"/>
    </xf>
    <xf numFmtId="0" fontId="38" fillId="0" borderId="31" xfId="33" applyFont="1" applyBorder="1" applyAlignment="1" applyProtection="1">
      <alignment vertical="top"/>
      <protection hidden="1"/>
    </xf>
    <xf numFmtId="0" fontId="44" fillId="0" borderId="31" xfId="33" applyFont="1" applyBorder="1" applyAlignment="1" applyProtection="1">
      <alignment horizontal="right" vertical="top"/>
      <protection hidden="1"/>
    </xf>
    <xf numFmtId="15" fontId="38" fillId="0" borderId="30" xfId="33" applyNumberFormat="1" applyFont="1" applyBorder="1" applyAlignment="1" applyProtection="1">
      <alignment vertical="top"/>
      <protection hidden="1"/>
    </xf>
    <xf numFmtId="0" fontId="38" fillId="0" borderId="30" xfId="33" applyFont="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8" fillId="0" borderId="0" xfId="54" applyFont="1" applyProtection="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0" borderId="0" xfId="52" applyFont="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5" fillId="0" borderId="0" xfId="0" applyFont="1" applyAlignment="1" applyProtection="1">
      <alignment horizontal="left" vertical="top" wrapText="1"/>
      <protection hidden="1"/>
    </xf>
    <xf numFmtId="0" fontId="25" fillId="0" borderId="0" xfId="47" applyFont="1" applyAlignment="1" applyProtection="1">
      <alignment horizontal="center" vertical="top"/>
      <protection hidden="1"/>
    </xf>
    <xf numFmtId="0" fontId="42" fillId="0" borderId="0" xfId="0" applyFont="1" applyAlignment="1" applyProtection="1">
      <alignment horizontal="justify" vertical="top" wrapText="1"/>
      <protection hidden="1"/>
    </xf>
    <xf numFmtId="0" fontId="69" fillId="0" borderId="0" xfId="0" applyFont="1" applyAlignment="1" applyProtection="1">
      <alignment horizontal="justify" vertical="top" wrapText="1"/>
      <protection hidden="1"/>
    </xf>
    <xf numFmtId="0" fontId="41" fillId="0" borderId="0" xfId="0" applyFont="1" applyAlignment="1" applyProtection="1">
      <alignment vertical="top"/>
      <protection hidden="1"/>
    </xf>
    <xf numFmtId="0" fontId="60" fillId="0" borderId="0" xfId="0" applyFont="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Border="1" applyAlignment="1" applyProtection="1">
      <alignment vertical="center" wrapText="1"/>
      <protection locked="0"/>
    </xf>
    <xf numFmtId="0" fontId="26" fillId="0" borderId="51" xfId="0" applyFont="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70"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8" fillId="0" borderId="0" xfId="35" applyFont="1" applyProtection="1">
      <protection hidden="1"/>
    </xf>
    <xf numFmtId="0" fontId="38" fillId="0" borderId="43" xfId="35" quotePrefix="1" applyFont="1" applyBorder="1" applyAlignment="1" applyProtection="1">
      <alignment horizontal="center" vertical="top"/>
      <protection hidden="1"/>
    </xf>
    <xf numFmtId="0" fontId="38" fillId="0" borderId="44"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44" fillId="0" borderId="0" xfId="35" applyFont="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applyFont="1" applyAlignment="1" applyProtection="1">
      <alignment horizontal="right" vertical="top"/>
      <protection hidden="1"/>
    </xf>
    <xf numFmtId="0" fontId="38" fillId="0" borderId="0" xfId="35" applyFont="1" applyAlignment="1" applyProtection="1">
      <alignment vertical="top" wrapText="1"/>
      <protection hidden="1"/>
    </xf>
    <xf numFmtId="0" fontId="37" fillId="0" borderId="0" xfId="35" applyFont="1" applyAlignment="1" applyProtection="1">
      <alignment horizontal="justify" vertical="top" wrapText="1"/>
      <protection hidden="1"/>
    </xf>
    <xf numFmtId="0" fontId="37" fillId="0" borderId="0" xfId="35" applyFont="1" applyAlignment="1" applyProtection="1">
      <alignment vertical="top" wrapText="1"/>
      <protection hidden="1"/>
    </xf>
    <xf numFmtId="15" fontId="38" fillId="0" borderId="0" xfId="35" applyNumberFormat="1" applyFont="1" applyAlignment="1" applyProtection="1">
      <alignment vertical="top"/>
      <protection hidden="1"/>
    </xf>
    <xf numFmtId="0" fontId="38" fillId="0" borderId="30" xfId="35" applyFont="1" applyBorder="1" applyProtection="1">
      <protection hidden="1"/>
    </xf>
    <xf numFmtId="0" fontId="38" fillId="0" borderId="30"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3"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3"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71"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3" fillId="0" borderId="0" xfId="52" applyFont="1" applyAlignment="1" applyProtection="1">
      <alignment vertical="center"/>
      <protection hidden="1"/>
    </xf>
    <xf numFmtId="0" fontId="4" fillId="0" borderId="0" xfId="52" applyAlignment="1" applyProtection="1">
      <alignment horizontal="left" vertical="center" indent="2"/>
      <protection hidden="1"/>
    </xf>
    <xf numFmtId="0" fontId="63" fillId="0" borderId="0" xfId="52" applyFont="1" applyAlignment="1" applyProtection="1">
      <alignment vertical="top"/>
      <protection hidden="1"/>
    </xf>
    <xf numFmtId="0" fontId="63" fillId="0" borderId="16" xfId="37" applyFont="1" applyBorder="1" applyAlignment="1" applyProtection="1">
      <alignment horizontal="center" vertical="center" wrapText="1"/>
      <protection hidden="1"/>
    </xf>
    <xf numFmtId="0" fontId="72" fillId="0" borderId="16" xfId="37" applyFont="1" applyBorder="1" applyAlignment="1" applyProtection="1">
      <alignment horizontal="center"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10" borderId="16" xfId="37" applyFont="1" applyFill="1" applyBorder="1" applyAlignment="1" applyProtection="1">
      <alignment vertical="center" wrapText="1"/>
      <protection hidden="1"/>
    </xf>
    <xf numFmtId="0" fontId="63"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3"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3"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6" xfId="0" applyFont="1" applyBorder="1" applyAlignment="1" applyProtection="1">
      <alignment horizontal="left" vertical="center" wrapText="1"/>
      <protection hidden="1"/>
    </xf>
    <xf numFmtId="0" fontId="37" fillId="0" borderId="31" xfId="0" applyFont="1" applyBorder="1" applyAlignment="1" applyProtection="1">
      <alignment horizontal="left" vertical="center" wrapText="1"/>
      <protection hidden="1"/>
    </xf>
    <xf numFmtId="0" fontId="37" fillId="0" borderId="37" xfId="0" applyFont="1" applyBorder="1" applyAlignment="1" applyProtection="1">
      <alignment horizontal="left" vertical="center" wrapText="1"/>
      <protection hidden="1"/>
    </xf>
    <xf numFmtId="0" fontId="63" fillId="0" borderId="30" xfId="0" applyFont="1" applyBorder="1" applyAlignment="1" applyProtection="1">
      <alignment horizontal="right" vertical="top" wrapText="1"/>
      <protection hidden="1"/>
    </xf>
    <xf numFmtId="0" fontId="1" fillId="0" borderId="0" xfId="0" applyFont="1" applyProtection="1">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5"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61" fillId="0" borderId="0" xfId="0" applyFont="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63" fillId="0" borderId="0" xfId="0" applyFont="1" applyAlignment="1" applyProtection="1">
      <alignment horizontal="left" vertical="center"/>
      <protection hidden="1"/>
    </xf>
    <xf numFmtId="173" fontId="63" fillId="0" borderId="0" xfId="0" applyNumberFormat="1" applyFont="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4" fontId="26" fillId="0" borderId="0" xfId="47" applyNumberFormat="1" applyFont="1" applyAlignment="1" applyProtection="1">
      <alignment horizontal="center" vertical="top" wrapText="1"/>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0" fillId="0" borderId="0" xfId="0" applyFont="1" applyAlignment="1" applyProtection="1">
      <alignment horizontal="left" vertical="top"/>
      <protection hidden="1"/>
    </xf>
    <xf numFmtId="0" fontId="37" fillId="0" borderId="0" xfId="0" applyFont="1" applyAlignment="1" applyProtection="1">
      <alignment horizontal="center" vertical="center" wrapText="1"/>
      <protection hidden="1"/>
    </xf>
    <xf numFmtId="0" fontId="76" fillId="14" borderId="0" xfId="0" applyFont="1" applyFill="1" applyAlignment="1" applyProtection="1">
      <alignment vertical="center"/>
      <protection hidden="1"/>
    </xf>
    <xf numFmtId="0" fontId="37" fillId="0" borderId="0" xfId="35" applyFont="1" applyProtection="1">
      <protection hidden="1"/>
    </xf>
    <xf numFmtId="0" fontId="0" fillId="0" borderId="0" xfId="0" applyAlignment="1" applyProtection="1">
      <alignment vertical="center"/>
      <protection hidden="1"/>
    </xf>
    <xf numFmtId="0" fontId="63" fillId="0" borderId="0" xfId="0" applyFont="1" applyAlignment="1" applyProtection="1">
      <alignment horizontal="right" vertical="center" indent="1"/>
      <protection hidden="1"/>
    </xf>
    <xf numFmtId="0" fontId="59" fillId="0" borderId="0" xfId="0" applyFont="1" applyAlignment="1" applyProtection="1">
      <alignment vertical="center"/>
      <protection hidden="1"/>
    </xf>
    <xf numFmtId="0" fontId="4" fillId="0" borderId="0" xfId="48" applyAlignment="1" applyProtection="1">
      <alignment horizontal="left" vertical="center" indent="1"/>
      <protection hidden="1"/>
    </xf>
    <xf numFmtId="0" fontId="65" fillId="0" borderId="0" xfId="0" applyFont="1" applyAlignment="1" applyProtection="1">
      <alignment vertical="center"/>
      <protection hidden="1"/>
    </xf>
    <xf numFmtId="0" fontId="77" fillId="0" borderId="0" xfId="0" applyFont="1" applyAlignment="1" applyProtection="1">
      <alignment vertical="center"/>
      <protection hidden="1"/>
    </xf>
    <xf numFmtId="0" fontId="78" fillId="0" borderId="0" xfId="0" applyFont="1" applyAlignment="1" applyProtection="1">
      <alignment vertical="center"/>
      <protection hidden="1"/>
    </xf>
    <xf numFmtId="0" fontId="79" fillId="0" borderId="0" xfId="0" applyFont="1"/>
    <xf numFmtId="0" fontId="63" fillId="0" borderId="30" xfId="0" applyFont="1" applyBorder="1" applyAlignment="1">
      <alignment horizontal="right" vertical="top" wrapText="1"/>
    </xf>
    <xf numFmtId="0" fontId="26" fillId="2" borderId="16" xfId="0" applyFont="1" applyFill="1" applyBorder="1" applyAlignment="1" applyProtection="1">
      <alignment horizontal="left" vertical="center" wrapText="1"/>
      <protection locked="0"/>
    </xf>
    <xf numFmtId="0" fontId="25" fillId="0" borderId="9"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35" fillId="0" borderId="0" xfId="0" applyFont="1" applyAlignment="1" applyProtection="1">
      <alignment horizontal="center" vertical="center" wrapText="1"/>
      <protection hidden="1"/>
    </xf>
    <xf numFmtId="0" fontId="74" fillId="0" borderId="0" xfId="0" applyFont="1" applyAlignment="1" applyProtection="1">
      <alignment horizontal="left" vertical="top" wrapText="1"/>
      <protection hidden="1"/>
    </xf>
    <xf numFmtId="0" fontId="26" fillId="2" borderId="0" xfId="0" applyFont="1" applyFill="1" applyAlignment="1">
      <alignment vertical="center" wrapText="1"/>
    </xf>
    <xf numFmtId="0" fontId="26" fillId="2" borderId="34" xfId="0" applyFont="1" applyFill="1" applyBorder="1" applyAlignment="1">
      <alignment horizontal="left" vertical="center" wrapText="1"/>
    </xf>
    <xf numFmtId="0" fontId="26" fillId="2" borderId="0" xfId="0" applyFont="1" applyFill="1" applyAlignment="1">
      <alignment horizontal="center" vertical="top" wrapText="1"/>
    </xf>
    <xf numFmtId="0" fontId="53"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5" fillId="0" borderId="0" xfId="35" applyFont="1" applyAlignment="1" applyProtection="1">
      <alignment vertical="top" wrapText="1"/>
      <protection hidden="1"/>
    </xf>
    <xf numFmtId="0" fontId="53" fillId="0" borderId="16" xfId="0" applyFont="1" applyBorder="1" applyAlignment="1" applyProtection="1">
      <alignment horizontal="center" vertical="center" wrapText="1"/>
      <protection hidden="1"/>
    </xf>
    <xf numFmtId="0" fontId="59"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Alignment="1" applyProtection="1">
      <alignment horizontal="left" vertical="center" wrapText="1"/>
      <protection hidden="1"/>
    </xf>
    <xf numFmtId="0" fontId="57" fillId="0" borderId="77" xfId="49" applyFont="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84" fillId="0" borderId="0" xfId="0" applyFont="1" applyAlignment="1" applyProtection="1">
      <alignment vertical="center"/>
      <protection hidden="1"/>
    </xf>
    <xf numFmtId="0" fontId="37" fillId="0" borderId="0" xfId="0" applyFont="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7"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Alignment="1" applyProtection="1">
      <alignment vertical="center" wrapText="1"/>
      <protection hidden="1"/>
    </xf>
    <xf numFmtId="0" fontId="29" fillId="0" borderId="0" xfId="49" applyFont="1" applyAlignment="1" applyProtection="1">
      <alignment vertical="center"/>
      <protection hidden="1"/>
    </xf>
    <xf numFmtId="1" fontId="38" fillId="0" borderId="0" xfId="33" applyNumberFormat="1" applyFont="1" applyAlignment="1" applyProtection="1">
      <alignment vertical="top" wrapText="1"/>
      <protection hidden="1"/>
    </xf>
    <xf numFmtId="0" fontId="18" fillId="13" borderId="16" xfId="0" applyFont="1" applyFill="1" applyBorder="1" applyAlignment="1" applyProtection="1">
      <alignment horizontal="center" vertical="center" wrapText="1"/>
      <protection hidden="1"/>
    </xf>
    <xf numFmtId="0" fontId="62" fillId="0" borderId="0" xfId="0" applyFont="1" applyAlignment="1">
      <alignment horizontal="justify" vertical="center"/>
    </xf>
    <xf numFmtId="0" fontId="89" fillId="0" borderId="0" xfId="54" applyFont="1" applyAlignment="1" applyProtection="1">
      <alignment horizontal="center" vertical="center"/>
      <protection locked="0"/>
    </xf>
    <xf numFmtId="0" fontId="90" fillId="0" borderId="0" xfId="0" applyFont="1" applyProtection="1">
      <protection hidden="1"/>
    </xf>
    <xf numFmtId="0" fontId="89" fillId="0" borderId="0" xfId="54" applyFont="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4" fillId="0" borderId="0" xfId="52" applyAlignment="1" applyProtection="1">
      <alignment horizontal="left" vertical="center" wrapText="1"/>
      <protection hidden="1"/>
    </xf>
    <xf numFmtId="0" fontId="63" fillId="0" borderId="30" xfId="35" applyFont="1" applyBorder="1" applyAlignment="1" applyProtection="1">
      <alignment vertical="center"/>
      <protection hidden="1"/>
    </xf>
    <xf numFmtId="0" fontId="4" fillId="0" borderId="30" xfId="35" applyFont="1" applyBorder="1" applyAlignment="1" applyProtection="1">
      <alignment vertical="center"/>
      <protection hidden="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7" fillId="0" borderId="0" xfId="35" applyFont="1" applyAlignment="1" applyProtection="1">
      <alignment vertical="center"/>
      <protection hidden="1"/>
    </xf>
    <xf numFmtId="0" fontId="78" fillId="0" borderId="0" xfId="35" applyFont="1" applyAlignment="1" applyProtection="1">
      <alignment vertical="center"/>
      <protection hidden="1"/>
    </xf>
    <xf numFmtId="0" fontId="63" fillId="0" borderId="0" xfId="35" applyFont="1" applyAlignment="1" applyProtection="1">
      <alignment horizontal="center" vertical="center"/>
      <protection hidden="1"/>
    </xf>
    <xf numFmtId="0" fontId="65"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3" fillId="0" borderId="0" xfId="35" applyFont="1" applyAlignment="1" applyProtection="1">
      <alignment vertical="center"/>
      <protection hidden="1"/>
    </xf>
    <xf numFmtId="0" fontId="63" fillId="0" borderId="0" xfId="35" applyFont="1" applyAlignment="1" applyProtection="1">
      <alignment horizontal="justify" vertical="center" wrapText="1"/>
      <protection hidden="1"/>
    </xf>
    <xf numFmtId="0" fontId="59" fillId="0" borderId="0" xfId="35" applyFont="1" applyAlignment="1" applyProtection="1">
      <alignment vertical="center"/>
      <protection hidden="1"/>
    </xf>
    <xf numFmtId="0" fontId="59" fillId="0" borderId="16" xfId="35" applyFont="1" applyBorder="1" applyAlignment="1" applyProtection="1">
      <alignment horizontal="center" vertical="top" wrapText="1"/>
      <protection hidden="1"/>
    </xf>
    <xf numFmtId="0" fontId="76" fillId="0" borderId="0" xfId="35" applyFont="1" applyAlignment="1" applyProtection="1">
      <alignment horizontal="center" vertical="center" wrapText="1"/>
      <protection hidden="1"/>
    </xf>
    <xf numFmtId="0" fontId="63" fillId="0" borderId="0" xfId="35" applyFont="1" applyAlignment="1" applyProtection="1">
      <alignment horizontal="left" vertical="center"/>
      <protection hidden="1"/>
    </xf>
    <xf numFmtId="173" fontId="63" fillId="0" borderId="0" xfId="35" applyNumberFormat="1" applyFont="1" applyAlignment="1" applyProtection="1">
      <alignment horizontal="left" vertical="center" indent="1"/>
      <protection hidden="1"/>
    </xf>
    <xf numFmtId="0" fontId="63" fillId="0" borderId="0" xfId="35" applyFont="1" applyAlignment="1" applyProtection="1">
      <alignment horizontal="right" vertical="center" indent="1"/>
      <protection hidden="1"/>
    </xf>
    <xf numFmtId="0" fontId="4" fillId="0" borderId="0" xfId="35" applyFont="1" applyAlignment="1" applyProtection="1">
      <alignment horizontal="left" vertical="center"/>
      <protection hidden="1"/>
    </xf>
    <xf numFmtId="0" fontId="63" fillId="0" borderId="0" xfId="35" applyFont="1" applyAlignment="1" applyProtection="1">
      <alignment horizontal="left" vertical="top"/>
      <protection hidden="1"/>
    </xf>
    <xf numFmtId="0" fontId="63" fillId="0" borderId="30" xfId="35" applyFont="1" applyBorder="1" applyAlignment="1" applyProtection="1">
      <alignment horizontal="right" vertical="center"/>
      <protection hidden="1"/>
    </xf>
    <xf numFmtId="49" fontId="63" fillId="0" borderId="0" xfId="35" applyNumberFormat="1" applyFont="1" applyAlignment="1" applyProtection="1">
      <alignment horizontal="right" vertical="center" indent="1"/>
      <protection hidden="1"/>
    </xf>
    <xf numFmtId="49" fontId="63" fillId="0" borderId="0" xfId="35" applyNumberFormat="1" applyFont="1" applyAlignment="1" applyProtection="1">
      <alignment horizontal="left" vertical="center" wrapText="1" indent="1"/>
      <protection hidden="1"/>
    </xf>
    <xf numFmtId="0" fontId="38" fillId="0" borderId="0" xfId="35" quotePrefix="1" applyFont="1" applyAlignment="1" applyProtection="1">
      <alignment horizontal="center" vertical="top"/>
      <protection hidden="1"/>
    </xf>
    <xf numFmtId="0" fontId="38" fillId="0" borderId="0" xfId="35" applyFont="1" applyAlignment="1" applyProtection="1">
      <alignment horizontal="center"/>
      <protection hidden="1"/>
    </xf>
    <xf numFmtId="0" fontId="59" fillId="0" borderId="16" xfId="35" applyFont="1" applyBorder="1" applyAlignment="1" applyProtection="1">
      <alignment horizontal="center" vertical="center" wrapText="1"/>
      <protection hidden="1"/>
    </xf>
    <xf numFmtId="0" fontId="59" fillId="0" borderId="49" xfId="35" applyFont="1" applyBorder="1" applyAlignment="1" applyProtection="1">
      <alignment horizontal="center" vertical="center" wrapText="1"/>
      <protection hidden="1"/>
    </xf>
    <xf numFmtId="0" fontId="59" fillId="2" borderId="16" xfId="35" applyFont="1" applyFill="1" applyBorder="1" applyAlignment="1" applyProtection="1">
      <alignment horizontal="center" vertical="center" wrapText="1"/>
      <protection locked="0"/>
    </xf>
    <xf numFmtId="0" fontId="59" fillId="2" borderId="57" xfId="35" applyFont="1" applyFill="1" applyBorder="1" applyAlignment="1" applyProtection="1">
      <alignment horizontal="center" vertical="center" wrapText="1"/>
      <protection locked="0"/>
    </xf>
    <xf numFmtId="0" fontId="63" fillId="0" borderId="16" xfId="35" applyFont="1" applyBorder="1" applyAlignment="1" applyProtection="1">
      <alignment vertical="top" wrapText="1"/>
      <protection hidden="1"/>
    </xf>
    <xf numFmtId="0" fontId="63" fillId="0" borderId="9" xfId="35" applyFont="1" applyBorder="1" applyAlignment="1" applyProtection="1">
      <alignment vertical="top" wrapText="1"/>
      <protection hidden="1"/>
    </xf>
    <xf numFmtId="0" fontId="59" fillId="0" borderId="0" xfId="35" applyFont="1" applyAlignment="1" applyProtection="1">
      <alignment horizontal="justify" vertical="center"/>
      <protection hidden="1"/>
    </xf>
    <xf numFmtId="0" fontId="63" fillId="0" borderId="30" xfId="35" applyFont="1" applyBorder="1" applyAlignment="1" applyProtection="1">
      <alignment horizontal="right"/>
      <protection hidden="1"/>
    </xf>
    <xf numFmtId="0" fontId="92" fillId="0" borderId="0" xfId="35" applyFont="1" applyAlignment="1" applyProtection="1">
      <alignment horizontal="center"/>
      <protection hidden="1"/>
    </xf>
    <xf numFmtId="0" fontId="4" fillId="0" borderId="0" xfId="35" applyFont="1" applyAlignment="1" applyProtection="1">
      <alignment vertical="center" wrapText="1"/>
      <protection hidden="1"/>
    </xf>
    <xf numFmtId="0" fontId="4" fillId="0" borderId="16" xfId="35" applyFont="1" applyBorder="1" applyAlignment="1" applyProtection="1">
      <alignment horizontal="center" vertical="center" wrapText="1"/>
      <protection hidden="1"/>
    </xf>
    <xf numFmtId="0" fontId="4" fillId="2" borderId="16" xfId="35" applyFont="1" applyFill="1" applyBorder="1" applyAlignment="1" applyProtection="1">
      <alignment horizontal="center" vertical="center" wrapText="1"/>
      <protection locked="0"/>
    </xf>
    <xf numFmtId="0" fontId="93" fillId="0" borderId="0" xfId="35" applyFont="1" applyAlignment="1" applyProtection="1">
      <alignment vertical="center" wrapText="1"/>
      <protection hidden="1"/>
    </xf>
    <xf numFmtId="0" fontId="93" fillId="0" borderId="0" xfId="35" applyFont="1" applyAlignment="1" applyProtection="1">
      <alignment vertical="center"/>
      <protection locked="0"/>
    </xf>
    <xf numFmtId="0" fontId="93" fillId="0" borderId="0" xfId="35" applyFont="1" applyAlignment="1" applyProtection="1">
      <alignment vertical="center"/>
      <protection hidden="1"/>
    </xf>
    <xf numFmtId="0" fontId="4" fillId="0" borderId="0" xfId="35" applyFont="1" applyAlignment="1" applyProtection="1">
      <alignment horizontal="left" vertical="center" indent="1"/>
      <protection hidden="1"/>
    </xf>
    <xf numFmtId="0" fontId="63" fillId="0" borderId="0" xfId="35" applyFont="1" applyAlignment="1" applyProtection="1">
      <alignment horizontal="left" vertical="center" wrapText="1" indent="1"/>
      <protection hidden="1"/>
    </xf>
    <xf numFmtId="0" fontId="63" fillId="0" borderId="0" xfId="35" applyFont="1" applyAlignment="1" applyProtection="1">
      <alignment horizontal="right" vertical="center"/>
      <protection hidden="1"/>
    </xf>
    <xf numFmtId="0" fontId="53" fillId="0" borderId="0" xfId="35" applyFont="1" applyAlignment="1" applyProtection="1">
      <alignment vertical="center"/>
      <protection hidden="1"/>
    </xf>
    <xf numFmtId="0" fontId="53" fillId="0" borderId="0" xfId="35" applyFont="1" applyProtection="1">
      <protection hidden="1"/>
    </xf>
    <xf numFmtId="173" fontId="63" fillId="0" borderId="0" xfId="35" applyNumberFormat="1" applyFont="1" applyAlignment="1" applyProtection="1">
      <alignment horizontal="left" vertical="center" wrapText="1" indent="1"/>
      <protection hidden="1"/>
    </xf>
    <xf numFmtId="0" fontId="1" fillId="2" borderId="16"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protection locked="0"/>
    </xf>
    <xf numFmtId="14" fontId="1" fillId="2" borderId="16" xfId="0" applyNumberFormat="1" applyFont="1" applyFill="1" applyBorder="1" applyAlignment="1" applyProtection="1">
      <alignment horizontal="center" vertical="center"/>
      <protection locked="0"/>
    </xf>
    <xf numFmtId="0" fontId="87" fillId="0" borderId="10" xfId="51" applyFont="1" applyBorder="1" applyAlignment="1" applyProtection="1">
      <alignment horizontal="center" vertical="center" textRotation="180"/>
      <protection hidden="1"/>
    </xf>
    <xf numFmtId="0" fontId="87" fillId="0" borderId="11" xfId="51" applyFont="1" applyBorder="1" applyAlignment="1" applyProtection="1">
      <alignment horizontal="center" vertical="center" textRotation="180"/>
      <protection hidden="1"/>
    </xf>
    <xf numFmtId="0" fontId="87" fillId="0" borderId="12" xfId="51" applyFont="1" applyBorder="1" applyAlignment="1" applyProtection="1">
      <alignment horizontal="center" vertical="center" textRotation="180"/>
      <protection hidden="1"/>
    </xf>
    <xf numFmtId="0" fontId="33" fillId="0" borderId="29" xfId="51" applyFont="1" applyBorder="1" applyAlignment="1" applyProtection="1">
      <alignment horizontal="justify" vertical="center"/>
      <protection hidden="1"/>
    </xf>
    <xf numFmtId="0" fontId="35" fillId="0" borderId="34" xfId="51" applyFont="1" applyBorder="1" applyAlignment="1" applyProtection="1">
      <alignment horizontal="center" vertical="center" wrapText="1"/>
      <protection hidden="1"/>
    </xf>
    <xf numFmtId="0" fontId="35" fillId="0" borderId="3" xfId="51" applyFont="1" applyBorder="1" applyAlignment="1" applyProtection="1">
      <alignment horizontal="center" vertical="center" wrapText="1"/>
      <protection hidden="1"/>
    </xf>
    <xf numFmtId="0" fontId="35" fillId="0" borderId="9" xfId="51" applyFont="1" applyBorder="1" applyAlignment="1" applyProtection="1">
      <alignment horizontal="center" vertical="center" wrapText="1"/>
      <protection hidden="1"/>
    </xf>
    <xf numFmtId="0" fontId="36" fillId="7" borderId="43" xfId="51" applyFont="1" applyFill="1" applyBorder="1" applyAlignment="1" applyProtection="1">
      <alignment horizontal="center" vertical="center"/>
      <protection hidden="1"/>
    </xf>
    <xf numFmtId="0" fontId="36" fillId="7" borderId="29" xfId="51" applyFont="1" applyFill="1" applyBorder="1" applyAlignment="1" applyProtection="1">
      <alignment horizontal="center" vertical="center"/>
      <protection hidden="1"/>
    </xf>
    <xf numFmtId="0" fontId="36" fillId="7" borderId="55" xfId="51" applyFont="1" applyFill="1" applyBorder="1" applyAlignment="1" applyProtection="1">
      <alignment horizontal="center" vertical="center"/>
      <protection hidden="1"/>
    </xf>
    <xf numFmtId="0" fontId="31" fillId="0" borderId="31" xfId="51" applyFont="1" applyBorder="1" applyAlignment="1" applyProtection="1">
      <alignment horizontal="right" vertical="center"/>
      <protection hidden="1"/>
    </xf>
    <xf numFmtId="0" fontId="86" fillId="0" borderId="10" xfId="51" applyFont="1" applyBorder="1" applyAlignment="1" applyProtection="1">
      <alignment horizontal="center" vertical="center" textRotation="90"/>
      <protection hidden="1"/>
    </xf>
    <xf numFmtId="0" fontId="86" fillId="0" borderId="11" xfId="51" applyFont="1" applyBorder="1" applyAlignment="1" applyProtection="1">
      <alignment horizontal="center" vertical="center" textRotation="90"/>
      <protection hidden="1"/>
    </xf>
    <xf numFmtId="0" fontId="86" fillId="0" borderId="12" xfId="51" applyFont="1" applyBorder="1" applyAlignment="1" applyProtection="1">
      <alignment horizontal="center" vertical="center" textRotation="90"/>
      <protection hidden="1"/>
    </xf>
    <xf numFmtId="0" fontId="26" fillId="0" borderId="0" xfId="51" applyFont="1" applyProtection="1">
      <protection hidden="1"/>
    </xf>
    <xf numFmtId="0" fontId="34" fillId="0" borderId="0" xfId="51" applyFont="1" applyAlignment="1" applyProtection="1">
      <alignment horizontal="right" vertical="center"/>
      <protection hidden="1"/>
    </xf>
    <xf numFmtId="0" fontId="31" fillId="0" borderId="0" xfId="51" applyFont="1" applyAlignment="1" applyProtection="1">
      <alignment horizontal="right" vertical="center"/>
      <protection hidden="1"/>
    </xf>
    <xf numFmtId="0" fontId="33" fillId="0" borderId="29" xfId="51" applyFont="1" applyBorder="1" applyAlignment="1" applyProtection="1">
      <alignment horizontal="justify" vertical="top"/>
      <protection hidden="1"/>
    </xf>
    <xf numFmtId="0" fontId="34" fillId="0" borderId="30" xfId="51" applyFont="1" applyBorder="1" applyAlignment="1" applyProtection="1">
      <alignment horizontal="right" vertical="center"/>
      <protection hidden="1"/>
    </xf>
    <xf numFmtId="0" fontId="25" fillId="6" borderId="3" xfId="51" applyFont="1" applyFill="1" applyBorder="1" applyAlignment="1" applyProtection="1">
      <alignment horizontal="center" vertical="center"/>
      <protection hidden="1"/>
    </xf>
    <xf numFmtId="0" fontId="25" fillId="0" borderId="30" xfId="49" applyFont="1" applyBorder="1" applyAlignment="1" applyProtection="1">
      <alignment horizontal="center" vertical="center" wrapText="1"/>
      <protection hidden="1"/>
    </xf>
    <xf numFmtId="0" fontId="25" fillId="0" borderId="3" xfId="49" applyFont="1" applyBorder="1" applyAlignment="1" applyProtection="1">
      <alignment horizontal="center" vertical="center"/>
      <protection hidden="1"/>
    </xf>
    <xf numFmtId="0" fontId="27" fillId="8"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59"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173" fontId="25" fillId="0" borderId="0" xfId="0" applyNumberFormat="1" applyFont="1" applyAlignment="1" applyProtection="1">
      <alignment horizontal="left" vertical="center"/>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Border="1" applyAlignment="1" applyProtection="1">
      <alignment horizontal="center" vertical="center" wrapText="1"/>
      <protection hidden="1"/>
    </xf>
    <xf numFmtId="0" fontId="26" fillId="0" borderId="73" xfId="0" applyFont="1" applyBorder="1" applyAlignment="1" applyProtection="1">
      <alignment horizontal="center" vertical="center" wrapText="1"/>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1" xfId="0" applyFont="1" applyBorder="1" applyAlignment="1" applyProtection="1">
      <alignment horizontal="left" vertical="top" wrapText="1"/>
      <protection hidden="1"/>
    </xf>
    <xf numFmtId="0" fontId="26" fillId="0" borderId="60" xfId="0" applyFont="1" applyBorder="1" applyAlignment="1" applyProtection="1">
      <alignment horizontal="left" vertical="top" wrapText="1"/>
      <protection hidden="1"/>
    </xf>
    <xf numFmtId="0" fontId="26" fillId="0" borderId="0" xfId="0" applyFont="1" applyAlignment="1" applyProtection="1">
      <alignment horizontal="left" vertical="top" wrapText="1"/>
      <protection hidden="1"/>
    </xf>
    <xf numFmtId="0" fontId="26" fillId="0" borderId="61" xfId="0" applyFont="1" applyBorder="1" applyAlignment="1" applyProtection="1">
      <alignment horizontal="left" vertical="top" wrapText="1"/>
      <protection hidden="1"/>
    </xf>
    <xf numFmtId="0" fontId="60" fillId="0" borderId="0" xfId="0" applyFont="1" applyAlignment="1" applyProtection="1">
      <alignment horizontal="center" vertical="top"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26" fillId="0" borderId="44" xfId="0" applyFont="1" applyBorder="1" applyAlignment="1" applyProtection="1">
      <alignment horizontal="left" vertical="center" wrapText="1"/>
      <protection hidden="1"/>
    </xf>
    <xf numFmtId="0" fontId="26" fillId="0" borderId="57"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6" fillId="0" borderId="36" xfId="0" applyFont="1" applyBorder="1" applyAlignment="1" applyProtection="1">
      <alignment horizontal="left" vertical="top" wrapText="1"/>
      <protection hidden="1"/>
    </xf>
    <xf numFmtId="0" fontId="26" fillId="0" borderId="32" xfId="0" applyFont="1" applyBorder="1" applyAlignment="1" applyProtection="1">
      <alignment horizontal="left" vertical="top" wrapText="1"/>
      <protection hidden="1"/>
    </xf>
    <xf numFmtId="0" fontId="25" fillId="0" borderId="9" xfId="0" applyFont="1" applyBorder="1" applyAlignment="1" applyProtection="1">
      <alignment horizontal="left" vertical="center" wrapText="1"/>
      <protection hidden="1"/>
    </xf>
    <xf numFmtId="0" fontId="26" fillId="0" borderId="36" xfId="0" applyFont="1" applyBorder="1" applyAlignment="1" applyProtection="1">
      <alignment horizontal="justify" vertical="top" wrapText="1"/>
      <protection hidden="1"/>
    </xf>
    <xf numFmtId="0" fontId="26" fillId="0" borderId="31" xfId="0" applyFont="1" applyBorder="1" applyAlignment="1" applyProtection="1">
      <alignment horizontal="justify" vertical="top" wrapText="1"/>
      <protection hidden="1"/>
    </xf>
    <xf numFmtId="0" fontId="26" fillId="0" borderId="60"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0" xfId="0" applyFont="1" applyAlignment="1" applyProtection="1">
      <alignment horizontal="justify" vertical="top" wrapText="1"/>
      <protection hidden="1"/>
    </xf>
    <xf numFmtId="0" fontId="26" fillId="0" borderId="61" xfId="0" applyFont="1" applyBorder="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3" xfId="0" applyFont="1" applyBorder="1" applyAlignment="1" applyProtection="1">
      <alignment horizontal="left" vertical="top" wrapText="1"/>
      <protection hidden="1"/>
    </xf>
    <xf numFmtId="0" fontId="26" fillId="0" borderId="58" xfId="0" applyFont="1" applyBorder="1" applyAlignment="1" applyProtection="1">
      <alignment horizontal="left" vertical="top" wrapText="1"/>
      <protection hidden="1"/>
    </xf>
    <xf numFmtId="0" fontId="26" fillId="0" borderId="0" xfId="0" applyFont="1" applyAlignment="1" applyProtection="1">
      <alignment vertical="top" wrapText="1"/>
      <protection hidden="1"/>
    </xf>
    <xf numFmtId="0" fontId="26" fillId="0" borderId="35" xfId="0" applyFont="1" applyBorder="1" applyAlignment="1" applyProtection="1">
      <alignment vertical="top" wrapText="1"/>
      <protection hidden="1"/>
    </xf>
    <xf numFmtId="0" fontId="26" fillId="0" borderId="34"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41" fillId="0" borderId="32" xfId="0" applyFont="1" applyBorder="1" applyAlignment="1" applyProtection="1">
      <alignment horizontal="left" vertical="top" wrapText="1"/>
      <protection hidden="1"/>
    </xf>
    <xf numFmtId="0" fontId="41" fillId="0" borderId="0" xfId="0" applyFont="1" applyAlignment="1" applyProtection="1">
      <alignment horizontal="left" vertical="top" wrapText="1"/>
      <protection hidden="1"/>
    </xf>
    <xf numFmtId="0" fontId="25" fillId="0" borderId="0" xfId="0" applyFont="1" applyAlignment="1" applyProtection="1">
      <alignment horizontal="center"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9" fillId="0" borderId="16" xfId="0" applyFont="1" applyBorder="1" applyAlignment="1" applyProtection="1">
      <alignment horizontal="left" vertical="center" wrapText="1"/>
      <protection hidden="1"/>
    </xf>
    <xf numFmtId="0" fontId="25" fillId="0" borderId="37"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68" fillId="0" borderId="0" xfId="0" applyFont="1" applyAlignment="1" applyProtection="1">
      <alignment horizontal="justify" vertical="top" wrapText="1"/>
      <protection hidden="1"/>
    </xf>
    <xf numFmtId="0" fontId="25" fillId="0" borderId="0" xfId="0" applyFont="1" applyAlignment="1" applyProtection="1">
      <alignment vertical="top"/>
      <protection hidden="1"/>
    </xf>
    <xf numFmtId="0" fontId="68" fillId="0" borderId="0" xfId="0" applyFont="1" applyAlignment="1" applyProtection="1">
      <alignment horizontal="left"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42" fillId="0" borderId="0" xfId="0" applyFont="1" applyAlignment="1" applyProtection="1">
      <alignment horizontal="justify" vertical="top" wrapText="1"/>
      <protection hidden="1"/>
    </xf>
    <xf numFmtId="0" fontId="32" fillId="0" borderId="0" xfId="0" applyFont="1" applyAlignment="1" applyProtection="1">
      <alignment horizontal="left" vertical="center" wrapText="1"/>
      <protection hidden="1"/>
    </xf>
    <xf numFmtId="0" fontId="26" fillId="2" borderId="48"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26" fillId="2" borderId="62" xfId="0" applyFont="1" applyFill="1" applyBorder="1" applyAlignment="1" applyProtection="1">
      <alignment horizontal="left" vertical="top" wrapText="1"/>
      <protection locked="0"/>
    </xf>
    <xf numFmtId="0" fontId="25" fillId="0" borderId="68" xfId="0" applyFont="1" applyBorder="1" applyAlignment="1" applyProtection="1">
      <alignment horizontal="center" vertical="center" wrapText="1"/>
      <protection hidden="1"/>
    </xf>
    <xf numFmtId="0" fontId="28" fillId="0" borderId="32" xfId="0" applyFont="1" applyBorder="1" applyAlignment="1" applyProtection="1">
      <alignment horizontal="justify" vertical="top" wrapText="1"/>
      <protection hidden="1"/>
    </xf>
    <xf numFmtId="0" fontId="28" fillId="0" borderId="0" xfId="0" applyFont="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67" fillId="0" borderId="0" xfId="0" applyFont="1" applyAlignment="1" applyProtection="1">
      <alignment horizontal="left" vertical="top" wrapText="1"/>
      <protection hidden="1"/>
    </xf>
    <xf numFmtId="0" fontId="66" fillId="0" borderId="0" xfId="0" applyFont="1" applyAlignment="1" applyProtection="1">
      <alignment horizontal="left" vertical="top" wrapText="1"/>
      <protection hidden="1"/>
    </xf>
    <xf numFmtId="0" fontId="25" fillId="0" borderId="30" xfId="0" applyFont="1" applyBorder="1" applyAlignment="1" applyProtection="1">
      <alignment horizontal="left" vertical="top" wrapText="1"/>
      <protection hidden="1"/>
    </xf>
    <xf numFmtId="0" fontId="26" fillId="0" borderId="34" xfId="0" applyFont="1" applyBorder="1" applyAlignment="1" applyProtection="1">
      <alignment horizontal="justify" vertical="top" wrapText="1"/>
      <protection hidden="1"/>
    </xf>
    <xf numFmtId="0" fontId="26" fillId="0" borderId="3"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67" fillId="0" borderId="0" xfId="0" applyFont="1" applyAlignment="1" applyProtection="1">
      <alignment horizontal="justify" vertical="top" wrapText="1"/>
      <protection hidden="1"/>
    </xf>
    <xf numFmtId="0" fontId="65" fillId="0" borderId="0" xfId="0" applyFont="1" applyAlignment="1" applyProtection="1">
      <alignment vertical="top"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65" xfId="0" applyFont="1" applyBorder="1" applyAlignment="1" applyProtection="1">
      <alignment vertical="center" wrapText="1"/>
      <protection hidden="1"/>
    </xf>
    <xf numFmtId="0" fontId="26" fillId="0" borderId="66" xfId="0" applyFont="1" applyBorder="1" applyAlignment="1" applyProtection="1">
      <alignment vertical="center" wrapText="1"/>
      <protection hidden="1"/>
    </xf>
    <xf numFmtId="0" fontId="26" fillId="0" borderId="56" xfId="0" applyFont="1" applyBorder="1" applyAlignment="1" applyProtection="1">
      <alignment horizontal="left" vertical="center" wrapText="1"/>
      <protection hidden="1"/>
    </xf>
    <xf numFmtId="0" fontId="26" fillId="0" borderId="35"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41" fillId="0" borderId="32" xfId="0" applyFont="1" applyBorder="1" applyAlignment="1" applyProtection="1">
      <alignment horizontal="justify" vertical="top" wrapText="1"/>
      <protection hidden="1"/>
    </xf>
    <xf numFmtId="0" fontId="41" fillId="0" borderId="0" xfId="0" applyFont="1" applyAlignment="1" applyProtection="1">
      <alignment horizontal="justify" vertical="top" wrapText="1"/>
      <protection hidden="1"/>
    </xf>
    <xf numFmtId="0" fontId="41" fillId="0" borderId="35"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67" fillId="0" borderId="0" xfId="0" applyFont="1" applyAlignment="1" applyProtection="1">
      <alignment horizontal="left" vertical="top"/>
      <protection hidden="1"/>
    </xf>
    <xf numFmtId="0" fontId="26" fillId="2" borderId="16" xfId="0" applyFont="1" applyFill="1" applyBorder="1" applyAlignment="1" applyProtection="1">
      <alignment horizontal="center" vertical="top" wrapText="1"/>
      <protection locked="0"/>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35" fillId="0" borderId="0" xfId="0" applyFont="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Alignment="1" applyProtection="1">
      <alignment horizontal="left" vertical="center" wrapText="1"/>
      <protection hidden="1"/>
    </xf>
    <xf numFmtId="0" fontId="26" fillId="0" borderId="30"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5" fillId="0" borderId="0" xfId="42" applyFont="1" applyAlignment="1" applyProtection="1">
      <alignment horizontal="center" vertical="top" wrapText="1"/>
      <protection hidden="1"/>
    </xf>
    <xf numFmtId="0" fontId="25" fillId="0" borderId="0" xfId="42" applyFont="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4" fillId="0" borderId="0" xfId="52" applyAlignment="1" applyProtection="1">
      <alignment horizontal="left" vertical="center" wrapText="1"/>
      <protection hidden="1"/>
    </xf>
    <xf numFmtId="0" fontId="71" fillId="16" borderId="0" xfId="35" applyFont="1" applyFill="1" applyAlignment="1" applyProtection="1">
      <alignment horizontal="center" vertical="center" wrapText="1"/>
      <protection hidden="1"/>
    </xf>
    <xf numFmtId="0" fontId="63" fillId="18" borderId="0" xfId="35" applyFont="1" applyFill="1" applyAlignment="1" applyProtection="1">
      <alignment horizontal="center" vertical="center"/>
      <protection hidden="1"/>
    </xf>
    <xf numFmtId="0" fontId="63" fillId="0" borderId="0" xfId="35" applyFont="1" applyAlignment="1" applyProtection="1">
      <alignment horizontal="justify" vertical="center" wrapText="1"/>
      <protection hidden="1"/>
    </xf>
    <xf numFmtId="0" fontId="63" fillId="0" borderId="0" xfId="35" applyFont="1" applyAlignment="1" applyProtection="1">
      <alignment horizontal="center" vertical="center"/>
      <protection hidden="1"/>
    </xf>
    <xf numFmtId="0" fontId="4" fillId="0" borderId="0" xfId="35" applyFont="1" applyAlignment="1" applyProtection="1">
      <alignment horizontal="justify" vertical="center"/>
      <protection hidden="1"/>
    </xf>
    <xf numFmtId="0" fontId="4" fillId="0" borderId="16" xfId="35" applyFont="1" applyBorder="1" applyAlignment="1" applyProtection="1">
      <alignment horizontal="center" vertical="center" wrapText="1"/>
      <protection hidden="1"/>
    </xf>
    <xf numFmtId="0" fontId="4" fillId="2" borderId="34" xfId="35" applyFont="1" applyFill="1" applyBorder="1" applyAlignment="1" applyProtection="1">
      <alignment horizontal="center" vertical="center" wrapText="1"/>
      <protection locked="0"/>
    </xf>
    <xf numFmtId="0" fontId="4" fillId="2" borderId="9" xfId="35" applyFont="1" applyFill="1" applyBorder="1" applyAlignment="1" applyProtection="1">
      <alignment horizontal="center" vertical="center" wrapText="1"/>
      <protection locked="0"/>
    </xf>
    <xf numFmtId="0" fontId="4" fillId="2" borderId="16" xfId="35" applyFont="1" applyFill="1" applyBorder="1" applyAlignment="1" applyProtection="1">
      <alignment horizontal="center" vertical="center" wrapText="1"/>
      <protection locked="0"/>
    </xf>
    <xf numFmtId="0" fontId="59" fillId="0" borderId="0" xfId="35" applyFont="1" applyAlignment="1" applyProtection="1">
      <alignment horizontal="justify" vertical="center"/>
      <protection hidden="1"/>
    </xf>
    <xf numFmtId="0" fontId="63" fillId="0" borderId="0" xfId="35" applyFont="1" applyAlignment="1" applyProtection="1">
      <alignment horizontal="center" vertical="center" wrapText="1"/>
      <protection hidden="1"/>
    </xf>
    <xf numFmtId="0" fontId="63" fillId="0" borderId="30" xfId="0" applyFont="1" applyBorder="1" applyAlignment="1" applyProtection="1">
      <alignment horizontal="left" vertical="top" wrapText="1"/>
      <protection hidden="1"/>
    </xf>
    <xf numFmtId="0" fontId="71" fillId="15" borderId="36" xfId="51" applyFont="1" applyFill="1" applyBorder="1" applyAlignment="1" applyProtection="1">
      <alignment horizontal="left" vertical="center" wrapText="1"/>
      <protection hidden="1"/>
    </xf>
    <xf numFmtId="0" fontId="71" fillId="15" borderId="31" xfId="51" applyFont="1" applyFill="1" applyBorder="1" applyAlignment="1" applyProtection="1">
      <alignment horizontal="left" vertical="center" wrapText="1"/>
      <protection hidden="1"/>
    </xf>
    <xf numFmtId="0" fontId="63" fillId="16" borderId="0" xfId="0" applyFont="1" applyFill="1" applyAlignment="1" applyProtection="1">
      <alignment horizontal="center" vertical="center"/>
      <protection hidden="1"/>
    </xf>
    <xf numFmtId="0" fontId="65" fillId="0" borderId="0" xfId="0" applyFont="1" applyAlignment="1" applyProtection="1">
      <alignment horizontal="center" vertical="center"/>
      <protection hidden="1"/>
    </xf>
    <xf numFmtId="0" fontId="63" fillId="0" borderId="0" xfId="0" applyFont="1" applyAlignment="1" applyProtection="1">
      <alignment horizontal="justify"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5" fillId="0" borderId="0" xfId="0" applyFont="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26" fillId="0" borderId="16" xfId="0" applyFont="1" applyBorder="1" applyAlignment="1" applyProtection="1">
      <alignment horizontal="left" vertical="top" wrapText="1"/>
      <protection hidden="1"/>
    </xf>
    <xf numFmtId="0" fontId="74" fillId="0" borderId="0" xfId="0" applyFont="1" applyAlignment="1" applyProtection="1">
      <alignment horizontal="left" vertical="top" wrapText="1"/>
      <protection hidden="1"/>
    </xf>
    <xf numFmtId="0" fontId="76" fillId="14" borderId="16" xfId="0" applyFont="1" applyFill="1" applyBorder="1" applyAlignment="1" applyProtection="1">
      <alignment horizontal="center" vertical="center"/>
      <protection hidden="1"/>
    </xf>
    <xf numFmtId="0" fontId="59" fillId="0" borderId="39" xfId="35" applyFont="1" applyBorder="1" applyAlignment="1" applyProtection="1">
      <alignment horizontal="left" vertical="top" wrapText="1"/>
      <protection hidden="1"/>
    </xf>
    <xf numFmtId="0" fontId="76" fillId="0" borderId="0" xfId="35" applyFont="1" applyAlignment="1" applyProtection="1">
      <alignment horizontal="center" vertical="center" wrapText="1"/>
      <protection hidden="1"/>
    </xf>
    <xf numFmtId="0" fontId="59" fillId="0" borderId="16" xfId="35" applyFont="1" applyBorder="1" applyAlignment="1" applyProtection="1">
      <alignment horizontal="center" vertical="top" wrapText="1"/>
      <protection hidden="1"/>
    </xf>
    <xf numFmtId="0" fontId="59" fillId="0" borderId="40" xfId="35" applyFont="1" applyBorder="1" applyAlignment="1" applyProtection="1">
      <alignment horizontal="left" vertical="top" wrapText="1"/>
      <protection hidden="1"/>
    </xf>
    <xf numFmtId="0" fontId="59" fillId="0" borderId="41" xfId="35" applyFont="1" applyBorder="1" applyAlignment="1" applyProtection="1">
      <alignment horizontal="left" vertical="top" wrapText="1"/>
      <protection hidden="1"/>
    </xf>
    <xf numFmtId="0" fontId="76" fillId="0" borderId="31" xfId="35" applyFont="1" applyBorder="1" applyAlignment="1" applyProtection="1">
      <alignment horizontal="center" vertical="center" wrapText="1"/>
      <protection hidden="1"/>
    </xf>
    <xf numFmtId="0" fontId="59" fillId="0" borderId="16" xfId="35" applyFont="1" applyBorder="1" applyAlignment="1" applyProtection="1">
      <alignment horizontal="left" vertical="top" wrapText="1"/>
      <protection hidden="1"/>
    </xf>
    <xf numFmtId="0" fontId="63" fillId="0" borderId="10" xfId="35" applyFont="1" applyBorder="1" applyAlignment="1" applyProtection="1">
      <alignment horizontal="center" vertical="center" wrapText="1"/>
      <protection hidden="1"/>
    </xf>
    <xf numFmtId="0" fontId="63" fillId="0" borderId="12" xfId="35" applyFont="1" applyBorder="1" applyAlignment="1" applyProtection="1">
      <alignment horizontal="center" vertical="center" wrapText="1"/>
      <protection hidden="1"/>
    </xf>
    <xf numFmtId="0" fontId="63" fillId="0" borderId="36" xfId="35" applyFont="1" applyBorder="1" applyAlignment="1" applyProtection="1">
      <alignment horizontal="center" vertical="center" wrapText="1"/>
      <protection hidden="1"/>
    </xf>
    <xf numFmtId="0" fontId="63" fillId="0" borderId="31" xfId="35" applyFont="1" applyBorder="1" applyAlignment="1" applyProtection="1">
      <alignment horizontal="center" vertical="center" wrapText="1"/>
      <protection hidden="1"/>
    </xf>
    <xf numFmtId="0" fontId="63" fillId="0" borderId="37" xfId="35" applyFont="1" applyBorder="1" applyAlignment="1" applyProtection="1">
      <alignment horizontal="center" vertical="center" wrapText="1"/>
      <protection hidden="1"/>
    </xf>
    <xf numFmtId="0" fontId="63" fillId="0" borderId="33" xfId="35" applyFont="1" applyBorder="1" applyAlignment="1" applyProtection="1">
      <alignment horizontal="center" vertical="center" wrapText="1"/>
      <protection hidden="1"/>
    </xf>
    <xf numFmtId="0" fontId="63" fillId="0" borderId="30" xfId="35" applyFont="1" applyBorder="1" applyAlignment="1" applyProtection="1">
      <alignment horizontal="center" vertical="center" wrapText="1"/>
      <protection hidden="1"/>
    </xf>
    <xf numFmtId="0" fontId="63" fillId="0" borderId="45" xfId="35" applyFont="1" applyBorder="1" applyAlignment="1" applyProtection="1">
      <alignment horizontal="center" vertical="center" wrapText="1"/>
      <protection hidden="1"/>
    </xf>
    <xf numFmtId="0" fontId="4" fillId="0" borderId="0" xfId="35" applyFont="1" applyAlignment="1" applyProtection="1">
      <alignment horizontal="left" vertical="center" wrapText="1"/>
      <protection hidden="1"/>
    </xf>
    <xf numFmtId="0" fontId="63" fillId="0" borderId="16" xfId="35" applyFont="1" applyBorder="1" applyAlignment="1" applyProtection="1">
      <alignment horizontal="center" vertical="center" wrapText="1"/>
      <protection hidden="1"/>
    </xf>
    <xf numFmtId="0" fontId="63" fillId="0" borderId="16" xfId="0" applyFont="1" applyBorder="1" applyAlignment="1">
      <alignment horizontal="center" vertical="center" wrapText="1"/>
    </xf>
    <xf numFmtId="0" fontId="88" fillId="0" borderId="0" xfId="0" applyFont="1" applyAlignment="1" applyProtection="1">
      <alignment horizontal="center" vertical="center" wrapText="1"/>
      <protection hidden="1"/>
    </xf>
    <xf numFmtId="0" fontId="32" fillId="0" borderId="0" xfId="0" applyFont="1" applyAlignment="1" applyProtection="1">
      <alignment horizontal="left" vertical="top" wrapText="1"/>
      <protection hidden="1"/>
    </xf>
    <xf numFmtId="0" fontId="46" fillId="0" borderId="0" xfId="0" applyFont="1" applyAlignment="1" applyProtection="1">
      <alignment horizontal="center" vertical="center"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29" fillId="2" borderId="16" xfId="0" applyFont="1" applyFill="1" applyBorder="1" applyAlignment="1" applyProtection="1">
      <alignment horizontal="left" vertical="top" wrapText="1"/>
      <protection locked="0"/>
    </xf>
    <xf numFmtId="0" fontId="37" fillId="0" borderId="16" xfId="0" applyFont="1" applyBorder="1" applyAlignment="1" applyProtection="1">
      <alignment horizontal="center" vertical="center" wrapText="1"/>
      <protection hidden="1"/>
    </xf>
    <xf numFmtId="0" fontId="29" fillId="2" borderId="34"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60" fillId="0" borderId="31" xfId="0" applyFont="1" applyBorder="1" applyAlignment="1">
      <alignment horizontal="justify" vertical="top"/>
    </xf>
    <xf numFmtId="0" fontId="25" fillId="17" borderId="0" xfId="0" applyFont="1" applyFill="1" applyAlignment="1" applyProtection="1">
      <alignment horizontal="justify" vertical="top" wrapText="1"/>
      <protection locked="0"/>
    </xf>
    <xf numFmtId="0" fontId="65" fillId="0" borderId="32" xfId="51" applyFont="1" applyBorder="1" applyAlignment="1" applyProtection="1">
      <alignment horizontal="center" vertical="center" wrapText="1"/>
      <protection hidden="1"/>
    </xf>
    <xf numFmtId="0" fontId="65" fillId="0" borderId="0" xfId="51" applyFont="1" applyAlignment="1" applyProtection="1">
      <alignment horizontal="center" vertical="center" wrapText="1"/>
      <protection hidden="1"/>
    </xf>
    <xf numFmtId="0" fontId="63" fillId="16"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Alignment="1" applyProtection="1">
      <alignment horizontal="left" vertical="center" wrapText="1"/>
      <protection hidden="1"/>
    </xf>
    <xf numFmtId="0" fontId="85" fillId="0" borderId="30" xfId="37" applyFont="1" applyBorder="1" applyAlignment="1" applyProtection="1">
      <alignment horizontal="center" vertical="center" wrapText="1"/>
      <protection hidden="1"/>
    </xf>
    <xf numFmtId="0" fontId="63" fillId="10" borderId="34" xfId="37" applyFont="1" applyFill="1" applyBorder="1" applyAlignment="1" applyProtection="1">
      <alignment horizontal="left" vertical="center" wrapText="1"/>
      <protection hidden="1"/>
    </xf>
    <xf numFmtId="0" fontId="63" fillId="10" borderId="3" xfId="37" applyFont="1" applyFill="1" applyBorder="1" applyAlignment="1" applyProtection="1">
      <alignment horizontal="left" vertical="center" wrapText="1"/>
      <protection hidden="1"/>
    </xf>
    <xf numFmtId="0" fontId="63" fillId="10" borderId="9" xfId="37" applyFont="1" applyFill="1" applyBorder="1" applyAlignment="1" applyProtection="1">
      <alignment horizontal="left" vertical="center" wrapText="1"/>
      <protection hidden="1"/>
    </xf>
    <xf numFmtId="0" fontId="80" fillId="0" borderId="34" xfId="37" applyFont="1" applyBorder="1" applyAlignment="1" applyProtection="1">
      <alignment horizontal="left" vertical="center" wrapText="1"/>
      <protection hidden="1"/>
    </xf>
    <xf numFmtId="0" fontId="80" fillId="0" borderId="3" xfId="37" applyFont="1" applyBorder="1" applyAlignment="1" applyProtection="1">
      <alignment horizontal="left" vertical="center" wrapText="1"/>
      <protection hidden="1"/>
    </xf>
    <xf numFmtId="0" fontId="80" fillId="0" borderId="9" xfId="37" applyFont="1" applyBorder="1" applyAlignment="1" applyProtection="1">
      <alignment horizontal="left" vertical="center" wrapText="1"/>
      <protection hidden="1"/>
    </xf>
    <xf numFmtId="0" fontId="63" fillId="9" borderId="34"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63" fillId="0" borderId="34"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10" borderId="34" xfId="38" applyFont="1" applyFill="1" applyBorder="1" applyAlignment="1" applyProtection="1">
      <alignment horizontal="left" vertical="center" wrapText="1"/>
      <protection hidden="1"/>
    </xf>
    <xf numFmtId="0" fontId="63" fillId="10" borderId="3" xfId="38" applyFont="1" applyFill="1" applyBorder="1" applyAlignment="1" applyProtection="1">
      <alignment horizontal="left" vertical="center" wrapText="1"/>
      <protection hidden="1"/>
    </xf>
    <xf numFmtId="0" fontId="63" fillId="10" borderId="9" xfId="38" applyFont="1" applyFill="1" applyBorder="1" applyAlignment="1" applyProtection="1">
      <alignment horizontal="left" vertical="center" wrapText="1"/>
      <protection hidden="1"/>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5" fillId="0" borderId="30" xfId="0" applyFont="1" applyBorder="1" applyAlignment="1" applyProtection="1">
      <alignment horizontal="left" vertical="top" wrapText="1"/>
      <protection hidden="1"/>
    </xf>
    <xf numFmtId="0" fontId="37" fillId="0" borderId="0" xfId="35" applyFont="1" applyAlignment="1" applyProtection="1">
      <alignment horizontal="center" vertical="top"/>
      <protection hidden="1"/>
    </xf>
    <xf numFmtId="0" fontId="38" fillId="0" borderId="0" xfId="35" applyFont="1" applyAlignment="1" applyProtection="1">
      <alignment horizontal="justify" vertical="top" wrapText="1"/>
      <protection hidden="1"/>
    </xf>
    <xf numFmtId="0" fontId="59" fillId="0" borderId="0" xfId="0" applyFont="1" applyAlignment="1" applyProtection="1">
      <alignment horizontal="center" vertical="center" wrapText="1"/>
      <protection hidden="1"/>
    </xf>
    <xf numFmtId="0" fontId="37" fillId="5" borderId="0" xfId="35" applyFont="1" applyFill="1" applyAlignment="1" applyProtection="1">
      <alignment horizontal="center" vertical="top"/>
      <protection hidden="1"/>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59" fillId="0" borderId="0" xfId="0" applyFont="1" applyAlignment="1" applyProtection="1">
      <alignment horizontal="center" vertical="top"/>
      <protection hidden="1"/>
    </xf>
    <xf numFmtId="0" fontId="38" fillId="0" borderId="30" xfId="35" applyFont="1" applyBorder="1" applyAlignment="1" applyProtection="1">
      <alignment horizontal="left" vertical="top" wrapText="1" indent="5"/>
      <protection hidden="1"/>
    </xf>
    <xf numFmtId="0" fontId="38" fillId="0" borderId="0" xfId="35" applyFont="1" applyAlignment="1" applyProtection="1">
      <alignment horizontal="left" vertical="top" wrapText="1" indent="5"/>
      <protection hidden="1"/>
    </xf>
    <xf numFmtId="0" fontId="38" fillId="0" borderId="30" xfId="35" applyFont="1" applyBorder="1" applyAlignment="1" applyProtection="1">
      <alignment horizontal="justify" vertical="top" wrapText="1"/>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left" vertical="top"/>
      <protection hidden="1"/>
    </xf>
    <xf numFmtId="0" fontId="38" fillId="0" borderId="0" xfId="35" applyFont="1" applyAlignment="1" applyProtection="1">
      <alignment horizontal="justify"/>
      <protection hidden="1"/>
    </xf>
    <xf numFmtId="0" fontId="49" fillId="0" borderId="48" xfId="35" applyFont="1" applyBorder="1" applyAlignment="1" applyProtection="1">
      <alignment horizontal="center" vertical="center"/>
      <protection hidden="1"/>
    </xf>
    <xf numFmtId="0" fontId="49" fillId="0" borderId="63" xfId="35" applyFont="1" applyBorder="1" applyAlignment="1" applyProtection="1">
      <alignment horizontal="center" vertical="center"/>
      <protection hidden="1"/>
    </xf>
    <xf numFmtId="0" fontId="49" fillId="0" borderId="49" xfId="35" applyFont="1" applyBorder="1" applyAlignment="1" applyProtection="1">
      <alignment horizontal="center" vertical="center"/>
      <protection hidden="1"/>
    </xf>
    <xf numFmtId="0" fontId="38" fillId="0" borderId="29" xfId="35" applyFont="1" applyBorder="1" applyAlignment="1" applyProtection="1">
      <alignment horizontal="justify" vertical="top" wrapText="1"/>
      <protection hidden="1"/>
    </xf>
    <xf numFmtId="0" fontId="38" fillId="0" borderId="55" xfId="35" applyFont="1" applyBorder="1" applyAlignment="1" applyProtection="1">
      <alignment horizontal="justify" vertical="top" wrapText="1"/>
      <protection hidden="1"/>
    </xf>
    <xf numFmtId="0" fontId="38" fillId="0" borderId="65" xfId="35" applyFont="1" applyBorder="1" applyAlignment="1" applyProtection="1">
      <alignment horizontal="justify" vertical="top" wrapText="1"/>
      <protection hidden="1"/>
    </xf>
    <xf numFmtId="0" fontId="38" fillId="0" borderId="57" xfId="35" applyFont="1" applyBorder="1" applyAlignment="1" applyProtection="1">
      <alignment horizontal="justify" vertical="top" wrapText="1"/>
      <protection hidden="1"/>
    </xf>
    <xf numFmtId="0" fontId="59" fillId="0" borderId="0" xfId="0" applyFont="1" applyAlignment="1">
      <alignment horizontal="left" vertical="top"/>
    </xf>
    <xf numFmtId="0" fontId="62" fillId="0" borderId="0" xfId="0" applyFont="1" applyAlignment="1">
      <alignment horizontal="left" vertical="center"/>
    </xf>
    <xf numFmtId="0" fontId="54" fillId="0" borderId="0" xfId="35" applyFont="1" applyAlignment="1" applyProtection="1">
      <alignment horizontal="justify" vertical="top" wrapText="1"/>
      <protection hidden="1"/>
    </xf>
    <xf numFmtId="0" fontId="63" fillId="0" borderId="0" xfId="0" applyFont="1" applyAlignment="1" applyProtection="1">
      <alignment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4" fillId="0" borderId="40"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63" fillId="0" borderId="34"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63" fillId="0" borderId="36" xfId="0" applyFont="1" applyBorder="1" applyAlignment="1" applyProtection="1">
      <alignment horizontal="left" vertical="top" wrapText="1"/>
      <protection hidden="1"/>
    </xf>
    <xf numFmtId="0" fontId="63" fillId="0" borderId="31" xfId="0" applyFont="1" applyBorder="1" applyAlignment="1" applyProtection="1">
      <alignment horizontal="left" vertical="top" wrapText="1"/>
      <protection hidden="1"/>
    </xf>
    <xf numFmtId="0" fontId="63" fillId="0" borderId="37" xfId="0" applyFont="1" applyBorder="1" applyAlignment="1" applyProtection="1">
      <alignment horizontal="left" vertical="top" wrapText="1"/>
      <protection hidden="1"/>
    </xf>
    <xf numFmtId="0" fontId="63" fillId="0" borderId="34" xfId="0" applyFont="1" applyBorder="1" applyAlignment="1" applyProtection="1">
      <alignment horizontal="left" vertical="center" wrapText="1"/>
      <protection hidden="1"/>
    </xf>
    <xf numFmtId="0" fontId="63" fillId="0" borderId="3" xfId="0" applyFont="1" applyBorder="1" applyAlignment="1" applyProtection="1">
      <alignment horizontal="left" vertical="center" wrapText="1"/>
      <protection hidden="1"/>
    </xf>
    <xf numFmtId="0" fontId="63" fillId="0" borderId="9"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3" xfId="0" applyFont="1" applyBorder="1" applyAlignment="1" applyProtection="1">
      <alignment horizontal="left" vertical="top" wrapText="1"/>
      <protection hidden="1"/>
    </xf>
    <xf numFmtId="0" fontId="63" fillId="0" borderId="4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75" fillId="0" borderId="0" xfId="0" applyFont="1" applyAlignment="1" applyProtection="1">
      <alignment horizontal="left" vertical="top" wrapText="1"/>
      <protection hidden="1"/>
    </xf>
    <xf numFmtId="0" fontId="61" fillId="0" borderId="0" xfId="0" applyFont="1" applyAlignment="1">
      <alignment horizontal="left"/>
    </xf>
    <xf numFmtId="0" fontId="61" fillId="0" borderId="31" xfId="0" applyFont="1" applyBorder="1" applyAlignment="1">
      <alignment horizontal="left"/>
    </xf>
    <xf numFmtId="0" fontId="4" fillId="0" borderId="0" xfId="0" applyFont="1" applyAlignment="1" applyProtection="1">
      <alignment vertical="top" wrapText="1"/>
      <protection hidden="1"/>
    </xf>
    <xf numFmtId="0" fontId="4" fillId="0" borderId="0" xfId="52" applyAlignment="1" applyProtection="1">
      <alignment horizontal="left" vertical="center"/>
      <protection hidden="1"/>
    </xf>
    <xf numFmtId="0" fontId="83" fillId="15" borderId="32" xfId="51" applyFont="1" applyFill="1" applyBorder="1" applyAlignment="1" applyProtection="1">
      <alignment horizontal="center" vertical="center" wrapText="1"/>
      <protection hidden="1"/>
    </xf>
    <xf numFmtId="0" fontId="83" fillId="15" borderId="0" xfId="51" applyFont="1" applyFill="1" applyAlignment="1" applyProtection="1">
      <alignment horizontal="center" vertical="center" wrapText="1"/>
      <protection hidden="1"/>
    </xf>
    <xf numFmtId="0" fontId="63" fillId="16" borderId="0" xfId="0" applyFont="1" applyFill="1" applyAlignment="1" applyProtection="1">
      <alignment horizontal="center" vertical="justify" wrapText="1"/>
      <protection hidden="1"/>
    </xf>
    <xf numFmtId="0" fontId="63" fillId="0" borderId="0" xfId="0" applyFont="1" applyAlignment="1" applyProtection="1">
      <alignment horizontal="left" vertical="center" wrapText="1"/>
      <protection hidden="1"/>
    </xf>
    <xf numFmtId="0" fontId="26" fillId="2" borderId="16" xfId="0" applyFont="1" applyFill="1" applyBorder="1" applyAlignment="1" applyProtection="1">
      <alignment horizontal="right" vertical="top" wrapText="1"/>
      <protection locked="0"/>
    </xf>
    <xf numFmtId="0" fontId="26" fillId="2" borderId="3"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90" fillId="0" borderId="0" xfId="0" applyFont="1" applyAlignment="1" applyProtection="1">
      <alignment horizontal="left" vertical="center"/>
      <protection hidden="1"/>
    </xf>
    <xf numFmtId="0" fontId="25" fillId="0" borderId="16"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wrapText="1"/>
      <protection hidden="1"/>
    </xf>
    <xf numFmtId="0" fontId="26" fillId="2" borderId="3"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top" wrapText="1"/>
      <protection locked="0"/>
    </xf>
    <xf numFmtId="0" fontId="26" fillId="2" borderId="40" xfId="0" applyFont="1" applyFill="1" applyBorder="1" applyAlignment="1" applyProtection="1">
      <alignment horizontal="left" vertical="top" wrapText="1"/>
      <protection locked="0"/>
    </xf>
    <xf numFmtId="0" fontId="26" fillId="0" borderId="16" xfId="0" applyFont="1" applyBorder="1" applyAlignment="1" applyProtection="1">
      <alignment horizontal="justify" vertical="center" wrapText="1"/>
      <protection hidden="1"/>
    </xf>
    <xf numFmtId="0" fontId="25" fillId="0" borderId="16" xfId="0" applyFont="1" applyBorder="1" applyAlignment="1" applyProtection="1">
      <alignment horizontal="left" vertical="center"/>
      <protection hidden="1"/>
    </xf>
    <xf numFmtId="0" fontId="26" fillId="2" borderId="3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37" fillId="0" borderId="16" xfId="52" applyFont="1" applyBorder="1" applyAlignment="1" applyProtection="1">
      <alignment horizontal="center" vertical="center" wrapText="1"/>
      <protection hidden="1"/>
    </xf>
    <xf numFmtId="0" fontId="38" fillId="0" borderId="65" xfId="33" applyFont="1" applyBorder="1" applyAlignment="1" applyProtection="1">
      <alignment horizontal="justify" vertical="top" wrapText="1"/>
      <protection hidden="1"/>
    </xf>
    <xf numFmtId="0" fontId="38" fillId="0" borderId="57" xfId="33" applyFont="1" applyBorder="1" applyAlignment="1" applyProtection="1">
      <alignment horizontal="justify" vertical="top" wrapText="1"/>
      <protection hidden="1"/>
    </xf>
    <xf numFmtId="0" fontId="49" fillId="0" borderId="48" xfId="33" applyFont="1" applyBorder="1" applyAlignment="1" applyProtection="1">
      <alignment horizontal="center" vertical="center"/>
      <protection hidden="1"/>
    </xf>
    <xf numFmtId="0" fontId="49" fillId="0" borderId="63" xfId="33" applyFont="1" applyBorder="1" applyAlignment="1" applyProtection="1">
      <alignment horizontal="center" vertical="center"/>
      <protection hidden="1"/>
    </xf>
    <xf numFmtId="0" fontId="49" fillId="0" borderId="49" xfId="33" applyFont="1" applyBorder="1" applyAlignment="1" applyProtection="1">
      <alignment horizontal="center" vertical="center"/>
      <protection hidden="1"/>
    </xf>
    <xf numFmtId="0" fontId="38" fillId="0" borderId="29" xfId="33" applyFont="1" applyBorder="1" applyAlignment="1" applyProtection="1">
      <alignment horizontal="justify" vertical="top" wrapText="1"/>
      <protection hidden="1"/>
    </xf>
    <xf numFmtId="0" fontId="38" fillId="0" borderId="55" xfId="33" applyFont="1" applyBorder="1" applyAlignment="1" applyProtection="1">
      <alignment horizontal="justify" vertical="top" wrapText="1"/>
      <protection hidden="1"/>
    </xf>
    <xf numFmtId="0" fontId="38" fillId="0" borderId="0" xfId="33" applyFont="1" applyAlignment="1" applyProtection="1">
      <alignment horizontal="center" vertical="top"/>
      <protection hidden="1"/>
    </xf>
    <xf numFmtId="0" fontId="46" fillId="0" borderId="0" xfId="33" applyFont="1" applyAlignment="1" applyProtection="1">
      <alignment horizontal="center" vertical="top"/>
      <protection hidden="1"/>
    </xf>
    <xf numFmtId="0" fontId="37"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8" fillId="0" borderId="0" xfId="33" applyFont="1" applyAlignment="1" applyProtection="1">
      <alignment horizontal="justify" vertical="top" wrapText="1"/>
      <protection hidden="1"/>
    </xf>
    <xf numFmtId="0" fontId="38" fillId="0" borderId="0" xfId="33" applyFont="1" applyAlignment="1" applyProtection="1">
      <alignment horizontal="left" vertical="top" wrapText="1" indent="5"/>
      <protection hidden="1"/>
    </xf>
    <xf numFmtId="0" fontId="38" fillId="0" borderId="30" xfId="33" applyFont="1" applyBorder="1" applyAlignment="1" applyProtection="1">
      <alignment horizontal="justify" vertical="top" wrapText="1"/>
      <protection hidden="1"/>
    </xf>
    <xf numFmtId="0" fontId="38" fillId="0" borderId="30" xfId="33" applyFont="1" applyBorder="1" applyAlignment="1" applyProtection="1">
      <alignment horizontal="left" vertical="top" wrapText="1" indent="5"/>
      <protection hidden="1"/>
    </xf>
    <xf numFmtId="0" fontId="38" fillId="0" borderId="0" xfId="33" applyFont="1" applyAlignment="1" applyProtection="1">
      <alignment horizontal="left" vertical="top" wrapText="1"/>
      <protection hidden="1"/>
    </xf>
    <xf numFmtId="0" fontId="37" fillId="0" borderId="0" xfId="33" applyFont="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5" fillId="0" borderId="30"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protection hidden="1"/>
    </xf>
    <xf numFmtId="0" fontId="25" fillId="0" borderId="0" xfId="0" applyFont="1" applyAlignment="1" applyProtection="1">
      <alignment horizontal="left"/>
      <protection hidden="1"/>
    </xf>
    <xf numFmtId="0" fontId="26" fillId="0" borderId="0" xfId="0" applyFont="1" applyAlignment="1" applyProtection="1">
      <alignment horizontal="left"/>
      <protection hidden="1"/>
    </xf>
    <xf numFmtId="0" fontId="35" fillId="0" borderId="30" xfId="0" applyFont="1" applyBorder="1" applyAlignment="1" applyProtection="1">
      <alignment horizontal="left" vertical="top"/>
      <protection hidden="1"/>
    </xf>
    <xf numFmtId="174" fontId="25" fillId="0" borderId="0" xfId="49" applyNumberFormat="1" applyFont="1" applyAlignment="1" applyProtection="1">
      <alignment horizontal="left" vertical="center" wrapText="1"/>
      <protection hidden="1"/>
    </xf>
    <xf numFmtId="0" fontId="54" fillId="0" borderId="0" xfId="0" applyFont="1" applyAlignment="1">
      <alignment horizontal="left"/>
    </xf>
    <xf numFmtId="0" fontId="56" fillId="0" borderId="0" xfId="0" applyFont="1" applyAlignment="1">
      <alignment horizontal="center" vertical="top" wrapText="1"/>
    </xf>
    <xf numFmtId="0" fontId="53" fillId="0" borderId="0" xfId="0" applyFont="1" applyAlignment="1">
      <alignment horizontal="left"/>
    </xf>
    <xf numFmtId="0" fontId="1" fillId="11" borderId="0" xfId="0" applyFont="1" applyFill="1" applyAlignment="1" applyProtection="1">
      <alignment horizontal="left" vertical="top" wrapText="1"/>
      <protection locked="0"/>
    </xf>
    <xf numFmtId="0" fontId="55" fillId="11" borderId="0" xfId="0" applyFont="1" applyFill="1" applyAlignment="1" applyProtection="1">
      <alignment horizontal="left" vertical="top" wrapText="1"/>
      <protection locked="0"/>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5" fillId="0" borderId="0" xfId="0" applyFont="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55" fillId="0" borderId="0" xfId="0" quotePrefix="1" applyFont="1" applyAlignment="1">
      <alignment horizontal="left" vertical="top" wrapText="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0" xfId="0" applyFont="1" applyAlignment="1" applyProtection="1">
      <alignment horizontal="center" wrapText="1"/>
      <protection hidden="1"/>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6" fillId="0" borderId="0" xfId="38" applyFont="1" applyAlignment="1" applyProtection="1">
      <alignment horizontal="justify" vertical="top" wrapText="1"/>
      <protection hidden="1"/>
    </xf>
    <xf numFmtId="0" fontId="26" fillId="0" borderId="0" xfId="47" applyFont="1" applyAlignment="1" applyProtection="1">
      <alignment horizontal="left" vertical="top"/>
      <protection hidden="1"/>
    </xf>
    <xf numFmtId="0" fontId="26" fillId="0" borderId="0" xfId="47" applyFont="1" applyAlignment="1" applyProtection="1">
      <alignment horizontal="center"/>
      <protection hidden="1"/>
    </xf>
    <xf numFmtId="0" fontId="4" fillId="2" borderId="16" xfId="61" applyFont="1" applyFill="1" applyBorder="1" applyAlignment="1" applyProtection="1">
      <alignment horizontal="left" vertical="center" wrapText="1"/>
      <protection locked="0"/>
    </xf>
    <xf numFmtId="0" fontId="62" fillId="0" borderId="34" xfId="0" applyFont="1" applyBorder="1" applyAlignment="1" applyProtection="1">
      <alignment horizontal="center" vertical="top" wrapText="1"/>
      <protection hidden="1"/>
    </xf>
    <xf numFmtId="0" fontId="62" fillId="0" borderId="9" xfId="0" applyFont="1" applyBorder="1" applyAlignment="1" applyProtection="1">
      <alignment horizontal="center" vertical="top" wrapText="1"/>
      <protection hidden="1"/>
    </xf>
    <xf numFmtId="0" fontId="4" fillId="17" borderId="0" xfId="62" applyFont="1" applyFill="1" applyAlignment="1" applyProtection="1">
      <alignment horizontal="left" vertical="top" wrapText="1"/>
      <protection hidden="1"/>
    </xf>
    <xf numFmtId="0" fontId="25" fillId="0" borderId="0" xfId="47" applyFont="1" applyAlignment="1" applyProtection="1">
      <alignment horizontal="justify" vertical="center"/>
      <protection hidden="1"/>
    </xf>
    <xf numFmtId="0" fontId="4" fillId="17" borderId="30" xfId="0" applyFont="1" applyFill="1" applyBorder="1" applyAlignment="1" applyProtection="1">
      <alignment horizontal="justify" vertical="top" wrapText="1"/>
      <protection hidden="1"/>
    </xf>
    <xf numFmtId="0" fontId="26" fillId="0" borderId="0" xfId="0" applyFont="1" applyAlignment="1" applyProtection="1">
      <alignment horizontal="justify" vertical="top"/>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26" fillId="0" borderId="0" xfId="47" applyFont="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Alignment="1" applyProtection="1">
      <alignment horizontal="center" vertical="center"/>
      <protection hidden="1"/>
    </xf>
    <xf numFmtId="173" fontId="25" fillId="0" borderId="0" xfId="47" applyNumberFormat="1" applyFont="1" applyAlignment="1" applyProtection="1">
      <alignment horizontal="left" vertical="center"/>
      <protection hidden="1"/>
    </xf>
    <xf numFmtId="0" fontId="25" fillId="0" borderId="0" xfId="47" applyFont="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5" fillId="0" borderId="0" xfId="47" applyFont="1" applyAlignment="1" applyProtection="1">
      <alignment horizontal="justify" vertical="top" wrapText="1"/>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29" xfId="38" applyFont="1" applyBorder="1" applyAlignment="1" applyProtection="1">
      <alignment horizontal="left" vertical="center"/>
      <protection hidden="1"/>
    </xf>
    <xf numFmtId="0" fontId="26" fillId="0" borderId="0" xfId="38" applyFont="1" applyAlignment="1" applyProtection="1">
      <alignment horizontal="left" vertical="center" indent="2"/>
      <protection hidden="1"/>
    </xf>
    <xf numFmtId="0" fontId="26" fillId="2" borderId="29" xfId="38" applyFont="1" applyFill="1" applyBorder="1" applyAlignment="1" applyProtection="1">
      <alignment horizontal="left" vertical="center"/>
      <protection locked="0"/>
    </xf>
    <xf numFmtId="0" fontId="26" fillId="0" borderId="0" xfId="37" applyFont="1" applyAlignment="1" applyProtection="1">
      <alignment horizontal="justify" vertical="top" wrapText="1"/>
      <protection hidden="1"/>
    </xf>
    <xf numFmtId="0" fontId="26" fillId="0" borderId="29" xfId="38" applyFont="1" applyBorder="1" applyAlignment="1" applyProtection="1">
      <alignment horizontal="left" vertical="center" indent="2"/>
      <protection hidden="1"/>
    </xf>
    <xf numFmtId="0" fontId="25" fillId="0" borderId="0" xfId="37" applyFont="1" applyAlignment="1" applyProtection="1">
      <alignment horizontal="justify" vertical="top" wrapText="1"/>
      <protection hidden="1"/>
    </xf>
    <xf numFmtId="0" fontId="26" fillId="0" borderId="47" xfId="38" applyFont="1" applyBorder="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0" borderId="0" xfId="37" applyFont="1" applyAlignment="1" applyProtection="1">
      <alignment horizontal="left" vertical="top" wrapText="1"/>
      <protection hidden="1"/>
    </xf>
    <xf numFmtId="0" fontId="4" fillId="0" borderId="34" xfId="60" applyFont="1" applyBorder="1" applyAlignment="1" applyProtection="1">
      <alignment horizontal="left" vertical="top" wrapText="1"/>
      <protection hidden="1"/>
    </xf>
    <xf numFmtId="0" fontId="4" fillId="0" borderId="3" xfId="60" applyFont="1" applyBorder="1" applyAlignment="1" applyProtection="1">
      <alignment horizontal="left" vertical="top" wrapText="1"/>
      <protection hidden="1"/>
    </xf>
    <xf numFmtId="0" fontId="4" fillId="0" borderId="9" xfId="60" applyFont="1" applyBorder="1" applyAlignment="1" applyProtection="1">
      <alignment horizontal="left" vertical="top" wrapText="1"/>
      <protection hidden="1"/>
    </xf>
    <xf numFmtId="0" fontId="26" fillId="0" borderId="0" xfId="38"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Alignment="1" applyProtection="1">
      <alignment horizontal="left" vertical="center"/>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46"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74" xfId="37" applyBorder="1" applyAlignment="1" applyProtection="1">
      <alignment horizontal="left" vertical="top" wrapText="1"/>
      <protection hidden="1"/>
    </xf>
  </cellXfs>
  <cellStyles count="63">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1" xfId="61" xr:uid="{ECA8EA29-E959-473D-BBDF-17242A320C87}"/>
    <cellStyle name="Normal 12" xfId="62" xr:uid="{51A58AFC-23E0-48A9-8DB8-4B65A999841C}"/>
    <cellStyle name="Normal 14" xfId="60" xr:uid="{6DC73EFD-0EAF-4266-8341-0EC3B83DC0F5}"/>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5">
    <dxf>
      <fill>
        <patternFill patternType="darkHorizontal"/>
      </fill>
    </dxf>
    <dxf>
      <font>
        <condense val="0"/>
        <extend val="0"/>
        <color auto="1"/>
      </font>
    </dxf>
    <dxf>
      <font>
        <strike/>
      </font>
    </dxf>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strike/>
        <condense val="0"/>
        <extend val="0"/>
      </font>
    </dxf>
    <dxf>
      <font>
        <u val="none"/>
        <color theme="0" tint="-0.34998626667073579"/>
      </font>
      <fill>
        <patternFill patternType="solid">
          <fgColor theme="0" tint="-0.34998626667073579"/>
          <bgColor theme="0" tint="-0.34998626667073579"/>
        </patternFill>
      </fill>
      <border>
        <left/>
        <right/>
        <top/>
        <bottom/>
      </border>
    </dxf>
    <dxf>
      <font>
        <color theme="0" tint="-0.34998626667073579"/>
      </font>
      <fill>
        <patternFill>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dxf>
    <dxf>
      <font>
        <strike val="0"/>
        <condense val="0"/>
        <extend val="0"/>
        <color indexed="9"/>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fill>
        <patternFill patternType="solid">
          <bgColor indexed="42"/>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indexed="9"/>
      </font>
      <fill>
        <patternFill patternType="none">
          <bgColor indexed="65"/>
        </patternFill>
      </fill>
      <border>
        <left/>
        <right/>
        <top/>
        <bottom/>
      </border>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CheckBox" checked="Checked" fmlaLink="$H$21" lockText="1" noThreeD="1"/>
</file>

<file path=xl/ctrlProps/ctrlProp44.xml><?xml version="1.0" encoding="utf-8"?>
<formControlPr xmlns="http://schemas.microsoft.com/office/spreadsheetml/2009/9/main" objectType="CheckBox" fmlaLink="$F$30" lockText="1" noThreeD="1"/>
</file>

<file path=xl/ctrlProps/ctrlProp45.xml><?xml version="1.0" encoding="utf-8"?>
<formControlPr xmlns="http://schemas.microsoft.com/office/spreadsheetml/2009/9/main" objectType="Radio" checked="Checked" firstButton="1" fmlaLink="$H$72"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fmlaLink="$M$18" lockText="1" noThreeD="1"/>
</file>

<file path=xl/ctrlProps/ctrlProp48.xml><?xml version="1.0" encoding="utf-8"?>
<formControlPr xmlns="http://schemas.microsoft.com/office/spreadsheetml/2009/9/main" objectType="CheckBox" checked="Checked" fmlaLink="$M$20"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123825</xdr:colOff>
      <xdr:row>15</xdr:row>
      <xdr:rowOff>19050</xdr:rowOff>
    </xdr:from>
    <xdr:to>
      <xdr:col>4</xdr:col>
      <xdr:colOff>742950</xdr:colOff>
      <xdr:row>18</xdr:row>
      <xdr:rowOff>57150</xdr:rowOff>
    </xdr:to>
    <xdr:pic>
      <xdr:nvPicPr>
        <xdr:cNvPr id="260502" name="Picture 1">
          <a:extLst>
            <a:ext uri="{FF2B5EF4-FFF2-40B4-BE49-F238E27FC236}">
              <a16:creationId xmlns:a16="http://schemas.microsoft.com/office/drawing/2014/main" id="{00000000-0008-0000-0000-000096F9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5334000"/>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2939</xdr:colOff>
      <xdr:row>12</xdr:row>
      <xdr:rowOff>26982</xdr:rowOff>
    </xdr:from>
    <xdr:to>
      <xdr:col>4</xdr:col>
      <xdr:colOff>884941</xdr:colOff>
      <xdr:row>14</xdr:row>
      <xdr:rowOff>62364</xdr:rowOff>
    </xdr:to>
    <xdr:sp macro="" textlink="">
      <xdr:nvSpPr>
        <xdr:cNvPr id="2050" name="Text Box 2">
          <a:hlinkClick xmlns:r="http://schemas.openxmlformats.org/officeDocument/2006/relationships" r:id="rId2"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900-000002000000}"/>
            </a:ext>
          </a:extLst>
        </xdr:cNvPr>
        <xdr:cNvGrpSpPr>
          <a:grpSpLocks/>
        </xdr:cNvGrpSpPr>
      </xdr:nvGrpSpPr>
      <xdr:grpSpPr bwMode="auto">
        <a:xfrm>
          <a:off x="6700838" y="47625"/>
          <a:ext cx="1104900" cy="866775"/>
          <a:chOff x="738" y="5"/>
          <a:chExt cx="116" cy="73"/>
        </a:xfrm>
      </xdr:grpSpPr>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22</xdr:row>
      <xdr:rowOff>9525</xdr:rowOff>
    </xdr:from>
    <xdr:to>
      <xdr:col>4</xdr:col>
      <xdr:colOff>2257083</xdr:colOff>
      <xdr:row>22</xdr:row>
      <xdr:rowOff>187637</xdr:rowOff>
    </xdr:to>
    <xdr:sp macro="" textlink="">
      <xdr:nvSpPr>
        <xdr:cNvPr id="5" name="Text Box 15">
          <a:extLst>
            <a:ext uri="{FF2B5EF4-FFF2-40B4-BE49-F238E27FC236}">
              <a16:creationId xmlns:a16="http://schemas.microsoft.com/office/drawing/2014/main" id="{00000000-0008-0000-0900-000005000000}"/>
            </a:ext>
          </a:extLst>
        </xdr:cNvPr>
        <xdr:cNvSpPr txBox="1">
          <a:spLocks noChangeArrowheads="1"/>
        </xdr:cNvSpPr>
      </xdr:nvSpPr>
      <xdr:spPr bwMode="auto">
        <a:xfrm>
          <a:off x="3981450" y="6791325"/>
          <a:ext cx="2247558" cy="178112"/>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22</xdr:row>
          <xdr:rowOff>0</xdr:rowOff>
        </xdr:from>
        <xdr:to>
          <xdr:col>4</xdr:col>
          <xdr:colOff>2514600</xdr:colOff>
          <xdr:row>23</xdr:row>
          <xdr:rowOff>9525</xdr:rowOff>
        </xdr:to>
        <xdr:sp macro="" textlink="">
          <xdr:nvSpPr>
            <xdr:cNvPr id="296961" name="Check Box 1" hidden="1">
              <a:extLst>
                <a:ext uri="{63B3BB69-23CF-44E3-9099-C40C66FF867C}">
                  <a14:compatExt spid="_x0000_s296961"/>
                </a:ext>
                <a:ext uri="{FF2B5EF4-FFF2-40B4-BE49-F238E27FC236}">
                  <a16:creationId xmlns:a16="http://schemas.microsoft.com/office/drawing/2014/main" id="{00000000-0008-0000-0900-0000018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A00-000022800400}"/>
            </a:ext>
          </a:extLst>
        </xdr:cNvPr>
        <xdr:cNvGrpSpPr>
          <a:grpSpLocks/>
        </xdr:cNvGrpSpPr>
      </xdr:nvGrpSpPr>
      <xdr:grpSpPr bwMode="auto">
        <a:xfrm>
          <a:off x="7827869" y="47625"/>
          <a:ext cx="1107141" cy="711014"/>
          <a:chOff x="738" y="5"/>
          <a:chExt cx="116" cy="73"/>
        </a:xfrm>
      </xdr:grpSpPr>
      <xdr:sp macro="" textlink="">
        <xdr:nvSpPr>
          <xdr:cNvPr id="294947" name="AutoShape 2">
            <a:extLst>
              <a:ext uri="{FF2B5EF4-FFF2-40B4-BE49-F238E27FC236}">
                <a16:creationId xmlns:a16="http://schemas.microsoft.com/office/drawing/2014/main" id="{00000000-0008-0000-0A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B00-0000D4F20300}"/>
            </a:ext>
          </a:extLst>
        </xdr:cNvPr>
        <xdr:cNvGrpSpPr>
          <a:grpSpLocks/>
        </xdr:cNvGrpSpPr>
      </xdr:nvGrpSpPr>
      <xdr:grpSpPr bwMode="auto">
        <a:xfrm>
          <a:off x="9705975" y="133350"/>
          <a:ext cx="3028950" cy="876300"/>
          <a:chOff x="738" y="5"/>
          <a:chExt cx="116" cy="73"/>
        </a:xfrm>
      </xdr:grpSpPr>
      <xdr:sp macro="" textlink="">
        <xdr:nvSpPr>
          <xdr:cNvPr id="258773" name="AutoShape 2">
            <a:extLst>
              <a:ext uri="{FF2B5EF4-FFF2-40B4-BE49-F238E27FC236}">
                <a16:creationId xmlns:a16="http://schemas.microsoft.com/office/drawing/2014/main" id="{00000000-0008-0000-0B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152400</xdr:colOff>
      <xdr:row>0</xdr:row>
      <xdr:rowOff>47625</xdr:rowOff>
    </xdr:from>
    <xdr:to>
      <xdr:col>8</xdr:col>
      <xdr:colOff>0</xdr:colOff>
      <xdr:row>2</xdr:row>
      <xdr:rowOff>533400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D00-000002000000}"/>
            </a:ext>
          </a:extLst>
        </xdr:cNvPr>
        <xdr:cNvGrpSpPr>
          <a:grpSpLocks/>
        </xdr:cNvGrpSpPr>
      </xdr:nvGrpSpPr>
      <xdr:grpSpPr bwMode="auto">
        <a:xfrm>
          <a:off x="7753350" y="47625"/>
          <a:ext cx="3705225" cy="857250"/>
          <a:chOff x="738" y="5"/>
          <a:chExt cx="116" cy="73"/>
        </a:xfrm>
      </xdr:grpSpPr>
      <xdr:sp macro="" textlink="">
        <xdr:nvSpPr>
          <xdr:cNvPr id="3" name="AutoShape 2">
            <a:extLst>
              <a:ext uri="{FF2B5EF4-FFF2-40B4-BE49-F238E27FC236}">
                <a16:creationId xmlns:a16="http://schemas.microsoft.com/office/drawing/2014/main" id="{00000000-0008-0000-0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E00-0000611E0400}"/>
            </a:ext>
          </a:extLst>
        </xdr:cNvPr>
        <xdr:cNvGrpSpPr>
          <a:grpSpLocks/>
        </xdr:cNvGrpSpPr>
      </xdr:nvGrpSpPr>
      <xdr:grpSpPr bwMode="auto">
        <a:xfrm>
          <a:off x="10116911" y="19050"/>
          <a:ext cx="2132239" cy="742950"/>
          <a:chOff x="738" y="5"/>
          <a:chExt cx="116" cy="73"/>
        </a:xfrm>
      </xdr:grpSpPr>
      <xdr:sp macro="" textlink="">
        <xdr:nvSpPr>
          <xdr:cNvPr id="269922" name="AutoShape 2">
            <a:extLst>
              <a:ext uri="{FF2B5EF4-FFF2-40B4-BE49-F238E27FC236}">
                <a16:creationId xmlns:a16="http://schemas.microsoft.com/office/drawing/2014/main" id="{00000000-0008-0000-0E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F00-00002C230400}"/>
            </a:ext>
          </a:extLst>
        </xdr:cNvPr>
        <xdr:cNvGrpSpPr>
          <a:grpSpLocks/>
        </xdr:cNvGrpSpPr>
      </xdr:nvGrpSpPr>
      <xdr:grpSpPr bwMode="auto">
        <a:xfrm>
          <a:off x="7935516" y="85725"/>
          <a:ext cx="1293019" cy="732235"/>
          <a:chOff x="753" y="8"/>
          <a:chExt cx="116" cy="73"/>
        </a:xfrm>
      </xdr:grpSpPr>
      <xdr:sp macro="" textlink="">
        <xdr:nvSpPr>
          <xdr:cNvPr id="271150" name="AutoShape 2">
            <a:extLst>
              <a:ext uri="{FF2B5EF4-FFF2-40B4-BE49-F238E27FC236}">
                <a16:creationId xmlns:a16="http://schemas.microsoft.com/office/drawing/2014/main" id="{00000000-0008-0000-0F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154305</xdr:colOff>
      <xdr:row>29</xdr:row>
      <xdr:rowOff>79001</xdr:rowOff>
    </xdr:from>
    <xdr:to>
      <xdr:col>4</xdr:col>
      <xdr:colOff>742337</xdr:colOff>
      <xdr:row>30</xdr:row>
      <xdr:rowOff>15052</xdr:rowOff>
    </xdr:to>
    <xdr:sp macro="" textlink="">
      <xdr:nvSpPr>
        <xdr:cNvPr id="9236" name="Text Box 20">
          <a:extLst>
            <a:ext uri="{FF2B5EF4-FFF2-40B4-BE49-F238E27FC236}">
              <a16:creationId xmlns:a16="http://schemas.microsoft.com/office/drawing/2014/main" id="{00000000-0008-0000-0F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4624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A7B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938213</xdr:colOff>
          <xdr:row>29</xdr:row>
          <xdr:rowOff>38100</xdr:rowOff>
        </xdr:from>
        <xdr:to>
          <xdr:col>4</xdr:col>
          <xdr:colOff>1152525</xdr:colOff>
          <xdr:row>30</xdr:row>
          <xdr:rowOff>9525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F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933450</xdr:colOff>
      <xdr:row>29</xdr:row>
      <xdr:rowOff>38100</xdr:rowOff>
    </xdr:from>
    <xdr:to>
      <xdr:col>4</xdr:col>
      <xdr:colOff>1152525</xdr:colOff>
      <xdr:row>30</xdr:row>
      <xdr:rowOff>9525</xdr:rowOff>
    </xdr:to>
    <xdr:sp macro="" textlink="">
      <xdr:nvSpPr>
        <xdr:cNvPr id="2"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4"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5"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6"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8"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9"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0"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1"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2"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3"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4"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5"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6"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8"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19"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0"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1"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2"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3"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4"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5"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6"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8"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29"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0"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1"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2"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3"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4"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5"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6"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8"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9"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F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746760</xdr:colOff>
      <xdr:row>29</xdr:row>
      <xdr:rowOff>30480</xdr:rowOff>
    </xdr:from>
    <xdr:to>
      <xdr:col>4</xdr:col>
      <xdr:colOff>922020</xdr:colOff>
      <xdr:row>30</xdr:row>
      <xdr:rowOff>7620</xdr:rowOff>
    </xdr:to>
    <xdr:sp macro="" textlink="">
      <xdr:nvSpPr>
        <xdr:cNvPr id="40" name="Check Box 1190" hidden="1">
          <a:extLst>
            <a:ext uri="{63B3BB69-23CF-44E3-9099-C40C66FF867C}">
              <a14:compatExt xmlns:a14="http://schemas.microsoft.com/office/drawing/2010/main" spid="_x0000_s46247"/>
            </a:ext>
            <a:ext uri="{FF2B5EF4-FFF2-40B4-BE49-F238E27FC236}">
              <a16:creationId xmlns:a16="http://schemas.microsoft.com/office/drawing/2014/main" id="{52305A9A-954D-D305-A391-1BB1DCD3290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466725</xdr:colOff>
          <xdr:row>29</xdr:row>
          <xdr:rowOff>19050</xdr:rowOff>
        </xdr:from>
        <xdr:to>
          <xdr:col>4</xdr:col>
          <xdr:colOff>576263</xdr:colOff>
          <xdr:row>30</xdr:row>
          <xdr:rowOff>4763</xdr:rowOff>
        </xdr:to>
        <xdr:sp macro="" textlink="">
          <xdr:nvSpPr>
            <xdr:cNvPr id="41" name="Check Box 1190" hidden="1">
              <a:extLst>
                <a:ext uri="{63B3BB69-23CF-44E3-9099-C40C66FF867C}">
                  <a14:compatExt spid="_x0000_s46247"/>
                </a:ext>
                <a:ext uri="{FF2B5EF4-FFF2-40B4-BE49-F238E27FC236}">
                  <a16:creationId xmlns:a16="http://schemas.microsoft.com/office/drawing/2014/main" id="{31CCA736-DD49-2863-DF27-FFAD94D50BA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1000-0000FD700400}"/>
            </a:ext>
          </a:extLst>
        </xdr:cNvPr>
        <xdr:cNvGrpSpPr>
          <a:grpSpLocks/>
        </xdr:cNvGrpSpPr>
      </xdr:nvGrpSpPr>
      <xdr:grpSpPr bwMode="auto">
        <a:xfrm>
          <a:off x="8899923" y="228600"/>
          <a:ext cx="0" cy="672704"/>
          <a:chOff x="919" y="4"/>
          <a:chExt cx="116" cy="73"/>
        </a:xfrm>
      </xdr:grpSpPr>
      <xdr:sp macro="" textlink="">
        <xdr:nvSpPr>
          <xdr:cNvPr id="291073" name="AutoShape 2">
            <a:extLst>
              <a:ext uri="{FF2B5EF4-FFF2-40B4-BE49-F238E27FC236}">
                <a16:creationId xmlns:a16="http://schemas.microsoft.com/office/drawing/2014/main" id="{00000000-0008-0000-10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1000-0000FE700400}"/>
            </a:ext>
          </a:extLst>
        </xdr:cNvPr>
        <xdr:cNvGrpSpPr>
          <a:grpSpLocks/>
        </xdr:cNvGrpSpPr>
      </xdr:nvGrpSpPr>
      <xdr:grpSpPr bwMode="auto">
        <a:xfrm>
          <a:off x="8899923" y="66675"/>
          <a:ext cx="2031206" cy="891779"/>
          <a:chOff x="919" y="4"/>
          <a:chExt cx="116" cy="73"/>
        </a:xfrm>
      </xdr:grpSpPr>
      <xdr:sp macro="" textlink="">
        <xdr:nvSpPr>
          <xdr:cNvPr id="291071" name="AutoShape 2">
            <a:extLst>
              <a:ext uri="{FF2B5EF4-FFF2-40B4-BE49-F238E27FC236}">
                <a16:creationId xmlns:a16="http://schemas.microsoft.com/office/drawing/2014/main" id="{00000000-0008-0000-10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1100-0000612A0400}"/>
            </a:ext>
          </a:extLst>
        </xdr:cNvPr>
        <xdr:cNvGrpSpPr>
          <a:grpSpLocks/>
        </xdr:cNvGrpSpPr>
      </xdr:nvGrpSpPr>
      <xdr:grpSpPr bwMode="auto">
        <a:xfrm>
          <a:off x="7703609" y="47625"/>
          <a:ext cx="1102783" cy="859367"/>
          <a:chOff x="738" y="5"/>
          <a:chExt cx="116" cy="73"/>
        </a:xfrm>
      </xdr:grpSpPr>
      <xdr:sp macro="" textlink="">
        <xdr:nvSpPr>
          <xdr:cNvPr id="272994" name="AutoShape 2">
            <a:extLst>
              <a:ext uri="{FF2B5EF4-FFF2-40B4-BE49-F238E27FC236}">
                <a16:creationId xmlns:a16="http://schemas.microsoft.com/office/drawing/2014/main" id="{00000000-0008-0000-11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200-0000612E0400}"/>
            </a:ext>
          </a:extLst>
        </xdr:cNvPr>
        <xdr:cNvGrpSpPr>
          <a:grpSpLocks/>
        </xdr:cNvGrpSpPr>
      </xdr:nvGrpSpPr>
      <xdr:grpSpPr bwMode="auto">
        <a:xfrm>
          <a:off x="7677151" y="47625"/>
          <a:ext cx="1107141" cy="1187264"/>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2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2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300-00002D6A0400}"/>
            </a:ext>
          </a:extLst>
        </xdr:cNvPr>
        <xdr:cNvGrpSpPr>
          <a:grpSpLocks/>
        </xdr:cNvGrpSpPr>
      </xdr:nvGrpSpPr>
      <xdr:grpSpPr bwMode="auto">
        <a:xfrm>
          <a:off x="7015692" y="209550"/>
          <a:ext cx="1321858" cy="698501"/>
          <a:chOff x="738" y="5"/>
          <a:chExt cx="116" cy="73"/>
        </a:xfrm>
      </xdr:grpSpPr>
      <xdr:sp macro="" textlink="">
        <xdr:nvSpPr>
          <xdr:cNvPr id="289332" name="AutoShape 2">
            <a:extLst>
              <a:ext uri="{FF2B5EF4-FFF2-40B4-BE49-F238E27FC236}">
                <a16:creationId xmlns:a16="http://schemas.microsoft.com/office/drawing/2014/main" id="{00000000-0008-0000-13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300-00002E6A0400}"/>
            </a:ext>
          </a:extLst>
        </xdr:cNvPr>
        <xdr:cNvGrpSpPr>
          <a:grpSpLocks/>
        </xdr:cNvGrpSpPr>
      </xdr:nvGrpSpPr>
      <xdr:grpSpPr bwMode="auto">
        <a:xfrm>
          <a:off x="7015692" y="209550"/>
          <a:ext cx="1321858" cy="698501"/>
          <a:chOff x="738" y="5"/>
          <a:chExt cx="116" cy="73"/>
        </a:xfrm>
      </xdr:grpSpPr>
      <xdr:sp macro="" textlink="">
        <xdr:nvSpPr>
          <xdr:cNvPr id="289330" name="AutoShape 2">
            <a:extLst>
              <a:ext uri="{FF2B5EF4-FFF2-40B4-BE49-F238E27FC236}">
                <a16:creationId xmlns:a16="http://schemas.microsoft.com/office/drawing/2014/main" id="{00000000-0008-0000-13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3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300-00002F6A0400}"/>
            </a:ext>
          </a:extLst>
        </xdr:cNvPr>
        <xdr:cNvGrpSpPr>
          <a:grpSpLocks/>
        </xdr:cNvGrpSpPr>
      </xdr:nvGrpSpPr>
      <xdr:grpSpPr bwMode="auto">
        <a:xfrm>
          <a:off x="7015692" y="209550"/>
          <a:ext cx="1321858" cy="698501"/>
          <a:chOff x="738" y="5"/>
          <a:chExt cx="116" cy="73"/>
        </a:xfrm>
      </xdr:grpSpPr>
      <xdr:sp macro="" textlink="">
        <xdr:nvSpPr>
          <xdr:cNvPr id="289328" name="AutoShape 2">
            <a:extLst>
              <a:ext uri="{FF2B5EF4-FFF2-40B4-BE49-F238E27FC236}">
                <a16:creationId xmlns:a16="http://schemas.microsoft.com/office/drawing/2014/main" id="{00000000-0008-0000-13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3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7709959" y="28575"/>
          <a:ext cx="1217083" cy="800100"/>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228600</xdr:colOff>
          <xdr:row>21</xdr:row>
          <xdr:rowOff>28575</xdr:rowOff>
        </xdr:from>
        <xdr:to>
          <xdr:col>42</xdr:col>
          <xdr:colOff>61913</xdr:colOff>
          <xdr:row>27</xdr:row>
          <xdr:rowOff>9525</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1123950</xdr:colOff>
      <xdr:row>73</xdr:row>
      <xdr:rowOff>190500</xdr:rowOff>
    </xdr:from>
    <xdr:to>
      <xdr:col>1</xdr:col>
      <xdr:colOff>2124075</xdr:colOff>
      <xdr:row>74</xdr:row>
      <xdr:rowOff>180975</xdr:rowOff>
    </xdr:to>
    <xdr:sp macro="" textlink="">
      <xdr:nvSpPr>
        <xdr:cNvPr id="28774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46404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685800</xdr:colOff>
          <xdr:row>73</xdr:row>
          <xdr:rowOff>190500</xdr:rowOff>
        </xdr:from>
        <xdr:to>
          <xdr:col>3</xdr:col>
          <xdr:colOff>923925</xdr:colOff>
          <xdr:row>74</xdr:row>
          <xdr:rowOff>180975</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4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1128713</xdr:colOff>
          <xdr:row>73</xdr:row>
          <xdr:rowOff>190500</xdr:rowOff>
        </xdr:from>
        <xdr:to>
          <xdr:col>1</xdr:col>
          <xdr:colOff>2124075</xdr:colOff>
          <xdr:row>74</xdr:row>
          <xdr:rowOff>180975</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4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xdr:twoCellAnchor editAs="oneCell">
    <xdr:from>
      <xdr:col>1</xdr:col>
      <xdr:colOff>1123950</xdr:colOff>
      <xdr:row>73</xdr:row>
      <xdr:rowOff>190500</xdr:rowOff>
    </xdr:from>
    <xdr:to>
      <xdr:col>1</xdr:col>
      <xdr:colOff>2124075</xdr:colOff>
      <xdr:row>74</xdr:row>
      <xdr:rowOff>180975</xdr:rowOff>
    </xdr:to>
    <xdr:sp macro="" textlink="">
      <xdr:nvSpPr>
        <xdr:cNvPr id="2"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4"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5"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6"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7"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9"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0"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1"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2"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3"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4"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5"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6"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7"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19"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0"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1"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2"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3"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4"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5"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6"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7"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29"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0"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1"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2"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3"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4"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5"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6"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7"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9"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4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73</xdr:row>
      <xdr:rowOff>152400</xdr:rowOff>
    </xdr:from>
    <xdr:to>
      <xdr:col>1</xdr:col>
      <xdr:colOff>1699260</xdr:colOff>
      <xdr:row>74</xdr:row>
      <xdr:rowOff>144780</xdr:rowOff>
    </xdr:to>
    <xdr:sp macro="" textlink="">
      <xdr:nvSpPr>
        <xdr:cNvPr id="40" name="Option Button 2" hidden="1">
          <a:extLst>
            <a:ext uri="{63B3BB69-23CF-44E3-9099-C40C66FF867C}">
              <a14:compatExt xmlns:a14="http://schemas.microsoft.com/office/drawing/2010/main" spid="_x0000_s287748"/>
            </a:ext>
            <a:ext uri="{FF2B5EF4-FFF2-40B4-BE49-F238E27FC236}">
              <a16:creationId xmlns:a16="http://schemas.microsoft.com/office/drawing/2014/main" id="{B7362999-5442-0941-4EC9-669423B8CDA2}"/>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561975</xdr:colOff>
          <xdr:row>73</xdr:row>
          <xdr:rowOff>95250</xdr:rowOff>
        </xdr:from>
        <xdr:to>
          <xdr:col>1</xdr:col>
          <xdr:colOff>1062038</xdr:colOff>
          <xdr:row>74</xdr:row>
          <xdr:rowOff>90488</xdr:rowOff>
        </xdr:to>
        <xdr:sp macro="" textlink="">
          <xdr:nvSpPr>
            <xdr:cNvPr id="41" name="Option Button 2" hidden="1">
              <a:extLst>
                <a:ext uri="{63B3BB69-23CF-44E3-9099-C40C66FF867C}">
                  <a14:compatExt spid="_x0000_s287748"/>
                </a:ext>
                <a:ext uri="{FF2B5EF4-FFF2-40B4-BE49-F238E27FC236}">
                  <a16:creationId xmlns:a16="http://schemas.microsoft.com/office/drawing/2014/main" id="{97FECF00-52D6-451D-C70D-BCE628BE73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500-000061360400}"/>
            </a:ext>
          </a:extLst>
        </xdr:cNvPr>
        <xdr:cNvGrpSpPr>
          <a:grpSpLocks/>
        </xdr:cNvGrpSpPr>
      </xdr:nvGrpSpPr>
      <xdr:grpSpPr bwMode="auto">
        <a:xfrm>
          <a:off x="10059459" y="38100"/>
          <a:ext cx="0" cy="879475"/>
          <a:chOff x="738" y="5"/>
          <a:chExt cx="116" cy="73"/>
        </a:xfrm>
      </xdr:grpSpPr>
      <xdr:sp macro="" textlink="">
        <xdr:nvSpPr>
          <xdr:cNvPr id="276066" name="AutoShape 2">
            <a:extLst>
              <a:ext uri="{FF2B5EF4-FFF2-40B4-BE49-F238E27FC236}">
                <a16:creationId xmlns:a16="http://schemas.microsoft.com/office/drawing/2014/main" id="{00000000-0008-0000-15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600-0000613A0400}"/>
            </a:ext>
          </a:extLst>
        </xdr:cNvPr>
        <xdr:cNvGrpSpPr>
          <a:grpSpLocks/>
        </xdr:cNvGrpSpPr>
      </xdr:nvGrpSpPr>
      <xdr:grpSpPr bwMode="auto">
        <a:xfrm>
          <a:off x="7248525" y="38100"/>
          <a:ext cx="1104900" cy="962025"/>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6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6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113" name="Group 1">
          <a:hlinkClick xmlns:r="http://schemas.openxmlformats.org/officeDocument/2006/relationships" r:id="rId1" tooltip="Click for Next Attachment"/>
          <a:extLst>
            <a:ext uri="{FF2B5EF4-FFF2-40B4-BE49-F238E27FC236}">
              <a16:creationId xmlns:a16="http://schemas.microsoft.com/office/drawing/2014/main" id="{00000000-0008-0000-1700-0000613E0400}"/>
            </a:ext>
          </a:extLst>
        </xdr:cNvPr>
        <xdr:cNvGrpSpPr>
          <a:grpSpLocks/>
        </xdr:cNvGrpSpPr>
      </xdr:nvGrpSpPr>
      <xdr:grpSpPr bwMode="auto">
        <a:xfrm>
          <a:off x="6958013" y="209550"/>
          <a:ext cx="714375" cy="695325"/>
          <a:chOff x="738" y="5"/>
          <a:chExt cx="116" cy="73"/>
        </a:xfrm>
      </xdr:grpSpPr>
      <xdr:sp macro="" textlink="">
        <xdr:nvSpPr>
          <xdr:cNvPr id="278114" name="AutoShape 2">
            <a:extLst>
              <a:ext uri="{FF2B5EF4-FFF2-40B4-BE49-F238E27FC236}">
                <a16:creationId xmlns:a16="http://schemas.microsoft.com/office/drawing/2014/main" id="{00000000-0008-0000-1700-000062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800-000061420400}"/>
            </a:ext>
          </a:extLst>
        </xdr:cNvPr>
        <xdr:cNvGrpSpPr>
          <a:grpSpLocks/>
        </xdr:cNvGrpSpPr>
      </xdr:nvGrpSpPr>
      <xdr:grpSpPr bwMode="auto">
        <a:xfrm>
          <a:off x="7477125" y="392642"/>
          <a:ext cx="1369483" cy="811742"/>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9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400050</xdr:colOff>
      <xdr:row>16</xdr:row>
      <xdr:rowOff>123825</xdr:rowOff>
    </xdr:from>
    <xdr:to>
      <xdr:col>1</xdr:col>
      <xdr:colOff>95250</xdr:colOff>
      <xdr:row>17</xdr:row>
      <xdr:rowOff>276225</xdr:rowOff>
    </xdr:to>
    <xdr:sp macro="" textlink="">
      <xdr:nvSpPr>
        <xdr:cNvPr id="90115"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36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16"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46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0</xdr:col>
          <xdr:colOff>404813</xdr:colOff>
          <xdr:row>16</xdr:row>
          <xdr:rowOff>123825</xdr:rowOff>
        </xdr:from>
        <xdr:to>
          <xdr:col>1</xdr:col>
          <xdr:colOff>100013</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9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404813</xdr:colOff>
          <xdr:row>18</xdr:row>
          <xdr:rowOff>176213</xdr:rowOff>
        </xdr:from>
        <xdr:to>
          <xdr:col>1</xdr:col>
          <xdr:colOff>100013</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9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0</xdr:col>
      <xdr:colOff>400050</xdr:colOff>
      <xdr:row>16</xdr:row>
      <xdr:rowOff>123825</xdr:rowOff>
    </xdr:from>
    <xdr:to>
      <xdr:col>1</xdr:col>
      <xdr:colOff>95250</xdr:colOff>
      <xdr:row>17</xdr:row>
      <xdr:rowOff>276225</xdr:rowOff>
    </xdr:to>
    <xdr:sp macro="" textlink="">
      <xdr:nvSpPr>
        <xdr:cNvPr id="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2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2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2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2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2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2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2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2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2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2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3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3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3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3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3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4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4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4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4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4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5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5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5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5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5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6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6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6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3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6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3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1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0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1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5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1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6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1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7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2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8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2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9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2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A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2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B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2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C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2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D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2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0E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2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0F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9012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900-000010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2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900-00001160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320040</xdr:colOff>
      <xdr:row>16</xdr:row>
      <xdr:rowOff>99060</xdr:rowOff>
    </xdr:from>
    <xdr:to>
      <xdr:col>1</xdr:col>
      <xdr:colOff>76200</xdr:colOff>
      <xdr:row>17</xdr:row>
      <xdr:rowOff>220980</xdr:rowOff>
    </xdr:to>
    <xdr:sp macro="" textlink="">
      <xdr:nvSpPr>
        <xdr:cNvPr id="90130" name="Check Box 1" hidden="1">
          <a:extLst>
            <a:ext uri="{63B3BB69-23CF-44E3-9099-C40C66FF867C}">
              <a14:compatExt xmlns:a14="http://schemas.microsoft.com/office/drawing/2010/main" spid="_x0000_s90115"/>
            </a:ext>
            <a:ext uri="{FF2B5EF4-FFF2-40B4-BE49-F238E27FC236}">
              <a16:creationId xmlns:a16="http://schemas.microsoft.com/office/drawing/2014/main" id="{0F2F0AD1-2065-DBD2-C2F9-A2BA5D60A07A}"/>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320040</xdr:colOff>
      <xdr:row>18</xdr:row>
      <xdr:rowOff>137160</xdr:rowOff>
    </xdr:from>
    <xdr:to>
      <xdr:col>1</xdr:col>
      <xdr:colOff>76200</xdr:colOff>
      <xdr:row>19</xdr:row>
      <xdr:rowOff>220980</xdr:rowOff>
    </xdr:to>
    <xdr:sp macro="" textlink="">
      <xdr:nvSpPr>
        <xdr:cNvPr id="90131" name="Check Box 2" hidden="1">
          <a:extLst>
            <a:ext uri="{63B3BB69-23CF-44E3-9099-C40C66FF867C}">
              <a14:compatExt xmlns:a14="http://schemas.microsoft.com/office/drawing/2010/main" spid="_x0000_s90116"/>
            </a:ext>
            <a:ext uri="{FF2B5EF4-FFF2-40B4-BE49-F238E27FC236}">
              <a16:creationId xmlns:a16="http://schemas.microsoft.com/office/drawing/2014/main" id="{FEECF511-3C3A-B45D-0091-02B1F6D89B3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0</xdr:col>
          <xdr:colOff>200025</xdr:colOff>
          <xdr:row>16</xdr:row>
          <xdr:rowOff>61913</xdr:rowOff>
        </xdr:from>
        <xdr:to>
          <xdr:col>1</xdr:col>
          <xdr:colOff>47625</xdr:colOff>
          <xdr:row>17</xdr:row>
          <xdr:rowOff>138113</xdr:rowOff>
        </xdr:to>
        <xdr:sp macro="" textlink="">
          <xdr:nvSpPr>
            <xdr:cNvPr id="90132" name="Check Box 1" hidden="1">
              <a:extLst>
                <a:ext uri="{63B3BB69-23CF-44E3-9099-C40C66FF867C}">
                  <a14:compatExt spid="_x0000_s90115"/>
                </a:ext>
                <a:ext uri="{FF2B5EF4-FFF2-40B4-BE49-F238E27FC236}">
                  <a16:creationId xmlns:a16="http://schemas.microsoft.com/office/drawing/2014/main" id="{28DF835D-DAAD-2FC3-90C4-95D2FB99ACE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18</xdr:row>
          <xdr:rowOff>85725</xdr:rowOff>
        </xdr:from>
        <xdr:to>
          <xdr:col>1</xdr:col>
          <xdr:colOff>47625</xdr:colOff>
          <xdr:row>19</xdr:row>
          <xdr:rowOff>138113</xdr:rowOff>
        </xdr:to>
        <xdr:sp macro="" textlink="">
          <xdr:nvSpPr>
            <xdr:cNvPr id="90133" name="Check Box 2" hidden="1">
              <a:extLst>
                <a:ext uri="{63B3BB69-23CF-44E3-9099-C40C66FF867C}">
                  <a14:compatExt spid="_x0000_s90116"/>
                </a:ext>
                <a:ext uri="{FF2B5EF4-FFF2-40B4-BE49-F238E27FC236}">
                  <a16:creationId xmlns:a16="http://schemas.microsoft.com/office/drawing/2014/main" id="{969E1833-C73E-44FB-A76E-D5311D936B7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A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A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A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B00-0000014E0400}"/>
            </a:ext>
          </a:extLst>
        </xdr:cNvPr>
        <xdr:cNvGrpSpPr>
          <a:grpSpLocks/>
        </xdr:cNvGrpSpPr>
      </xdr:nvGrpSpPr>
      <xdr:grpSpPr bwMode="auto">
        <a:xfrm>
          <a:off x="6889060" y="390111"/>
          <a:ext cx="1369944" cy="801756"/>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B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B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C00-0000AE470400}"/>
            </a:ext>
          </a:extLst>
        </xdr:cNvPr>
        <xdr:cNvGrpSpPr>
          <a:grpSpLocks/>
        </xdr:cNvGrpSpPr>
      </xdr:nvGrpSpPr>
      <xdr:grpSpPr bwMode="auto">
        <a:xfrm>
          <a:off x="8243888" y="3743325"/>
          <a:ext cx="0" cy="781050"/>
          <a:chOff x="762" y="5"/>
          <a:chExt cx="116" cy="73"/>
        </a:xfrm>
      </xdr:grpSpPr>
      <xdr:sp macro="" textlink="">
        <xdr:nvSpPr>
          <xdr:cNvPr id="280498" name="AutoShape 2">
            <a:extLst>
              <a:ext uri="{FF2B5EF4-FFF2-40B4-BE49-F238E27FC236}">
                <a16:creationId xmlns:a16="http://schemas.microsoft.com/office/drawing/2014/main" id="{00000000-0008-0000-1C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C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48725" y="200025"/>
          <a:ext cx="1354931" cy="877491"/>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166</xdr:row>
          <xdr:rowOff>57150</xdr:rowOff>
        </xdr:from>
        <xdr:to>
          <xdr:col>6</xdr:col>
          <xdr:colOff>914400</xdr:colOff>
          <xdr:row>168</xdr:row>
          <xdr:rowOff>142875</xdr:rowOff>
        </xdr:to>
        <xdr:grpSp>
          <xdr:nvGrpSpPr>
            <xdr:cNvPr id="286506" name="Group 1166">
              <a:extLst>
                <a:ext uri="{FF2B5EF4-FFF2-40B4-BE49-F238E27FC236}">
                  <a16:creationId xmlns:a16="http://schemas.microsoft.com/office/drawing/2014/main" id="{00000000-0008-0000-0300-00002A5F0400}"/>
                </a:ext>
              </a:extLst>
            </xdr:cNvPr>
            <xdr:cNvGrpSpPr>
              <a:grpSpLocks/>
            </xdr:cNvGrpSpPr>
          </xdr:nvGrpSpPr>
          <xdr:grpSpPr bwMode="auto">
            <a:xfrm>
              <a:off x="4418410" y="8536781"/>
              <a:ext cx="1907381" cy="0"/>
              <a:chOff x="490" y="0"/>
              <a:chExt cx="6476578" cy="8515350"/>
            </a:xfrm>
          </xdr:grpSpPr>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6476936" y="85153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6476922" y="85153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6476911" y="85153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6476920" y="85153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6476872" y="8515350"/>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490"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166</xdr:row>
          <xdr:rowOff>47625</xdr:rowOff>
        </xdr:from>
        <xdr:to>
          <xdr:col>8</xdr:col>
          <xdr:colOff>1009650</xdr:colOff>
          <xdr:row>168</xdr:row>
          <xdr:rowOff>133350</xdr:rowOff>
        </xdr:to>
        <xdr:grpSp>
          <xdr:nvGrpSpPr>
            <xdr:cNvPr id="286507" name="Group 1167">
              <a:extLst>
                <a:ext uri="{FF2B5EF4-FFF2-40B4-BE49-F238E27FC236}">
                  <a16:creationId xmlns:a16="http://schemas.microsoft.com/office/drawing/2014/main" id="{00000000-0008-0000-0300-00002B5F0400}"/>
                </a:ext>
              </a:extLst>
            </xdr:cNvPr>
            <xdr:cNvGrpSpPr>
              <a:grpSpLocks/>
            </xdr:cNvGrpSpPr>
          </xdr:nvGrpSpPr>
          <xdr:grpSpPr bwMode="auto">
            <a:xfrm>
              <a:off x="6437710" y="8536781"/>
              <a:ext cx="1935956" cy="0"/>
              <a:chOff x="719" y="0"/>
              <a:chExt cx="8581383" cy="8515350"/>
            </a:xfrm>
          </xdr:grpSpPr>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8581967" y="8515350"/>
                <a:ext cx="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8581957" y="85153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8581961" y="8515350"/>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8581951" y="85153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8581901" y="85153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719"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100</xdr:row>
          <xdr:rowOff>57150</xdr:rowOff>
        </xdr:from>
        <xdr:to>
          <xdr:col>6</xdr:col>
          <xdr:colOff>914400</xdr:colOff>
          <xdr:row>104</xdr:row>
          <xdr:rowOff>0</xdr:rowOff>
        </xdr:to>
        <xdr:grpSp>
          <xdr:nvGrpSpPr>
            <xdr:cNvPr id="286508" name="Group 1045">
              <a:extLst>
                <a:ext uri="{FF2B5EF4-FFF2-40B4-BE49-F238E27FC236}">
                  <a16:creationId xmlns:a16="http://schemas.microsoft.com/office/drawing/2014/main" id="{00000000-0008-0000-0300-00002C5F0400}"/>
                </a:ext>
              </a:extLst>
            </xdr:cNvPr>
            <xdr:cNvGrpSpPr>
              <a:grpSpLocks/>
            </xdr:cNvGrpSpPr>
          </xdr:nvGrpSpPr>
          <xdr:grpSpPr bwMode="auto">
            <a:xfrm>
              <a:off x="4418410" y="8536781"/>
              <a:ext cx="1907381" cy="0"/>
              <a:chOff x="490" y="0"/>
              <a:chExt cx="6476578" cy="8515350"/>
            </a:xfrm>
          </xdr:grpSpPr>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6476936" y="85153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6476922" y="85153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6476911" y="85153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6476920" y="85153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6476872" y="8515350"/>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6476899" y="851535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490"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100</xdr:row>
          <xdr:rowOff>47625</xdr:rowOff>
        </xdr:from>
        <xdr:to>
          <xdr:col>8</xdr:col>
          <xdr:colOff>1009650</xdr:colOff>
          <xdr:row>104</xdr:row>
          <xdr:rowOff>0</xdr:rowOff>
        </xdr:to>
        <xdr:grpSp>
          <xdr:nvGrpSpPr>
            <xdr:cNvPr id="286509" name="Group 1046">
              <a:extLst>
                <a:ext uri="{FF2B5EF4-FFF2-40B4-BE49-F238E27FC236}">
                  <a16:creationId xmlns:a16="http://schemas.microsoft.com/office/drawing/2014/main" id="{00000000-0008-0000-0300-00002D5F0400}"/>
                </a:ext>
              </a:extLst>
            </xdr:cNvPr>
            <xdr:cNvGrpSpPr>
              <a:grpSpLocks/>
            </xdr:cNvGrpSpPr>
          </xdr:nvGrpSpPr>
          <xdr:grpSpPr bwMode="auto">
            <a:xfrm>
              <a:off x="6437710" y="8536781"/>
              <a:ext cx="1935956" cy="0"/>
              <a:chOff x="702" y="0"/>
              <a:chExt cx="8581400" cy="8515350"/>
            </a:xfrm>
          </xdr:grpSpPr>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8581968" y="8515350"/>
                <a:ext cx="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8581957" y="85153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8581961" y="8515350"/>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8581951" y="85153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8581901" y="85153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8581920" y="851535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702" y="0"/>
                <a:ext cx="14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370</xdr:row>
          <xdr:rowOff>57150</xdr:rowOff>
        </xdr:from>
        <xdr:to>
          <xdr:col>6</xdr:col>
          <xdr:colOff>609600</xdr:colOff>
          <xdr:row>372</xdr:row>
          <xdr:rowOff>142875</xdr:rowOff>
        </xdr:to>
        <xdr:grpSp>
          <xdr:nvGrpSpPr>
            <xdr:cNvPr id="286510" name="Group 1166">
              <a:extLst>
                <a:ext uri="{FF2B5EF4-FFF2-40B4-BE49-F238E27FC236}">
                  <a16:creationId xmlns:a16="http://schemas.microsoft.com/office/drawing/2014/main" id="{00000000-0008-0000-0300-00002E5F0400}"/>
                </a:ext>
              </a:extLst>
            </xdr:cNvPr>
            <xdr:cNvGrpSpPr>
              <a:grpSpLocks/>
            </xdr:cNvGrpSpPr>
          </xdr:nvGrpSpPr>
          <xdr:grpSpPr bwMode="auto">
            <a:xfrm>
              <a:off x="4418410" y="8536781"/>
              <a:ext cx="1602581" cy="0"/>
              <a:chOff x="505" y="0"/>
              <a:chExt cx="6171766" cy="8515350"/>
            </a:xfrm>
          </xdr:grpSpPr>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6172142" y="8515350"/>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6172125" y="85153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6172114" y="8515350"/>
                <a:ext cx="11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6172125" y="85153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6172075" y="8515350"/>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505"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370</xdr:row>
          <xdr:rowOff>47625</xdr:rowOff>
        </xdr:from>
        <xdr:to>
          <xdr:col>8</xdr:col>
          <xdr:colOff>1009650</xdr:colOff>
          <xdr:row>372</xdr:row>
          <xdr:rowOff>133350</xdr:rowOff>
        </xdr:to>
        <xdr:grpSp>
          <xdr:nvGrpSpPr>
            <xdr:cNvPr id="286511" name="Group 1167">
              <a:extLst>
                <a:ext uri="{FF2B5EF4-FFF2-40B4-BE49-F238E27FC236}">
                  <a16:creationId xmlns:a16="http://schemas.microsoft.com/office/drawing/2014/main" id="{00000000-0008-0000-0300-00002F5F0400}"/>
                </a:ext>
              </a:extLst>
            </xdr:cNvPr>
            <xdr:cNvGrpSpPr>
              <a:grpSpLocks/>
            </xdr:cNvGrpSpPr>
          </xdr:nvGrpSpPr>
          <xdr:grpSpPr bwMode="auto">
            <a:xfrm>
              <a:off x="6437710" y="8536781"/>
              <a:ext cx="1935956" cy="0"/>
              <a:chOff x="719" y="0"/>
              <a:chExt cx="8581383" cy="8515350"/>
            </a:xfrm>
          </xdr:grpSpPr>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8581967" y="8515350"/>
                <a:ext cx="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8581957" y="85153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8581961" y="8515350"/>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8581951" y="85153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8581901" y="85153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719"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78671" y="38100"/>
          <a:ext cx="1687209" cy="1084673"/>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11534" y="57150"/>
          <a:ext cx="1112308" cy="720726"/>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5539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62D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2</xdr:col>
          <xdr:colOff>1890713</xdr:colOff>
          <xdr:row>20</xdr:row>
          <xdr:rowOff>85725</xdr:rowOff>
        </xdr:from>
        <xdr:to>
          <xdr:col>3</xdr:col>
          <xdr:colOff>123825</xdr:colOff>
          <xdr:row>21</xdr:row>
          <xdr:rowOff>228600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2</xdr:col>
      <xdr:colOff>1885950</xdr:colOff>
      <xdr:row>20</xdr:row>
      <xdr:rowOff>85725</xdr:rowOff>
    </xdr:from>
    <xdr:to>
      <xdr:col>3</xdr:col>
      <xdr:colOff>123825</xdr:colOff>
      <xdr:row>21</xdr:row>
      <xdr:rowOff>228601</xdr:rowOff>
    </xdr:to>
    <xdr:sp macro="" textlink="">
      <xdr:nvSpPr>
        <xdr:cNvPr id="2"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3"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5"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6"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7"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8"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9"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0"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1"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2"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3"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5"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6"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7"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8"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19"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20"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21"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22"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23"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2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228601</xdr:rowOff>
    </xdr:to>
    <xdr:sp macro="" textlink="">
      <xdr:nvSpPr>
        <xdr:cNvPr id="25"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26"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27"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28"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29"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0"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1"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2"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3"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5"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6"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7"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8"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9"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1508760</xdr:colOff>
      <xdr:row>20</xdr:row>
      <xdr:rowOff>68580</xdr:rowOff>
    </xdr:from>
    <xdr:to>
      <xdr:col>3</xdr:col>
      <xdr:colOff>99060</xdr:colOff>
      <xdr:row>21</xdr:row>
      <xdr:rowOff>182880</xdr:rowOff>
    </xdr:to>
    <xdr:sp macro="" textlink="">
      <xdr:nvSpPr>
        <xdr:cNvPr id="40" name="Check Box 1121" hidden="1">
          <a:extLst>
            <a:ext uri="{63B3BB69-23CF-44E3-9099-C40C66FF867C}">
              <a14:compatExt xmlns:a14="http://schemas.microsoft.com/office/drawing/2010/main" spid="_x0000_s55394"/>
            </a:ext>
            <a:ext uri="{FF2B5EF4-FFF2-40B4-BE49-F238E27FC236}">
              <a16:creationId xmlns:a16="http://schemas.microsoft.com/office/drawing/2014/main" id="{C2E24473-4083-C00D-6A0C-BBCC77A2EC2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2</xdr:col>
          <xdr:colOff>942975</xdr:colOff>
          <xdr:row>20</xdr:row>
          <xdr:rowOff>42863</xdr:rowOff>
        </xdr:from>
        <xdr:to>
          <xdr:col>3</xdr:col>
          <xdr:colOff>61913</xdr:colOff>
          <xdr:row>21</xdr:row>
          <xdr:rowOff>114300</xdr:rowOff>
        </xdr:to>
        <xdr:sp macro="" textlink="">
          <xdr:nvSpPr>
            <xdr:cNvPr id="41" name="Check Box 1121" hidden="1">
              <a:extLst>
                <a:ext uri="{63B3BB69-23CF-44E3-9099-C40C66FF867C}">
                  <a14:compatExt spid="_x0000_s55394"/>
                </a:ext>
                <a:ext uri="{FF2B5EF4-FFF2-40B4-BE49-F238E27FC236}">
                  <a16:creationId xmlns:a16="http://schemas.microsoft.com/office/drawing/2014/main" id="{91BD0930-A467-8AD0-C713-5952A297973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600-00002C0F0400}"/>
            </a:ext>
          </a:extLst>
        </xdr:cNvPr>
        <xdr:cNvGrpSpPr>
          <a:grpSpLocks/>
        </xdr:cNvGrpSpPr>
      </xdr:nvGrpSpPr>
      <xdr:grpSpPr bwMode="auto">
        <a:xfrm>
          <a:off x="7510463"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6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1609725</xdr:colOff>
          <xdr:row>21</xdr:row>
          <xdr:rowOff>23813</xdr:rowOff>
        </xdr:from>
        <xdr:to>
          <xdr:col>3</xdr:col>
          <xdr:colOff>366713</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700-00002C130400}"/>
            </a:ext>
          </a:extLst>
        </xdr:cNvPr>
        <xdr:cNvGrpSpPr>
          <a:grpSpLocks/>
        </xdr:cNvGrpSpPr>
      </xdr:nvGrpSpPr>
      <xdr:grpSpPr bwMode="auto">
        <a:xfrm>
          <a:off x="7391400"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7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1624013</xdr:colOff>
          <xdr:row>21</xdr:row>
          <xdr:rowOff>28575</xdr:rowOff>
        </xdr:from>
        <xdr:to>
          <xdr:col>3</xdr:col>
          <xdr:colOff>161925</xdr:colOff>
          <xdr:row>21</xdr:row>
          <xdr:rowOff>214313</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7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800-00002C170400}"/>
            </a:ext>
          </a:extLst>
        </xdr:cNvPr>
        <xdr:cNvGrpSpPr>
          <a:grpSpLocks/>
        </xdr:cNvGrpSpPr>
      </xdr:nvGrpSpPr>
      <xdr:grpSpPr bwMode="auto">
        <a:xfrm>
          <a:off x="7510463"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8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2500313</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01_Current%20PROJECTS\79_Series%20Reactor-SS34\Document\Subject%20package\Vol-III\01_First%20Envelope%20Attachments%20and%20Bid%20Form_SS3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60003210.POWERGRID/Desktop/First_Envelope_and_Bid_Forms-re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Users\60003099\Desktop\1._First%20Envelope%20Bid%20form%20and%20Attacments%20Vol-III%20SS09_Rev_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mondal\01_1st_Envelope%20(Bid%20Form%20and%20Attachments)-SS02%20Ka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nkit/Downloads/First%20Envelopor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5B"/>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20"/>
      <sheetName val="Attach 23"/>
      <sheetName val="Bid Form 1st Envelope "/>
      <sheetName val="N to W"/>
      <sheetName val="Sheet1"/>
    </sheetNames>
    <sheetDataSet>
      <sheetData sheetId="0"/>
      <sheetData sheetId="1"/>
      <sheetData sheetId="2"/>
      <sheetData sheetId="3">
        <row r="24">
          <cell r="D24" t="str">
            <v>Printed Name :</v>
          </cell>
        </row>
        <row r="25">
          <cell r="D25" t="str">
            <v>Designation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5B"/>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20"/>
      <sheetName val="Attach 23"/>
      <sheetName val="Bid Form 1st Envelope "/>
      <sheetName val="N to W"/>
      <sheetName val="Sheet1"/>
    </sheetNames>
    <sheetDataSet>
      <sheetData sheetId="0"/>
      <sheetData sheetId="1"/>
      <sheetData sheetId="2"/>
      <sheetData sheetId="3">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6.bin"/><Relationship Id="rId2" Type="http://schemas.openxmlformats.org/officeDocument/2006/relationships/printerSettings" Target="../printerSettings/printerSettings355.bin"/><Relationship Id="rId1" Type="http://schemas.openxmlformats.org/officeDocument/2006/relationships/printerSettings" Target="../printerSettings/printerSettings354.bin"/><Relationship Id="rId6" Type="http://schemas.openxmlformats.org/officeDocument/2006/relationships/ctrlProp" Target="../ctrlProps/ctrlProp43.xml"/><Relationship Id="rId5" Type="http://schemas.openxmlformats.org/officeDocument/2006/relationships/vmlDrawing" Target="../drawings/vmlDrawing7.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64.bin"/><Relationship Id="rId13" Type="http://schemas.openxmlformats.org/officeDocument/2006/relationships/printerSettings" Target="../printerSettings/printerSettings369.bin"/><Relationship Id="rId3" Type="http://schemas.openxmlformats.org/officeDocument/2006/relationships/printerSettings" Target="../printerSettings/printerSettings359.bin"/><Relationship Id="rId7" Type="http://schemas.openxmlformats.org/officeDocument/2006/relationships/printerSettings" Target="../printerSettings/printerSettings363.bin"/><Relationship Id="rId12" Type="http://schemas.openxmlformats.org/officeDocument/2006/relationships/printerSettings" Target="../printerSettings/printerSettings368.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5" Type="http://schemas.openxmlformats.org/officeDocument/2006/relationships/printerSettings" Target="../printerSettings/printerSettings361.bin"/><Relationship Id="rId10" Type="http://schemas.openxmlformats.org/officeDocument/2006/relationships/printerSettings" Target="../printerSettings/printerSettings366.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77.bin"/><Relationship Id="rId13" Type="http://schemas.openxmlformats.org/officeDocument/2006/relationships/printerSettings" Target="../printerSettings/printerSettings382.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12" Type="http://schemas.openxmlformats.org/officeDocument/2006/relationships/printerSettings" Target="../printerSettings/printerSettings381.bin"/><Relationship Id="rId17" Type="http://schemas.openxmlformats.org/officeDocument/2006/relationships/drawing" Target="../drawings/drawing12.xml"/><Relationship Id="rId2" Type="http://schemas.openxmlformats.org/officeDocument/2006/relationships/printerSettings" Target="../printerSettings/printerSettings371.bin"/><Relationship Id="rId16" Type="http://schemas.openxmlformats.org/officeDocument/2006/relationships/printerSettings" Target="../printerSettings/printerSettings385.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11" Type="http://schemas.openxmlformats.org/officeDocument/2006/relationships/printerSettings" Target="../printerSettings/printerSettings380.bin"/><Relationship Id="rId5" Type="http://schemas.openxmlformats.org/officeDocument/2006/relationships/printerSettings" Target="../printerSettings/printerSettings374.bin"/><Relationship Id="rId15" Type="http://schemas.openxmlformats.org/officeDocument/2006/relationships/printerSettings" Target="../printerSettings/printerSettings384.bin"/><Relationship Id="rId10" Type="http://schemas.openxmlformats.org/officeDocument/2006/relationships/printerSettings" Target="../printerSettings/printerSettings379.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 Id="rId14" Type="http://schemas.openxmlformats.org/officeDocument/2006/relationships/printerSettings" Target="../printerSettings/printerSettings38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3" Type="http://schemas.openxmlformats.org/officeDocument/2006/relationships/printerSettings" Target="../printerSettings/printerSettings388.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0" Type="http://schemas.openxmlformats.org/officeDocument/2006/relationships/printerSettings" Target="../printerSettings/printerSettings395.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1.bin"/><Relationship Id="rId2" Type="http://schemas.openxmlformats.org/officeDocument/2006/relationships/printerSettings" Target="../printerSettings/printerSettings400.bin"/><Relationship Id="rId1" Type="http://schemas.openxmlformats.org/officeDocument/2006/relationships/printerSettings" Target="../printerSettings/printerSettings399.bin"/><Relationship Id="rId5" Type="http://schemas.openxmlformats.org/officeDocument/2006/relationships/drawing" Target="../drawings/drawing13.xml"/><Relationship Id="rId4" Type="http://schemas.openxmlformats.org/officeDocument/2006/relationships/printerSettings" Target="../printerSettings/printerSettings402.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15.bin"/><Relationship Id="rId18" Type="http://schemas.openxmlformats.org/officeDocument/2006/relationships/printerSettings" Target="../printerSettings/printerSettings420.bin"/><Relationship Id="rId26" Type="http://schemas.openxmlformats.org/officeDocument/2006/relationships/printerSettings" Target="../printerSettings/printerSettings428.bin"/><Relationship Id="rId39" Type="http://schemas.openxmlformats.org/officeDocument/2006/relationships/printerSettings" Target="../printerSettings/printerSettings441.bin"/><Relationship Id="rId21" Type="http://schemas.openxmlformats.org/officeDocument/2006/relationships/printerSettings" Target="../printerSettings/printerSettings423.bin"/><Relationship Id="rId34" Type="http://schemas.openxmlformats.org/officeDocument/2006/relationships/printerSettings" Target="../printerSettings/printerSettings436.bin"/><Relationship Id="rId42" Type="http://schemas.openxmlformats.org/officeDocument/2006/relationships/printerSettings" Target="../printerSettings/printerSettings444.bin"/><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6" Type="http://schemas.openxmlformats.org/officeDocument/2006/relationships/printerSettings" Target="../printerSettings/printerSettings418.bin"/><Relationship Id="rId20" Type="http://schemas.openxmlformats.org/officeDocument/2006/relationships/printerSettings" Target="../printerSettings/printerSettings422.bin"/><Relationship Id="rId29" Type="http://schemas.openxmlformats.org/officeDocument/2006/relationships/printerSettings" Target="../printerSettings/printerSettings431.bin"/><Relationship Id="rId41" Type="http://schemas.openxmlformats.org/officeDocument/2006/relationships/printerSettings" Target="../printerSettings/printerSettings443.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11" Type="http://schemas.openxmlformats.org/officeDocument/2006/relationships/printerSettings" Target="../printerSettings/printerSettings413.bin"/><Relationship Id="rId24" Type="http://schemas.openxmlformats.org/officeDocument/2006/relationships/printerSettings" Target="../printerSettings/printerSettings426.bin"/><Relationship Id="rId32" Type="http://schemas.openxmlformats.org/officeDocument/2006/relationships/printerSettings" Target="../printerSettings/printerSettings434.bin"/><Relationship Id="rId37" Type="http://schemas.openxmlformats.org/officeDocument/2006/relationships/printerSettings" Target="../printerSettings/printerSettings439.bin"/><Relationship Id="rId40" Type="http://schemas.openxmlformats.org/officeDocument/2006/relationships/printerSettings" Target="../printerSettings/printerSettings442.bin"/><Relationship Id="rId5" Type="http://schemas.openxmlformats.org/officeDocument/2006/relationships/printerSettings" Target="../printerSettings/printerSettings407.bin"/><Relationship Id="rId15" Type="http://schemas.openxmlformats.org/officeDocument/2006/relationships/printerSettings" Target="../printerSettings/printerSettings417.bin"/><Relationship Id="rId23" Type="http://schemas.openxmlformats.org/officeDocument/2006/relationships/printerSettings" Target="../printerSettings/printerSettings425.bin"/><Relationship Id="rId28" Type="http://schemas.openxmlformats.org/officeDocument/2006/relationships/printerSettings" Target="../printerSettings/printerSettings430.bin"/><Relationship Id="rId36" Type="http://schemas.openxmlformats.org/officeDocument/2006/relationships/printerSettings" Target="../printerSettings/printerSettings438.bin"/><Relationship Id="rId10" Type="http://schemas.openxmlformats.org/officeDocument/2006/relationships/printerSettings" Target="../printerSettings/printerSettings412.bin"/><Relationship Id="rId19" Type="http://schemas.openxmlformats.org/officeDocument/2006/relationships/printerSettings" Target="../printerSettings/printerSettings421.bin"/><Relationship Id="rId31" Type="http://schemas.openxmlformats.org/officeDocument/2006/relationships/printerSettings" Target="../printerSettings/printerSettings433.bin"/><Relationship Id="rId44" Type="http://schemas.openxmlformats.org/officeDocument/2006/relationships/drawing" Target="../drawings/drawing14.xml"/><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 Id="rId14" Type="http://schemas.openxmlformats.org/officeDocument/2006/relationships/printerSettings" Target="../printerSettings/printerSettings416.bin"/><Relationship Id="rId22" Type="http://schemas.openxmlformats.org/officeDocument/2006/relationships/printerSettings" Target="../printerSettings/printerSettings424.bin"/><Relationship Id="rId27" Type="http://schemas.openxmlformats.org/officeDocument/2006/relationships/printerSettings" Target="../printerSettings/printerSettings429.bin"/><Relationship Id="rId30" Type="http://schemas.openxmlformats.org/officeDocument/2006/relationships/printerSettings" Target="../printerSettings/printerSettings432.bin"/><Relationship Id="rId35" Type="http://schemas.openxmlformats.org/officeDocument/2006/relationships/printerSettings" Target="../printerSettings/printerSettings437.bin"/><Relationship Id="rId43" Type="http://schemas.openxmlformats.org/officeDocument/2006/relationships/printerSettings" Target="../printerSettings/printerSettings445.bin"/><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12" Type="http://schemas.openxmlformats.org/officeDocument/2006/relationships/printerSettings" Target="../printerSettings/printerSettings414.bin"/><Relationship Id="rId17" Type="http://schemas.openxmlformats.org/officeDocument/2006/relationships/printerSettings" Target="../printerSettings/printerSettings419.bin"/><Relationship Id="rId25" Type="http://schemas.openxmlformats.org/officeDocument/2006/relationships/printerSettings" Target="../printerSettings/printerSettings427.bin"/><Relationship Id="rId33" Type="http://schemas.openxmlformats.org/officeDocument/2006/relationships/printerSettings" Target="../printerSettings/printerSettings435.bin"/><Relationship Id="rId38" Type="http://schemas.openxmlformats.org/officeDocument/2006/relationships/printerSettings" Target="../printerSettings/printerSettings44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58.bin"/><Relationship Id="rId18" Type="http://schemas.openxmlformats.org/officeDocument/2006/relationships/printerSettings" Target="../printerSettings/printerSettings463.bin"/><Relationship Id="rId26" Type="http://schemas.openxmlformats.org/officeDocument/2006/relationships/printerSettings" Target="../printerSettings/printerSettings471.bin"/><Relationship Id="rId39" Type="http://schemas.openxmlformats.org/officeDocument/2006/relationships/printerSettings" Target="../printerSettings/printerSettings484.bin"/><Relationship Id="rId21" Type="http://schemas.openxmlformats.org/officeDocument/2006/relationships/printerSettings" Target="../printerSettings/printerSettings466.bin"/><Relationship Id="rId34" Type="http://schemas.openxmlformats.org/officeDocument/2006/relationships/printerSettings" Target="../printerSettings/printerSettings479.bin"/><Relationship Id="rId42" Type="http://schemas.openxmlformats.org/officeDocument/2006/relationships/printerSettings" Target="../printerSettings/printerSettings487.bin"/><Relationship Id="rId7" Type="http://schemas.openxmlformats.org/officeDocument/2006/relationships/printerSettings" Target="../printerSettings/printerSettings452.bin"/><Relationship Id="rId2" Type="http://schemas.openxmlformats.org/officeDocument/2006/relationships/printerSettings" Target="../printerSettings/printerSettings447.bin"/><Relationship Id="rId16" Type="http://schemas.openxmlformats.org/officeDocument/2006/relationships/printerSettings" Target="../printerSettings/printerSettings461.bin"/><Relationship Id="rId29" Type="http://schemas.openxmlformats.org/officeDocument/2006/relationships/printerSettings" Target="../printerSettings/printerSettings474.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printerSettings" Target="../printerSettings/printerSettings456.bin"/><Relationship Id="rId24" Type="http://schemas.openxmlformats.org/officeDocument/2006/relationships/printerSettings" Target="../printerSettings/printerSettings469.bin"/><Relationship Id="rId32" Type="http://schemas.openxmlformats.org/officeDocument/2006/relationships/printerSettings" Target="../printerSettings/printerSettings477.bin"/><Relationship Id="rId37" Type="http://schemas.openxmlformats.org/officeDocument/2006/relationships/printerSettings" Target="../printerSettings/printerSettings482.bin"/><Relationship Id="rId40" Type="http://schemas.openxmlformats.org/officeDocument/2006/relationships/printerSettings" Target="../printerSettings/printerSettings485.bin"/><Relationship Id="rId45" Type="http://schemas.openxmlformats.org/officeDocument/2006/relationships/vmlDrawing" Target="../drawings/vmlDrawing8.vml"/><Relationship Id="rId5" Type="http://schemas.openxmlformats.org/officeDocument/2006/relationships/printerSettings" Target="../printerSettings/printerSettings450.bin"/><Relationship Id="rId15" Type="http://schemas.openxmlformats.org/officeDocument/2006/relationships/printerSettings" Target="../printerSettings/printerSettings460.bin"/><Relationship Id="rId23" Type="http://schemas.openxmlformats.org/officeDocument/2006/relationships/printerSettings" Target="../printerSettings/printerSettings468.bin"/><Relationship Id="rId28" Type="http://schemas.openxmlformats.org/officeDocument/2006/relationships/printerSettings" Target="../printerSettings/printerSettings473.bin"/><Relationship Id="rId36" Type="http://schemas.openxmlformats.org/officeDocument/2006/relationships/printerSettings" Target="../printerSettings/printerSettings481.bin"/><Relationship Id="rId10" Type="http://schemas.openxmlformats.org/officeDocument/2006/relationships/printerSettings" Target="../printerSettings/printerSettings455.bin"/><Relationship Id="rId19" Type="http://schemas.openxmlformats.org/officeDocument/2006/relationships/printerSettings" Target="../printerSettings/printerSettings464.bin"/><Relationship Id="rId31" Type="http://schemas.openxmlformats.org/officeDocument/2006/relationships/printerSettings" Target="../printerSettings/printerSettings476.bin"/><Relationship Id="rId44" Type="http://schemas.openxmlformats.org/officeDocument/2006/relationships/drawing" Target="../drawings/drawing15.xml"/><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 Id="rId14" Type="http://schemas.openxmlformats.org/officeDocument/2006/relationships/printerSettings" Target="../printerSettings/printerSettings459.bin"/><Relationship Id="rId22" Type="http://schemas.openxmlformats.org/officeDocument/2006/relationships/printerSettings" Target="../printerSettings/printerSettings467.bin"/><Relationship Id="rId27" Type="http://schemas.openxmlformats.org/officeDocument/2006/relationships/printerSettings" Target="../printerSettings/printerSettings472.bin"/><Relationship Id="rId30" Type="http://schemas.openxmlformats.org/officeDocument/2006/relationships/printerSettings" Target="../printerSettings/printerSettings475.bin"/><Relationship Id="rId35" Type="http://schemas.openxmlformats.org/officeDocument/2006/relationships/printerSettings" Target="../printerSettings/printerSettings480.bin"/><Relationship Id="rId43" Type="http://schemas.openxmlformats.org/officeDocument/2006/relationships/printerSettings" Target="../printerSettings/printerSettings488.bin"/><Relationship Id="rId8" Type="http://schemas.openxmlformats.org/officeDocument/2006/relationships/printerSettings" Target="../printerSettings/printerSettings453.bin"/><Relationship Id="rId3" Type="http://schemas.openxmlformats.org/officeDocument/2006/relationships/printerSettings" Target="../printerSettings/printerSettings448.bin"/><Relationship Id="rId12" Type="http://schemas.openxmlformats.org/officeDocument/2006/relationships/printerSettings" Target="../printerSettings/printerSettings457.bin"/><Relationship Id="rId17" Type="http://schemas.openxmlformats.org/officeDocument/2006/relationships/printerSettings" Target="../printerSettings/printerSettings462.bin"/><Relationship Id="rId25" Type="http://schemas.openxmlformats.org/officeDocument/2006/relationships/printerSettings" Target="../printerSettings/printerSettings470.bin"/><Relationship Id="rId33" Type="http://schemas.openxmlformats.org/officeDocument/2006/relationships/printerSettings" Target="../printerSettings/printerSettings478.bin"/><Relationship Id="rId38" Type="http://schemas.openxmlformats.org/officeDocument/2006/relationships/printerSettings" Target="../printerSettings/printerSettings483.bin"/><Relationship Id="rId46" Type="http://schemas.openxmlformats.org/officeDocument/2006/relationships/ctrlProp" Target="../ctrlProps/ctrlProp44.xml"/><Relationship Id="rId20" Type="http://schemas.openxmlformats.org/officeDocument/2006/relationships/printerSettings" Target="../printerSettings/printerSettings465.bin"/><Relationship Id="rId41" Type="http://schemas.openxmlformats.org/officeDocument/2006/relationships/printerSettings" Target="../printerSettings/printerSettings48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printerSettings" Target="../printerSettings/printerSettings514.bin"/><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28" Type="http://schemas.openxmlformats.org/officeDocument/2006/relationships/drawing" Target="../drawings/drawing16.xml"/><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 Id="rId27" Type="http://schemas.openxmlformats.org/officeDocument/2006/relationships/printerSettings" Target="../printerSettings/printerSettings515.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28.bin"/><Relationship Id="rId18" Type="http://schemas.openxmlformats.org/officeDocument/2006/relationships/printerSettings" Target="../printerSettings/printerSettings533.bin"/><Relationship Id="rId26" Type="http://schemas.openxmlformats.org/officeDocument/2006/relationships/printerSettings" Target="../printerSettings/printerSettings541.bin"/><Relationship Id="rId39" Type="http://schemas.openxmlformats.org/officeDocument/2006/relationships/printerSettings" Target="../printerSettings/printerSettings554.bin"/><Relationship Id="rId21" Type="http://schemas.openxmlformats.org/officeDocument/2006/relationships/printerSettings" Target="../printerSettings/printerSettings536.bin"/><Relationship Id="rId34" Type="http://schemas.openxmlformats.org/officeDocument/2006/relationships/printerSettings" Target="../printerSettings/printerSettings549.bin"/><Relationship Id="rId42" Type="http://schemas.openxmlformats.org/officeDocument/2006/relationships/printerSettings" Target="../printerSettings/printerSettings557.bin"/><Relationship Id="rId7" Type="http://schemas.openxmlformats.org/officeDocument/2006/relationships/printerSettings" Target="../printerSettings/printerSettings522.bin"/><Relationship Id="rId2" Type="http://schemas.openxmlformats.org/officeDocument/2006/relationships/printerSettings" Target="../printerSettings/printerSettings517.bin"/><Relationship Id="rId16" Type="http://schemas.openxmlformats.org/officeDocument/2006/relationships/printerSettings" Target="../printerSettings/printerSettings531.bin"/><Relationship Id="rId20" Type="http://schemas.openxmlformats.org/officeDocument/2006/relationships/printerSettings" Target="../printerSettings/printerSettings535.bin"/><Relationship Id="rId29" Type="http://schemas.openxmlformats.org/officeDocument/2006/relationships/printerSettings" Target="../printerSettings/printerSettings544.bin"/><Relationship Id="rId41" Type="http://schemas.openxmlformats.org/officeDocument/2006/relationships/printerSettings" Target="../printerSettings/printerSettings556.bin"/><Relationship Id="rId1" Type="http://schemas.openxmlformats.org/officeDocument/2006/relationships/printerSettings" Target="../printerSettings/printerSettings516.bin"/><Relationship Id="rId6" Type="http://schemas.openxmlformats.org/officeDocument/2006/relationships/printerSettings" Target="../printerSettings/printerSettings521.bin"/><Relationship Id="rId11" Type="http://schemas.openxmlformats.org/officeDocument/2006/relationships/printerSettings" Target="../printerSettings/printerSettings526.bin"/><Relationship Id="rId24" Type="http://schemas.openxmlformats.org/officeDocument/2006/relationships/printerSettings" Target="../printerSettings/printerSettings539.bin"/><Relationship Id="rId32" Type="http://schemas.openxmlformats.org/officeDocument/2006/relationships/printerSettings" Target="../printerSettings/printerSettings547.bin"/><Relationship Id="rId37" Type="http://schemas.openxmlformats.org/officeDocument/2006/relationships/printerSettings" Target="../printerSettings/printerSettings552.bin"/><Relationship Id="rId40" Type="http://schemas.openxmlformats.org/officeDocument/2006/relationships/printerSettings" Target="../printerSettings/printerSettings555.bin"/><Relationship Id="rId5" Type="http://schemas.openxmlformats.org/officeDocument/2006/relationships/printerSettings" Target="../printerSettings/printerSettings520.bin"/><Relationship Id="rId15" Type="http://schemas.openxmlformats.org/officeDocument/2006/relationships/printerSettings" Target="../printerSettings/printerSettings530.bin"/><Relationship Id="rId23" Type="http://schemas.openxmlformats.org/officeDocument/2006/relationships/printerSettings" Target="../printerSettings/printerSettings538.bin"/><Relationship Id="rId28" Type="http://schemas.openxmlformats.org/officeDocument/2006/relationships/printerSettings" Target="../printerSettings/printerSettings543.bin"/><Relationship Id="rId36" Type="http://schemas.openxmlformats.org/officeDocument/2006/relationships/printerSettings" Target="../printerSettings/printerSettings551.bin"/><Relationship Id="rId10" Type="http://schemas.openxmlformats.org/officeDocument/2006/relationships/printerSettings" Target="../printerSettings/printerSettings525.bin"/><Relationship Id="rId19" Type="http://schemas.openxmlformats.org/officeDocument/2006/relationships/printerSettings" Target="../printerSettings/printerSettings534.bin"/><Relationship Id="rId31" Type="http://schemas.openxmlformats.org/officeDocument/2006/relationships/printerSettings" Target="../printerSettings/printerSettings546.bin"/><Relationship Id="rId44" Type="http://schemas.openxmlformats.org/officeDocument/2006/relationships/drawing" Target="../drawings/drawing17.xml"/><Relationship Id="rId4" Type="http://schemas.openxmlformats.org/officeDocument/2006/relationships/printerSettings" Target="../printerSettings/printerSettings519.bin"/><Relationship Id="rId9" Type="http://schemas.openxmlformats.org/officeDocument/2006/relationships/printerSettings" Target="../printerSettings/printerSettings524.bin"/><Relationship Id="rId14" Type="http://schemas.openxmlformats.org/officeDocument/2006/relationships/printerSettings" Target="../printerSettings/printerSettings529.bin"/><Relationship Id="rId22" Type="http://schemas.openxmlformats.org/officeDocument/2006/relationships/printerSettings" Target="../printerSettings/printerSettings537.bin"/><Relationship Id="rId27" Type="http://schemas.openxmlformats.org/officeDocument/2006/relationships/printerSettings" Target="../printerSettings/printerSettings542.bin"/><Relationship Id="rId30" Type="http://schemas.openxmlformats.org/officeDocument/2006/relationships/printerSettings" Target="../printerSettings/printerSettings545.bin"/><Relationship Id="rId35" Type="http://schemas.openxmlformats.org/officeDocument/2006/relationships/printerSettings" Target="../printerSettings/printerSettings550.bin"/><Relationship Id="rId43" Type="http://schemas.openxmlformats.org/officeDocument/2006/relationships/printerSettings" Target="../printerSettings/printerSettings558.bin"/><Relationship Id="rId8" Type="http://schemas.openxmlformats.org/officeDocument/2006/relationships/printerSettings" Target="../printerSettings/printerSettings523.bin"/><Relationship Id="rId3" Type="http://schemas.openxmlformats.org/officeDocument/2006/relationships/printerSettings" Target="../printerSettings/printerSettings518.bin"/><Relationship Id="rId12" Type="http://schemas.openxmlformats.org/officeDocument/2006/relationships/printerSettings" Target="../printerSettings/printerSettings527.bin"/><Relationship Id="rId17" Type="http://schemas.openxmlformats.org/officeDocument/2006/relationships/printerSettings" Target="../printerSettings/printerSettings532.bin"/><Relationship Id="rId25" Type="http://schemas.openxmlformats.org/officeDocument/2006/relationships/printerSettings" Target="../printerSettings/printerSettings540.bin"/><Relationship Id="rId33" Type="http://schemas.openxmlformats.org/officeDocument/2006/relationships/printerSettings" Target="../printerSettings/printerSettings548.bin"/><Relationship Id="rId38" Type="http://schemas.openxmlformats.org/officeDocument/2006/relationships/printerSettings" Target="../printerSettings/printerSettings553.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71.bin"/><Relationship Id="rId18" Type="http://schemas.openxmlformats.org/officeDocument/2006/relationships/printerSettings" Target="../printerSettings/printerSettings576.bin"/><Relationship Id="rId26" Type="http://schemas.openxmlformats.org/officeDocument/2006/relationships/printerSettings" Target="../printerSettings/printerSettings584.bin"/><Relationship Id="rId39" Type="http://schemas.openxmlformats.org/officeDocument/2006/relationships/printerSettings" Target="../printerSettings/printerSettings597.bin"/><Relationship Id="rId21" Type="http://schemas.openxmlformats.org/officeDocument/2006/relationships/printerSettings" Target="../printerSettings/printerSettings579.bin"/><Relationship Id="rId34" Type="http://schemas.openxmlformats.org/officeDocument/2006/relationships/printerSettings" Target="../printerSettings/printerSettings592.bin"/><Relationship Id="rId7" Type="http://schemas.openxmlformats.org/officeDocument/2006/relationships/printerSettings" Target="../printerSettings/printerSettings565.bin"/><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20" Type="http://schemas.openxmlformats.org/officeDocument/2006/relationships/printerSettings" Target="../printerSettings/printerSettings578.bin"/><Relationship Id="rId29" Type="http://schemas.openxmlformats.org/officeDocument/2006/relationships/printerSettings" Target="../printerSettings/printerSettings587.bin"/><Relationship Id="rId41" Type="http://schemas.openxmlformats.org/officeDocument/2006/relationships/drawing" Target="../drawings/drawing18.xml"/><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24" Type="http://schemas.openxmlformats.org/officeDocument/2006/relationships/printerSettings" Target="../printerSettings/printerSettings582.bin"/><Relationship Id="rId32" Type="http://schemas.openxmlformats.org/officeDocument/2006/relationships/printerSettings" Target="../printerSettings/printerSettings590.bin"/><Relationship Id="rId37" Type="http://schemas.openxmlformats.org/officeDocument/2006/relationships/printerSettings" Target="../printerSettings/printerSettings595.bin"/><Relationship Id="rId40" Type="http://schemas.openxmlformats.org/officeDocument/2006/relationships/printerSettings" Target="../printerSettings/printerSettings598.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23" Type="http://schemas.openxmlformats.org/officeDocument/2006/relationships/printerSettings" Target="../printerSettings/printerSettings581.bin"/><Relationship Id="rId28" Type="http://schemas.openxmlformats.org/officeDocument/2006/relationships/printerSettings" Target="../printerSettings/printerSettings586.bin"/><Relationship Id="rId36" Type="http://schemas.openxmlformats.org/officeDocument/2006/relationships/printerSettings" Target="../printerSettings/printerSettings594.bin"/><Relationship Id="rId10" Type="http://schemas.openxmlformats.org/officeDocument/2006/relationships/printerSettings" Target="../printerSettings/printerSettings568.bin"/><Relationship Id="rId19" Type="http://schemas.openxmlformats.org/officeDocument/2006/relationships/printerSettings" Target="../printerSettings/printerSettings577.bin"/><Relationship Id="rId31" Type="http://schemas.openxmlformats.org/officeDocument/2006/relationships/printerSettings" Target="../printerSettings/printerSettings589.bin"/><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 Id="rId22" Type="http://schemas.openxmlformats.org/officeDocument/2006/relationships/printerSettings" Target="../printerSettings/printerSettings580.bin"/><Relationship Id="rId27" Type="http://schemas.openxmlformats.org/officeDocument/2006/relationships/printerSettings" Target="../printerSettings/printerSettings585.bin"/><Relationship Id="rId30" Type="http://schemas.openxmlformats.org/officeDocument/2006/relationships/printerSettings" Target="../printerSettings/printerSettings588.bin"/><Relationship Id="rId35" Type="http://schemas.openxmlformats.org/officeDocument/2006/relationships/printerSettings" Target="../printerSettings/printerSettings593.bin"/><Relationship Id="rId8" Type="http://schemas.openxmlformats.org/officeDocument/2006/relationships/printerSettings" Target="../printerSettings/printerSettings566.bin"/><Relationship Id="rId3" Type="http://schemas.openxmlformats.org/officeDocument/2006/relationships/printerSettings" Target="../printerSettings/printerSettings561.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5" Type="http://schemas.openxmlformats.org/officeDocument/2006/relationships/printerSettings" Target="../printerSettings/printerSettings583.bin"/><Relationship Id="rId33" Type="http://schemas.openxmlformats.org/officeDocument/2006/relationships/printerSettings" Target="../printerSettings/printerSettings591.bin"/><Relationship Id="rId38" Type="http://schemas.openxmlformats.org/officeDocument/2006/relationships/printerSettings" Target="../printerSettings/printerSettings59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vmlDrawing" Target="../drawings/vmlDrawing1.vml"/><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image" Target="../media/image2.emf"/><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control" Target="../activeX/activeX1.xml"/><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26" Type="http://schemas.openxmlformats.org/officeDocument/2006/relationships/printerSettings" Target="../printerSettings/printerSettings624.bin"/><Relationship Id="rId39" Type="http://schemas.openxmlformats.org/officeDocument/2006/relationships/printerSettings" Target="../printerSettings/printerSettings637.bin"/><Relationship Id="rId21" Type="http://schemas.openxmlformats.org/officeDocument/2006/relationships/printerSettings" Target="../printerSettings/printerSettings619.bin"/><Relationship Id="rId34" Type="http://schemas.openxmlformats.org/officeDocument/2006/relationships/printerSettings" Target="../printerSettings/printerSettings632.bin"/><Relationship Id="rId7" Type="http://schemas.openxmlformats.org/officeDocument/2006/relationships/printerSettings" Target="../printerSettings/printerSettings605.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8.bin"/><Relationship Id="rId29" Type="http://schemas.openxmlformats.org/officeDocument/2006/relationships/printerSettings" Target="../printerSettings/printerSettings627.bin"/><Relationship Id="rId41" Type="http://schemas.openxmlformats.org/officeDocument/2006/relationships/drawing" Target="../drawings/drawing19.xml"/><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24" Type="http://schemas.openxmlformats.org/officeDocument/2006/relationships/printerSettings" Target="../printerSettings/printerSettings622.bin"/><Relationship Id="rId32" Type="http://schemas.openxmlformats.org/officeDocument/2006/relationships/printerSettings" Target="../printerSettings/printerSettings630.bin"/><Relationship Id="rId37" Type="http://schemas.openxmlformats.org/officeDocument/2006/relationships/printerSettings" Target="../printerSettings/printerSettings635.bin"/><Relationship Id="rId40" Type="http://schemas.openxmlformats.org/officeDocument/2006/relationships/printerSettings" Target="../printerSettings/printerSettings638.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23" Type="http://schemas.openxmlformats.org/officeDocument/2006/relationships/printerSettings" Target="../printerSettings/printerSettings621.bin"/><Relationship Id="rId28" Type="http://schemas.openxmlformats.org/officeDocument/2006/relationships/printerSettings" Target="../printerSettings/printerSettings626.bin"/><Relationship Id="rId36" Type="http://schemas.openxmlformats.org/officeDocument/2006/relationships/printerSettings" Target="../printerSettings/printerSettings634.bin"/><Relationship Id="rId10" Type="http://schemas.openxmlformats.org/officeDocument/2006/relationships/printerSettings" Target="../printerSettings/printerSettings608.bin"/><Relationship Id="rId19" Type="http://schemas.openxmlformats.org/officeDocument/2006/relationships/printerSettings" Target="../printerSettings/printerSettings617.bin"/><Relationship Id="rId31" Type="http://schemas.openxmlformats.org/officeDocument/2006/relationships/printerSettings" Target="../printerSettings/printerSettings629.bin"/><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 Id="rId22" Type="http://schemas.openxmlformats.org/officeDocument/2006/relationships/printerSettings" Target="../printerSettings/printerSettings620.bin"/><Relationship Id="rId27" Type="http://schemas.openxmlformats.org/officeDocument/2006/relationships/printerSettings" Target="../printerSettings/printerSettings625.bin"/><Relationship Id="rId30" Type="http://schemas.openxmlformats.org/officeDocument/2006/relationships/printerSettings" Target="../printerSettings/printerSettings628.bin"/><Relationship Id="rId35" Type="http://schemas.openxmlformats.org/officeDocument/2006/relationships/printerSettings" Target="../printerSettings/printerSettings633.bin"/><Relationship Id="rId8" Type="http://schemas.openxmlformats.org/officeDocument/2006/relationships/printerSettings" Target="../printerSettings/printerSettings606.bin"/><Relationship Id="rId3" Type="http://schemas.openxmlformats.org/officeDocument/2006/relationships/printerSettings" Target="../printerSettings/printerSettings601.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5" Type="http://schemas.openxmlformats.org/officeDocument/2006/relationships/printerSettings" Target="../printerSettings/printerSettings623.bin"/><Relationship Id="rId33" Type="http://schemas.openxmlformats.org/officeDocument/2006/relationships/printerSettings" Target="../printerSettings/printerSettings631.bin"/><Relationship Id="rId38" Type="http://schemas.openxmlformats.org/officeDocument/2006/relationships/printerSettings" Target="../printerSettings/printerSettings63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46.bin"/><Relationship Id="rId13" Type="http://schemas.openxmlformats.org/officeDocument/2006/relationships/printerSettings" Target="../printerSettings/printerSettings651.bin"/><Relationship Id="rId3" Type="http://schemas.openxmlformats.org/officeDocument/2006/relationships/printerSettings" Target="../printerSettings/printerSettings641.bin"/><Relationship Id="rId7" Type="http://schemas.openxmlformats.org/officeDocument/2006/relationships/printerSettings" Target="../printerSettings/printerSettings645.bin"/><Relationship Id="rId12" Type="http://schemas.openxmlformats.org/officeDocument/2006/relationships/printerSettings" Target="../printerSettings/printerSettings650.bin"/><Relationship Id="rId17" Type="http://schemas.openxmlformats.org/officeDocument/2006/relationships/ctrlProp" Target="../ctrlProps/ctrlProp46.xml"/><Relationship Id="rId2" Type="http://schemas.openxmlformats.org/officeDocument/2006/relationships/printerSettings" Target="../printerSettings/printerSettings640.bin"/><Relationship Id="rId16" Type="http://schemas.openxmlformats.org/officeDocument/2006/relationships/ctrlProp" Target="../ctrlProps/ctrlProp45.xml"/><Relationship Id="rId1" Type="http://schemas.openxmlformats.org/officeDocument/2006/relationships/printerSettings" Target="../printerSettings/printerSettings639.bin"/><Relationship Id="rId6" Type="http://schemas.openxmlformats.org/officeDocument/2006/relationships/printerSettings" Target="../printerSettings/printerSettings644.bin"/><Relationship Id="rId11" Type="http://schemas.openxmlformats.org/officeDocument/2006/relationships/printerSettings" Target="../printerSettings/printerSettings649.bin"/><Relationship Id="rId5" Type="http://schemas.openxmlformats.org/officeDocument/2006/relationships/printerSettings" Target="../printerSettings/printerSettings643.bin"/><Relationship Id="rId15" Type="http://schemas.openxmlformats.org/officeDocument/2006/relationships/vmlDrawing" Target="../drawings/vmlDrawing9.vml"/><Relationship Id="rId10" Type="http://schemas.openxmlformats.org/officeDocument/2006/relationships/printerSettings" Target="../printerSettings/printerSettings648.bin"/><Relationship Id="rId4" Type="http://schemas.openxmlformats.org/officeDocument/2006/relationships/printerSettings" Target="../printerSettings/printerSettings642.bin"/><Relationship Id="rId9" Type="http://schemas.openxmlformats.org/officeDocument/2006/relationships/printerSettings" Target="../printerSettings/printerSettings647.bin"/><Relationship Id="rId1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26" Type="http://schemas.openxmlformats.org/officeDocument/2006/relationships/printerSettings" Target="../printerSettings/printerSettings677.bin"/><Relationship Id="rId39" Type="http://schemas.openxmlformats.org/officeDocument/2006/relationships/printerSettings" Target="../printerSettings/printerSettings690.bin"/><Relationship Id="rId21" Type="http://schemas.openxmlformats.org/officeDocument/2006/relationships/printerSettings" Target="../printerSettings/printerSettings672.bin"/><Relationship Id="rId34" Type="http://schemas.openxmlformats.org/officeDocument/2006/relationships/printerSettings" Target="../printerSettings/printerSettings685.bin"/><Relationship Id="rId42" Type="http://schemas.openxmlformats.org/officeDocument/2006/relationships/printerSettings" Target="../printerSettings/printerSettings693.bin"/><Relationship Id="rId7" Type="http://schemas.openxmlformats.org/officeDocument/2006/relationships/printerSettings" Target="../printerSettings/printerSettings658.bin"/><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29" Type="http://schemas.openxmlformats.org/officeDocument/2006/relationships/printerSettings" Target="../printerSettings/printerSettings680.bin"/><Relationship Id="rId41" Type="http://schemas.openxmlformats.org/officeDocument/2006/relationships/printerSettings" Target="../printerSettings/printerSettings692.bin"/><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24" Type="http://schemas.openxmlformats.org/officeDocument/2006/relationships/printerSettings" Target="../printerSettings/printerSettings675.bin"/><Relationship Id="rId32" Type="http://schemas.openxmlformats.org/officeDocument/2006/relationships/printerSettings" Target="../printerSettings/printerSettings683.bin"/><Relationship Id="rId37" Type="http://schemas.openxmlformats.org/officeDocument/2006/relationships/printerSettings" Target="../printerSettings/printerSettings688.bin"/><Relationship Id="rId40" Type="http://schemas.openxmlformats.org/officeDocument/2006/relationships/printerSettings" Target="../printerSettings/printerSettings691.bin"/><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23" Type="http://schemas.openxmlformats.org/officeDocument/2006/relationships/printerSettings" Target="../printerSettings/printerSettings674.bin"/><Relationship Id="rId28" Type="http://schemas.openxmlformats.org/officeDocument/2006/relationships/printerSettings" Target="../printerSettings/printerSettings679.bin"/><Relationship Id="rId36" Type="http://schemas.openxmlformats.org/officeDocument/2006/relationships/printerSettings" Target="../printerSettings/printerSettings687.bin"/><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31" Type="http://schemas.openxmlformats.org/officeDocument/2006/relationships/printerSettings" Target="../printerSettings/printerSettings682.bin"/><Relationship Id="rId44" Type="http://schemas.openxmlformats.org/officeDocument/2006/relationships/drawing" Target="../drawings/drawing21.xml"/><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printerSettings" Target="../printerSettings/printerSettings673.bin"/><Relationship Id="rId27" Type="http://schemas.openxmlformats.org/officeDocument/2006/relationships/printerSettings" Target="../printerSettings/printerSettings678.bin"/><Relationship Id="rId30" Type="http://schemas.openxmlformats.org/officeDocument/2006/relationships/printerSettings" Target="../printerSettings/printerSettings681.bin"/><Relationship Id="rId35" Type="http://schemas.openxmlformats.org/officeDocument/2006/relationships/printerSettings" Target="../printerSettings/printerSettings686.bin"/><Relationship Id="rId43" Type="http://schemas.openxmlformats.org/officeDocument/2006/relationships/printerSettings" Target="../printerSettings/printerSettings694.bin"/><Relationship Id="rId8" Type="http://schemas.openxmlformats.org/officeDocument/2006/relationships/printerSettings" Target="../printerSettings/printerSettings659.bin"/><Relationship Id="rId3" Type="http://schemas.openxmlformats.org/officeDocument/2006/relationships/printerSettings" Target="../printerSettings/printerSettings654.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5" Type="http://schemas.openxmlformats.org/officeDocument/2006/relationships/printerSettings" Target="../printerSettings/printerSettings676.bin"/><Relationship Id="rId33" Type="http://schemas.openxmlformats.org/officeDocument/2006/relationships/printerSettings" Target="../printerSettings/printerSettings684.bin"/><Relationship Id="rId38" Type="http://schemas.openxmlformats.org/officeDocument/2006/relationships/printerSettings" Target="../printerSettings/printerSettings689.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07.bin"/><Relationship Id="rId18" Type="http://schemas.openxmlformats.org/officeDocument/2006/relationships/printerSettings" Target="../printerSettings/printerSettings712.bin"/><Relationship Id="rId26" Type="http://schemas.openxmlformats.org/officeDocument/2006/relationships/printerSettings" Target="../printerSettings/printerSettings720.bin"/><Relationship Id="rId21" Type="http://schemas.openxmlformats.org/officeDocument/2006/relationships/printerSettings" Target="../printerSettings/printerSettings715.bin"/><Relationship Id="rId34" Type="http://schemas.openxmlformats.org/officeDocument/2006/relationships/printerSettings" Target="../printerSettings/printerSettings728.bin"/><Relationship Id="rId7" Type="http://schemas.openxmlformats.org/officeDocument/2006/relationships/printerSettings" Target="../printerSettings/printerSettings701.bin"/><Relationship Id="rId12" Type="http://schemas.openxmlformats.org/officeDocument/2006/relationships/printerSettings" Target="../printerSettings/printerSettings706.bin"/><Relationship Id="rId17" Type="http://schemas.openxmlformats.org/officeDocument/2006/relationships/printerSettings" Target="../printerSettings/printerSettings711.bin"/><Relationship Id="rId25" Type="http://schemas.openxmlformats.org/officeDocument/2006/relationships/printerSettings" Target="../printerSettings/printerSettings719.bin"/><Relationship Id="rId33" Type="http://schemas.openxmlformats.org/officeDocument/2006/relationships/printerSettings" Target="../printerSettings/printerSettings727.bin"/><Relationship Id="rId38" Type="http://schemas.openxmlformats.org/officeDocument/2006/relationships/drawing" Target="../drawings/drawing22.xml"/><Relationship Id="rId2" Type="http://schemas.openxmlformats.org/officeDocument/2006/relationships/printerSettings" Target="../printerSettings/printerSettings696.bin"/><Relationship Id="rId16" Type="http://schemas.openxmlformats.org/officeDocument/2006/relationships/printerSettings" Target="../printerSettings/printerSettings710.bin"/><Relationship Id="rId20" Type="http://schemas.openxmlformats.org/officeDocument/2006/relationships/printerSettings" Target="../printerSettings/printerSettings714.bin"/><Relationship Id="rId29" Type="http://schemas.openxmlformats.org/officeDocument/2006/relationships/printerSettings" Target="../printerSettings/printerSettings723.bin"/><Relationship Id="rId1" Type="http://schemas.openxmlformats.org/officeDocument/2006/relationships/printerSettings" Target="../printerSettings/printerSettings695.bin"/><Relationship Id="rId6" Type="http://schemas.openxmlformats.org/officeDocument/2006/relationships/printerSettings" Target="../printerSettings/printerSettings700.bin"/><Relationship Id="rId11" Type="http://schemas.openxmlformats.org/officeDocument/2006/relationships/printerSettings" Target="../printerSettings/printerSettings705.bin"/><Relationship Id="rId24" Type="http://schemas.openxmlformats.org/officeDocument/2006/relationships/printerSettings" Target="../printerSettings/printerSettings718.bin"/><Relationship Id="rId32" Type="http://schemas.openxmlformats.org/officeDocument/2006/relationships/printerSettings" Target="../printerSettings/printerSettings726.bin"/><Relationship Id="rId37" Type="http://schemas.openxmlformats.org/officeDocument/2006/relationships/printerSettings" Target="../printerSettings/printerSettings731.bin"/><Relationship Id="rId5" Type="http://schemas.openxmlformats.org/officeDocument/2006/relationships/printerSettings" Target="../printerSettings/printerSettings699.bin"/><Relationship Id="rId15" Type="http://schemas.openxmlformats.org/officeDocument/2006/relationships/printerSettings" Target="../printerSettings/printerSettings709.bin"/><Relationship Id="rId23" Type="http://schemas.openxmlformats.org/officeDocument/2006/relationships/printerSettings" Target="../printerSettings/printerSettings717.bin"/><Relationship Id="rId28" Type="http://schemas.openxmlformats.org/officeDocument/2006/relationships/printerSettings" Target="../printerSettings/printerSettings722.bin"/><Relationship Id="rId36" Type="http://schemas.openxmlformats.org/officeDocument/2006/relationships/printerSettings" Target="../printerSettings/printerSettings730.bin"/><Relationship Id="rId10" Type="http://schemas.openxmlformats.org/officeDocument/2006/relationships/printerSettings" Target="../printerSettings/printerSettings704.bin"/><Relationship Id="rId19" Type="http://schemas.openxmlformats.org/officeDocument/2006/relationships/printerSettings" Target="../printerSettings/printerSettings713.bin"/><Relationship Id="rId31" Type="http://schemas.openxmlformats.org/officeDocument/2006/relationships/printerSettings" Target="../printerSettings/printerSettings725.bin"/><Relationship Id="rId4" Type="http://schemas.openxmlformats.org/officeDocument/2006/relationships/printerSettings" Target="../printerSettings/printerSettings698.bin"/><Relationship Id="rId9" Type="http://schemas.openxmlformats.org/officeDocument/2006/relationships/printerSettings" Target="../printerSettings/printerSettings703.bin"/><Relationship Id="rId14" Type="http://schemas.openxmlformats.org/officeDocument/2006/relationships/printerSettings" Target="../printerSettings/printerSettings708.bin"/><Relationship Id="rId22" Type="http://schemas.openxmlformats.org/officeDocument/2006/relationships/printerSettings" Target="../printerSettings/printerSettings716.bin"/><Relationship Id="rId27" Type="http://schemas.openxmlformats.org/officeDocument/2006/relationships/printerSettings" Target="../printerSettings/printerSettings721.bin"/><Relationship Id="rId30" Type="http://schemas.openxmlformats.org/officeDocument/2006/relationships/printerSettings" Target="../printerSettings/printerSettings724.bin"/><Relationship Id="rId35" Type="http://schemas.openxmlformats.org/officeDocument/2006/relationships/printerSettings" Target="../printerSettings/printerSettings729.bin"/><Relationship Id="rId8" Type="http://schemas.openxmlformats.org/officeDocument/2006/relationships/printerSettings" Target="../printerSettings/printerSettings702.bin"/><Relationship Id="rId3" Type="http://schemas.openxmlformats.org/officeDocument/2006/relationships/printerSettings" Target="../printerSettings/printerSettings69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39.bin"/><Relationship Id="rId13" Type="http://schemas.openxmlformats.org/officeDocument/2006/relationships/printerSettings" Target="../printerSettings/printerSettings744.bin"/><Relationship Id="rId18" Type="http://schemas.openxmlformats.org/officeDocument/2006/relationships/printerSettings" Target="../printerSettings/printerSettings749.bin"/><Relationship Id="rId26" Type="http://schemas.openxmlformats.org/officeDocument/2006/relationships/printerSettings" Target="../printerSettings/printerSettings757.bin"/><Relationship Id="rId3" Type="http://schemas.openxmlformats.org/officeDocument/2006/relationships/printerSettings" Target="../printerSettings/printerSettings734.bin"/><Relationship Id="rId21" Type="http://schemas.openxmlformats.org/officeDocument/2006/relationships/printerSettings" Target="../printerSettings/printerSettings752.bin"/><Relationship Id="rId7" Type="http://schemas.openxmlformats.org/officeDocument/2006/relationships/printerSettings" Target="../printerSettings/printerSettings738.bin"/><Relationship Id="rId12" Type="http://schemas.openxmlformats.org/officeDocument/2006/relationships/printerSettings" Target="../printerSettings/printerSettings743.bin"/><Relationship Id="rId17" Type="http://schemas.openxmlformats.org/officeDocument/2006/relationships/printerSettings" Target="../printerSettings/printerSettings748.bin"/><Relationship Id="rId25" Type="http://schemas.openxmlformats.org/officeDocument/2006/relationships/printerSettings" Target="../printerSettings/printerSettings756.bin"/><Relationship Id="rId2" Type="http://schemas.openxmlformats.org/officeDocument/2006/relationships/printerSettings" Target="../printerSettings/printerSettings733.bin"/><Relationship Id="rId16" Type="http://schemas.openxmlformats.org/officeDocument/2006/relationships/printerSettings" Target="../printerSettings/printerSettings747.bin"/><Relationship Id="rId20" Type="http://schemas.openxmlformats.org/officeDocument/2006/relationships/printerSettings" Target="../printerSettings/printerSettings751.bin"/><Relationship Id="rId1" Type="http://schemas.openxmlformats.org/officeDocument/2006/relationships/printerSettings" Target="../printerSettings/printerSettings732.bin"/><Relationship Id="rId6" Type="http://schemas.openxmlformats.org/officeDocument/2006/relationships/printerSettings" Target="../printerSettings/printerSettings737.bin"/><Relationship Id="rId11" Type="http://schemas.openxmlformats.org/officeDocument/2006/relationships/printerSettings" Target="../printerSettings/printerSettings742.bin"/><Relationship Id="rId24" Type="http://schemas.openxmlformats.org/officeDocument/2006/relationships/printerSettings" Target="../printerSettings/printerSettings755.bin"/><Relationship Id="rId5" Type="http://schemas.openxmlformats.org/officeDocument/2006/relationships/printerSettings" Target="../printerSettings/printerSettings736.bin"/><Relationship Id="rId15" Type="http://schemas.openxmlformats.org/officeDocument/2006/relationships/printerSettings" Target="../printerSettings/printerSettings746.bin"/><Relationship Id="rId23" Type="http://schemas.openxmlformats.org/officeDocument/2006/relationships/printerSettings" Target="../printerSettings/printerSettings754.bin"/><Relationship Id="rId28" Type="http://schemas.openxmlformats.org/officeDocument/2006/relationships/drawing" Target="../drawings/drawing23.xml"/><Relationship Id="rId10" Type="http://schemas.openxmlformats.org/officeDocument/2006/relationships/printerSettings" Target="../printerSettings/printerSettings741.bin"/><Relationship Id="rId19" Type="http://schemas.openxmlformats.org/officeDocument/2006/relationships/printerSettings" Target="../printerSettings/printerSettings750.bin"/><Relationship Id="rId4" Type="http://schemas.openxmlformats.org/officeDocument/2006/relationships/printerSettings" Target="../printerSettings/printerSettings735.bin"/><Relationship Id="rId9" Type="http://schemas.openxmlformats.org/officeDocument/2006/relationships/printerSettings" Target="../printerSettings/printerSettings740.bin"/><Relationship Id="rId14" Type="http://schemas.openxmlformats.org/officeDocument/2006/relationships/printerSettings" Target="../printerSettings/printerSettings745.bin"/><Relationship Id="rId22" Type="http://schemas.openxmlformats.org/officeDocument/2006/relationships/printerSettings" Target="../printerSettings/printerSettings753.bin"/><Relationship Id="rId27" Type="http://schemas.openxmlformats.org/officeDocument/2006/relationships/printerSettings" Target="../printerSettings/printerSettings758.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771.bin"/><Relationship Id="rId18" Type="http://schemas.openxmlformats.org/officeDocument/2006/relationships/printerSettings" Target="../printerSettings/printerSettings776.bin"/><Relationship Id="rId26" Type="http://schemas.openxmlformats.org/officeDocument/2006/relationships/printerSettings" Target="../printerSettings/printerSettings784.bin"/><Relationship Id="rId21" Type="http://schemas.openxmlformats.org/officeDocument/2006/relationships/printerSettings" Target="../printerSettings/printerSettings779.bin"/><Relationship Id="rId34" Type="http://schemas.openxmlformats.org/officeDocument/2006/relationships/printerSettings" Target="../printerSettings/printerSettings792.bin"/><Relationship Id="rId7" Type="http://schemas.openxmlformats.org/officeDocument/2006/relationships/printerSettings" Target="../printerSettings/printerSettings765.bin"/><Relationship Id="rId12" Type="http://schemas.openxmlformats.org/officeDocument/2006/relationships/printerSettings" Target="../printerSettings/printerSettings770.bin"/><Relationship Id="rId17" Type="http://schemas.openxmlformats.org/officeDocument/2006/relationships/printerSettings" Target="../printerSettings/printerSettings775.bin"/><Relationship Id="rId25" Type="http://schemas.openxmlformats.org/officeDocument/2006/relationships/printerSettings" Target="../printerSettings/printerSettings783.bin"/><Relationship Id="rId33" Type="http://schemas.openxmlformats.org/officeDocument/2006/relationships/printerSettings" Target="../printerSettings/printerSettings791.bin"/><Relationship Id="rId38" Type="http://schemas.openxmlformats.org/officeDocument/2006/relationships/drawing" Target="../drawings/drawing24.xml"/><Relationship Id="rId2" Type="http://schemas.openxmlformats.org/officeDocument/2006/relationships/printerSettings" Target="../printerSettings/printerSettings760.bin"/><Relationship Id="rId16" Type="http://schemas.openxmlformats.org/officeDocument/2006/relationships/printerSettings" Target="../printerSettings/printerSettings774.bin"/><Relationship Id="rId20" Type="http://schemas.openxmlformats.org/officeDocument/2006/relationships/printerSettings" Target="../printerSettings/printerSettings778.bin"/><Relationship Id="rId29" Type="http://schemas.openxmlformats.org/officeDocument/2006/relationships/printerSettings" Target="../printerSettings/printerSettings787.bin"/><Relationship Id="rId1" Type="http://schemas.openxmlformats.org/officeDocument/2006/relationships/printerSettings" Target="../printerSettings/printerSettings759.bin"/><Relationship Id="rId6" Type="http://schemas.openxmlformats.org/officeDocument/2006/relationships/printerSettings" Target="../printerSettings/printerSettings764.bin"/><Relationship Id="rId11" Type="http://schemas.openxmlformats.org/officeDocument/2006/relationships/printerSettings" Target="../printerSettings/printerSettings769.bin"/><Relationship Id="rId24" Type="http://schemas.openxmlformats.org/officeDocument/2006/relationships/printerSettings" Target="../printerSettings/printerSettings782.bin"/><Relationship Id="rId32" Type="http://schemas.openxmlformats.org/officeDocument/2006/relationships/printerSettings" Target="../printerSettings/printerSettings790.bin"/><Relationship Id="rId37" Type="http://schemas.openxmlformats.org/officeDocument/2006/relationships/printerSettings" Target="../printerSettings/printerSettings795.bin"/><Relationship Id="rId5" Type="http://schemas.openxmlformats.org/officeDocument/2006/relationships/printerSettings" Target="../printerSettings/printerSettings763.bin"/><Relationship Id="rId15" Type="http://schemas.openxmlformats.org/officeDocument/2006/relationships/printerSettings" Target="../printerSettings/printerSettings773.bin"/><Relationship Id="rId23" Type="http://schemas.openxmlformats.org/officeDocument/2006/relationships/printerSettings" Target="../printerSettings/printerSettings781.bin"/><Relationship Id="rId28" Type="http://schemas.openxmlformats.org/officeDocument/2006/relationships/printerSettings" Target="../printerSettings/printerSettings786.bin"/><Relationship Id="rId36" Type="http://schemas.openxmlformats.org/officeDocument/2006/relationships/printerSettings" Target="../printerSettings/printerSettings794.bin"/><Relationship Id="rId10" Type="http://schemas.openxmlformats.org/officeDocument/2006/relationships/printerSettings" Target="../printerSettings/printerSettings768.bin"/><Relationship Id="rId19" Type="http://schemas.openxmlformats.org/officeDocument/2006/relationships/printerSettings" Target="../printerSettings/printerSettings777.bin"/><Relationship Id="rId31" Type="http://schemas.openxmlformats.org/officeDocument/2006/relationships/printerSettings" Target="../printerSettings/printerSettings789.bin"/><Relationship Id="rId4" Type="http://schemas.openxmlformats.org/officeDocument/2006/relationships/printerSettings" Target="../printerSettings/printerSettings762.bin"/><Relationship Id="rId9" Type="http://schemas.openxmlformats.org/officeDocument/2006/relationships/printerSettings" Target="../printerSettings/printerSettings767.bin"/><Relationship Id="rId14" Type="http://schemas.openxmlformats.org/officeDocument/2006/relationships/printerSettings" Target="../printerSettings/printerSettings772.bin"/><Relationship Id="rId22" Type="http://schemas.openxmlformats.org/officeDocument/2006/relationships/printerSettings" Target="../printerSettings/printerSettings780.bin"/><Relationship Id="rId27" Type="http://schemas.openxmlformats.org/officeDocument/2006/relationships/printerSettings" Target="../printerSettings/printerSettings785.bin"/><Relationship Id="rId30" Type="http://schemas.openxmlformats.org/officeDocument/2006/relationships/printerSettings" Target="../printerSettings/printerSettings788.bin"/><Relationship Id="rId35" Type="http://schemas.openxmlformats.org/officeDocument/2006/relationships/printerSettings" Target="../printerSettings/printerSettings793.bin"/><Relationship Id="rId8" Type="http://schemas.openxmlformats.org/officeDocument/2006/relationships/printerSettings" Target="../printerSettings/printerSettings766.bin"/><Relationship Id="rId3" Type="http://schemas.openxmlformats.org/officeDocument/2006/relationships/printerSettings" Target="../printerSettings/printerSettings76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26" Type="http://schemas.openxmlformats.org/officeDocument/2006/relationships/printerSettings" Target="../printerSettings/printerSettings821.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5" Type="http://schemas.openxmlformats.org/officeDocument/2006/relationships/printerSettings" Target="../printerSettings/printerSettings820.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29" Type="http://schemas.openxmlformats.org/officeDocument/2006/relationships/vmlDrawing" Target="../drawings/vmlDrawing10.vml"/><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24" Type="http://schemas.openxmlformats.org/officeDocument/2006/relationships/printerSettings" Target="../printerSettings/printerSettings819.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28" Type="http://schemas.openxmlformats.org/officeDocument/2006/relationships/drawing" Target="../drawings/drawing25.xml"/><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31" Type="http://schemas.openxmlformats.org/officeDocument/2006/relationships/ctrlProp" Target="../ctrlProps/ctrlProp48.xml"/><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 Id="rId27" Type="http://schemas.openxmlformats.org/officeDocument/2006/relationships/printerSettings" Target="../printerSettings/printerSettings822.bin"/><Relationship Id="rId30" Type="http://schemas.openxmlformats.org/officeDocument/2006/relationships/ctrlProp" Target="../ctrlProps/ctrlProp47.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30.bin"/><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23" Type="http://schemas.openxmlformats.org/officeDocument/2006/relationships/drawing" Target="../drawings/drawing26.xml"/><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 Id="rId22" Type="http://schemas.openxmlformats.org/officeDocument/2006/relationships/printerSettings" Target="../printerSettings/printerSettings84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852.bin"/><Relationship Id="rId13" Type="http://schemas.openxmlformats.org/officeDocument/2006/relationships/printerSettings" Target="../printerSettings/printerSettings857.bin"/><Relationship Id="rId18" Type="http://schemas.openxmlformats.org/officeDocument/2006/relationships/printerSettings" Target="../printerSettings/printerSettings862.bin"/><Relationship Id="rId3" Type="http://schemas.openxmlformats.org/officeDocument/2006/relationships/printerSettings" Target="../printerSettings/printerSettings847.bin"/><Relationship Id="rId21" Type="http://schemas.openxmlformats.org/officeDocument/2006/relationships/printerSettings" Target="../printerSettings/printerSettings865.bin"/><Relationship Id="rId7" Type="http://schemas.openxmlformats.org/officeDocument/2006/relationships/printerSettings" Target="../printerSettings/printerSettings851.bin"/><Relationship Id="rId12" Type="http://schemas.openxmlformats.org/officeDocument/2006/relationships/printerSettings" Target="../printerSettings/printerSettings856.bin"/><Relationship Id="rId17" Type="http://schemas.openxmlformats.org/officeDocument/2006/relationships/printerSettings" Target="../printerSettings/printerSettings861.bin"/><Relationship Id="rId2" Type="http://schemas.openxmlformats.org/officeDocument/2006/relationships/printerSettings" Target="../printerSettings/printerSettings846.bin"/><Relationship Id="rId16" Type="http://schemas.openxmlformats.org/officeDocument/2006/relationships/printerSettings" Target="../printerSettings/printerSettings860.bin"/><Relationship Id="rId20" Type="http://schemas.openxmlformats.org/officeDocument/2006/relationships/printerSettings" Target="../printerSettings/printerSettings864.bin"/><Relationship Id="rId1" Type="http://schemas.openxmlformats.org/officeDocument/2006/relationships/printerSettings" Target="../printerSettings/printerSettings845.bin"/><Relationship Id="rId6" Type="http://schemas.openxmlformats.org/officeDocument/2006/relationships/printerSettings" Target="../printerSettings/printerSettings850.bin"/><Relationship Id="rId11" Type="http://schemas.openxmlformats.org/officeDocument/2006/relationships/printerSettings" Target="../printerSettings/printerSettings855.bin"/><Relationship Id="rId24" Type="http://schemas.openxmlformats.org/officeDocument/2006/relationships/drawing" Target="../drawings/drawing27.xml"/><Relationship Id="rId5" Type="http://schemas.openxmlformats.org/officeDocument/2006/relationships/printerSettings" Target="../printerSettings/printerSettings849.bin"/><Relationship Id="rId15" Type="http://schemas.openxmlformats.org/officeDocument/2006/relationships/printerSettings" Target="../printerSettings/printerSettings859.bin"/><Relationship Id="rId23" Type="http://schemas.openxmlformats.org/officeDocument/2006/relationships/printerSettings" Target="../printerSettings/printerSettings867.bin"/><Relationship Id="rId10" Type="http://schemas.openxmlformats.org/officeDocument/2006/relationships/printerSettings" Target="../printerSettings/printerSettings854.bin"/><Relationship Id="rId19" Type="http://schemas.openxmlformats.org/officeDocument/2006/relationships/printerSettings" Target="../printerSettings/printerSettings863.bin"/><Relationship Id="rId4" Type="http://schemas.openxmlformats.org/officeDocument/2006/relationships/printerSettings" Target="../printerSettings/printerSettings848.bin"/><Relationship Id="rId9" Type="http://schemas.openxmlformats.org/officeDocument/2006/relationships/printerSettings" Target="../printerSettings/printerSettings853.bin"/><Relationship Id="rId14" Type="http://schemas.openxmlformats.org/officeDocument/2006/relationships/printerSettings" Target="../printerSettings/printerSettings858.bin"/><Relationship Id="rId22" Type="http://schemas.openxmlformats.org/officeDocument/2006/relationships/printerSettings" Target="../printerSettings/printerSettings866.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80.bin"/><Relationship Id="rId18" Type="http://schemas.openxmlformats.org/officeDocument/2006/relationships/printerSettings" Target="../printerSettings/printerSettings885.bin"/><Relationship Id="rId26" Type="http://schemas.openxmlformats.org/officeDocument/2006/relationships/printerSettings" Target="../printerSettings/printerSettings893.bin"/><Relationship Id="rId21" Type="http://schemas.openxmlformats.org/officeDocument/2006/relationships/printerSettings" Target="../printerSettings/printerSettings888.bin"/><Relationship Id="rId34" Type="http://schemas.openxmlformats.org/officeDocument/2006/relationships/printerSettings" Target="../printerSettings/printerSettings901.bin"/><Relationship Id="rId7" Type="http://schemas.openxmlformats.org/officeDocument/2006/relationships/printerSettings" Target="../printerSettings/printerSettings874.bin"/><Relationship Id="rId12" Type="http://schemas.openxmlformats.org/officeDocument/2006/relationships/printerSettings" Target="../printerSettings/printerSettings879.bin"/><Relationship Id="rId17" Type="http://schemas.openxmlformats.org/officeDocument/2006/relationships/printerSettings" Target="../printerSettings/printerSettings884.bin"/><Relationship Id="rId25" Type="http://schemas.openxmlformats.org/officeDocument/2006/relationships/printerSettings" Target="../printerSettings/printerSettings892.bin"/><Relationship Id="rId33" Type="http://schemas.openxmlformats.org/officeDocument/2006/relationships/printerSettings" Target="../printerSettings/printerSettings900.bin"/><Relationship Id="rId38" Type="http://schemas.openxmlformats.org/officeDocument/2006/relationships/drawing" Target="../drawings/drawing28.xml"/><Relationship Id="rId2" Type="http://schemas.openxmlformats.org/officeDocument/2006/relationships/printerSettings" Target="../printerSettings/printerSettings869.bin"/><Relationship Id="rId16" Type="http://schemas.openxmlformats.org/officeDocument/2006/relationships/printerSettings" Target="../printerSettings/printerSettings883.bin"/><Relationship Id="rId20" Type="http://schemas.openxmlformats.org/officeDocument/2006/relationships/printerSettings" Target="../printerSettings/printerSettings887.bin"/><Relationship Id="rId29" Type="http://schemas.openxmlformats.org/officeDocument/2006/relationships/printerSettings" Target="../printerSettings/printerSettings896.bin"/><Relationship Id="rId1" Type="http://schemas.openxmlformats.org/officeDocument/2006/relationships/printerSettings" Target="../printerSettings/printerSettings868.bin"/><Relationship Id="rId6" Type="http://schemas.openxmlformats.org/officeDocument/2006/relationships/printerSettings" Target="../printerSettings/printerSettings873.bin"/><Relationship Id="rId11" Type="http://schemas.openxmlformats.org/officeDocument/2006/relationships/printerSettings" Target="../printerSettings/printerSettings878.bin"/><Relationship Id="rId24" Type="http://schemas.openxmlformats.org/officeDocument/2006/relationships/printerSettings" Target="../printerSettings/printerSettings891.bin"/><Relationship Id="rId32" Type="http://schemas.openxmlformats.org/officeDocument/2006/relationships/printerSettings" Target="../printerSettings/printerSettings899.bin"/><Relationship Id="rId37" Type="http://schemas.openxmlformats.org/officeDocument/2006/relationships/printerSettings" Target="../printerSettings/printerSettings904.bin"/><Relationship Id="rId5" Type="http://schemas.openxmlformats.org/officeDocument/2006/relationships/printerSettings" Target="../printerSettings/printerSettings872.bin"/><Relationship Id="rId15" Type="http://schemas.openxmlformats.org/officeDocument/2006/relationships/printerSettings" Target="../printerSettings/printerSettings882.bin"/><Relationship Id="rId23" Type="http://schemas.openxmlformats.org/officeDocument/2006/relationships/printerSettings" Target="../printerSettings/printerSettings890.bin"/><Relationship Id="rId28" Type="http://schemas.openxmlformats.org/officeDocument/2006/relationships/printerSettings" Target="../printerSettings/printerSettings895.bin"/><Relationship Id="rId36" Type="http://schemas.openxmlformats.org/officeDocument/2006/relationships/printerSettings" Target="../printerSettings/printerSettings903.bin"/><Relationship Id="rId10" Type="http://schemas.openxmlformats.org/officeDocument/2006/relationships/printerSettings" Target="../printerSettings/printerSettings877.bin"/><Relationship Id="rId19" Type="http://schemas.openxmlformats.org/officeDocument/2006/relationships/printerSettings" Target="../printerSettings/printerSettings886.bin"/><Relationship Id="rId31" Type="http://schemas.openxmlformats.org/officeDocument/2006/relationships/printerSettings" Target="../printerSettings/printerSettings898.bin"/><Relationship Id="rId4" Type="http://schemas.openxmlformats.org/officeDocument/2006/relationships/printerSettings" Target="../printerSettings/printerSettings871.bin"/><Relationship Id="rId9" Type="http://schemas.openxmlformats.org/officeDocument/2006/relationships/printerSettings" Target="../printerSettings/printerSettings876.bin"/><Relationship Id="rId14" Type="http://schemas.openxmlformats.org/officeDocument/2006/relationships/printerSettings" Target="../printerSettings/printerSettings881.bin"/><Relationship Id="rId22" Type="http://schemas.openxmlformats.org/officeDocument/2006/relationships/printerSettings" Target="../printerSettings/printerSettings889.bin"/><Relationship Id="rId27" Type="http://schemas.openxmlformats.org/officeDocument/2006/relationships/printerSettings" Target="../printerSettings/printerSettings894.bin"/><Relationship Id="rId30" Type="http://schemas.openxmlformats.org/officeDocument/2006/relationships/printerSettings" Target="../printerSettings/printerSettings897.bin"/><Relationship Id="rId35" Type="http://schemas.openxmlformats.org/officeDocument/2006/relationships/printerSettings" Target="../printerSettings/printerSettings902.bin"/><Relationship Id="rId8" Type="http://schemas.openxmlformats.org/officeDocument/2006/relationships/printerSettings" Target="../printerSettings/printerSettings875.bin"/><Relationship Id="rId3" Type="http://schemas.openxmlformats.org/officeDocument/2006/relationships/printerSettings" Target="../printerSettings/printerSettings870.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26" Type="http://schemas.openxmlformats.org/officeDocument/2006/relationships/printerSettings" Target="../printerSettings/printerSettings106.bin"/><Relationship Id="rId21" Type="http://schemas.openxmlformats.org/officeDocument/2006/relationships/printerSettings" Target="../printerSettings/printerSettings101.bin"/><Relationship Id="rId34" Type="http://schemas.openxmlformats.org/officeDocument/2006/relationships/printerSettings" Target="../printerSettings/printerSettings114.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5" Type="http://schemas.openxmlformats.org/officeDocument/2006/relationships/printerSettings" Target="../printerSettings/printerSettings105.bin"/><Relationship Id="rId33" Type="http://schemas.openxmlformats.org/officeDocument/2006/relationships/printerSettings" Target="../printerSettings/printerSettings113.bin"/><Relationship Id="rId38" Type="http://schemas.openxmlformats.org/officeDocument/2006/relationships/drawing" Target="../drawings/drawing3.xml"/><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20" Type="http://schemas.openxmlformats.org/officeDocument/2006/relationships/printerSettings" Target="../printerSettings/printerSettings100.bin"/><Relationship Id="rId29" Type="http://schemas.openxmlformats.org/officeDocument/2006/relationships/printerSettings" Target="../printerSettings/printerSettings109.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24" Type="http://schemas.openxmlformats.org/officeDocument/2006/relationships/printerSettings" Target="../printerSettings/printerSettings104.bin"/><Relationship Id="rId32" Type="http://schemas.openxmlformats.org/officeDocument/2006/relationships/printerSettings" Target="../printerSettings/printerSettings112.bin"/><Relationship Id="rId37" Type="http://schemas.openxmlformats.org/officeDocument/2006/relationships/printerSettings" Target="../printerSettings/printerSettings117.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23" Type="http://schemas.openxmlformats.org/officeDocument/2006/relationships/printerSettings" Target="../printerSettings/printerSettings103.bin"/><Relationship Id="rId28" Type="http://schemas.openxmlformats.org/officeDocument/2006/relationships/printerSettings" Target="../printerSettings/printerSettings108.bin"/><Relationship Id="rId36" Type="http://schemas.openxmlformats.org/officeDocument/2006/relationships/printerSettings" Target="../printerSettings/printerSettings116.bin"/><Relationship Id="rId10" Type="http://schemas.openxmlformats.org/officeDocument/2006/relationships/printerSettings" Target="../printerSettings/printerSettings90.bin"/><Relationship Id="rId19" Type="http://schemas.openxmlformats.org/officeDocument/2006/relationships/printerSettings" Target="../printerSettings/printerSettings99.bin"/><Relationship Id="rId31" Type="http://schemas.openxmlformats.org/officeDocument/2006/relationships/printerSettings" Target="../printerSettings/printerSettings111.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 Id="rId22" Type="http://schemas.openxmlformats.org/officeDocument/2006/relationships/printerSettings" Target="../printerSettings/printerSettings102.bin"/><Relationship Id="rId27" Type="http://schemas.openxmlformats.org/officeDocument/2006/relationships/printerSettings" Target="../printerSettings/printerSettings107.bin"/><Relationship Id="rId30" Type="http://schemas.openxmlformats.org/officeDocument/2006/relationships/printerSettings" Target="../printerSettings/printerSettings110.bin"/><Relationship Id="rId35" Type="http://schemas.openxmlformats.org/officeDocument/2006/relationships/printerSettings" Target="../printerSettings/printerSettings115.bin"/><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17.bin"/><Relationship Id="rId18" Type="http://schemas.openxmlformats.org/officeDocument/2006/relationships/printerSettings" Target="../printerSettings/printerSettings922.bin"/><Relationship Id="rId26" Type="http://schemas.openxmlformats.org/officeDocument/2006/relationships/printerSettings" Target="../printerSettings/printerSettings930.bin"/><Relationship Id="rId21" Type="http://schemas.openxmlformats.org/officeDocument/2006/relationships/printerSettings" Target="../printerSettings/printerSettings925.bin"/><Relationship Id="rId34" Type="http://schemas.openxmlformats.org/officeDocument/2006/relationships/printerSettings" Target="../printerSettings/printerSettings938.bin"/><Relationship Id="rId7" Type="http://schemas.openxmlformats.org/officeDocument/2006/relationships/printerSettings" Target="../printerSettings/printerSettings911.bin"/><Relationship Id="rId12" Type="http://schemas.openxmlformats.org/officeDocument/2006/relationships/printerSettings" Target="../printerSettings/printerSettings916.bin"/><Relationship Id="rId17" Type="http://schemas.openxmlformats.org/officeDocument/2006/relationships/printerSettings" Target="../printerSettings/printerSettings921.bin"/><Relationship Id="rId25" Type="http://schemas.openxmlformats.org/officeDocument/2006/relationships/printerSettings" Target="../printerSettings/printerSettings929.bin"/><Relationship Id="rId33" Type="http://schemas.openxmlformats.org/officeDocument/2006/relationships/printerSettings" Target="../printerSettings/printerSettings937.bin"/><Relationship Id="rId2" Type="http://schemas.openxmlformats.org/officeDocument/2006/relationships/printerSettings" Target="../printerSettings/printerSettings906.bin"/><Relationship Id="rId16" Type="http://schemas.openxmlformats.org/officeDocument/2006/relationships/printerSettings" Target="../printerSettings/printerSettings920.bin"/><Relationship Id="rId20" Type="http://schemas.openxmlformats.org/officeDocument/2006/relationships/printerSettings" Target="../printerSettings/printerSettings924.bin"/><Relationship Id="rId29" Type="http://schemas.openxmlformats.org/officeDocument/2006/relationships/printerSettings" Target="../printerSettings/printerSettings933.bin"/><Relationship Id="rId1" Type="http://schemas.openxmlformats.org/officeDocument/2006/relationships/printerSettings" Target="../printerSettings/printerSettings905.bin"/><Relationship Id="rId6" Type="http://schemas.openxmlformats.org/officeDocument/2006/relationships/printerSettings" Target="../printerSettings/printerSettings910.bin"/><Relationship Id="rId11" Type="http://schemas.openxmlformats.org/officeDocument/2006/relationships/printerSettings" Target="../printerSettings/printerSettings915.bin"/><Relationship Id="rId24" Type="http://schemas.openxmlformats.org/officeDocument/2006/relationships/printerSettings" Target="../printerSettings/printerSettings928.bin"/><Relationship Id="rId32" Type="http://schemas.openxmlformats.org/officeDocument/2006/relationships/printerSettings" Target="../printerSettings/printerSettings936.bin"/><Relationship Id="rId37" Type="http://schemas.openxmlformats.org/officeDocument/2006/relationships/printerSettings" Target="../printerSettings/printerSettings941.bin"/><Relationship Id="rId5" Type="http://schemas.openxmlformats.org/officeDocument/2006/relationships/printerSettings" Target="../printerSettings/printerSettings909.bin"/><Relationship Id="rId15" Type="http://schemas.openxmlformats.org/officeDocument/2006/relationships/printerSettings" Target="../printerSettings/printerSettings919.bin"/><Relationship Id="rId23" Type="http://schemas.openxmlformats.org/officeDocument/2006/relationships/printerSettings" Target="../printerSettings/printerSettings927.bin"/><Relationship Id="rId28" Type="http://schemas.openxmlformats.org/officeDocument/2006/relationships/printerSettings" Target="../printerSettings/printerSettings932.bin"/><Relationship Id="rId36" Type="http://schemas.openxmlformats.org/officeDocument/2006/relationships/printerSettings" Target="../printerSettings/printerSettings940.bin"/><Relationship Id="rId10" Type="http://schemas.openxmlformats.org/officeDocument/2006/relationships/printerSettings" Target="../printerSettings/printerSettings914.bin"/><Relationship Id="rId19" Type="http://schemas.openxmlformats.org/officeDocument/2006/relationships/printerSettings" Target="../printerSettings/printerSettings923.bin"/><Relationship Id="rId31" Type="http://schemas.openxmlformats.org/officeDocument/2006/relationships/printerSettings" Target="../printerSettings/printerSettings935.bin"/><Relationship Id="rId4" Type="http://schemas.openxmlformats.org/officeDocument/2006/relationships/printerSettings" Target="../printerSettings/printerSettings908.bin"/><Relationship Id="rId9" Type="http://schemas.openxmlformats.org/officeDocument/2006/relationships/printerSettings" Target="../printerSettings/printerSettings913.bin"/><Relationship Id="rId14" Type="http://schemas.openxmlformats.org/officeDocument/2006/relationships/printerSettings" Target="../printerSettings/printerSettings918.bin"/><Relationship Id="rId22" Type="http://schemas.openxmlformats.org/officeDocument/2006/relationships/printerSettings" Target="../printerSettings/printerSettings926.bin"/><Relationship Id="rId27" Type="http://schemas.openxmlformats.org/officeDocument/2006/relationships/printerSettings" Target="../printerSettings/printerSettings931.bin"/><Relationship Id="rId30" Type="http://schemas.openxmlformats.org/officeDocument/2006/relationships/printerSettings" Target="../printerSettings/printerSettings934.bin"/><Relationship Id="rId35" Type="http://schemas.openxmlformats.org/officeDocument/2006/relationships/printerSettings" Target="../printerSettings/printerSettings939.bin"/><Relationship Id="rId8" Type="http://schemas.openxmlformats.org/officeDocument/2006/relationships/printerSettings" Target="../printerSettings/printerSettings912.bin"/><Relationship Id="rId3" Type="http://schemas.openxmlformats.org/officeDocument/2006/relationships/printerSettings" Target="../printerSettings/printerSettings907.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43.bin"/><Relationship Id="rId21" Type="http://schemas.openxmlformats.org/officeDocument/2006/relationships/printerSettings" Target="../printerSettings/printerSettings138.bin"/><Relationship Id="rId42" Type="http://schemas.openxmlformats.org/officeDocument/2006/relationships/ctrlProp" Target="../ctrlProps/ctrlProp3.xml"/><Relationship Id="rId47" Type="http://schemas.openxmlformats.org/officeDocument/2006/relationships/ctrlProp" Target="../ctrlProps/ctrlProp8.xml"/><Relationship Id="rId63" Type="http://schemas.openxmlformats.org/officeDocument/2006/relationships/ctrlProp" Target="../ctrlProps/ctrlProp24.xml"/><Relationship Id="rId68" Type="http://schemas.openxmlformats.org/officeDocument/2006/relationships/ctrlProp" Target="../ctrlProps/ctrlProp29.xml"/><Relationship Id="rId16" Type="http://schemas.openxmlformats.org/officeDocument/2006/relationships/printerSettings" Target="../printerSettings/printerSettings13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ctrlProp" Target="../ctrlProps/ctrlProp1.xml"/><Relationship Id="rId45" Type="http://schemas.openxmlformats.org/officeDocument/2006/relationships/ctrlProp" Target="../ctrlProps/ctrlProp6.xml"/><Relationship Id="rId53" Type="http://schemas.openxmlformats.org/officeDocument/2006/relationships/ctrlProp" Target="../ctrlProps/ctrlProp14.xml"/><Relationship Id="rId58" Type="http://schemas.openxmlformats.org/officeDocument/2006/relationships/ctrlProp" Target="../ctrlProps/ctrlProp19.xml"/><Relationship Id="rId66" Type="http://schemas.openxmlformats.org/officeDocument/2006/relationships/ctrlProp" Target="../ctrlProps/ctrlProp27.xml"/><Relationship Id="rId74" Type="http://schemas.openxmlformats.org/officeDocument/2006/relationships/ctrlProp" Target="../ctrlProps/ctrlProp35.xml"/><Relationship Id="rId5" Type="http://schemas.openxmlformats.org/officeDocument/2006/relationships/printerSettings" Target="../printerSettings/printerSettings122.bin"/><Relationship Id="rId61" Type="http://schemas.openxmlformats.org/officeDocument/2006/relationships/ctrlProp" Target="../ctrlProps/ctrlProp22.xml"/><Relationship Id="rId19" Type="http://schemas.openxmlformats.org/officeDocument/2006/relationships/printerSettings" Target="../printerSettings/printerSettings13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ctrlProp" Target="../ctrlProps/ctrlProp4.xml"/><Relationship Id="rId48" Type="http://schemas.openxmlformats.org/officeDocument/2006/relationships/ctrlProp" Target="../ctrlProps/ctrlProp9.xml"/><Relationship Id="rId56" Type="http://schemas.openxmlformats.org/officeDocument/2006/relationships/ctrlProp" Target="../ctrlProps/ctrlProp17.xml"/><Relationship Id="rId64" Type="http://schemas.openxmlformats.org/officeDocument/2006/relationships/ctrlProp" Target="../ctrlProps/ctrlProp25.xml"/><Relationship Id="rId69" Type="http://schemas.openxmlformats.org/officeDocument/2006/relationships/ctrlProp" Target="../ctrlProps/ctrlProp30.xml"/><Relationship Id="rId77" Type="http://schemas.openxmlformats.org/officeDocument/2006/relationships/ctrlProp" Target="../ctrlProps/ctrlProp38.xml"/><Relationship Id="rId8" Type="http://schemas.openxmlformats.org/officeDocument/2006/relationships/printerSettings" Target="../printerSettings/printerSettings125.bin"/><Relationship Id="rId51" Type="http://schemas.openxmlformats.org/officeDocument/2006/relationships/ctrlProp" Target="../ctrlProps/ctrlProp12.xml"/><Relationship Id="rId72" Type="http://schemas.openxmlformats.org/officeDocument/2006/relationships/ctrlProp" Target="../ctrlProps/ctrlProp33.xml"/><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drawing" Target="../drawings/drawing4.xml"/><Relationship Id="rId46" Type="http://schemas.openxmlformats.org/officeDocument/2006/relationships/ctrlProp" Target="../ctrlProps/ctrlProp7.xml"/><Relationship Id="rId59" Type="http://schemas.openxmlformats.org/officeDocument/2006/relationships/ctrlProp" Target="../ctrlProps/ctrlProp20.xml"/><Relationship Id="rId67" Type="http://schemas.openxmlformats.org/officeDocument/2006/relationships/ctrlProp" Target="../ctrlProps/ctrlProp28.xml"/><Relationship Id="rId20" Type="http://schemas.openxmlformats.org/officeDocument/2006/relationships/printerSettings" Target="../printerSettings/printerSettings137.bin"/><Relationship Id="rId41" Type="http://schemas.openxmlformats.org/officeDocument/2006/relationships/ctrlProp" Target="../ctrlProps/ctrlProp2.xml"/><Relationship Id="rId54" Type="http://schemas.openxmlformats.org/officeDocument/2006/relationships/ctrlProp" Target="../ctrlProps/ctrlProp15.xml"/><Relationship Id="rId62" Type="http://schemas.openxmlformats.org/officeDocument/2006/relationships/ctrlProp" Target="../ctrlProps/ctrlProp23.xml"/><Relationship Id="rId70" Type="http://schemas.openxmlformats.org/officeDocument/2006/relationships/ctrlProp" Target="../ctrlProps/ctrlProp31.xml"/><Relationship Id="rId75" Type="http://schemas.openxmlformats.org/officeDocument/2006/relationships/ctrlProp" Target="../ctrlProps/ctrlProp36.xml"/><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49" Type="http://schemas.openxmlformats.org/officeDocument/2006/relationships/ctrlProp" Target="../ctrlProps/ctrlProp10.xml"/><Relationship Id="rId57" Type="http://schemas.openxmlformats.org/officeDocument/2006/relationships/ctrlProp" Target="../ctrlProps/ctrlProp18.xml"/><Relationship Id="rId10" Type="http://schemas.openxmlformats.org/officeDocument/2006/relationships/printerSettings" Target="../printerSettings/printerSettings127.bin"/><Relationship Id="rId31" Type="http://schemas.openxmlformats.org/officeDocument/2006/relationships/printerSettings" Target="../printerSettings/printerSettings148.bin"/><Relationship Id="rId44" Type="http://schemas.openxmlformats.org/officeDocument/2006/relationships/ctrlProp" Target="../ctrlProps/ctrlProp5.xml"/><Relationship Id="rId52" Type="http://schemas.openxmlformats.org/officeDocument/2006/relationships/ctrlProp" Target="../ctrlProps/ctrlProp13.xml"/><Relationship Id="rId60" Type="http://schemas.openxmlformats.org/officeDocument/2006/relationships/ctrlProp" Target="../ctrlProps/ctrlProp21.xml"/><Relationship Id="rId65" Type="http://schemas.openxmlformats.org/officeDocument/2006/relationships/ctrlProp" Target="../ctrlProps/ctrlProp26.xml"/><Relationship Id="rId73" Type="http://schemas.openxmlformats.org/officeDocument/2006/relationships/ctrlProp" Target="../ctrlProps/ctrlProp34.xml"/><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39" Type="http://schemas.openxmlformats.org/officeDocument/2006/relationships/vmlDrawing" Target="../drawings/vmlDrawing2.vml"/><Relationship Id="rId34" Type="http://schemas.openxmlformats.org/officeDocument/2006/relationships/printerSettings" Target="../printerSettings/printerSettings151.bin"/><Relationship Id="rId50" Type="http://schemas.openxmlformats.org/officeDocument/2006/relationships/ctrlProp" Target="../ctrlProps/ctrlProp11.xml"/><Relationship Id="rId55" Type="http://schemas.openxmlformats.org/officeDocument/2006/relationships/ctrlProp" Target="../ctrlProps/ctrlProp16.xml"/><Relationship Id="rId76" Type="http://schemas.openxmlformats.org/officeDocument/2006/relationships/ctrlProp" Target="../ctrlProps/ctrlProp37.xml"/><Relationship Id="rId7" Type="http://schemas.openxmlformats.org/officeDocument/2006/relationships/printerSettings" Target="../printerSettings/printerSettings124.bin"/><Relationship Id="rId71" Type="http://schemas.openxmlformats.org/officeDocument/2006/relationships/ctrlProp" Target="../ctrlProps/ctrlProp32.xml"/><Relationship Id="rId2" Type="http://schemas.openxmlformats.org/officeDocument/2006/relationships/printerSettings" Target="../printerSettings/printerSettings119.bin"/><Relationship Id="rId29"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67.bin"/><Relationship Id="rId18" Type="http://schemas.openxmlformats.org/officeDocument/2006/relationships/printerSettings" Target="../printerSettings/printerSettings172.bin"/><Relationship Id="rId26" Type="http://schemas.openxmlformats.org/officeDocument/2006/relationships/printerSettings" Target="../printerSettings/printerSettings180.bin"/><Relationship Id="rId39" Type="http://schemas.openxmlformats.org/officeDocument/2006/relationships/printerSettings" Target="../printerSettings/printerSettings193.bin"/><Relationship Id="rId21" Type="http://schemas.openxmlformats.org/officeDocument/2006/relationships/printerSettings" Target="../printerSettings/printerSettings175.bin"/><Relationship Id="rId34" Type="http://schemas.openxmlformats.org/officeDocument/2006/relationships/printerSettings" Target="../printerSettings/printerSettings188.bin"/><Relationship Id="rId42" Type="http://schemas.openxmlformats.org/officeDocument/2006/relationships/printerSettings" Target="../printerSettings/printerSettings196.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6" Type="http://schemas.openxmlformats.org/officeDocument/2006/relationships/printerSettings" Target="../printerSettings/printerSettings170.bin"/><Relationship Id="rId20" Type="http://schemas.openxmlformats.org/officeDocument/2006/relationships/printerSettings" Target="../printerSettings/printerSettings174.bin"/><Relationship Id="rId29" Type="http://schemas.openxmlformats.org/officeDocument/2006/relationships/printerSettings" Target="../printerSettings/printerSettings183.bin"/><Relationship Id="rId41" Type="http://schemas.openxmlformats.org/officeDocument/2006/relationships/printerSettings" Target="../printerSettings/printerSettings195.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11" Type="http://schemas.openxmlformats.org/officeDocument/2006/relationships/printerSettings" Target="../printerSettings/printerSettings165.bin"/><Relationship Id="rId24" Type="http://schemas.openxmlformats.org/officeDocument/2006/relationships/printerSettings" Target="../printerSettings/printerSettings178.bin"/><Relationship Id="rId32" Type="http://schemas.openxmlformats.org/officeDocument/2006/relationships/printerSettings" Target="../printerSettings/printerSettings186.bin"/><Relationship Id="rId37" Type="http://schemas.openxmlformats.org/officeDocument/2006/relationships/printerSettings" Target="../printerSettings/printerSettings191.bin"/><Relationship Id="rId40" Type="http://schemas.openxmlformats.org/officeDocument/2006/relationships/printerSettings" Target="../printerSettings/printerSettings194.bin"/><Relationship Id="rId5" Type="http://schemas.openxmlformats.org/officeDocument/2006/relationships/printerSettings" Target="../printerSettings/printerSettings159.bin"/><Relationship Id="rId15" Type="http://schemas.openxmlformats.org/officeDocument/2006/relationships/printerSettings" Target="../printerSettings/printerSettings169.bin"/><Relationship Id="rId23" Type="http://schemas.openxmlformats.org/officeDocument/2006/relationships/printerSettings" Target="../printerSettings/printerSettings177.bin"/><Relationship Id="rId28" Type="http://schemas.openxmlformats.org/officeDocument/2006/relationships/printerSettings" Target="../printerSettings/printerSettings182.bin"/><Relationship Id="rId36" Type="http://schemas.openxmlformats.org/officeDocument/2006/relationships/printerSettings" Target="../printerSettings/printerSettings190.bin"/><Relationship Id="rId10" Type="http://schemas.openxmlformats.org/officeDocument/2006/relationships/printerSettings" Target="../printerSettings/printerSettings164.bin"/><Relationship Id="rId19" Type="http://schemas.openxmlformats.org/officeDocument/2006/relationships/printerSettings" Target="../printerSettings/printerSettings173.bin"/><Relationship Id="rId31" Type="http://schemas.openxmlformats.org/officeDocument/2006/relationships/printerSettings" Target="../printerSettings/printerSettings185.bin"/><Relationship Id="rId44" Type="http://schemas.openxmlformats.org/officeDocument/2006/relationships/drawing" Target="../drawings/drawing5.xml"/><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 Id="rId14" Type="http://schemas.openxmlformats.org/officeDocument/2006/relationships/printerSettings" Target="../printerSettings/printerSettings168.bin"/><Relationship Id="rId22" Type="http://schemas.openxmlformats.org/officeDocument/2006/relationships/printerSettings" Target="../printerSettings/printerSettings176.bin"/><Relationship Id="rId27" Type="http://schemas.openxmlformats.org/officeDocument/2006/relationships/printerSettings" Target="../printerSettings/printerSettings181.bin"/><Relationship Id="rId30" Type="http://schemas.openxmlformats.org/officeDocument/2006/relationships/printerSettings" Target="../printerSettings/printerSettings184.bin"/><Relationship Id="rId35" Type="http://schemas.openxmlformats.org/officeDocument/2006/relationships/printerSettings" Target="../printerSettings/printerSettings189.bin"/><Relationship Id="rId43" Type="http://schemas.openxmlformats.org/officeDocument/2006/relationships/printerSettings" Target="../printerSettings/printerSettings197.bin"/><Relationship Id="rId8" Type="http://schemas.openxmlformats.org/officeDocument/2006/relationships/printerSettings" Target="../printerSettings/printerSettings162.bin"/><Relationship Id="rId3" Type="http://schemas.openxmlformats.org/officeDocument/2006/relationships/printerSettings" Target="../printerSettings/printerSettings157.bin"/><Relationship Id="rId12" Type="http://schemas.openxmlformats.org/officeDocument/2006/relationships/printerSettings" Target="../printerSettings/printerSettings166.bin"/><Relationship Id="rId17" Type="http://schemas.openxmlformats.org/officeDocument/2006/relationships/printerSettings" Target="../printerSettings/printerSettings171.bin"/><Relationship Id="rId25" Type="http://schemas.openxmlformats.org/officeDocument/2006/relationships/printerSettings" Target="../printerSettings/printerSettings179.bin"/><Relationship Id="rId33" Type="http://schemas.openxmlformats.org/officeDocument/2006/relationships/printerSettings" Target="../printerSettings/printerSettings187.bin"/><Relationship Id="rId38" Type="http://schemas.openxmlformats.org/officeDocument/2006/relationships/printerSettings" Target="../printerSettings/printerSettings192.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9" Type="http://schemas.openxmlformats.org/officeDocument/2006/relationships/printerSettings" Target="../printerSettings/printerSettings236.bin"/><Relationship Id="rId21" Type="http://schemas.openxmlformats.org/officeDocument/2006/relationships/printerSettings" Target="../printerSettings/printerSettings218.bin"/><Relationship Id="rId34" Type="http://schemas.openxmlformats.org/officeDocument/2006/relationships/printerSettings" Target="../printerSettings/printerSettings231.bin"/><Relationship Id="rId42" Type="http://schemas.openxmlformats.org/officeDocument/2006/relationships/printerSettings" Target="../printerSettings/printerSettings239.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9" Type="http://schemas.openxmlformats.org/officeDocument/2006/relationships/printerSettings" Target="../printerSettings/printerSettings226.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32" Type="http://schemas.openxmlformats.org/officeDocument/2006/relationships/printerSettings" Target="../printerSettings/printerSettings229.bin"/><Relationship Id="rId37" Type="http://schemas.openxmlformats.org/officeDocument/2006/relationships/printerSettings" Target="../printerSettings/printerSettings234.bin"/><Relationship Id="rId40" Type="http://schemas.openxmlformats.org/officeDocument/2006/relationships/printerSettings" Target="../printerSettings/printerSettings237.bin"/><Relationship Id="rId45" Type="http://schemas.openxmlformats.org/officeDocument/2006/relationships/vmlDrawing" Target="../drawings/vmlDrawing3.vml"/><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36" Type="http://schemas.openxmlformats.org/officeDocument/2006/relationships/printerSettings" Target="../printerSettings/printerSettings233.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31" Type="http://schemas.openxmlformats.org/officeDocument/2006/relationships/printerSettings" Target="../printerSettings/printerSettings228.bin"/><Relationship Id="rId44" Type="http://schemas.openxmlformats.org/officeDocument/2006/relationships/drawing" Target="../drawings/drawing6.xml"/><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 Id="rId30" Type="http://schemas.openxmlformats.org/officeDocument/2006/relationships/printerSettings" Target="../printerSettings/printerSettings227.bin"/><Relationship Id="rId35" Type="http://schemas.openxmlformats.org/officeDocument/2006/relationships/printerSettings" Target="../printerSettings/printerSettings232.bin"/><Relationship Id="rId43" Type="http://schemas.openxmlformats.org/officeDocument/2006/relationships/printerSettings" Target="../printerSettings/printerSettings240.bin"/><Relationship Id="rId8" Type="http://schemas.openxmlformats.org/officeDocument/2006/relationships/printerSettings" Target="../printerSettings/printerSettings205.bin"/><Relationship Id="rId3" Type="http://schemas.openxmlformats.org/officeDocument/2006/relationships/printerSettings" Target="../printerSettings/printerSettings200.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33" Type="http://schemas.openxmlformats.org/officeDocument/2006/relationships/printerSettings" Target="../printerSettings/printerSettings230.bin"/><Relationship Id="rId38" Type="http://schemas.openxmlformats.org/officeDocument/2006/relationships/printerSettings" Target="../printerSettings/printerSettings235.bin"/><Relationship Id="rId46" Type="http://schemas.openxmlformats.org/officeDocument/2006/relationships/ctrlProp" Target="../ctrlProps/ctrlProp39.xml"/><Relationship Id="rId20" Type="http://schemas.openxmlformats.org/officeDocument/2006/relationships/printerSettings" Target="../printerSettings/printerSettings217.bin"/><Relationship Id="rId41" Type="http://schemas.openxmlformats.org/officeDocument/2006/relationships/printerSettings" Target="../printerSettings/printerSettings238.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26" Type="http://schemas.openxmlformats.org/officeDocument/2006/relationships/printerSettings" Target="../printerSettings/printerSettings266.bin"/><Relationship Id="rId39" Type="http://schemas.openxmlformats.org/officeDocument/2006/relationships/printerSettings" Target="../printerSettings/printerSettings279.bin"/><Relationship Id="rId21" Type="http://schemas.openxmlformats.org/officeDocument/2006/relationships/printerSettings" Target="../printerSettings/printerSettings261.bin"/><Relationship Id="rId34" Type="http://schemas.openxmlformats.org/officeDocument/2006/relationships/printerSettings" Target="../printerSettings/printerSettings274.bin"/><Relationship Id="rId42" Type="http://schemas.openxmlformats.org/officeDocument/2006/relationships/printerSettings" Target="../printerSettings/printerSettings282.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9" Type="http://schemas.openxmlformats.org/officeDocument/2006/relationships/printerSettings" Target="../printerSettings/printerSettings269.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32" Type="http://schemas.openxmlformats.org/officeDocument/2006/relationships/printerSettings" Target="../printerSettings/printerSettings272.bin"/><Relationship Id="rId37" Type="http://schemas.openxmlformats.org/officeDocument/2006/relationships/printerSettings" Target="../printerSettings/printerSettings277.bin"/><Relationship Id="rId40" Type="http://schemas.openxmlformats.org/officeDocument/2006/relationships/printerSettings" Target="../printerSettings/printerSettings280.bin"/><Relationship Id="rId45" Type="http://schemas.openxmlformats.org/officeDocument/2006/relationships/vmlDrawing" Target="../drawings/vmlDrawing4.vml"/><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28" Type="http://schemas.openxmlformats.org/officeDocument/2006/relationships/printerSettings" Target="../printerSettings/printerSettings268.bin"/><Relationship Id="rId36" Type="http://schemas.openxmlformats.org/officeDocument/2006/relationships/printerSettings" Target="../printerSettings/printerSettings276.bin"/><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31" Type="http://schemas.openxmlformats.org/officeDocument/2006/relationships/printerSettings" Target="../printerSettings/printerSettings271.bin"/><Relationship Id="rId44" Type="http://schemas.openxmlformats.org/officeDocument/2006/relationships/drawing" Target="../drawings/drawing7.xml"/><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 Id="rId27" Type="http://schemas.openxmlformats.org/officeDocument/2006/relationships/printerSettings" Target="../printerSettings/printerSettings267.bin"/><Relationship Id="rId30" Type="http://schemas.openxmlformats.org/officeDocument/2006/relationships/printerSettings" Target="../printerSettings/printerSettings270.bin"/><Relationship Id="rId35" Type="http://schemas.openxmlformats.org/officeDocument/2006/relationships/printerSettings" Target="../printerSettings/printerSettings275.bin"/><Relationship Id="rId43" Type="http://schemas.openxmlformats.org/officeDocument/2006/relationships/printerSettings" Target="../printerSettings/printerSettings283.bin"/><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printerSettings" Target="../printerSettings/printerSettings265.bin"/><Relationship Id="rId33" Type="http://schemas.openxmlformats.org/officeDocument/2006/relationships/printerSettings" Target="../printerSettings/printerSettings273.bin"/><Relationship Id="rId38" Type="http://schemas.openxmlformats.org/officeDocument/2006/relationships/printerSettings" Target="../printerSettings/printerSettings278.bin"/><Relationship Id="rId46" Type="http://schemas.openxmlformats.org/officeDocument/2006/relationships/ctrlProp" Target="../ctrlProps/ctrlProp40.xml"/><Relationship Id="rId20" Type="http://schemas.openxmlformats.org/officeDocument/2006/relationships/printerSettings" Target="../printerSettings/printerSettings260.bin"/><Relationship Id="rId41" Type="http://schemas.openxmlformats.org/officeDocument/2006/relationships/printerSettings" Target="../printerSettings/printerSettings28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vmlDrawing" Target="../drawings/vmlDrawing5.vml"/><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drawing" Target="../drawings/drawing8.xml"/><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ctrlProp" Target="../ctrlProps/ctrlProp41.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26" Type="http://schemas.openxmlformats.org/officeDocument/2006/relationships/printerSettings" Target="../printerSettings/printerSettings336.bin"/><Relationship Id="rId39" Type="http://schemas.openxmlformats.org/officeDocument/2006/relationships/printerSettings" Target="../printerSettings/printerSettings349.bin"/><Relationship Id="rId21" Type="http://schemas.openxmlformats.org/officeDocument/2006/relationships/printerSettings" Target="../printerSettings/printerSettings331.bin"/><Relationship Id="rId34" Type="http://schemas.openxmlformats.org/officeDocument/2006/relationships/printerSettings" Target="../printerSettings/printerSettings344.bin"/><Relationship Id="rId42" Type="http://schemas.openxmlformats.org/officeDocument/2006/relationships/printerSettings" Target="../printerSettings/printerSettings352.bin"/><Relationship Id="rId7" Type="http://schemas.openxmlformats.org/officeDocument/2006/relationships/printerSettings" Target="../printerSettings/printerSettings31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9" Type="http://schemas.openxmlformats.org/officeDocument/2006/relationships/printerSettings" Target="../printerSettings/printerSettings339.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printerSettings" Target="../printerSettings/printerSettings334.bin"/><Relationship Id="rId32" Type="http://schemas.openxmlformats.org/officeDocument/2006/relationships/printerSettings" Target="../printerSettings/printerSettings342.bin"/><Relationship Id="rId37" Type="http://schemas.openxmlformats.org/officeDocument/2006/relationships/printerSettings" Target="../printerSettings/printerSettings347.bin"/><Relationship Id="rId40" Type="http://schemas.openxmlformats.org/officeDocument/2006/relationships/printerSettings" Target="../printerSettings/printerSettings350.bin"/><Relationship Id="rId45" Type="http://schemas.openxmlformats.org/officeDocument/2006/relationships/vmlDrawing" Target="../drawings/vmlDrawing6.vml"/><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28" Type="http://schemas.openxmlformats.org/officeDocument/2006/relationships/printerSettings" Target="../printerSettings/printerSettings338.bin"/><Relationship Id="rId36" Type="http://schemas.openxmlformats.org/officeDocument/2006/relationships/printerSettings" Target="../printerSettings/printerSettings346.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31" Type="http://schemas.openxmlformats.org/officeDocument/2006/relationships/printerSettings" Target="../printerSettings/printerSettings341.bin"/><Relationship Id="rId44" Type="http://schemas.openxmlformats.org/officeDocument/2006/relationships/drawing" Target="../drawings/drawing9.xml"/><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 Id="rId27" Type="http://schemas.openxmlformats.org/officeDocument/2006/relationships/printerSettings" Target="../printerSettings/printerSettings337.bin"/><Relationship Id="rId30" Type="http://schemas.openxmlformats.org/officeDocument/2006/relationships/printerSettings" Target="../printerSettings/printerSettings340.bin"/><Relationship Id="rId35" Type="http://schemas.openxmlformats.org/officeDocument/2006/relationships/printerSettings" Target="../printerSettings/printerSettings345.bin"/><Relationship Id="rId43" Type="http://schemas.openxmlformats.org/officeDocument/2006/relationships/printerSettings" Target="../printerSettings/printerSettings353.bin"/><Relationship Id="rId8" Type="http://schemas.openxmlformats.org/officeDocument/2006/relationships/printerSettings" Target="../printerSettings/printerSettings318.bin"/><Relationship Id="rId3" Type="http://schemas.openxmlformats.org/officeDocument/2006/relationships/printerSettings" Target="../printerSettings/printerSettings313.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5" Type="http://schemas.openxmlformats.org/officeDocument/2006/relationships/printerSettings" Target="../printerSettings/printerSettings335.bin"/><Relationship Id="rId33" Type="http://schemas.openxmlformats.org/officeDocument/2006/relationships/printerSettings" Target="../printerSettings/printerSettings343.bin"/><Relationship Id="rId38" Type="http://schemas.openxmlformats.org/officeDocument/2006/relationships/printerSettings" Target="../printerSettings/printerSettings348.bin"/><Relationship Id="rId46" Type="http://schemas.openxmlformats.org/officeDocument/2006/relationships/ctrlProp" Target="../ctrlProps/ctrlProp42.xml"/><Relationship Id="rId20" Type="http://schemas.openxmlformats.org/officeDocument/2006/relationships/printerSettings" Target="../printerSettings/printerSettings330.bin"/><Relationship Id="rId41" Type="http://schemas.openxmlformats.org/officeDocument/2006/relationships/printerSettings" Target="../printerSettings/printerSettings3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0"/>
  <sheetViews>
    <sheetView showGridLines="0" view="pageBreakPreview" topLeftCell="AT1" zoomScaleNormal="100" zoomScaleSheetLayoutView="100" workbookViewId="0">
      <selection activeCell="C7" sqref="C7:E7"/>
    </sheetView>
  </sheetViews>
  <sheetFormatPr defaultColWidth="9.140625" defaultRowHeight="15.75"/>
  <cols>
    <col min="1" max="1" width="9.85546875" style="56" customWidth="1"/>
    <col min="2" max="2" width="6.35546875" style="56" customWidth="1"/>
    <col min="3" max="3" width="51.640625" style="56" customWidth="1"/>
    <col min="4" max="4" width="50.42578125" style="56" customWidth="1"/>
    <col min="5" max="5" width="20.35546875" style="56" customWidth="1"/>
    <col min="6" max="6" width="9.85546875" style="56" customWidth="1"/>
    <col min="7" max="9" width="9.140625" style="56"/>
    <col min="10" max="16384" width="9.140625" style="57"/>
  </cols>
  <sheetData>
    <row r="1" spans="1:9" ht="20.100000000000001" customHeight="1">
      <c r="A1" s="693" t="s">
        <v>929</v>
      </c>
      <c r="B1" s="712" t="s">
        <v>502</v>
      </c>
      <c r="C1" s="712"/>
      <c r="D1" s="712"/>
      <c r="E1" s="712"/>
      <c r="F1" s="704" t="s">
        <v>968</v>
      </c>
    </row>
    <row r="2" spans="1:9" ht="52.5" customHeight="1">
      <c r="A2" s="694"/>
      <c r="B2" s="697" t="s">
        <v>985</v>
      </c>
      <c r="C2" s="698"/>
      <c r="D2" s="698"/>
      <c r="E2" s="699"/>
      <c r="F2" s="705"/>
    </row>
    <row r="3" spans="1:9" ht="20.100000000000001" customHeight="1">
      <c r="A3" s="694"/>
      <c r="B3" s="700" t="s">
        <v>986</v>
      </c>
      <c r="C3" s="701"/>
      <c r="D3" s="701"/>
      <c r="E3" s="702"/>
      <c r="F3" s="705"/>
    </row>
    <row r="4" spans="1:9" s="59" customFormat="1" ht="20.25" customHeight="1">
      <c r="A4" s="694"/>
      <c r="B4" s="58">
        <v>1</v>
      </c>
      <c r="C4" s="696" t="s">
        <v>503</v>
      </c>
      <c r="D4" s="696"/>
      <c r="E4" s="696"/>
      <c r="F4" s="705"/>
      <c r="I4" s="60"/>
    </row>
    <row r="5" spans="1:9" s="59" customFormat="1" ht="32.25" customHeight="1">
      <c r="A5" s="694"/>
      <c r="B5" s="58">
        <v>2</v>
      </c>
      <c r="C5" s="696" t="s">
        <v>939</v>
      </c>
      <c r="D5" s="696"/>
      <c r="E5" s="696"/>
      <c r="F5" s="705"/>
      <c r="G5" s="60"/>
      <c r="H5" s="60"/>
      <c r="I5" s="60"/>
    </row>
    <row r="6" spans="1:9" s="59" customFormat="1" ht="20.100000000000001" customHeight="1">
      <c r="A6" s="694"/>
      <c r="B6" s="58">
        <v>3</v>
      </c>
      <c r="C6" s="710" t="s">
        <v>940</v>
      </c>
      <c r="D6" s="710"/>
      <c r="E6" s="710"/>
      <c r="F6" s="705"/>
      <c r="G6" s="60"/>
      <c r="H6" s="60"/>
      <c r="I6" s="60"/>
    </row>
    <row r="7" spans="1:9" s="59" customFormat="1" ht="29.25" customHeight="1">
      <c r="A7" s="694"/>
      <c r="B7" s="58">
        <v>4</v>
      </c>
      <c r="C7" s="696" t="s">
        <v>59</v>
      </c>
      <c r="D7" s="696"/>
      <c r="E7" s="696"/>
      <c r="F7" s="705"/>
      <c r="G7" s="60"/>
      <c r="H7" s="60"/>
      <c r="I7" s="60"/>
    </row>
    <row r="8" spans="1:9" s="59" customFormat="1" ht="51.75" customHeight="1">
      <c r="A8" s="694"/>
      <c r="B8" s="58">
        <v>5</v>
      </c>
      <c r="C8" s="696" t="s">
        <v>207</v>
      </c>
      <c r="D8" s="696"/>
      <c r="E8" s="696"/>
      <c r="F8" s="705"/>
      <c r="G8" s="60"/>
      <c r="H8" s="60"/>
      <c r="I8" s="60"/>
    </row>
    <row r="9" spans="1:9" s="59" customFormat="1" ht="40.5" hidden="1" customHeight="1">
      <c r="A9" s="694"/>
      <c r="B9" s="58">
        <v>6</v>
      </c>
      <c r="C9" s="696" t="s">
        <v>419</v>
      </c>
      <c r="D9" s="696"/>
      <c r="E9" s="696"/>
      <c r="F9" s="705"/>
      <c r="G9" s="60"/>
      <c r="H9" s="60"/>
      <c r="I9" s="60"/>
    </row>
    <row r="10" spans="1:9" s="59" customFormat="1" ht="33.75" customHeight="1">
      <c r="A10" s="694"/>
      <c r="B10" s="58">
        <v>6</v>
      </c>
      <c r="C10" s="696" t="s">
        <v>734</v>
      </c>
      <c r="D10" s="696"/>
      <c r="E10" s="696"/>
      <c r="F10" s="705"/>
      <c r="G10" s="60"/>
      <c r="H10" s="60"/>
      <c r="I10" s="60"/>
    </row>
    <row r="11" spans="1:9" s="59" customFormat="1" ht="47.25" customHeight="1">
      <c r="A11" s="694"/>
      <c r="B11" s="58">
        <v>7</v>
      </c>
      <c r="C11" s="696" t="s">
        <v>969</v>
      </c>
      <c r="D11" s="696"/>
      <c r="E11" s="696"/>
      <c r="F11" s="705"/>
      <c r="G11" s="60"/>
      <c r="H11" s="60"/>
      <c r="I11" s="60"/>
    </row>
    <row r="12" spans="1:9" s="59" customFormat="1" ht="0.6" customHeight="1">
      <c r="A12" s="694"/>
      <c r="B12" s="58"/>
      <c r="C12" s="696"/>
      <c r="D12" s="696"/>
      <c r="E12" s="696"/>
      <c r="F12" s="705"/>
      <c r="G12" s="60"/>
      <c r="H12" s="60"/>
      <c r="I12" s="60"/>
    </row>
    <row r="13" spans="1:9" ht="8.1" customHeight="1">
      <c r="A13" s="694"/>
      <c r="F13" s="705"/>
    </row>
    <row r="14" spans="1:9" ht="23.25" customHeight="1">
      <c r="A14" s="694"/>
      <c r="B14" s="707"/>
      <c r="C14" s="707"/>
      <c r="D14" s="707"/>
      <c r="E14" s="707"/>
      <c r="F14" s="705"/>
    </row>
    <row r="15" spans="1:9" ht="8.1" customHeight="1">
      <c r="A15" s="694"/>
      <c r="B15" s="61"/>
      <c r="C15" s="61"/>
      <c r="D15" s="61"/>
      <c r="E15" s="61"/>
      <c r="F15" s="705"/>
    </row>
    <row r="16" spans="1:9" ht="20.100000000000001" customHeight="1">
      <c r="A16" s="694"/>
      <c r="B16" s="703" t="s">
        <v>498</v>
      </c>
      <c r="C16" s="703"/>
      <c r="D16" s="703"/>
      <c r="E16" s="62"/>
      <c r="F16" s="705"/>
    </row>
    <row r="17" spans="1:10" ht="15.95" customHeight="1">
      <c r="A17" s="694"/>
      <c r="B17" s="708" t="s">
        <v>499</v>
      </c>
      <c r="C17" s="708"/>
      <c r="D17" s="708"/>
      <c r="F17" s="705"/>
    </row>
    <row r="18" spans="1:10" ht="20.100000000000001" customHeight="1">
      <c r="A18" s="694"/>
      <c r="B18" s="709" t="s">
        <v>500</v>
      </c>
      <c r="C18" s="709"/>
      <c r="D18" s="709"/>
      <c r="E18" s="62"/>
      <c r="F18" s="705"/>
      <c r="G18" s="63"/>
      <c r="H18" s="63"/>
      <c r="I18" s="63"/>
      <c r="J18" s="63"/>
    </row>
    <row r="19" spans="1:10" ht="15.95" customHeight="1">
      <c r="A19" s="695"/>
      <c r="B19" s="711" t="s">
        <v>501</v>
      </c>
      <c r="C19" s="711"/>
      <c r="D19" s="711"/>
      <c r="E19" s="61"/>
      <c r="F19" s="706"/>
      <c r="G19" s="63"/>
      <c r="H19" s="63"/>
      <c r="I19" s="63"/>
      <c r="J19" s="63"/>
    </row>
    <row r="20" spans="1:10">
      <c r="B20" s="64"/>
      <c r="C20" s="64"/>
      <c r="D20" s="64"/>
      <c r="E20" s="64"/>
    </row>
  </sheetData>
  <sheetProtection algorithmName="SHA-512" hashValue="JR2Z12bFxSfKq+sn9NGd+Y+eWl/+ARD6Q/2laZSmXakqIeXQVJM5jklIB+La2wO4hGzEWvil9417UrlheChpAA==" saltValue="QeVKi0hKLiOvpkNFGeokdQ==" spinCount="100000" sheet="1" formatColumns="0" formatRows="0" selectLockedCells="1"/>
  <customSheetViews>
    <customSheetView guid="{D225EADB-9106-48CC-A5A7-31602D4C326D}" showPageBreaks="1" showGridLines="0" printArea="1" hiddenRows="1" view="pageBreakPreview">
      <selection activeCell="B18" sqref="B18:D18"/>
      <pageMargins left="0.15748031496063" right="0.23622047244094499" top="0.97" bottom="0.4" header="0.56999999999999995" footer="0.21"/>
      <printOptions horizontalCentered="1"/>
      <pageSetup paperSize="9" scale="66" orientation="landscape" r:id="rId1"/>
      <headerFooter alignWithMargins="0"/>
    </customSheetView>
    <customSheetView guid="{F34FCE55-6D7A-4595-AE80-79F81F8010EA}"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2"/>
      <headerFooter alignWithMargins="0"/>
    </customSheetView>
    <customSheetView guid="{C6B44705-18CE-41AD-9A5D-3E99B2ECF25D}" showPageBreaks="1" showGridLines="0" printArea="1" hiddenRows="1" view="pageBreakPreview">
      <selection activeCell="B19" sqref="B19:D19"/>
      <pageMargins left="0.15748031496063" right="0.23622047244094499" top="0.97" bottom="0.4" header="0.56999999999999995" footer="0.21"/>
      <printOptions horizontalCentered="1"/>
      <pageSetup paperSize="9" scale="66" orientation="landscape" r:id="rId3"/>
      <headerFooter alignWithMargins="0"/>
    </customSheetView>
    <customSheetView guid="{EFBCDFCA-9C0B-4649-BEC1-29A03BD1DB6F}"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4"/>
      <headerFooter alignWithMargins="0"/>
    </customSheetView>
    <customSheetView guid="{0BBA2DF4-A149-40BB-8E82-8CB6DEDB7C04}" scale="90" showPageBreaks="1" showGridLines="0" printArea="1" hiddenRows="1" view="pageBreakPreview">
      <selection activeCell="J8" sqref="J8"/>
      <pageMargins left="0.15748031496063" right="0.23622047244094499" top="0.97" bottom="0.4" header="0.56999999999999995" footer="0.21"/>
      <printOptions horizontalCentered="1"/>
      <pageSetup paperSize="9" scale="66" orientation="landscape" r:id="rId5"/>
      <headerFooter alignWithMargins="0"/>
    </customSheetView>
    <customSheetView guid="{6AB2DF82-E90A-4CF8-B22E-5D001DAE6667}" scale="90" showPageBreaks="1" showGridLines="0" printArea="1" hiddenRows="1" view="pageBreakPreview">
      <selection activeCell="H22" sqref="H22"/>
      <pageMargins left="0.15748031496063" right="0.23622047244094499" top="0.97" bottom="0.4" header="0.56999999999999995" footer="0.21"/>
      <printOptions horizontalCentered="1"/>
      <pageSetup paperSize="9" scale="66" orientation="landscape" r:id="rId6"/>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2"/>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3"/>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34"/>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5"/>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6"/>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37"/>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8"/>
      <headerFooter alignWithMargins="0"/>
    </customSheetView>
    <customSheetView guid="{70018498-F475-422B-9308-49B0E7F70B5E}"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9"/>
      <headerFooter alignWithMargins="0"/>
    </customSheetView>
    <customSheetView guid="{AFE5FD17-FBA4-4313-9A75-8C27B1625512}"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40"/>
      <headerFooter alignWithMargins="0"/>
    </customSheetView>
    <customSheetView guid="{FCC2376C-B604-4287-B4D4-7B2EFDBBC924}" showPageBreaks="1" showGridLines="0" printArea="1" hiddenRows="1" view="pageBreakPreview">
      <selection activeCell="C5" sqref="C5:E5"/>
      <pageMargins left="0.15748031496063" right="0.23622047244094499" top="0.97" bottom="0.4" header="0.56999999999999995" footer="0.21"/>
      <printOptions horizontalCentered="1"/>
      <pageSetup paperSize="9" scale="66" orientation="landscape" r:id="rId41"/>
      <headerFooter alignWithMargins="0"/>
    </customSheetView>
    <customSheetView guid="{2B801FC0-1466-48F5-835B-336974550AB9}" showPageBreaks="1" showGridLines="0" printArea="1" hiddenRows="1" view="pageBreakPreview">
      <selection activeCell="B18" sqref="B18:D18"/>
      <pageMargins left="0.15748031496063" right="0.23622047244094499" top="0.97" bottom="0.4" header="0.56999999999999995" footer="0.21"/>
      <printOptions horizontalCentered="1"/>
      <pageSetup paperSize="9" scale="66" orientation="landscape" r:id="rId42"/>
      <headerFooter alignWithMargins="0"/>
    </customSheetView>
  </customSheetViews>
  <mergeCells count="19">
    <mergeCell ref="F1:F19"/>
    <mergeCell ref="B14:E14"/>
    <mergeCell ref="C7:E7"/>
    <mergeCell ref="C8:E8"/>
    <mergeCell ref="B17:D17"/>
    <mergeCell ref="B18:D18"/>
    <mergeCell ref="C6:E6"/>
    <mergeCell ref="C11:E11"/>
    <mergeCell ref="B19:D19"/>
    <mergeCell ref="B1:E1"/>
    <mergeCell ref="A1:A19"/>
    <mergeCell ref="C5:E5"/>
    <mergeCell ref="C12:E12"/>
    <mergeCell ref="C10:E10"/>
    <mergeCell ref="C9:E9"/>
    <mergeCell ref="B2:E2"/>
    <mergeCell ref="B3:E3"/>
    <mergeCell ref="C4:E4"/>
    <mergeCell ref="B16:D16"/>
  </mergeCells>
  <phoneticPr fontId="15" type="noConversion"/>
  <printOptions horizontalCentered="1"/>
  <pageMargins left="0.15748031496063" right="0.23622047244094499" top="0.97" bottom="0.4" header="0.56999999999999995" footer="0.21"/>
  <pageSetup paperSize="9" scale="66" orientation="landscape" r:id="rId43"/>
  <headerFooter alignWithMargins="0"/>
  <drawing r:id="rId4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FDE81-9D59-491C-B8EB-0AF9ACC314CC}">
  <sheetPr codeName="Sheet10">
    <tabColor indexed="45"/>
  </sheetPr>
  <dimension ref="A1:Z52"/>
  <sheetViews>
    <sheetView showGridLines="0" view="pageBreakPreview" zoomScaleNormal="100" zoomScaleSheetLayoutView="100" workbookViewId="0">
      <selection activeCell="A37" sqref="A37"/>
    </sheetView>
  </sheetViews>
  <sheetFormatPr defaultColWidth="9.140625" defaultRowHeight="14.25"/>
  <cols>
    <col min="1" max="1" width="12.140625" style="648" customWidth="1"/>
    <col min="2" max="2" width="20.5703125" style="648" customWidth="1"/>
    <col min="3" max="3" width="11.42578125" style="648" customWidth="1"/>
    <col min="4" max="4" width="15.42578125" style="648" customWidth="1"/>
    <col min="5" max="5" width="39.35546875" style="648" customWidth="1"/>
    <col min="6" max="7" width="9.140625" style="646"/>
    <col min="8" max="8" width="0" style="646" hidden="1" customWidth="1"/>
    <col min="9" max="16384" width="9.140625" style="647"/>
  </cols>
  <sheetData>
    <row r="1" spans="1:26">
      <c r="A1" s="644" t="str">
        <f>'Attach-9'!A1</f>
        <v>Specification No: CC/NT/W-COMM/DOM/A01/24/16897</v>
      </c>
      <c r="B1" s="645"/>
      <c r="C1" s="645"/>
      <c r="D1" s="645"/>
      <c r="E1" s="676" t="str">
        <f>"Attachment-6 "</f>
        <v xml:space="preserve">Attachment-6 </v>
      </c>
      <c r="Z1" s="677"/>
    </row>
    <row r="2" spans="1:26" ht="10.5" customHeight="1">
      <c r="Z2" s="677"/>
    </row>
    <row r="3" spans="1:26" ht="81.75" customHeight="1">
      <c r="A3" s="911" t="str">
        <f>Cover!B2</f>
        <v>Communication Equipment Package FOTE-05: Communication Equipment (SDH) Supply and Installation package for Communication Schemes approved in 24th NCT</v>
      </c>
      <c r="B3" s="911"/>
      <c r="C3" s="911"/>
      <c r="D3" s="911"/>
      <c r="E3" s="911"/>
      <c r="F3" s="649"/>
      <c r="G3" s="650"/>
      <c r="H3" s="649"/>
    </row>
    <row r="4" spans="1:26" ht="15.75" customHeight="1">
      <c r="A4" s="651"/>
      <c r="H4" s="479"/>
      <c r="I4" s="480"/>
    </row>
    <row r="5" spans="1:26" ht="20.100000000000001" customHeight="1">
      <c r="A5" s="912" t="s">
        <v>127</v>
      </c>
      <c r="B5" s="912"/>
      <c r="C5" s="912"/>
      <c r="D5" s="912"/>
      <c r="E5" s="912"/>
      <c r="F5" s="652"/>
      <c r="H5" s="479"/>
      <c r="I5" s="480"/>
    </row>
    <row r="6" spans="1:26" ht="10.5" customHeight="1">
      <c r="A6" s="653"/>
      <c r="H6" s="479"/>
      <c r="I6" s="480"/>
    </row>
    <row r="7" spans="1:26" ht="20.100000000000001" customHeight="1">
      <c r="A7" s="654" t="str">
        <f>'[9]Attach 3(JV)'!A7</f>
        <v>Bidder’s Name and Address :</v>
      </c>
      <c r="E7" s="537" t="str">
        <f>'[9]Attach 3(JV)'!E7</f>
        <v>To:</v>
      </c>
      <c r="H7" s="479"/>
      <c r="I7" s="480"/>
    </row>
    <row r="8" spans="1:26" ht="36" customHeight="1">
      <c r="A8" s="913"/>
      <c r="B8" s="913"/>
      <c r="C8" s="913"/>
      <c r="D8" s="913"/>
      <c r="E8" s="538" t="str">
        <f>'[9]Attach 3(JV)'!E8</f>
        <v>Contract Services</v>
      </c>
      <c r="H8" s="479"/>
      <c r="I8" s="480"/>
    </row>
    <row r="9" spans="1:26" ht="20.100000000000001" customHeight="1">
      <c r="A9" s="485" t="s">
        <v>422</v>
      </c>
      <c r="B9" s="910">
        <f>'Attach-9'!B9</f>
        <v>0</v>
      </c>
      <c r="C9" s="910"/>
      <c r="D9" s="910"/>
      <c r="E9" s="538" t="str">
        <f>'[9]Attach 3(JV)'!E9</f>
        <v>Power Grid Corporation of India Ltd.,</v>
      </c>
      <c r="H9" s="479"/>
      <c r="I9" s="480"/>
    </row>
    <row r="10" spans="1:26" ht="20.100000000000001" customHeight="1">
      <c r="A10" s="485" t="s">
        <v>424</v>
      </c>
      <c r="B10" s="910">
        <f>'Attach-9'!B10</f>
        <v>0</v>
      </c>
      <c r="C10" s="910"/>
      <c r="D10" s="910"/>
      <c r="E10" s="538" t="str">
        <f>'[9]Attach 3(JV)'!E10</f>
        <v>"Saudamini", Plot No. 2, Sector 29</v>
      </c>
      <c r="H10" s="479"/>
      <c r="I10" s="480"/>
    </row>
    <row r="11" spans="1:26" ht="20.100000000000001" customHeight="1">
      <c r="B11" s="910">
        <f>'Attach-9'!B11</f>
        <v>0</v>
      </c>
      <c r="C11" s="910"/>
      <c r="D11" s="910"/>
      <c r="E11" s="538" t="str">
        <f>'[9]Attach 3(JV)'!E11</f>
        <v>Gurgaon (Haryana) - 122001</v>
      </c>
    </row>
    <row r="12" spans="1:26" ht="17.25" customHeight="1">
      <c r="A12" s="653"/>
      <c r="B12" s="910">
        <f>'Attach-9'!B12</f>
        <v>0</v>
      </c>
      <c r="C12" s="910"/>
      <c r="D12" s="910"/>
      <c r="E12" s="538"/>
    </row>
    <row r="13" spans="1:26" ht="17.25" customHeight="1">
      <c r="A13" s="653"/>
      <c r="B13" s="643"/>
      <c r="C13" s="643"/>
      <c r="D13" s="643"/>
      <c r="E13" s="538"/>
    </row>
    <row r="14" spans="1:26" ht="21" customHeight="1">
      <c r="A14" s="648" t="s">
        <v>236</v>
      </c>
      <c r="B14" s="678"/>
      <c r="C14" s="678"/>
      <c r="D14" s="678"/>
    </row>
    <row r="15" spans="1:26" ht="54.75" customHeight="1">
      <c r="A15" s="915" t="s">
        <v>120</v>
      </c>
      <c r="B15" s="915"/>
      <c r="C15" s="915"/>
      <c r="D15" s="915"/>
      <c r="E15" s="915"/>
      <c r="F15" s="656"/>
      <c r="G15" s="656"/>
      <c r="H15" s="656"/>
    </row>
    <row r="16" spans="1:26" ht="25.5" customHeight="1">
      <c r="A16" s="653"/>
      <c r="B16" s="653"/>
      <c r="C16" s="653"/>
      <c r="D16" s="653"/>
      <c r="E16" s="653"/>
      <c r="F16" s="656"/>
      <c r="G16" s="656"/>
      <c r="H16" s="656"/>
    </row>
    <row r="17" spans="1:8" ht="42" customHeight="1">
      <c r="A17" s="679" t="s">
        <v>420</v>
      </c>
      <c r="B17" s="679" t="s">
        <v>121</v>
      </c>
      <c r="C17" s="916" t="s">
        <v>122</v>
      </c>
      <c r="D17" s="916"/>
      <c r="E17" s="679" t="s">
        <v>27</v>
      </c>
      <c r="F17" s="656"/>
      <c r="G17" s="656"/>
      <c r="H17" s="656"/>
    </row>
    <row r="18" spans="1:8" ht="21" customHeight="1">
      <c r="A18" s="680"/>
      <c r="B18" s="680"/>
      <c r="C18" s="917"/>
      <c r="D18" s="918"/>
      <c r="E18" s="680"/>
      <c r="F18" s="656"/>
      <c r="G18" s="656"/>
      <c r="H18" s="656"/>
    </row>
    <row r="19" spans="1:8" ht="21" customHeight="1">
      <c r="A19" s="680"/>
      <c r="B19" s="680"/>
      <c r="C19" s="917"/>
      <c r="D19" s="918"/>
      <c r="E19" s="680"/>
      <c r="F19" s="656"/>
      <c r="G19" s="656"/>
      <c r="H19" s="656"/>
    </row>
    <row r="20" spans="1:8" ht="21" customHeight="1">
      <c r="A20" s="680"/>
      <c r="B20" s="680"/>
      <c r="C20" s="919"/>
      <c r="D20" s="919"/>
      <c r="E20" s="680"/>
      <c r="F20" s="656"/>
      <c r="G20" s="656"/>
      <c r="H20" s="656"/>
    </row>
    <row r="21" spans="1:8" ht="21" customHeight="1">
      <c r="A21" s="680"/>
      <c r="B21" s="680"/>
      <c r="C21" s="919"/>
      <c r="D21" s="919"/>
      <c r="E21" s="680"/>
      <c r="F21" s="681"/>
      <c r="G21" s="681"/>
      <c r="H21" s="682" t="b">
        <v>1</v>
      </c>
    </row>
    <row r="22" spans="1:8" ht="21" customHeight="1">
      <c r="A22" s="680"/>
      <c r="B22" s="680"/>
      <c r="C22" s="919"/>
      <c r="D22" s="919"/>
      <c r="E22" s="680"/>
      <c r="F22" s="681"/>
      <c r="G22" s="681"/>
      <c r="H22" s="683"/>
    </row>
    <row r="23" spans="1:8" ht="16.5" customHeight="1">
      <c r="D23" s="653"/>
      <c r="E23" s="653"/>
      <c r="F23" s="656"/>
      <c r="G23" s="656"/>
      <c r="H23" s="656"/>
    </row>
    <row r="24" spans="1:8" s="646" customFormat="1" ht="51.75" customHeight="1">
      <c r="A24" s="920" t="s">
        <v>28</v>
      </c>
      <c r="B24" s="920"/>
      <c r="C24" s="920"/>
      <c r="D24" s="920"/>
      <c r="E24" s="920"/>
      <c r="F24" s="656"/>
      <c r="G24" s="656"/>
      <c r="H24" s="656"/>
    </row>
    <row r="25" spans="1:8" s="646" customFormat="1" ht="96.75" customHeight="1">
      <c r="A25" s="920" t="s">
        <v>29</v>
      </c>
      <c r="B25" s="920"/>
      <c r="C25" s="920"/>
      <c r="D25" s="920"/>
      <c r="E25" s="920"/>
      <c r="F25" s="656"/>
      <c r="G25" s="656"/>
      <c r="H25" s="656"/>
    </row>
    <row r="26" spans="1:8" s="646" customFormat="1" ht="24" customHeight="1">
      <c r="A26" s="675"/>
      <c r="B26" s="675"/>
      <c r="C26" s="675"/>
      <c r="D26" s="661"/>
      <c r="E26" s="675"/>
      <c r="F26" s="656"/>
      <c r="G26" s="656"/>
      <c r="H26" s="656"/>
    </row>
    <row r="27" spans="1:8" ht="24" customHeight="1">
      <c r="A27" s="659" t="s">
        <v>471</v>
      </c>
      <c r="B27" s="660">
        <f>'Name of Bidder'!C32</f>
        <v>0</v>
      </c>
      <c r="C27" s="684"/>
      <c r="D27" s="661" t="s">
        <v>469</v>
      </c>
      <c r="E27" s="685">
        <f>'Name of Bidder'!C29</f>
        <v>0</v>
      </c>
    </row>
    <row r="28" spans="1:8" ht="24" customHeight="1">
      <c r="A28" s="659" t="s">
        <v>472</v>
      </c>
      <c r="B28" s="685">
        <f>'Name of Bidder'!C33</f>
        <v>0</v>
      </c>
      <c r="C28" s="684"/>
      <c r="D28" s="661" t="s">
        <v>470</v>
      </c>
      <c r="E28" s="685">
        <f>'Name of Bidder'!C30</f>
        <v>0</v>
      </c>
    </row>
    <row r="29" spans="1:8" ht="24" customHeight="1">
      <c r="D29" s="661"/>
    </row>
    <row r="30" spans="1:8" ht="24" customHeight="1">
      <c r="D30" s="661"/>
    </row>
    <row r="31" spans="1:8" s="688" customFormat="1" ht="32.25" customHeight="1">
      <c r="A31" s="654" t="str">
        <f>A1</f>
        <v>Specification No: CC/NT/W-COMM/DOM/A01/24/16897</v>
      </c>
      <c r="B31" s="654"/>
      <c r="C31" s="654"/>
      <c r="D31" s="654"/>
      <c r="E31" s="686" t="str">
        <f>"Annexure I to" &amp; E1</f>
        <v xml:space="preserve">Annexure I toAttachment-6 </v>
      </c>
      <c r="F31" s="687"/>
      <c r="G31" s="687"/>
      <c r="H31" s="687"/>
    </row>
    <row r="32" spans="1:8" ht="15.75" customHeight="1">
      <c r="A32" s="921"/>
      <c r="B32" s="921"/>
      <c r="C32" s="921"/>
      <c r="D32" s="921"/>
      <c r="E32" s="921"/>
    </row>
    <row r="33" spans="1:26" ht="20.100000000000001" customHeight="1">
      <c r="A33" s="914" t="str">
        <f>A5</f>
        <v>(Alternative, Deviations and Exceptions to the Provisions)</v>
      </c>
      <c r="B33" s="914"/>
      <c r="C33" s="914"/>
      <c r="D33" s="914"/>
      <c r="E33" s="914"/>
    </row>
    <row r="34" spans="1:26" s="646" customFormat="1" ht="20.100000000000001" customHeight="1">
      <c r="A34" s="914" t="s">
        <v>970</v>
      </c>
      <c r="B34" s="914"/>
      <c r="C34" s="914"/>
      <c r="D34" s="914"/>
      <c r="E34" s="914"/>
      <c r="I34" s="647"/>
      <c r="J34" s="647"/>
      <c r="K34" s="647"/>
      <c r="L34" s="647"/>
      <c r="M34" s="647"/>
      <c r="N34" s="647"/>
      <c r="O34" s="647"/>
      <c r="P34" s="647"/>
      <c r="Q34" s="647"/>
      <c r="R34" s="647"/>
      <c r="S34" s="647"/>
      <c r="T34" s="647"/>
      <c r="U34" s="647"/>
      <c r="V34" s="647"/>
      <c r="W34" s="647"/>
      <c r="X34" s="647"/>
      <c r="Y34" s="647"/>
      <c r="Z34" s="647"/>
    </row>
    <row r="35" spans="1:26" s="646" customFormat="1" ht="20.100000000000001" customHeight="1">
      <c r="A35" s="648"/>
      <c r="B35" s="648"/>
      <c r="C35" s="648"/>
      <c r="D35" s="648"/>
      <c r="E35" s="648"/>
      <c r="I35" s="647"/>
      <c r="J35" s="647"/>
      <c r="K35" s="647"/>
      <c r="L35" s="647"/>
      <c r="M35" s="647"/>
      <c r="N35" s="647"/>
      <c r="O35" s="647"/>
      <c r="P35" s="647"/>
      <c r="Q35" s="647"/>
      <c r="R35" s="647"/>
      <c r="S35" s="647"/>
      <c r="T35" s="647"/>
      <c r="U35" s="647"/>
      <c r="V35" s="647"/>
      <c r="W35" s="647"/>
      <c r="X35" s="647"/>
      <c r="Y35" s="647"/>
      <c r="Z35" s="647"/>
    </row>
    <row r="36" spans="1:26" s="646" customFormat="1" ht="42" customHeight="1">
      <c r="A36" s="679" t="s">
        <v>420</v>
      </c>
      <c r="B36" s="679" t="s">
        <v>121</v>
      </c>
      <c r="C36" s="916" t="s">
        <v>122</v>
      </c>
      <c r="D36" s="916"/>
      <c r="E36" s="679" t="s">
        <v>27</v>
      </c>
      <c r="I36" s="647"/>
      <c r="J36" s="647"/>
      <c r="K36" s="647"/>
      <c r="L36" s="647"/>
      <c r="M36" s="647"/>
      <c r="N36" s="647"/>
      <c r="O36" s="647"/>
      <c r="P36" s="647"/>
      <c r="Q36" s="647"/>
      <c r="R36" s="647"/>
      <c r="S36" s="647"/>
      <c r="T36" s="647"/>
      <c r="U36" s="647"/>
      <c r="V36" s="647"/>
      <c r="W36" s="647"/>
      <c r="X36" s="647"/>
      <c r="Y36" s="647"/>
      <c r="Z36" s="647"/>
    </row>
    <row r="37" spans="1:26" s="646" customFormat="1" ht="39.950000000000003" customHeight="1">
      <c r="A37" s="680"/>
      <c r="B37" s="680"/>
      <c r="C37" s="917"/>
      <c r="D37" s="918"/>
      <c r="E37" s="680"/>
      <c r="I37" s="647"/>
      <c r="J37" s="647"/>
      <c r="K37" s="647"/>
      <c r="L37" s="647"/>
      <c r="M37" s="647"/>
      <c r="N37" s="647"/>
      <c r="O37" s="647"/>
      <c r="P37" s="647"/>
      <c r="Q37" s="647"/>
      <c r="R37" s="647"/>
      <c r="S37" s="647"/>
      <c r="T37" s="647"/>
      <c r="U37" s="647"/>
      <c r="V37" s="647"/>
      <c r="W37" s="647"/>
      <c r="X37" s="647"/>
      <c r="Y37" s="647"/>
      <c r="Z37" s="647"/>
    </row>
    <row r="38" spans="1:26" s="646" customFormat="1" ht="39.950000000000003" customHeight="1">
      <c r="A38" s="680"/>
      <c r="B38" s="680"/>
      <c r="C38" s="917"/>
      <c r="D38" s="918"/>
      <c r="E38" s="680"/>
      <c r="I38" s="647"/>
      <c r="J38" s="647"/>
      <c r="K38" s="647"/>
      <c r="L38" s="647"/>
      <c r="M38" s="647"/>
      <c r="N38" s="647"/>
      <c r="O38" s="647"/>
      <c r="P38" s="647"/>
      <c r="Q38" s="647"/>
      <c r="R38" s="647"/>
      <c r="S38" s="647"/>
      <c r="T38" s="647"/>
      <c r="U38" s="647"/>
      <c r="V38" s="647"/>
      <c r="W38" s="647"/>
      <c r="X38" s="647"/>
      <c r="Y38" s="647"/>
      <c r="Z38" s="647"/>
    </row>
    <row r="39" spans="1:26" s="646" customFormat="1" ht="39.950000000000003" customHeight="1">
      <c r="A39" s="680"/>
      <c r="B39" s="680"/>
      <c r="C39" s="917"/>
      <c r="D39" s="918"/>
      <c r="E39" s="680"/>
      <c r="I39" s="647"/>
      <c r="J39" s="647"/>
      <c r="K39" s="647"/>
      <c r="L39" s="647"/>
      <c r="M39" s="647"/>
      <c r="N39" s="647"/>
      <c r="O39" s="647"/>
      <c r="P39" s="647"/>
      <c r="Q39" s="647"/>
      <c r="R39" s="647"/>
      <c r="S39" s="647"/>
      <c r="T39" s="647"/>
      <c r="U39" s="647"/>
      <c r="V39" s="647"/>
      <c r="W39" s="647"/>
      <c r="X39" s="647"/>
      <c r="Y39" s="647"/>
      <c r="Z39" s="647"/>
    </row>
    <row r="40" spans="1:26" s="646" customFormat="1" ht="39.950000000000003" customHeight="1">
      <c r="A40" s="680"/>
      <c r="B40" s="680"/>
      <c r="C40" s="917"/>
      <c r="D40" s="918"/>
      <c r="E40" s="680"/>
      <c r="I40" s="647"/>
      <c r="J40" s="647"/>
      <c r="K40" s="647"/>
      <c r="L40" s="647"/>
      <c r="M40" s="647"/>
      <c r="N40" s="647"/>
      <c r="O40" s="647"/>
      <c r="P40" s="647"/>
      <c r="Q40" s="647"/>
      <c r="R40" s="647"/>
      <c r="S40" s="647"/>
      <c r="T40" s="647"/>
      <c r="U40" s="647"/>
      <c r="V40" s="647"/>
      <c r="W40" s="647"/>
      <c r="X40" s="647"/>
      <c r="Y40" s="647"/>
      <c r="Z40" s="647"/>
    </row>
    <row r="41" spans="1:26" s="646" customFormat="1" ht="39.950000000000003" customHeight="1">
      <c r="A41" s="680"/>
      <c r="B41" s="680"/>
      <c r="C41" s="917"/>
      <c r="D41" s="918"/>
      <c r="E41" s="680"/>
      <c r="I41" s="647"/>
      <c r="J41" s="647"/>
      <c r="K41" s="647"/>
      <c r="L41" s="647"/>
      <c r="M41" s="647"/>
      <c r="N41" s="647"/>
      <c r="O41" s="647"/>
      <c r="P41" s="647"/>
      <c r="Q41" s="647"/>
      <c r="R41" s="647"/>
      <c r="S41" s="647"/>
      <c r="T41" s="647"/>
      <c r="U41" s="647"/>
      <c r="V41" s="647"/>
      <c r="W41" s="647"/>
      <c r="X41" s="647"/>
      <c r="Y41" s="647"/>
      <c r="Z41" s="647"/>
    </row>
    <row r="42" spans="1:26" s="646" customFormat="1" ht="39.950000000000003" customHeight="1">
      <c r="A42" s="680"/>
      <c r="B42" s="680"/>
      <c r="C42" s="917"/>
      <c r="D42" s="918"/>
      <c r="E42" s="680"/>
      <c r="I42" s="647"/>
      <c r="J42" s="647"/>
      <c r="K42" s="647"/>
      <c r="L42" s="647"/>
      <c r="M42" s="647"/>
      <c r="N42" s="647"/>
      <c r="O42" s="647"/>
      <c r="P42" s="647"/>
      <c r="Q42" s="647"/>
      <c r="R42" s="647"/>
      <c r="S42" s="647"/>
      <c r="T42" s="647"/>
      <c r="U42" s="647"/>
      <c r="V42" s="647"/>
      <c r="W42" s="647"/>
      <c r="X42" s="647"/>
      <c r="Y42" s="647"/>
      <c r="Z42" s="647"/>
    </row>
    <row r="43" spans="1:26" s="646" customFormat="1" ht="39.950000000000003" customHeight="1">
      <c r="A43" s="680"/>
      <c r="B43" s="680"/>
      <c r="C43" s="917"/>
      <c r="D43" s="918"/>
      <c r="E43" s="680"/>
      <c r="I43" s="647"/>
      <c r="J43" s="647"/>
      <c r="K43" s="647"/>
      <c r="L43" s="647"/>
      <c r="M43" s="647"/>
      <c r="N43" s="647"/>
      <c r="O43" s="647"/>
      <c r="P43" s="647"/>
      <c r="Q43" s="647"/>
      <c r="R43" s="647"/>
      <c r="S43" s="647"/>
      <c r="T43" s="647"/>
      <c r="U43" s="647"/>
      <c r="V43" s="647"/>
      <c r="W43" s="647"/>
      <c r="X43" s="647"/>
      <c r="Y43" s="647"/>
      <c r="Z43" s="647"/>
    </row>
    <row r="44" spans="1:26" s="646" customFormat="1" ht="39.950000000000003" customHeight="1">
      <c r="A44" s="680"/>
      <c r="B44" s="680"/>
      <c r="C44" s="917"/>
      <c r="D44" s="918"/>
      <c r="E44" s="680"/>
      <c r="I44" s="647"/>
      <c r="J44" s="647"/>
      <c r="K44" s="647"/>
      <c r="L44" s="647"/>
      <c r="M44" s="647"/>
      <c r="N44" s="647"/>
      <c r="O44" s="647"/>
      <c r="P44" s="647"/>
      <c r="Q44" s="647"/>
      <c r="R44" s="647"/>
      <c r="S44" s="647"/>
      <c r="T44" s="647"/>
      <c r="U44" s="647"/>
      <c r="V44" s="647"/>
      <c r="W44" s="647"/>
      <c r="X44" s="647"/>
      <c r="Y44" s="647"/>
      <c r="Z44" s="647"/>
    </row>
    <row r="45" spans="1:26" s="646" customFormat="1" ht="39.950000000000003" customHeight="1">
      <c r="A45" s="680"/>
      <c r="B45" s="680"/>
      <c r="C45" s="917"/>
      <c r="D45" s="918"/>
      <c r="E45" s="680"/>
      <c r="I45" s="647"/>
      <c r="J45" s="647"/>
      <c r="K45" s="647"/>
      <c r="L45" s="647"/>
      <c r="M45" s="647"/>
      <c r="N45" s="647"/>
      <c r="O45" s="647"/>
      <c r="P45" s="647"/>
      <c r="Q45" s="647"/>
      <c r="R45" s="647"/>
      <c r="S45" s="647"/>
      <c r="T45" s="647"/>
      <c r="U45" s="647"/>
      <c r="V45" s="647"/>
      <c r="W45" s="647"/>
      <c r="X45" s="647"/>
      <c r="Y45" s="647"/>
      <c r="Z45" s="647"/>
    </row>
    <row r="46" spans="1:26" s="646" customFormat="1" ht="39.950000000000003" customHeight="1">
      <c r="A46" s="680"/>
      <c r="B46" s="680"/>
      <c r="C46" s="917"/>
      <c r="D46" s="918"/>
      <c r="E46" s="680"/>
      <c r="I46" s="647"/>
      <c r="J46" s="647"/>
      <c r="K46" s="647"/>
      <c r="L46" s="647"/>
      <c r="M46" s="647"/>
      <c r="N46" s="647"/>
      <c r="O46" s="647"/>
      <c r="P46" s="647"/>
      <c r="Q46" s="647"/>
      <c r="R46" s="647"/>
      <c r="S46" s="647"/>
      <c r="T46" s="647"/>
      <c r="U46" s="647"/>
      <c r="V46" s="647"/>
      <c r="W46" s="647"/>
      <c r="X46" s="647"/>
      <c r="Y46" s="647"/>
      <c r="Z46" s="647"/>
    </row>
    <row r="47" spans="1:26" s="646" customFormat="1" ht="20.100000000000001" customHeight="1">
      <c r="A47" s="648"/>
      <c r="B47" s="648"/>
      <c r="C47" s="648"/>
      <c r="D47" s="648"/>
      <c r="E47" s="648"/>
      <c r="I47" s="647"/>
      <c r="J47" s="647"/>
      <c r="K47" s="647"/>
      <c r="L47" s="647"/>
      <c r="M47" s="647"/>
      <c r="N47" s="647"/>
      <c r="O47" s="647"/>
      <c r="P47" s="647"/>
      <c r="Q47" s="647"/>
      <c r="R47" s="647"/>
      <c r="S47" s="647"/>
      <c r="T47" s="647"/>
      <c r="U47" s="647"/>
      <c r="V47" s="647"/>
      <c r="W47" s="647"/>
      <c r="X47" s="647"/>
      <c r="Y47" s="647"/>
      <c r="Z47" s="647"/>
    </row>
    <row r="48" spans="1:26" s="646" customFormat="1" ht="25.5" customHeight="1">
      <c r="A48" s="648"/>
      <c r="B48" s="648"/>
      <c r="C48" s="648"/>
      <c r="D48" s="648"/>
      <c r="E48" s="648"/>
      <c r="I48" s="647"/>
      <c r="J48" s="647"/>
      <c r="K48" s="647"/>
      <c r="L48" s="647"/>
      <c r="M48" s="647"/>
      <c r="N48" s="647"/>
      <c r="O48" s="647"/>
      <c r="P48" s="647"/>
      <c r="Q48" s="647"/>
      <c r="R48" s="647"/>
      <c r="S48" s="647"/>
      <c r="T48" s="647"/>
      <c r="U48" s="647"/>
      <c r="V48" s="647"/>
      <c r="W48" s="647"/>
      <c r="X48" s="647"/>
      <c r="Y48" s="647"/>
      <c r="Z48" s="647"/>
    </row>
    <row r="49" spans="1:26" s="646" customFormat="1" ht="25.5" customHeight="1">
      <c r="A49" s="647"/>
      <c r="B49" s="647"/>
      <c r="C49" s="647"/>
      <c r="D49" s="661"/>
      <c r="E49" s="647"/>
      <c r="I49" s="647"/>
      <c r="J49" s="647"/>
      <c r="K49" s="647"/>
      <c r="L49" s="647"/>
      <c r="M49" s="647"/>
      <c r="N49" s="647"/>
      <c r="O49" s="647"/>
      <c r="P49" s="647"/>
      <c r="Q49" s="647"/>
      <c r="R49" s="647"/>
      <c r="S49" s="647"/>
      <c r="T49" s="647"/>
      <c r="U49" s="647"/>
      <c r="V49" s="647"/>
      <c r="W49" s="647"/>
      <c r="X49" s="647"/>
      <c r="Y49" s="647"/>
      <c r="Z49" s="647"/>
    </row>
    <row r="50" spans="1:26" s="646" customFormat="1" ht="25.5" customHeight="1">
      <c r="A50" s="659" t="s">
        <v>471</v>
      </c>
      <c r="B50" s="660">
        <f>B27</f>
        <v>0</v>
      </c>
      <c r="C50" s="684"/>
      <c r="D50" s="661" t="s">
        <v>469</v>
      </c>
      <c r="E50" s="685">
        <f>E27</f>
        <v>0</v>
      </c>
      <c r="I50" s="647"/>
      <c r="J50" s="647"/>
      <c r="K50" s="647"/>
      <c r="L50" s="647"/>
      <c r="M50" s="647"/>
      <c r="N50" s="647"/>
      <c r="O50" s="647"/>
      <c r="P50" s="647"/>
      <c r="Q50" s="647"/>
      <c r="R50" s="647"/>
      <c r="S50" s="647"/>
      <c r="T50" s="647"/>
      <c r="U50" s="647"/>
      <c r="V50" s="647"/>
      <c r="W50" s="647"/>
      <c r="X50" s="647"/>
      <c r="Y50" s="647"/>
      <c r="Z50" s="647"/>
    </row>
    <row r="51" spans="1:26" s="646" customFormat="1" ht="25.5" customHeight="1">
      <c r="A51" s="659" t="s">
        <v>472</v>
      </c>
      <c r="B51" s="689">
        <f>B28</f>
        <v>0</v>
      </c>
      <c r="C51" s="684"/>
      <c r="D51" s="661" t="s">
        <v>470</v>
      </c>
      <c r="E51" s="685">
        <f>E28</f>
        <v>0</v>
      </c>
      <c r="I51" s="647"/>
      <c r="J51" s="647"/>
      <c r="K51" s="647"/>
      <c r="L51" s="647"/>
      <c r="M51" s="647"/>
      <c r="N51" s="647"/>
      <c r="O51" s="647"/>
      <c r="P51" s="647"/>
      <c r="Q51" s="647"/>
      <c r="R51" s="647"/>
      <c r="S51" s="647"/>
      <c r="T51" s="647"/>
      <c r="U51" s="647"/>
      <c r="V51" s="647"/>
      <c r="W51" s="647"/>
      <c r="X51" s="647"/>
      <c r="Y51" s="647"/>
      <c r="Z51" s="647"/>
    </row>
    <row r="52" spans="1:26" s="646" customFormat="1" ht="25.5" customHeight="1">
      <c r="A52" s="648"/>
      <c r="B52" s="648"/>
      <c r="C52" s="648"/>
      <c r="D52" s="661"/>
      <c r="E52" s="648"/>
      <c r="I52" s="647"/>
      <c r="J52" s="647"/>
      <c r="K52" s="647"/>
      <c r="L52" s="647"/>
      <c r="M52" s="647"/>
      <c r="N52" s="647"/>
      <c r="O52" s="647"/>
      <c r="P52" s="647"/>
      <c r="Q52" s="647"/>
      <c r="R52" s="647"/>
      <c r="S52" s="647"/>
      <c r="T52" s="647"/>
      <c r="U52" s="647"/>
      <c r="V52" s="647"/>
      <c r="W52" s="647"/>
      <c r="X52" s="647"/>
      <c r="Y52" s="647"/>
      <c r="Z52" s="647"/>
    </row>
  </sheetData>
  <sheetProtection algorithmName="SHA-512" hashValue="VTpNSU3ESVnmrN7UMeXZGLaykKtM317feDDxal6RA8mb4YC1Wjh7V9th4Dz+5tuKFxVKfitLKPDB2AhxuF5JoQ==" saltValue="gesqwD0UfCUwaYZsfdwOSA==" spinCount="100000" sheet="1" formatColumns="0" formatRows="0" selectLockedCells="1"/>
  <customSheetViews>
    <customSheetView guid="{D225EADB-9106-48CC-A5A7-31602D4C326D}" showPageBreaks="1" showGridLines="0" printArea="1" hiddenColumns="1" view="pageBreakPreview" topLeftCell="A19">
      <selection activeCell="A37" sqref="A37"/>
      <rowBreaks count="1" manualBreakCount="1">
        <brk id="28" max="4" man="1"/>
      </rowBreaks>
      <pageMargins left="0.75" right="0.63" top="0.57999999999999996" bottom="0.4" header="0.34" footer="0.2"/>
      <pageSetup scale="94" orientation="portrait" r:id="rId1"/>
      <headerFooter alignWithMargins="0">
        <oddFooter>&amp;R&amp;"Book Antiqua,Bold"&amp;8 Page &amp;P of &amp;N</oddFooter>
      </headerFooter>
    </customSheetView>
    <customSheetView guid="{2B801FC0-1466-48F5-835B-336974550AB9}" showPageBreaks="1" showGridLines="0" printArea="1" hiddenColumns="1" view="pageBreakPreview" topLeftCell="A19">
      <selection activeCell="A37" sqref="A37"/>
      <rowBreaks count="1" manualBreakCount="1">
        <brk id="28" max="4" man="1"/>
      </rowBreaks>
      <pageMargins left="0.75" right="0.63" top="0.57999999999999996" bottom="0.4" header="0.34" footer="0.2"/>
      <pageSetup scale="94" orientation="portrait" r:id="rId2"/>
      <headerFooter alignWithMargins="0">
        <oddFooter>&amp;R&amp;"Book Antiqua,Bold"&amp;8 Page &amp;P of &amp;N</oddFooter>
      </headerFooter>
    </customSheetView>
  </customSheetViews>
  <mergeCells count="30">
    <mergeCell ref="C46:D46"/>
    <mergeCell ref="A34:E34"/>
    <mergeCell ref="C36:D36"/>
    <mergeCell ref="C37:D37"/>
    <mergeCell ref="C38:D38"/>
    <mergeCell ref="C39:D39"/>
    <mergeCell ref="C40:D40"/>
    <mergeCell ref="C41:D41"/>
    <mergeCell ref="C42:D42"/>
    <mergeCell ref="C43:D43"/>
    <mergeCell ref="C44:D44"/>
    <mergeCell ref="C45:D45"/>
    <mergeCell ref="A33:E33"/>
    <mergeCell ref="B12:D12"/>
    <mergeCell ref="A15:E15"/>
    <mergeCell ref="C17:D17"/>
    <mergeCell ref="C18:D18"/>
    <mergeCell ref="C19:D19"/>
    <mergeCell ref="C20:D20"/>
    <mergeCell ref="C21:D21"/>
    <mergeCell ref="C22:D22"/>
    <mergeCell ref="A24:E24"/>
    <mergeCell ref="A25:E25"/>
    <mergeCell ref="A32:E32"/>
    <mergeCell ref="B11:D11"/>
    <mergeCell ref="A3:E3"/>
    <mergeCell ref="A5:E5"/>
    <mergeCell ref="A8:D8"/>
    <mergeCell ref="B9:D9"/>
    <mergeCell ref="B10:D10"/>
  </mergeCells>
  <conditionalFormatting sqref="A31:E31">
    <cfRule type="expression" dxfId="22" priority="1" stopIfTrue="1">
      <formula>$H$21=FALSE</formula>
    </cfRule>
  </conditionalFormatting>
  <conditionalFormatting sqref="A32:E52">
    <cfRule type="expression" dxfId="21" priority="3" stopIfTrue="1">
      <formula>$H$21=FALSE</formula>
    </cfRule>
  </conditionalFormatting>
  <conditionalFormatting sqref="A53:E53">
    <cfRule type="expression" dxfId="20" priority="2" stopIfTrue="1">
      <formula>$H$21="No"</formula>
    </cfRule>
  </conditionalFormatting>
  <pageMargins left="0.75" right="0.63" top="0.57999999999999996" bottom="0.4" header="0.34" footer="0.2"/>
  <pageSetup scale="94" orientation="portrait" r:id="rId3"/>
  <headerFooter alignWithMargins="0">
    <oddFooter>&amp;R&amp;"Book Antiqua,Bold"&amp;8 Page &amp;P of &amp;N</oddFooter>
  </headerFooter>
  <rowBreaks count="1" manualBreakCount="1">
    <brk id="28" max="4" man="1"/>
  </rowBreaks>
  <drawing r:id="rId4"/>
  <legacyDrawing r:id="rId5"/>
  <mc:AlternateContent xmlns:mc="http://schemas.openxmlformats.org/markup-compatibility/2006">
    <mc:Choice Requires="x14">
      <controls>
        <mc:AlternateContent xmlns:mc="http://schemas.openxmlformats.org/markup-compatibility/2006">
          <mc:Choice Requires="x14">
            <control shapeId="296961" r:id="rId6" name="Check Box 1">
              <controlPr defaultSize="0" print="0" autoFill="0" autoLine="0" autoPict="0">
                <anchor moveWithCells="1">
                  <from>
                    <xdr:col>4</xdr:col>
                    <xdr:colOff>2209800</xdr:colOff>
                    <xdr:row>22</xdr:row>
                    <xdr:rowOff>0</xdr:rowOff>
                  </from>
                  <to>
                    <xdr:col>4</xdr:col>
                    <xdr:colOff>2514600</xdr:colOff>
                    <xdr:row>23</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indexed="12"/>
    <pageSetUpPr fitToPage="1"/>
  </sheetPr>
  <dimension ref="A1:I29"/>
  <sheetViews>
    <sheetView showGridLines="0" view="pageBreakPreview" zoomScale="85" zoomScaleSheetLayoutView="85" workbookViewId="0">
      <selection activeCell="E16" sqref="E16"/>
    </sheetView>
  </sheetViews>
  <sheetFormatPr defaultColWidth="9.140625" defaultRowHeight="14.25"/>
  <cols>
    <col min="1" max="1" width="12.140625" style="518" customWidth="1"/>
    <col min="2" max="2" width="20.5703125" style="518" customWidth="1"/>
    <col min="3" max="3" width="11.42578125" style="518" customWidth="1"/>
    <col min="4" max="4" width="17.640625" style="518" customWidth="1"/>
    <col min="5" max="5" width="49.42578125" style="518" customWidth="1"/>
    <col min="6" max="8" width="9.140625" style="587"/>
    <col min="9" max="16384" width="9.140625" style="511"/>
  </cols>
  <sheetData>
    <row r="1" spans="1:9" ht="21.75" customHeight="1">
      <c r="A1" s="922" t="str">
        <f>'Attach-3 (QR)'!A1</f>
        <v>Specification No: CC/NT/W-COMM/DOM/A01/24/16897</v>
      </c>
      <c r="B1" s="922"/>
      <c r="C1" s="922"/>
      <c r="D1" s="922"/>
      <c r="E1" s="595" t="str">
        <f>"Attachment-7 " &amp; '[10]Attach 3(JV)'!AT1</f>
        <v xml:space="preserve">Attachment-7 </v>
      </c>
    </row>
    <row r="2" spans="1:9">
      <c r="E2" s="594"/>
    </row>
    <row r="3" spans="1:9" ht="80.25" customHeight="1">
      <c r="A3" s="923" t="str">
        <f>'Attach-3 (QR)'!A3:I3</f>
        <v>Communication Equipment Package FOTE-05: Communication Equipment (SDH) Supply and Installation package for Communication Schemes approved in 24th NCT</v>
      </c>
      <c r="B3" s="924"/>
      <c r="C3" s="924"/>
      <c r="D3" s="924"/>
      <c r="E3" s="924"/>
      <c r="F3" s="592"/>
      <c r="G3" s="593"/>
      <c r="H3" s="592"/>
    </row>
    <row r="4" spans="1:9" ht="20.100000000000001" customHeight="1">
      <c r="A4" s="534"/>
      <c r="H4" s="479"/>
      <c r="I4" s="480"/>
    </row>
    <row r="5" spans="1:9" ht="20.100000000000001" customHeight="1">
      <c r="A5" s="925" t="s">
        <v>880</v>
      </c>
      <c r="B5" s="925"/>
      <c r="C5" s="925"/>
      <c r="D5" s="925"/>
      <c r="E5" s="925"/>
      <c r="F5" s="591"/>
      <c r="H5" s="479"/>
      <c r="I5" s="480"/>
    </row>
    <row r="6" spans="1:9" ht="20.100000000000001" customHeight="1">
      <c r="A6" s="535"/>
      <c r="H6" s="479"/>
      <c r="I6" s="480"/>
    </row>
    <row r="7" spans="1:9" ht="20.100000000000001" customHeight="1">
      <c r="A7" s="520" t="str">
        <f>'[10]Attach 3(JV)'!A7</f>
        <v>Bidder’s Name and Address (Lead Partner) :</v>
      </c>
      <c r="E7" s="537" t="str">
        <f>'Attach 3(JV)'!E7</f>
        <v>To:</v>
      </c>
      <c r="H7" s="479"/>
      <c r="I7" s="480"/>
    </row>
    <row r="8" spans="1:9" ht="36" customHeight="1">
      <c r="A8" s="927">
        <f>'Attach 3(JV)'!A8:D8</f>
        <v>0</v>
      </c>
      <c r="B8" s="927"/>
      <c r="C8" s="927"/>
      <c r="D8" s="927"/>
      <c r="E8" s="590" t="str">
        <f>'Attach 3(JV)'!E8</f>
        <v>Contract Services</v>
      </c>
      <c r="H8" s="479"/>
      <c r="I8" s="480"/>
    </row>
    <row r="9" spans="1:9" ht="20.100000000000001" customHeight="1">
      <c r="A9" s="485" t="s">
        <v>422</v>
      </c>
      <c r="B9" s="718">
        <f>'Attach 3(JV)'!B9:D9</f>
        <v>0</v>
      </c>
      <c r="C9" s="718"/>
      <c r="D9" s="718"/>
      <c r="E9" s="590" t="str">
        <f>'Attach 3(JV)'!E9</f>
        <v>Power Grid Corporation of India Ltd.,</v>
      </c>
      <c r="H9" s="479"/>
      <c r="I9" s="480"/>
    </row>
    <row r="10" spans="1:9" ht="20.100000000000001" customHeight="1">
      <c r="A10" s="485" t="s">
        <v>424</v>
      </c>
      <c r="B10" s="785">
        <f>'Attach 3(JV)'!B10:D10</f>
        <v>0</v>
      </c>
      <c r="C10" s="785"/>
      <c r="D10" s="785"/>
      <c r="E10" s="590" t="str">
        <f>'Attach 3(JV)'!E10</f>
        <v>"Saudamini", Plot No. 2, Sector 29</v>
      </c>
      <c r="H10" s="479"/>
      <c r="I10" s="480"/>
    </row>
    <row r="11" spans="1:9" ht="20.100000000000001" customHeight="1">
      <c r="B11" s="785">
        <f>'Attach 3(JV)'!B11:D11</f>
        <v>0</v>
      </c>
      <c r="C11" s="785"/>
      <c r="D11" s="785"/>
      <c r="E11" s="590" t="str">
        <f>'Attach 3(JV)'!E11</f>
        <v>Gurgaon (Haryana) - 122001</v>
      </c>
    </row>
    <row r="12" spans="1:9" ht="20.100000000000001" customHeight="1">
      <c r="B12" s="785">
        <f>'Attach 3(JV)'!B12:D12</f>
        <v>0</v>
      </c>
      <c r="C12" s="785"/>
      <c r="D12" s="785"/>
    </row>
    <row r="13" spans="1:9" ht="20.100000000000001" customHeight="1">
      <c r="A13" s="95"/>
      <c r="B13" s="73"/>
      <c r="C13" s="73"/>
      <c r="D13" s="73"/>
      <c r="E13" s="73"/>
      <c r="F13" s="80"/>
      <c r="G13" s="81"/>
      <c r="H13" s="73"/>
    </row>
    <row r="14" spans="1:9" ht="20.100000000000001" customHeight="1">
      <c r="A14" s="535"/>
    </row>
    <row r="15" spans="1:9" ht="27.75" customHeight="1">
      <c r="A15" s="926" t="s">
        <v>750</v>
      </c>
      <c r="B15" s="926"/>
      <c r="C15" s="926"/>
      <c r="D15" s="926"/>
      <c r="E15" s="926"/>
      <c r="F15" s="589"/>
      <c r="G15" s="589"/>
      <c r="H15" s="589"/>
    </row>
    <row r="16" spans="1:9" ht="20.100000000000001" customHeight="1">
      <c r="A16" s="535"/>
    </row>
    <row r="17" spans="1:5" ht="33" customHeight="1">
      <c r="A17" s="574" t="s">
        <v>471</v>
      </c>
      <c r="B17" s="728">
        <f>'Name of Bidder'!C32</f>
        <v>0</v>
      </c>
      <c r="C17" s="728"/>
      <c r="D17" s="588" t="s">
        <v>469</v>
      </c>
      <c r="E17" s="577">
        <f>'Name of Bidder'!C29</f>
        <v>0</v>
      </c>
    </row>
    <row r="18" spans="1:5" ht="33" customHeight="1">
      <c r="A18" s="574" t="s">
        <v>472</v>
      </c>
      <c r="B18" s="721">
        <f>'Name of Bidder'!C33</f>
        <v>0</v>
      </c>
      <c r="C18" s="721"/>
      <c r="D18" s="588" t="s">
        <v>470</v>
      </c>
      <c r="E18" s="577">
        <f>'Name of Bidder'!C30</f>
        <v>0</v>
      </c>
    </row>
    <row r="19" spans="1:5" ht="33" customHeight="1">
      <c r="D19" s="588"/>
    </row>
    <row r="20" spans="1:5" ht="20.100000000000001" customHeight="1"/>
    <row r="21" spans="1:5" ht="20.100000000000001" customHeight="1">
      <c r="A21" s="578"/>
    </row>
    <row r="22" spans="1:5" ht="20.100000000000001" customHeight="1"/>
    <row r="23" spans="1:5" ht="20.100000000000001" customHeight="1">
      <c r="A23" s="578"/>
    </row>
    <row r="24" spans="1:5" ht="20.100000000000001" customHeight="1"/>
    <row r="25" spans="1:5" ht="20.100000000000001" customHeight="1">
      <c r="A25" s="578"/>
    </row>
    <row r="26" spans="1:5" ht="20.100000000000001" customHeight="1"/>
    <row r="27" spans="1:5" ht="20.100000000000001" customHeight="1"/>
    <row r="28" spans="1:5" ht="20.100000000000001" customHeight="1"/>
    <row r="29" spans="1:5" ht="20.100000000000001" customHeight="1"/>
  </sheetData>
  <sheetProtection algorithmName="SHA-512" hashValue="7hM279juuhyMu/4v//LmxS2wUy49J9Zmk8RZrseI+vm5tjmQBcd4iiK8IKKohWmnPqz2jRBSNh26GZ1HV3k2mw==" saltValue="7mNQw33am7Ta+j8ynWr8Tg==" spinCount="100000" sheet="1" formatColumns="0" formatRows="0" selectLockedCells="1"/>
  <customSheetViews>
    <customSheetView guid="{D225EADB-9106-48CC-A5A7-31602D4C326D}" scale="85" showPageBreaks="1" showGridLines="0" fitToPage="1" printArea="1" view="pageBreakPreview">
      <selection activeCell="E16" sqref="E16"/>
      <pageMargins left="0.75" right="0.63" top="0.57999999999999996" bottom="0.6" header="0.34" footer="0.35"/>
      <pageSetup scale="91" orientation="portrait" r:id="rId1"/>
      <headerFooter alignWithMargins="0">
        <oddFooter>&amp;R&amp;"Book Antiqua,Bold"&amp;8 Page &amp;P of &amp;N</oddFooter>
      </headerFooter>
    </customSheetView>
    <customSheetView guid="{F34FCE55-6D7A-4595-AE80-79F81F8010EA}" scale="85" showPageBreaks="1" showGridLines="0" fitToPage="1" printArea="1" view="pageBreakPreview">
      <selection activeCell="A15" sqref="A15:E15"/>
      <pageMargins left="0.75" right="0.63" top="0.57999999999999996" bottom="0.6" header="0.34" footer="0.35"/>
      <pageSetup scale="91" orientation="portrait" r:id="rId2"/>
      <headerFooter alignWithMargins="0">
        <oddFooter>&amp;R&amp;"Book Antiqua,Bold"&amp;8 Page &amp;P of &amp;N</oddFooter>
      </headerFooter>
    </customSheetView>
    <customSheetView guid="{C6B44705-18CE-41AD-9A5D-3E99B2ECF25D}" scale="85" showPageBreaks="1" showGridLines="0" fitToPage="1" printArea="1" view="pageBreakPreview">
      <selection activeCell="A15" sqref="A15:E15"/>
      <pageMargins left="0.75" right="0.63" top="0.57999999999999996" bottom="0.6" header="0.34" footer="0.35"/>
      <pageSetup scale="91" orientation="portrait" r:id="rId3"/>
      <headerFooter alignWithMargins="0">
        <oddFooter>&amp;R&amp;"Book Antiqua,Bold"&amp;8 Page &amp;P of &amp;N</oddFooter>
      </headerFooter>
    </customSheetView>
    <customSheetView guid="{EFBCDFCA-9C0B-4649-BEC1-29A03BD1DB6F}" scale="85" showPageBreaks="1" showGridLines="0" fitToPage="1" printArea="1" view="pageBreakPreview">
      <selection activeCell="A15" sqref="A15:E15"/>
      <pageMargins left="0.75" right="0.63" top="0.57999999999999996" bottom="0.6" header="0.34" footer="0.35"/>
      <pageSetup scale="91" orientation="portrait" r:id="rId4"/>
      <headerFooter alignWithMargins="0">
        <oddFooter>&amp;R&amp;"Book Antiqua,Bold"&amp;8 Page &amp;P of &amp;N</oddFooter>
      </headerFooter>
    </customSheetView>
    <customSheetView guid="{0BBA2DF4-A149-40BB-8E82-8CB6DEDB7C04}" scale="85" showPageBreaks="1" showGridLines="0" fitToPage="1" printArea="1" view="pageBreakPreview">
      <selection activeCell="A15" sqref="A15:E15"/>
      <pageMargins left="0.75" right="0.63" top="0.57999999999999996" bottom="0.6" header="0.34" footer="0.35"/>
      <pageSetup scale="91" orientation="portrait" r:id="rId5"/>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D13" sqref="D13"/>
      <pageMargins left="0.75" right="0.63" top="0.57999999999999996" bottom="0.6" header="0.34" footer="0.35"/>
      <pageSetup scale="91" orientation="portrait" r:id="rId6"/>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7"/>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8"/>
      <headerFooter alignWithMargins="0">
        <oddFooter>&amp;R&amp;"Book Antiqua,Bold"&amp;8 Page &amp;P of &amp;N</oddFooter>
      </headerFooter>
    </customSheetView>
    <customSheetView guid="{70018498-F475-422B-9308-49B0E7F70B5E}" scale="85" showPageBreaks="1" showGridLines="0" fitToPage="1" printArea="1" view="pageBreakPreview">
      <selection activeCell="A15" sqref="A15:E15"/>
      <pageMargins left="0.75" right="0.63" top="0.57999999999999996" bottom="0.6" header="0.34" footer="0.35"/>
      <pageSetup scale="91" orientation="portrait" r:id="rId9"/>
      <headerFooter alignWithMargins="0">
        <oddFooter>&amp;R&amp;"Book Antiqua,Bold"&amp;8 Page &amp;P of &amp;N</oddFooter>
      </headerFooter>
    </customSheetView>
    <customSheetView guid="{AFE5FD17-FBA4-4313-9A75-8C27B1625512}" scale="85" showPageBreaks="1" showGridLines="0" fitToPage="1" printArea="1" view="pageBreakPreview">
      <selection activeCell="A15" sqref="A15:E15"/>
      <pageMargins left="0.75" right="0.63" top="0.57999999999999996" bottom="0.6" header="0.34" footer="0.35"/>
      <pageSetup scale="91" orientation="portrait" r:id="rId10"/>
      <headerFooter alignWithMargins="0">
        <oddFooter>&amp;R&amp;"Book Antiqua,Bold"&amp;8 Page &amp;P of &amp;N</oddFooter>
      </headerFooter>
    </customSheetView>
    <customSheetView guid="{FCC2376C-B604-4287-B4D4-7B2EFDBBC924}" scale="85" showPageBreaks="1" showGridLines="0" fitToPage="1" printArea="1" view="pageBreakPreview">
      <selection activeCell="A15" sqref="A15:E15"/>
      <pageMargins left="0.75" right="0.63" top="0.57999999999999996" bottom="0.6" header="0.34" footer="0.35"/>
      <pageSetup scale="91" orientation="portrait" r:id="rId11"/>
      <headerFooter alignWithMargins="0">
        <oddFooter>&amp;R&amp;"Book Antiqua,Bold"&amp;8 Page &amp;P of &amp;N</oddFooter>
      </headerFooter>
    </customSheetView>
    <customSheetView guid="{2B801FC0-1466-48F5-835B-336974550AB9}" scale="85" showPageBreaks="1" showGridLines="0" fitToPage="1" printArea="1" view="pageBreakPreview">
      <selection activeCell="E16" sqref="E16"/>
      <pageMargins left="0.75" right="0.63" top="0.57999999999999996" bottom="0.6" header="0.34" footer="0.35"/>
      <pageSetup scale="91" orientation="portrait" r:id="rId12"/>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13"/>
  <headerFooter alignWithMargins="0">
    <oddFooter>&amp;R&amp;"Book Antiqua,Bold"&amp;8 Page &amp;P of &amp;N</oddFooter>
  </headerFooter>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L57"/>
  <sheetViews>
    <sheetView showGridLines="0" showZeros="0" view="pageBreakPreview" zoomScaleNormal="100" zoomScaleSheetLayoutView="100" workbookViewId="0">
      <selection activeCell="A46" sqref="A46:F46"/>
    </sheetView>
  </sheetViews>
  <sheetFormatPr defaultColWidth="9.140625" defaultRowHeight="15.75"/>
  <cols>
    <col min="1" max="1" width="9.640625" style="70" customWidth="1"/>
    <col min="2" max="2" width="20.5703125" style="70" customWidth="1"/>
    <col min="3" max="3" width="11.42578125" style="70" customWidth="1"/>
    <col min="4" max="4" width="23.5703125" style="70" customWidth="1"/>
    <col min="5" max="5" width="37.640625" style="70" customWidth="1"/>
    <col min="6" max="6" width="42.140625" style="70" customWidth="1"/>
    <col min="7" max="8" width="21.640625" style="73" customWidth="1"/>
    <col min="9" max="11" width="9.140625" style="73" customWidth="1"/>
    <col min="12" max="12" width="9.140625" style="73" hidden="1" customWidth="1"/>
    <col min="13" max="15" width="9.140625" style="73" customWidth="1"/>
    <col min="16" max="16384" width="9.140625" style="73"/>
  </cols>
  <sheetData>
    <row r="1" spans="1:6" ht="22.5" customHeight="1">
      <c r="A1" s="65" t="str">
        <f>'Attach '!A1</f>
        <v>Specification No: CC/NT/W-COMM/DOM/A01/24/16897</v>
      </c>
      <c r="B1" s="66"/>
      <c r="C1" s="66"/>
      <c r="D1" s="66"/>
      <c r="E1" s="66"/>
      <c r="F1" s="67" t="s">
        <v>749</v>
      </c>
    </row>
    <row r="2" spans="1:6" ht="15" customHeight="1"/>
    <row r="3" spans="1:6" ht="91.5" customHeight="1">
      <c r="A3" s="870" t="str">
        <f>Cover!B2</f>
        <v>Communication Equipment Package FOTE-05: Communication Equipment (SDH) Supply and Installation package for Communication Schemes approved in 24th NCT</v>
      </c>
      <c r="B3" s="870"/>
      <c r="C3" s="870"/>
      <c r="D3" s="870"/>
      <c r="E3" s="870"/>
      <c r="F3" s="870"/>
    </row>
    <row r="4" spans="1:6" ht="15" customHeight="1">
      <c r="A4" s="76"/>
    </row>
    <row r="5" spans="1:6" ht="20.100000000000001" customHeight="1">
      <c r="A5" s="720" t="s">
        <v>444</v>
      </c>
      <c r="B5" s="720"/>
      <c r="C5" s="720"/>
      <c r="D5" s="720"/>
      <c r="E5" s="720"/>
      <c r="F5" s="720"/>
    </row>
    <row r="6" spans="1:6" ht="20.100000000000001" customHeight="1">
      <c r="A6" s="79"/>
    </row>
    <row r="7" spans="1:6" ht="20.100000000000001" customHeight="1">
      <c r="A7" s="95" t="str">
        <f>'Attach 3(JV)'!A7:D7</f>
        <v>Bidder’s Name and Address :</v>
      </c>
      <c r="E7" s="95" t="s">
        <v>614</v>
      </c>
    </row>
    <row r="8" spans="1:6" ht="30" customHeight="1">
      <c r="A8" s="871">
        <f>'Attach 3(JV)'!A8:D8</f>
        <v>0</v>
      </c>
      <c r="B8" s="871"/>
      <c r="C8" s="871"/>
      <c r="D8" s="871"/>
      <c r="E8" s="99" t="str">
        <f>'Attach 3(JV)'!E8</f>
        <v>Contract Services</v>
      </c>
    </row>
    <row r="9" spans="1:6">
      <c r="A9" s="87" t="s">
        <v>422</v>
      </c>
      <c r="B9" s="887">
        <f>'Attach 3(JV)'!B9:D9</f>
        <v>0</v>
      </c>
      <c r="C9" s="887"/>
      <c r="D9" s="887"/>
      <c r="E9" s="99" t="str">
        <f>'Attach 3(JV)'!E9</f>
        <v>Power Grid Corporation of India Ltd.,</v>
      </c>
    </row>
    <row r="10" spans="1:6">
      <c r="A10" s="87" t="s">
        <v>424</v>
      </c>
      <c r="B10" s="873">
        <f>'Attach 3(JV)'!B10:D10</f>
        <v>0</v>
      </c>
      <c r="C10" s="873"/>
      <c r="D10" s="873"/>
      <c r="E10" s="99" t="str">
        <f>'Attach 3(JV)'!E10</f>
        <v>"Saudamini", Plot No. 2, Sector 29</v>
      </c>
    </row>
    <row r="11" spans="1:6">
      <c r="B11" s="873">
        <f>'Attach 3(JV)'!B11:D11</f>
        <v>0</v>
      </c>
      <c r="C11" s="873"/>
      <c r="D11" s="873"/>
      <c r="E11" s="99" t="str">
        <f>'Attach 3(JV)'!E11</f>
        <v>Gurgaon (Haryana) - 122001</v>
      </c>
    </row>
    <row r="12" spans="1:6">
      <c r="A12" s="79"/>
      <c r="B12" s="873">
        <f>'Attach 3(JV)'!B12:D12</f>
        <v>0</v>
      </c>
      <c r="C12" s="873"/>
      <c r="D12" s="873"/>
      <c r="E12" s="426"/>
      <c r="F12" s="99">
        <f>'Attach 3(JV)'!E12</f>
        <v>0</v>
      </c>
    </row>
    <row r="13" spans="1:6" ht="15" customHeight="1">
      <c r="A13" s="79"/>
      <c r="B13" s="89"/>
      <c r="C13" s="89"/>
      <c r="D13" s="89"/>
      <c r="E13" s="89"/>
      <c r="F13" s="89"/>
    </row>
    <row r="14" spans="1:6" ht="20.100000000000001" customHeight="1">
      <c r="A14" s="929" t="s">
        <v>750</v>
      </c>
      <c r="B14" s="929"/>
      <c r="C14" s="929"/>
      <c r="D14" s="929"/>
      <c r="E14" s="929"/>
      <c r="F14" s="929"/>
    </row>
    <row r="15" spans="1:6" ht="15" customHeight="1">
      <c r="A15" s="929"/>
      <c r="B15" s="929"/>
      <c r="C15" s="929"/>
      <c r="D15" s="929"/>
      <c r="E15" s="929"/>
      <c r="F15" s="929"/>
    </row>
    <row r="16" spans="1:6" ht="95.25" customHeight="1">
      <c r="A16" s="929"/>
      <c r="B16" s="929"/>
      <c r="C16" s="929"/>
      <c r="D16" s="929"/>
      <c r="E16" s="929"/>
      <c r="F16" s="929"/>
    </row>
    <row r="17" spans="1:6" ht="19.5" hidden="1" customHeight="1">
      <c r="A17" s="929"/>
      <c r="B17" s="929"/>
      <c r="C17" s="929"/>
      <c r="D17" s="929"/>
      <c r="E17" s="929"/>
      <c r="F17" s="929"/>
    </row>
    <row r="18" spans="1:6" ht="33.75" hidden="1" customHeight="1">
      <c r="A18" s="929"/>
      <c r="B18" s="929"/>
      <c r="C18" s="929"/>
      <c r="D18" s="929"/>
      <c r="E18" s="929"/>
      <c r="F18" s="929"/>
    </row>
    <row r="19" spans="1:6" ht="48.75" hidden="1" customHeight="1">
      <c r="A19" s="929"/>
      <c r="B19" s="929"/>
      <c r="C19" s="929"/>
      <c r="D19" s="929"/>
      <c r="E19" s="929"/>
      <c r="F19" s="929"/>
    </row>
    <row r="20" spans="1:6" ht="51.75" hidden="1" customHeight="1">
      <c r="A20" s="929"/>
      <c r="B20" s="929"/>
      <c r="C20" s="929"/>
      <c r="D20" s="929"/>
      <c r="E20" s="929"/>
      <c r="F20" s="929"/>
    </row>
    <row r="21" spans="1:6" ht="28.5" hidden="1" customHeight="1">
      <c r="A21" s="929"/>
      <c r="B21" s="929"/>
      <c r="C21" s="929"/>
      <c r="D21" s="929"/>
      <c r="E21" s="929"/>
      <c r="F21" s="929"/>
    </row>
    <row r="22" spans="1:6" ht="41.25" hidden="1" customHeight="1">
      <c r="A22" s="929"/>
      <c r="B22" s="929"/>
      <c r="C22" s="929"/>
      <c r="D22" s="929"/>
      <c r="E22" s="929"/>
      <c r="F22" s="929"/>
    </row>
    <row r="23" spans="1:6" ht="33" hidden="1" customHeight="1">
      <c r="A23" s="929"/>
      <c r="B23" s="929"/>
      <c r="C23" s="929"/>
      <c r="D23" s="929"/>
      <c r="E23" s="929"/>
      <c r="F23" s="929"/>
    </row>
    <row r="24" spans="1:6" ht="22.5" hidden="1" customHeight="1">
      <c r="A24" s="929"/>
      <c r="B24" s="929"/>
      <c r="C24" s="929"/>
      <c r="D24" s="929"/>
      <c r="E24" s="929"/>
      <c r="F24" s="929"/>
    </row>
    <row r="25" spans="1:6" ht="53.25" hidden="1" customHeight="1">
      <c r="A25" s="929"/>
      <c r="B25" s="929"/>
      <c r="C25" s="929"/>
      <c r="D25" s="929"/>
      <c r="E25" s="929"/>
      <c r="F25" s="929"/>
    </row>
    <row r="26" spans="1:6" ht="22.5" hidden="1" customHeight="1">
      <c r="A26" s="929"/>
      <c r="B26" s="929"/>
      <c r="C26" s="929"/>
      <c r="D26" s="929"/>
      <c r="E26" s="929"/>
      <c r="F26" s="929"/>
    </row>
    <row r="27" spans="1:6" ht="34.5" hidden="1" customHeight="1">
      <c r="A27" s="929"/>
      <c r="B27" s="929"/>
      <c r="C27" s="929"/>
      <c r="D27" s="929"/>
      <c r="E27" s="929"/>
      <c r="F27" s="929"/>
    </row>
    <row r="28" spans="1:6" ht="22.5" hidden="1" customHeight="1">
      <c r="A28" s="929"/>
      <c r="B28" s="929"/>
      <c r="C28" s="929"/>
      <c r="D28" s="929"/>
      <c r="E28" s="929"/>
      <c r="F28" s="929"/>
    </row>
    <row r="29" spans="1:6" ht="34.5" hidden="1" customHeight="1">
      <c r="A29" s="929"/>
      <c r="B29" s="929"/>
      <c r="C29" s="929"/>
      <c r="D29" s="929"/>
      <c r="E29" s="929"/>
      <c r="F29" s="929"/>
    </row>
    <row r="30" spans="1:6" ht="22.5" hidden="1" customHeight="1">
      <c r="A30" s="929"/>
      <c r="B30" s="929"/>
      <c r="C30" s="929"/>
      <c r="D30" s="929"/>
      <c r="E30" s="929"/>
      <c r="F30" s="929"/>
    </row>
    <row r="31" spans="1:6" ht="35.25" hidden="1" customHeight="1">
      <c r="A31" s="929"/>
      <c r="B31" s="929"/>
      <c r="C31" s="929"/>
      <c r="D31" s="929"/>
      <c r="E31" s="929"/>
      <c r="F31" s="929"/>
    </row>
    <row r="32" spans="1:6" ht="22.5" hidden="1" customHeight="1">
      <c r="A32" s="929"/>
      <c r="B32" s="929"/>
      <c r="C32" s="929"/>
      <c r="D32" s="929"/>
      <c r="E32" s="929"/>
      <c r="F32" s="929"/>
    </row>
    <row r="33" spans="1:12" ht="21" hidden="1" customHeight="1">
      <c r="A33" s="929"/>
      <c r="B33" s="929"/>
      <c r="C33" s="929"/>
      <c r="D33" s="929"/>
      <c r="E33" s="929"/>
      <c r="F33" s="929"/>
    </row>
    <row r="34" spans="1:12" ht="36" hidden="1" customHeight="1">
      <c r="A34" s="929"/>
      <c r="B34" s="929"/>
      <c r="C34" s="929"/>
      <c r="D34" s="929"/>
      <c r="E34" s="929"/>
      <c r="F34" s="929"/>
    </row>
    <row r="35" spans="1:12" ht="22.5" hidden="1" customHeight="1">
      <c r="A35" s="929"/>
      <c r="B35" s="929"/>
      <c r="C35" s="929"/>
      <c r="D35" s="929"/>
      <c r="E35" s="929"/>
      <c r="F35" s="929"/>
    </row>
    <row r="36" spans="1:12" ht="34.5" hidden="1" customHeight="1">
      <c r="A36" s="929"/>
      <c r="B36" s="929"/>
      <c r="C36" s="929"/>
      <c r="D36" s="929"/>
      <c r="E36" s="929"/>
      <c r="F36" s="929"/>
    </row>
    <row r="37" spans="1:12" ht="22.5" hidden="1" customHeight="1">
      <c r="A37" s="929"/>
      <c r="B37" s="929"/>
      <c r="C37" s="929"/>
      <c r="D37" s="929"/>
      <c r="E37" s="929"/>
      <c r="F37" s="929"/>
    </row>
    <row r="38" spans="1:12" ht="37.5" hidden="1" customHeight="1">
      <c r="A38" s="929"/>
      <c r="B38" s="929"/>
      <c r="C38" s="929"/>
      <c r="D38" s="929"/>
      <c r="E38" s="929"/>
      <c r="F38" s="929"/>
      <c r="L38" s="73">
        <v>27</v>
      </c>
    </row>
    <row r="39" spans="1:12" ht="22.5" hidden="1" customHeight="1">
      <c r="A39" s="930"/>
      <c r="B39" s="930"/>
      <c r="C39" s="930"/>
      <c r="D39" s="930"/>
      <c r="E39" s="930"/>
      <c r="F39" s="930"/>
    </row>
    <row r="40" spans="1:12" ht="13.5" customHeight="1">
      <c r="A40" s="184"/>
      <c r="B40" s="144"/>
      <c r="C40" s="144"/>
      <c r="D40" s="144"/>
      <c r="E40" s="144"/>
      <c r="F40" s="144"/>
    </row>
    <row r="41" spans="1:12" ht="39.75" customHeight="1">
      <c r="A41" s="931" t="str">
        <f>IF(E39&gt;L38, "You are exceeding the completion schedule of " &amp; L38 &amp; " months as specified  in the bidding documents.", "")</f>
        <v/>
      </c>
      <c r="B41" s="931"/>
      <c r="C41" s="931"/>
      <c r="D41" s="931"/>
      <c r="E41" s="931"/>
      <c r="F41" s="931"/>
    </row>
    <row r="42" spans="1:12" ht="42" customHeight="1">
      <c r="A42" s="931" t="str">
        <f>IF(F39&gt;L38, "You are exceeding the completion schedule of " &amp; L38 &amp; " months as specified  in the bidding documents.", "")</f>
        <v/>
      </c>
      <c r="B42" s="931"/>
      <c r="C42" s="931"/>
      <c r="D42" s="931"/>
      <c r="E42" s="931"/>
      <c r="F42" s="931"/>
      <c r="G42" s="428"/>
    </row>
    <row r="43" spans="1:12" ht="19.5" customHeight="1">
      <c r="A43" s="80" t="s">
        <v>471</v>
      </c>
      <c r="B43" s="94">
        <f>'Name of Bidder'!C32</f>
        <v>0</v>
      </c>
      <c r="D43" s="73"/>
      <c r="E43" s="110" t="s">
        <v>607</v>
      </c>
      <c r="F43" s="95">
        <f>'Attach '!E27</f>
        <v>0</v>
      </c>
    </row>
    <row r="44" spans="1:12" ht="19.5" customHeight="1">
      <c r="A44" s="80" t="s">
        <v>472</v>
      </c>
      <c r="B44" s="96">
        <f>'Name of Bidder'!C33</f>
        <v>0</v>
      </c>
      <c r="D44" s="73"/>
      <c r="E44" s="110" t="s">
        <v>608</v>
      </c>
      <c r="F44" s="95">
        <f>'Attach '!E28</f>
        <v>0</v>
      </c>
    </row>
    <row r="45" spans="1:12" ht="21.75" customHeight="1">
      <c r="A45" s="80"/>
      <c r="B45" s="96"/>
      <c r="D45" s="93"/>
      <c r="E45" s="93"/>
      <c r="F45" s="93"/>
    </row>
    <row r="46" spans="1:12" ht="31.5" customHeight="1">
      <c r="A46" s="928"/>
      <c r="B46" s="928"/>
      <c r="C46" s="928"/>
      <c r="D46" s="928"/>
      <c r="E46" s="928"/>
      <c r="F46" s="928"/>
    </row>
    <row r="47" spans="1:12" ht="20.100000000000001" customHeight="1">
      <c r="A47" s="92"/>
    </row>
    <row r="48" spans="1:12" ht="20.100000000000001" customHeight="1"/>
    <row r="49" spans="1:1" ht="20.100000000000001" customHeight="1">
      <c r="A49" s="92"/>
    </row>
    <row r="50" spans="1:1" ht="20.100000000000001" customHeight="1"/>
    <row r="51" spans="1:1" ht="20.100000000000001" customHeight="1">
      <c r="A51" s="92"/>
    </row>
    <row r="52" spans="1:1" ht="20.100000000000001" customHeight="1"/>
    <row r="53" spans="1:1" ht="20.100000000000001" customHeight="1">
      <c r="A53" s="92"/>
    </row>
    <row r="54" spans="1:1" ht="20.100000000000001" customHeight="1"/>
    <row r="55" spans="1:1" ht="20.100000000000001" customHeight="1"/>
    <row r="56" spans="1:1" ht="20.100000000000001" customHeight="1"/>
    <row r="57" spans="1:1" ht="20.100000000000001" customHeight="1"/>
  </sheetData>
  <customSheetViews>
    <customSheetView guid="{D225EADB-9106-48CC-A5A7-31602D4C326D}"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F34FCE55-6D7A-4595-AE80-79F81F8010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C6B44705-18CE-41AD-9A5D-3E99B2ECF25D}"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EFBCDFCA-9C0B-4649-BEC1-29A03BD1DB6F}"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0BBA2DF4-A149-40BB-8E82-8CB6DEDB7C04}"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1"/>
      <headerFooter alignWithMargins="0">
        <oddFooter>&amp;R&amp;"Book Antiqua,Bold"&amp;8 Page &amp;P of &amp;N</oddFooter>
      </headerFooter>
    </customSheetView>
    <customSheetView guid="{70018498-F475-422B-9308-49B0E7F70B5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2"/>
      <headerFooter alignWithMargins="0">
        <oddFooter>&amp;R&amp;"Book Antiqua,Bold"&amp;8 Page &amp;P of &amp;N</oddFooter>
      </headerFooter>
    </customSheetView>
    <customSheetView guid="{AFE5FD17-FBA4-4313-9A75-8C27B1625512}"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3"/>
      <headerFooter alignWithMargins="0">
        <oddFooter>&amp;R&amp;"Book Antiqua,Bold"&amp;8 Page &amp;P of &amp;N</oddFooter>
      </headerFooter>
    </customSheetView>
    <customSheetView guid="{FCC2376C-B604-4287-B4D4-7B2EFDBBC924}"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4"/>
      <headerFooter alignWithMargins="0">
        <oddFooter>&amp;R&amp;"Book Antiqua,Bold"&amp;8 Page &amp;P of &amp;N</oddFooter>
      </headerFooter>
    </customSheetView>
    <customSheetView guid="{2B801FC0-1466-48F5-835B-336974550AB9}"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5"/>
      <headerFooter alignWithMargins="0">
        <oddFooter>&amp;R&amp;"Book Antiqua,Bold"&amp;8 Page &amp;P of &amp;N</oddFooter>
      </headerFooter>
    </customSheetView>
  </customSheetViews>
  <mergeCells count="11">
    <mergeCell ref="A46:F46"/>
    <mergeCell ref="A14:F39"/>
    <mergeCell ref="A41:F41"/>
    <mergeCell ref="A42:F42"/>
    <mergeCell ref="B12:D12"/>
    <mergeCell ref="B11:D11"/>
    <mergeCell ref="A3:F3"/>
    <mergeCell ref="A5:F5"/>
    <mergeCell ref="A8:D8"/>
    <mergeCell ref="B9:D9"/>
    <mergeCell ref="B10:D10"/>
  </mergeCells>
  <pageMargins left="1.18" right="0" top="0.59055118110236204" bottom="0.59055118110236204" header="0.35433070866141703" footer="0.35433070866141703"/>
  <pageSetup scale="51" orientation="portrait" r:id="rId16"/>
  <headerFooter alignWithMargins="0">
    <oddFooter>&amp;R&amp;"Book Antiqua,Bold"&amp;8 Page &amp;P of &amp;N</oddFooter>
  </headerFooter>
  <rowBreaks count="1" manualBreakCount="1">
    <brk id="46" max="4" man="1"/>
  </rowBreaks>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H57"/>
  <sheetViews>
    <sheetView showGridLines="0" showZeros="0" view="pageBreakPreview" topLeftCell="A34" zoomScale="85" zoomScaleNormal="100" zoomScaleSheetLayoutView="85" workbookViewId="0">
      <selection activeCell="E37" sqref="E37"/>
    </sheetView>
  </sheetViews>
  <sheetFormatPr defaultColWidth="9.140625" defaultRowHeight="15.75"/>
  <cols>
    <col min="1" max="1" width="9.640625" style="70" customWidth="1"/>
    <col min="2" max="2" width="20.5703125" style="70" customWidth="1"/>
    <col min="3" max="3" width="11.42578125" style="70" customWidth="1"/>
    <col min="4" max="4" width="39.640625" style="70" customWidth="1"/>
    <col min="5" max="5" width="48.35546875" style="70" customWidth="1"/>
    <col min="6" max="6" width="21" style="70" customWidth="1"/>
    <col min="7" max="7" width="21.640625" style="73" customWidth="1"/>
    <col min="8" max="8" width="5.85546875" style="73" hidden="1" customWidth="1"/>
    <col min="9" max="15" width="9.140625" style="73" customWidth="1"/>
    <col min="16" max="16384" width="9.140625" style="73"/>
  </cols>
  <sheetData>
    <row r="1" spans="1:6" ht="22.5" customHeight="1">
      <c r="A1" s="65" t="str">
        <f>Cover!B3</f>
        <v>Specification No: CC/NT/W-COMM/DOM/A01/24/16897</v>
      </c>
      <c r="B1" s="66"/>
      <c r="C1" s="66"/>
      <c r="D1" s="66"/>
      <c r="E1" s="67" t="s">
        <v>593</v>
      </c>
      <c r="F1" s="163"/>
    </row>
    <row r="2" spans="1:6" ht="15" customHeight="1"/>
    <row r="3" spans="1:6" ht="71.45" customHeight="1">
      <c r="A3" s="870" t="str">
        <f>Cover!B2</f>
        <v>Communication Equipment Package FOTE-05: Communication Equipment (SDH) Supply and Installation package for Communication Schemes approved in 24th NCT</v>
      </c>
      <c r="B3" s="870"/>
      <c r="C3" s="870"/>
      <c r="D3" s="870"/>
      <c r="E3" s="870"/>
      <c r="F3" s="600"/>
    </row>
    <row r="4" spans="1:6" ht="15" customHeight="1">
      <c r="A4" s="76"/>
    </row>
    <row r="5" spans="1:6" ht="20.100000000000001" customHeight="1">
      <c r="A5" s="720" t="s">
        <v>444</v>
      </c>
      <c r="B5" s="720"/>
      <c r="C5" s="720"/>
      <c r="D5" s="720"/>
      <c r="E5" s="720"/>
      <c r="F5" s="76"/>
    </row>
    <row r="6" spans="1:6" ht="20.100000000000001" customHeight="1">
      <c r="A6" s="79"/>
    </row>
    <row r="7" spans="1:6" ht="20.100000000000001" customHeight="1">
      <c r="A7" s="95" t="str">
        <f>'Attach-3 (QR)'!A7:E7</f>
        <v>Bidder’s Name and Address :</v>
      </c>
      <c r="E7" s="81" t="str">
        <f>'Attach 3(JV)'!E7</f>
        <v>To:</v>
      </c>
    </row>
    <row r="8" spans="1:6" ht="30" customHeight="1">
      <c r="A8" s="871">
        <f>'Attach-3 (QR)'!A8:E8</f>
        <v>0</v>
      </c>
      <c r="B8" s="871"/>
      <c r="C8" s="871"/>
      <c r="D8" s="871"/>
      <c r="E8" s="99" t="str">
        <f>'Attach 3(JV)'!E8</f>
        <v>Contract Services</v>
      </c>
    </row>
    <row r="9" spans="1:6">
      <c r="A9" s="87" t="s">
        <v>422</v>
      </c>
      <c r="B9" s="887">
        <f>'Attach-3 (QR)'!B9:D9</f>
        <v>0</v>
      </c>
      <c r="C9" s="887"/>
      <c r="D9" s="887"/>
      <c r="E9" s="99" t="str">
        <f>'Attach 3(JV)'!E9</f>
        <v>Power Grid Corporation of India Ltd.,</v>
      </c>
    </row>
    <row r="10" spans="1:6">
      <c r="A10" s="87" t="s">
        <v>424</v>
      </c>
      <c r="B10" s="873">
        <f>'Attach-3 (QR)'!B10:D10</f>
        <v>0</v>
      </c>
      <c r="C10" s="873"/>
      <c r="D10" s="873"/>
      <c r="E10" s="99" t="str">
        <f>'Attach 3(JV)'!E10</f>
        <v>"Saudamini", Plot No. 2, Sector 29</v>
      </c>
    </row>
    <row r="11" spans="1:6">
      <c r="B11" s="873">
        <f>'Attach-3 (QR)'!B11:D11</f>
        <v>0</v>
      </c>
      <c r="C11" s="873"/>
      <c r="D11" s="873"/>
      <c r="E11" s="99" t="str">
        <f>'Attach 3(JV)'!E11</f>
        <v>Gurgaon (Haryana) - 122001</v>
      </c>
    </row>
    <row r="12" spans="1:6">
      <c r="A12" s="79"/>
      <c r="B12" s="873">
        <f>'Attach-3 (QR)'!B12:D12</f>
        <v>0</v>
      </c>
      <c r="C12" s="873"/>
      <c r="D12" s="873"/>
      <c r="E12" s="83"/>
      <c r="F12" s="83"/>
    </row>
    <row r="13" spans="1:6" ht="15" customHeight="1">
      <c r="A13" s="79"/>
      <c r="B13" s="89"/>
      <c r="C13" s="89"/>
      <c r="D13" s="89"/>
    </row>
    <row r="14" spans="1:6" ht="20.100000000000001" customHeight="1">
      <c r="A14" s="70" t="s">
        <v>236</v>
      </c>
    </row>
    <row r="15" spans="1:6" ht="15" customHeight="1">
      <c r="A15" s="79"/>
    </row>
    <row r="16" spans="1:6" ht="99.6" customHeight="1">
      <c r="A16" s="770"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Communication Equipment Package FOTE-05: Communication Equipment (SDH) Supply and Installation package for Communication Schemes approved in 24th NCT for the period commencing from the effective date of Contract to us :</v>
      </c>
      <c r="B16" s="770"/>
      <c r="C16" s="770"/>
      <c r="D16" s="770"/>
      <c r="E16" s="770"/>
      <c r="F16" s="100"/>
    </row>
    <row r="17" spans="1:6" ht="20.100000000000001" customHeight="1">
      <c r="A17" s="79"/>
      <c r="B17" s="79"/>
      <c r="C17" s="79"/>
      <c r="D17" s="79"/>
      <c r="E17" s="79"/>
      <c r="F17" s="79"/>
    </row>
    <row r="18" spans="1:6" ht="93" customHeight="1">
      <c r="A18" s="469" t="s">
        <v>420</v>
      </c>
      <c r="B18" s="933" t="s">
        <v>445</v>
      </c>
      <c r="C18" s="934"/>
      <c r="D18" s="935"/>
      <c r="E18" s="637" t="str">
        <f>+A3</f>
        <v>Communication Equipment Package FOTE-05: Communication Equipment (SDH) Supply and Installation package for Communication Schemes approved in 24th NCT</v>
      </c>
      <c r="F18" s="157"/>
    </row>
    <row r="19" spans="1:6" ht="8.4499999999999993" customHeight="1">
      <c r="A19" s="469"/>
      <c r="B19" s="525"/>
      <c r="C19" s="526"/>
      <c r="D19" s="527"/>
      <c r="E19" s="597"/>
      <c r="F19" s="157"/>
    </row>
    <row r="20" spans="1:6" ht="8.4499999999999993" customHeight="1">
      <c r="A20" s="528"/>
      <c r="B20" s="529"/>
      <c r="C20" s="530"/>
      <c r="D20" s="531"/>
      <c r="E20" s="598"/>
      <c r="F20" s="584"/>
    </row>
    <row r="21" spans="1:6" ht="33" customHeight="1">
      <c r="A21" s="235">
        <v>1</v>
      </c>
      <c r="B21" s="936" t="s">
        <v>258</v>
      </c>
      <c r="C21" s="936"/>
      <c r="D21" s="936"/>
      <c r="E21" s="236"/>
      <c r="F21" s="604"/>
    </row>
    <row r="22" spans="1:6" ht="22.5" customHeight="1">
      <c r="A22" s="235"/>
      <c r="B22" s="777" t="s">
        <v>257</v>
      </c>
      <c r="C22" s="773"/>
      <c r="D22" s="778"/>
      <c r="E22" s="236"/>
      <c r="F22" s="604"/>
    </row>
    <row r="23" spans="1:6" ht="53.25" customHeight="1">
      <c r="A23" s="235">
        <v>2</v>
      </c>
      <c r="B23" s="936" t="s">
        <v>259</v>
      </c>
      <c r="C23" s="936"/>
      <c r="D23" s="936"/>
      <c r="E23" s="236"/>
      <c r="F23" s="604"/>
    </row>
    <row r="24" spans="1:6" ht="22.5" customHeight="1">
      <c r="A24" s="235"/>
      <c r="B24" s="777" t="s">
        <v>257</v>
      </c>
      <c r="C24" s="773"/>
      <c r="D24" s="778"/>
      <c r="E24" s="236"/>
      <c r="F24" s="604"/>
    </row>
    <row r="25" spans="1:6" ht="37.5" customHeight="1">
      <c r="A25" s="235">
        <v>3</v>
      </c>
      <c r="B25" s="932" t="s">
        <v>260</v>
      </c>
      <c r="C25" s="932"/>
      <c r="D25" s="932"/>
      <c r="E25" s="236"/>
      <c r="F25" s="604"/>
    </row>
    <row r="26" spans="1:6" ht="22.5" customHeight="1">
      <c r="A26" s="235"/>
      <c r="B26" s="777" t="s">
        <v>257</v>
      </c>
      <c r="C26" s="773"/>
      <c r="D26" s="778"/>
      <c r="E26" s="236"/>
      <c r="F26" s="604"/>
    </row>
    <row r="27" spans="1:6" ht="34.5" customHeight="1">
      <c r="A27" s="235">
        <v>4</v>
      </c>
      <c r="B27" s="932" t="s">
        <v>261</v>
      </c>
      <c r="C27" s="932"/>
      <c r="D27" s="932"/>
      <c r="E27" s="236"/>
      <c r="F27" s="604"/>
    </row>
    <row r="28" spans="1:6" ht="22.5" customHeight="1">
      <c r="A28" s="235"/>
      <c r="B28" s="777" t="s">
        <v>257</v>
      </c>
      <c r="C28" s="773"/>
      <c r="D28" s="778"/>
      <c r="E28" s="236"/>
      <c r="F28" s="604"/>
    </row>
    <row r="29" spans="1:6" ht="35.25" customHeight="1">
      <c r="A29" s="235">
        <v>5</v>
      </c>
      <c r="B29" s="932" t="s">
        <v>262</v>
      </c>
      <c r="C29" s="932"/>
      <c r="D29" s="932"/>
      <c r="E29" s="236"/>
      <c r="F29" s="604"/>
    </row>
    <row r="30" spans="1:6" ht="22.5" customHeight="1">
      <c r="A30" s="235"/>
      <c r="B30" s="777" t="s">
        <v>257</v>
      </c>
      <c r="C30" s="773"/>
      <c r="D30" s="778"/>
      <c r="E30" s="236"/>
      <c r="F30" s="604"/>
    </row>
    <row r="31" spans="1:6" ht="21" customHeight="1">
      <c r="A31" s="235">
        <v>6</v>
      </c>
      <c r="B31" s="936" t="s">
        <v>128</v>
      </c>
      <c r="C31" s="936"/>
      <c r="D31" s="936"/>
      <c r="E31" s="236"/>
      <c r="F31" s="604"/>
    </row>
    <row r="32" spans="1:6" ht="36" customHeight="1">
      <c r="A32" s="235">
        <v>7</v>
      </c>
      <c r="B32" s="932" t="s">
        <v>263</v>
      </c>
      <c r="C32" s="932"/>
      <c r="D32" s="932"/>
      <c r="E32" s="236"/>
      <c r="F32" s="604"/>
    </row>
    <row r="33" spans="1:8" ht="22.5" customHeight="1">
      <c r="A33" s="235"/>
      <c r="B33" s="777" t="s">
        <v>257</v>
      </c>
      <c r="C33" s="773"/>
      <c r="D33" s="778"/>
      <c r="E33" s="236"/>
      <c r="F33" s="604"/>
    </row>
    <row r="34" spans="1:8" ht="34.5" customHeight="1">
      <c r="A34" s="235">
        <v>8</v>
      </c>
      <c r="B34" s="932" t="s">
        <v>264</v>
      </c>
      <c r="C34" s="932"/>
      <c r="D34" s="932"/>
      <c r="E34" s="236"/>
      <c r="F34" s="604"/>
    </row>
    <row r="35" spans="1:8" ht="22.5" customHeight="1">
      <c r="A35" s="235"/>
      <c r="B35" s="777" t="s">
        <v>257</v>
      </c>
      <c r="C35" s="773"/>
      <c r="D35" s="778"/>
      <c r="E35" s="236"/>
      <c r="F35" s="604"/>
    </row>
    <row r="36" spans="1:8" ht="37.5" customHeight="1">
      <c r="A36" s="235">
        <v>9</v>
      </c>
      <c r="B36" s="932" t="s">
        <v>265</v>
      </c>
      <c r="C36" s="932"/>
      <c r="D36" s="932"/>
      <c r="E36" s="236"/>
      <c r="F36" s="604"/>
    </row>
    <row r="37" spans="1:8" ht="22.5" customHeight="1">
      <c r="A37" s="235"/>
      <c r="B37" s="777" t="s">
        <v>257</v>
      </c>
      <c r="C37" s="773"/>
      <c r="D37" s="778"/>
      <c r="E37" s="622"/>
      <c r="F37" s="604"/>
      <c r="H37" s="103">
        <v>18</v>
      </c>
    </row>
    <row r="38" spans="1:8" ht="21.6" customHeight="1">
      <c r="A38" s="184"/>
      <c r="B38" s="144"/>
      <c r="C38" s="144"/>
      <c r="D38" s="144"/>
      <c r="E38" s="184"/>
      <c r="F38" s="184"/>
    </row>
    <row r="39" spans="1:8" ht="12" customHeight="1">
      <c r="A39" s="938" t="str">
        <f>IF(E37&gt;24,"You are exceeding the completion schedule of 24 months as specified in the bidding documents.","")</f>
        <v/>
      </c>
      <c r="B39" s="938"/>
      <c r="C39" s="938"/>
      <c r="D39" s="938"/>
      <c r="E39" s="938"/>
      <c r="F39" s="585"/>
    </row>
    <row r="40" spans="1:8" ht="12" customHeight="1">
      <c r="A40" s="184"/>
      <c r="B40" s="144"/>
      <c r="C40" s="144"/>
      <c r="D40" s="144"/>
      <c r="E40" s="184"/>
      <c r="F40" s="184"/>
    </row>
    <row r="41" spans="1:8" ht="1.25" customHeight="1">
      <c r="A41" s="937" t="str">
        <f>IF(E37&gt;H37, "You are exceeding the completion schedule of " &amp; H37 &amp; " months as specified  in the bidding documents.", "")</f>
        <v/>
      </c>
      <c r="B41" s="937"/>
      <c r="C41" s="937"/>
      <c r="D41" s="937"/>
      <c r="E41" s="937"/>
      <c r="F41" s="601"/>
    </row>
    <row r="42" spans="1:8" ht="17.649999999999999">
      <c r="A42" s="931"/>
      <c r="B42" s="931"/>
      <c r="C42" s="931"/>
      <c r="D42" s="931"/>
      <c r="E42" s="931"/>
      <c r="F42" s="428"/>
    </row>
    <row r="43" spans="1:8" ht="19.5" customHeight="1">
      <c r="A43" s="80" t="s">
        <v>471</v>
      </c>
      <c r="B43" s="94">
        <f>'Name of Bidder'!C32</f>
        <v>0</v>
      </c>
      <c r="D43" s="110" t="s">
        <v>469</v>
      </c>
      <c r="E43" s="70">
        <f>'Name of Bidder'!C29</f>
        <v>0</v>
      </c>
    </row>
    <row r="44" spans="1:8" ht="19.5" customHeight="1">
      <c r="A44" s="80" t="s">
        <v>472</v>
      </c>
      <c r="B44" s="96">
        <f>'Name of Bidder'!C33</f>
        <v>0</v>
      </c>
      <c r="D44" s="110" t="s">
        <v>608</v>
      </c>
      <c r="E44" s="70">
        <f>'Name of Bidder'!C30</f>
        <v>0</v>
      </c>
    </row>
    <row r="45" spans="1:8" ht="21.75" customHeight="1">
      <c r="A45" s="80"/>
      <c r="B45" s="96"/>
      <c r="D45" s="93"/>
      <c r="E45" s="96"/>
      <c r="F45" s="96"/>
    </row>
    <row r="46" spans="1:8" ht="31.5" customHeight="1">
      <c r="A46" s="928" t="s">
        <v>129</v>
      </c>
      <c r="B46" s="928"/>
      <c r="C46" s="928"/>
      <c r="D46" s="928"/>
      <c r="E46" s="928"/>
      <c r="F46" s="599"/>
    </row>
    <row r="47" spans="1:8" ht="20.100000000000001" customHeight="1">
      <c r="A47" s="92"/>
    </row>
    <row r="48" spans="1:8" ht="20.100000000000001" customHeight="1"/>
    <row r="49" spans="1:1" ht="20.100000000000001" customHeight="1">
      <c r="A49" s="92"/>
    </row>
    <row r="50" spans="1:1" ht="20.100000000000001" customHeight="1"/>
    <row r="51" spans="1:1" ht="20.100000000000001" customHeight="1">
      <c r="A51" s="92"/>
    </row>
    <row r="52" spans="1:1" ht="20.100000000000001" customHeight="1"/>
    <row r="53" spans="1:1" ht="20.100000000000001" customHeight="1">
      <c r="A53" s="92"/>
    </row>
    <row r="54" spans="1:1" ht="20.100000000000001" customHeight="1"/>
    <row r="55" spans="1:1" ht="20.100000000000001" customHeight="1"/>
    <row r="56" spans="1:1" ht="20.100000000000001" customHeight="1"/>
    <row r="57" spans="1:1" ht="20.100000000000001" customHeight="1"/>
  </sheetData>
  <customSheetViews>
    <customSheetView guid="{D225EADB-9106-48CC-A5A7-31602D4C326D}" scale="85" showPageBreaks="1" showGridLines="0" zeroValues="0" printArea="1" hiddenColumns="1" state="hidden" view="pageBreakPreview" topLeftCell="A34">
      <selection activeCell="E37" sqref="E37"/>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F34FCE55-6D7A-4595-AE80-79F81F8010EA}" scale="85" showPageBreaks="1" showGridLines="0" zeroValues="0" printArea="1" hiddenColumns="1" state="hidden" view="pageBreakPreview" topLeftCell="A34">
      <selection activeCell="E37" sqref="E37"/>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C6B44705-18CE-41AD-9A5D-3E99B2ECF25D}" scale="85" showPageBreaks="1" showGridLines="0" zeroValues="0" printArea="1" hiddenColumns="1" view="pageBreakPreview">
      <selection activeCell="E34" sqref="E34"/>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EFBCDFCA-9C0B-4649-BEC1-29A03BD1DB6F}" scale="85" showPageBreaks="1" showGridLines="0" zeroValues="0" printArea="1" hiddenColumns="1" view="pageBreakPreview" topLeftCell="A28">
      <selection activeCell="E34" sqref="E34"/>
      <rowBreaks count="1" manualBreakCount="1">
        <brk id="46"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0BBA2DF4-A149-40BB-8E82-8CB6DEDB7C04}" scale="85" showPageBreaks="1" showGridLines="0" zeroValues="0" printArea="1" hiddenColumns="1" view="pageBreakPreview" topLeftCell="A17">
      <selection activeCell="E30" sqref="E30"/>
      <rowBreaks count="1" manualBreakCount="1">
        <brk id="46"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6AB2DF82-E90A-4CF8-B22E-5D001DAE6667}" scale="85" showPageBreaks="1" showGridLines="0" zeroValues="0" printArea="1" hiddenColumns="1" view="pageBreakPreview" topLeftCell="A7">
      <selection activeCell="E21" sqref="E21"/>
      <rowBreaks count="1" manualBreakCount="1">
        <brk id="46"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70018498-F475-422B-9308-49B0E7F70B5E}" scale="85" showPageBreaks="1" showGridLines="0" zeroValues="0" printArea="1" hiddenColumns="1" view="pageBreakPreview" topLeftCell="A21">
      <selection activeCell="E21" sqref="E21"/>
      <rowBreaks count="1" manualBreakCount="1">
        <brk id="46"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AFE5FD17-FBA4-4313-9A75-8C27B1625512}" scale="85" showPageBreaks="1" showGridLines="0" zeroValues="0" printArea="1" hiddenColumns="1" view="pageBreakPreview" topLeftCell="A28">
      <selection activeCell="E34" sqref="E34"/>
      <rowBreaks count="1" manualBreakCount="1">
        <brk id="46"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 guid="{FCC2376C-B604-4287-B4D4-7B2EFDBBC924}" scale="85" showPageBreaks="1" showGridLines="0" zeroValues="0" printArea="1" hiddenColumns="1" view="pageBreakPreview">
      <selection activeCell="E34" sqref="E34"/>
      <rowBreaks count="1" manualBreakCount="1">
        <brk id="46" max="4" man="1"/>
      </rowBreak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customSheetView>
    <customSheetView guid="{2B801FC0-1466-48F5-835B-336974550AB9}" scale="85" showPageBreaks="1" showGridLines="0" zeroValues="0" printArea="1" hiddenColumns="1" state="hidden" view="pageBreakPreview" topLeftCell="A34">
      <selection activeCell="E37" sqref="E37"/>
      <rowBreaks count="1" manualBreakCount="1">
        <brk id="46" max="4" man="1"/>
      </rowBreaks>
      <pageMargins left="1.18" right="0" top="0.59055118110236204" bottom="0.59055118110236204" header="0.35433070866141703" footer="0.35433070866141703"/>
      <pageSetup scale="57" orientation="portrait" r:id="rId12"/>
      <headerFooter alignWithMargins="0">
        <oddFooter>&amp;R&amp;"Book Antiqua,Bold"&amp;8 Page &amp;P of &amp;N</oddFooter>
      </headerFooter>
    </customSheetView>
  </customSheetViews>
  <mergeCells count="30">
    <mergeCell ref="A46:E46"/>
    <mergeCell ref="B31:D31"/>
    <mergeCell ref="B32:D32"/>
    <mergeCell ref="B33:D33"/>
    <mergeCell ref="B34:D34"/>
    <mergeCell ref="B35:D35"/>
    <mergeCell ref="B36:D36"/>
    <mergeCell ref="B37:D37"/>
    <mergeCell ref="A41:E41"/>
    <mergeCell ref="A42:E42"/>
    <mergeCell ref="A39:E39"/>
    <mergeCell ref="A3:E3"/>
    <mergeCell ref="A5:E5"/>
    <mergeCell ref="A8:D8"/>
    <mergeCell ref="B9:D9"/>
    <mergeCell ref="B10:D1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s>
  <dataValidations count="1">
    <dataValidation type="decimal" operator="greaterThan" allowBlank="1" showInputMessage="1" showErrorMessage="1" error="Please enter numeric figure only." sqref="E37:F37 E35:F35 E33:F33 E30:F31 E28:F28 E26:F26 E22:F24" xr:uid="{00000000-0002-0000-0B00-000000000000}">
      <formula1>0</formula1>
    </dataValidation>
  </dataValidations>
  <pageMargins left="1.18" right="0" top="0.59055118110236204" bottom="0.59055118110236204" header="0.35433070866141703" footer="0.35433070866141703"/>
  <pageSetup scale="57" orientation="portrait" r:id="rId13"/>
  <headerFooter alignWithMargins="0">
    <oddFooter>&amp;R&amp;"Book Antiqua,Bold"&amp;8 Page &amp;P of &amp;N</oddFooter>
  </headerFooter>
  <rowBreaks count="1" manualBreakCount="1">
    <brk id="46"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BD83C-61F5-4CFE-89F6-279F06B085D2}">
  <sheetPr codeName="Sheet12">
    <tabColor indexed="44"/>
  </sheetPr>
  <dimension ref="A1:I62"/>
  <sheetViews>
    <sheetView showGridLines="0" view="pageBreakPreview" zoomScaleNormal="100" zoomScaleSheetLayoutView="100" workbookViewId="0">
      <selection activeCell="E21" sqref="E21"/>
    </sheetView>
  </sheetViews>
  <sheetFormatPr defaultColWidth="9.140625" defaultRowHeight="14.25"/>
  <cols>
    <col min="1" max="1" width="11.640625" style="648" customWidth="1"/>
    <col min="2" max="2" width="20.5703125" style="648" customWidth="1"/>
    <col min="3" max="3" width="11.42578125" style="648" customWidth="1"/>
    <col min="4" max="4" width="19.35546875" style="648" customWidth="1"/>
    <col min="5" max="5" width="30" style="648" customWidth="1"/>
    <col min="6" max="6" width="21" style="648" customWidth="1"/>
    <col min="7" max="7" width="32" style="648" customWidth="1"/>
    <col min="8" max="8" width="25.85546875" style="646" customWidth="1"/>
    <col min="9" max="16384" width="9.140625" style="647"/>
  </cols>
  <sheetData>
    <row r="1" spans="1:9">
      <c r="A1" s="644" t="str">
        <f>'Name of Bidder'!B2</f>
        <v>Specification No: CC/NT/W-COMM/DOM/A01/24/16897</v>
      </c>
      <c r="B1" s="645"/>
      <c r="C1" s="645"/>
      <c r="D1" s="645"/>
      <c r="E1" s="645"/>
      <c r="F1" s="664" t="s">
        <v>958</v>
      </c>
      <c r="G1" s="664" t="s">
        <v>958</v>
      </c>
    </row>
    <row r="2" spans="1:9" ht="15" customHeight="1"/>
    <row r="3" spans="1:9" ht="86.25" customHeight="1">
      <c r="A3" s="911" t="str">
        <f>'Attach 3(JV)'!A3</f>
        <v>Communication Equipment Package FOTE-05: Communication Equipment (SDH) Supply and Installation package for Communication Schemes approved in 24th NCT</v>
      </c>
      <c r="B3" s="911"/>
      <c r="C3" s="911"/>
      <c r="D3" s="911"/>
      <c r="E3" s="911"/>
      <c r="F3" s="911"/>
      <c r="G3" s="649"/>
      <c r="H3" s="650"/>
    </row>
    <row r="4" spans="1:9" ht="15" customHeight="1">
      <c r="A4" s="651"/>
      <c r="I4" s="480"/>
    </row>
    <row r="5" spans="1:9" ht="20.100000000000001" customHeight="1">
      <c r="A5" s="912" t="s">
        <v>444</v>
      </c>
      <c r="B5" s="912"/>
      <c r="C5" s="912"/>
      <c r="D5" s="912"/>
      <c r="E5" s="912"/>
      <c r="F5" s="912"/>
      <c r="G5" s="652"/>
      <c r="I5" s="480"/>
    </row>
    <row r="6" spans="1:9" ht="20.100000000000001" customHeight="1">
      <c r="A6" s="653"/>
      <c r="I6" s="480"/>
    </row>
    <row r="7" spans="1:9" ht="20.100000000000001" customHeight="1">
      <c r="A7" s="654" t="str">
        <f>'Attach 3(JV)'!A7</f>
        <v>Bidder’s Name and Address :</v>
      </c>
      <c r="E7" s="537" t="str">
        <f>'Attach 3(JV)'!E7</f>
        <v>To:</v>
      </c>
      <c r="I7" s="480"/>
    </row>
    <row r="8" spans="1:9" ht="36" customHeight="1">
      <c r="A8" s="913"/>
      <c r="B8" s="913"/>
      <c r="C8" s="913"/>
      <c r="D8" s="913"/>
      <c r="E8" s="590" t="str">
        <f>'Attach 3(JV)'!E8</f>
        <v>Contract Services</v>
      </c>
      <c r="F8" s="655"/>
      <c r="G8" s="655"/>
      <c r="I8" s="480"/>
    </row>
    <row r="9" spans="1:9" ht="20.100000000000001" customHeight="1">
      <c r="A9" s="485" t="s">
        <v>422</v>
      </c>
      <c r="B9" s="910">
        <f>'Attach 3(JV)'!B9</f>
        <v>0</v>
      </c>
      <c r="C9" s="910"/>
      <c r="D9" s="910"/>
      <c r="E9" s="590" t="str">
        <f>'Attach 3(JV)'!E9</f>
        <v>Power Grid Corporation of India Ltd.,</v>
      </c>
      <c r="F9" s="643"/>
      <c r="G9" s="643"/>
      <c r="I9" s="480"/>
    </row>
    <row r="10" spans="1:9" ht="20.100000000000001" customHeight="1">
      <c r="A10" s="485" t="s">
        <v>424</v>
      </c>
      <c r="B10" s="910">
        <f>'Attach 3(JV)'!B10</f>
        <v>0</v>
      </c>
      <c r="C10" s="910"/>
      <c r="D10" s="910"/>
      <c r="E10" s="590" t="str">
        <f>'Attach 3(JV)'!E10</f>
        <v>"Saudamini", Plot No. 2, Sector 29</v>
      </c>
      <c r="F10" s="643"/>
      <c r="G10" s="643"/>
      <c r="I10" s="480"/>
    </row>
    <row r="11" spans="1:9" ht="20.100000000000001" customHeight="1">
      <c r="B11" s="910">
        <f>'Attach 3(JV)'!B11</f>
        <v>0</v>
      </c>
      <c r="C11" s="910"/>
      <c r="D11" s="910"/>
      <c r="E11" s="590" t="str">
        <f>'Attach 3(JV)'!E11</f>
        <v>Gurgaon (Haryana) - 122001</v>
      </c>
      <c r="F11" s="643"/>
      <c r="G11" s="643"/>
    </row>
    <row r="12" spans="1:9" ht="20.100000000000001" customHeight="1">
      <c r="A12" s="653"/>
      <c r="B12" s="910">
        <f>'Attach 3(JV)'!B12</f>
        <v>0</v>
      </c>
      <c r="C12" s="910"/>
      <c r="D12" s="910"/>
      <c r="E12" s="643"/>
      <c r="F12" s="643"/>
      <c r="G12" s="643"/>
    </row>
    <row r="13" spans="1:9" ht="15" customHeight="1">
      <c r="A13" s="653"/>
      <c r="B13" s="487"/>
      <c r="C13" s="487"/>
      <c r="D13" s="487"/>
      <c r="E13" s="487"/>
      <c r="F13" s="487"/>
      <c r="G13" s="487"/>
    </row>
    <row r="14" spans="1:9" ht="20.100000000000001" customHeight="1">
      <c r="A14" s="648" t="s">
        <v>236</v>
      </c>
    </row>
    <row r="15" spans="1:9" ht="7.5" customHeight="1">
      <c r="A15" s="653"/>
    </row>
    <row r="16" spans="1:9" ht="47.25" customHeight="1">
      <c r="A16" s="954"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Communication Equipment Package FOTE-05: Communication Equipment (SDH) Supply and Installation package for Communication Schemes approved in 24th NCT for the period commencing from the effective date of Contract to us :</v>
      </c>
      <c r="B16" s="954"/>
      <c r="C16" s="954"/>
      <c r="D16" s="954"/>
      <c r="E16" s="954"/>
      <c r="F16" s="954"/>
      <c r="G16" s="954"/>
      <c r="H16" s="954"/>
    </row>
    <row r="17" spans="1:8" ht="8.25" customHeight="1">
      <c r="A17" s="653"/>
      <c r="B17" s="653"/>
      <c r="C17" s="653"/>
      <c r="D17" s="653"/>
      <c r="E17" s="653"/>
      <c r="F17" s="653"/>
      <c r="G17" s="653"/>
      <c r="H17" s="656"/>
    </row>
    <row r="18" spans="1:8" ht="27" customHeight="1">
      <c r="A18" s="946" t="s">
        <v>420</v>
      </c>
      <c r="B18" s="948" t="s">
        <v>445</v>
      </c>
      <c r="C18" s="949"/>
      <c r="D18" s="950"/>
      <c r="E18" s="955" t="s">
        <v>946</v>
      </c>
      <c r="F18" s="955"/>
      <c r="G18" s="955"/>
      <c r="H18" s="955"/>
    </row>
    <row r="19" spans="1:8" ht="120" customHeight="1">
      <c r="A19" s="947"/>
      <c r="B19" s="951"/>
      <c r="C19" s="952"/>
      <c r="D19" s="953"/>
      <c r="E19" s="673" t="s">
        <v>977</v>
      </c>
      <c r="F19" s="673" t="s">
        <v>978</v>
      </c>
      <c r="G19" s="674" t="s">
        <v>979</v>
      </c>
      <c r="H19" s="674" t="s">
        <v>980</v>
      </c>
    </row>
    <row r="20" spans="1:8" ht="20.100000000000001" customHeight="1">
      <c r="A20" s="941">
        <v>1</v>
      </c>
      <c r="B20" s="939" t="s">
        <v>947</v>
      </c>
      <c r="C20" s="939"/>
      <c r="D20" s="939"/>
      <c r="E20" s="669"/>
      <c r="F20" s="669"/>
      <c r="G20" s="670"/>
      <c r="H20" s="670"/>
    </row>
    <row r="21" spans="1:8" ht="20.100000000000001" customHeight="1">
      <c r="A21" s="941"/>
      <c r="B21" s="942" t="s">
        <v>948</v>
      </c>
      <c r="C21" s="942"/>
      <c r="D21" s="942"/>
      <c r="E21" s="671"/>
      <c r="F21" s="671"/>
      <c r="G21" s="672"/>
      <c r="H21" s="672"/>
    </row>
    <row r="22" spans="1:8" ht="20.100000000000001" customHeight="1">
      <c r="A22" s="941"/>
      <c r="B22" s="943" t="s">
        <v>257</v>
      </c>
      <c r="C22" s="943"/>
      <c r="D22" s="943"/>
      <c r="E22" s="671"/>
      <c r="F22" s="671"/>
      <c r="G22" s="672"/>
      <c r="H22" s="672"/>
    </row>
    <row r="23" spans="1:8" ht="20.100000000000001" customHeight="1">
      <c r="A23" s="941">
        <v>2</v>
      </c>
      <c r="B23" s="939" t="s">
        <v>949</v>
      </c>
      <c r="C23" s="939"/>
      <c r="D23" s="939"/>
      <c r="E23" s="669"/>
      <c r="F23" s="669"/>
      <c r="G23" s="670"/>
      <c r="H23" s="670"/>
    </row>
    <row r="24" spans="1:8" ht="20.100000000000001" customHeight="1">
      <c r="A24" s="941"/>
      <c r="B24" s="942" t="s">
        <v>948</v>
      </c>
      <c r="C24" s="942"/>
      <c r="D24" s="942"/>
      <c r="E24" s="671"/>
      <c r="F24" s="671"/>
      <c r="G24" s="672"/>
      <c r="H24" s="672"/>
    </row>
    <row r="25" spans="1:8" ht="20.100000000000001" customHeight="1">
      <c r="A25" s="941"/>
      <c r="B25" s="943" t="s">
        <v>257</v>
      </c>
      <c r="C25" s="943"/>
      <c r="D25" s="943"/>
      <c r="E25" s="671"/>
      <c r="F25" s="671"/>
      <c r="G25" s="672"/>
      <c r="H25" s="672"/>
    </row>
    <row r="26" spans="1:8" ht="20.100000000000001" customHeight="1">
      <c r="A26" s="941">
        <v>3</v>
      </c>
      <c r="B26" s="939" t="s">
        <v>950</v>
      </c>
      <c r="C26" s="939"/>
      <c r="D26" s="939"/>
      <c r="E26" s="669"/>
      <c r="F26" s="669"/>
      <c r="G26" s="670"/>
      <c r="H26" s="670"/>
    </row>
    <row r="27" spans="1:8" ht="20.100000000000001" customHeight="1">
      <c r="A27" s="941"/>
      <c r="B27" s="942" t="s">
        <v>948</v>
      </c>
      <c r="C27" s="942"/>
      <c r="D27" s="942"/>
      <c r="E27" s="671"/>
      <c r="F27" s="671"/>
      <c r="G27" s="672"/>
      <c r="H27" s="672"/>
    </row>
    <row r="28" spans="1:8" ht="20.100000000000001" customHeight="1">
      <c r="A28" s="941"/>
      <c r="B28" s="943" t="s">
        <v>257</v>
      </c>
      <c r="C28" s="943"/>
      <c r="D28" s="943"/>
      <c r="E28" s="671"/>
      <c r="F28" s="671"/>
      <c r="G28" s="672"/>
      <c r="H28" s="672"/>
    </row>
    <row r="29" spans="1:8" ht="20.100000000000001" customHeight="1">
      <c r="A29" s="941">
        <v>4</v>
      </c>
      <c r="B29" s="939" t="s">
        <v>951</v>
      </c>
      <c r="C29" s="939"/>
      <c r="D29" s="939"/>
      <c r="E29" s="669"/>
      <c r="F29" s="669"/>
      <c r="G29" s="670"/>
      <c r="H29" s="670"/>
    </row>
    <row r="30" spans="1:8" ht="20.100000000000001" customHeight="1">
      <c r="A30" s="941"/>
      <c r="B30" s="942" t="s">
        <v>948</v>
      </c>
      <c r="C30" s="942"/>
      <c r="D30" s="942"/>
      <c r="E30" s="671"/>
      <c r="F30" s="671"/>
      <c r="G30" s="672"/>
      <c r="H30" s="672"/>
    </row>
    <row r="31" spans="1:8" ht="20.100000000000001" customHeight="1">
      <c r="A31" s="941"/>
      <c r="B31" s="943" t="s">
        <v>257</v>
      </c>
      <c r="C31" s="943"/>
      <c r="D31" s="943"/>
      <c r="E31" s="671"/>
      <c r="F31" s="671"/>
      <c r="G31" s="672"/>
      <c r="H31" s="672"/>
    </row>
    <row r="32" spans="1:8" ht="20.100000000000001" customHeight="1">
      <c r="A32" s="941">
        <v>5</v>
      </c>
      <c r="B32" s="939" t="s">
        <v>952</v>
      </c>
      <c r="C32" s="939"/>
      <c r="D32" s="939"/>
      <c r="E32" s="669"/>
      <c r="F32" s="669"/>
      <c r="G32" s="670"/>
      <c r="H32" s="670"/>
    </row>
    <row r="33" spans="1:8" ht="20.100000000000001" customHeight="1">
      <c r="A33" s="941"/>
      <c r="B33" s="942" t="s">
        <v>948</v>
      </c>
      <c r="C33" s="942"/>
      <c r="D33" s="942"/>
      <c r="E33" s="671"/>
      <c r="F33" s="671"/>
      <c r="G33" s="672"/>
      <c r="H33" s="672"/>
    </row>
    <row r="34" spans="1:8" ht="20.100000000000001" customHeight="1">
      <c r="A34" s="941"/>
      <c r="B34" s="943" t="s">
        <v>257</v>
      </c>
      <c r="C34" s="943"/>
      <c r="D34" s="943"/>
      <c r="E34" s="671"/>
      <c r="F34" s="671"/>
      <c r="G34" s="672"/>
      <c r="H34" s="672"/>
    </row>
    <row r="35" spans="1:8" ht="20.100000000000001" customHeight="1">
      <c r="A35" s="657">
        <v>6</v>
      </c>
      <c r="B35" s="945" t="s">
        <v>128</v>
      </c>
      <c r="C35" s="945"/>
      <c r="D35" s="945"/>
      <c r="E35" s="671"/>
      <c r="F35" s="671"/>
      <c r="G35" s="672"/>
      <c r="H35" s="672"/>
    </row>
    <row r="36" spans="1:8" ht="20.100000000000001" customHeight="1">
      <c r="A36" s="941">
        <v>7</v>
      </c>
      <c r="B36" s="939" t="s">
        <v>953</v>
      </c>
      <c r="C36" s="939"/>
      <c r="D36" s="939"/>
      <c r="E36" s="669"/>
      <c r="F36" s="669"/>
      <c r="G36" s="670"/>
      <c r="H36" s="670"/>
    </row>
    <row r="37" spans="1:8" ht="20.100000000000001" customHeight="1">
      <c r="A37" s="941"/>
      <c r="B37" s="942" t="s">
        <v>948</v>
      </c>
      <c r="C37" s="942"/>
      <c r="D37" s="942"/>
      <c r="E37" s="671"/>
      <c r="F37" s="671"/>
      <c r="G37" s="672"/>
      <c r="H37" s="672"/>
    </row>
    <row r="38" spans="1:8" ht="20.100000000000001" customHeight="1">
      <c r="A38" s="941"/>
      <c r="B38" s="943" t="s">
        <v>257</v>
      </c>
      <c r="C38" s="943"/>
      <c r="D38" s="943"/>
      <c r="E38" s="671"/>
      <c r="F38" s="671"/>
      <c r="G38" s="672"/>
      <c r="H38" s="672"/>
    </row>
    <row r="39" spans="1:8" ht="20.100000000000001" customHeight="1">
      <c r="A39" s="941">
        <v>8</v>
      </c>
      <c r="B39" s="939" t="s">
        <v>954</v>
      </c>
      <c r="C39" s="939"/>
      <c r="D39" s="939"/>
      <c r="E39" s="669"/>
      <c r="F39" s="669"/>
      <c r="G39" s="670"/>
      <c r="H39" s="670"/>
    </row>
    <row r="40" spans="1:8" ht="20.100000000000001" customHeight="1">
      <c r="A40" s="941"/>
      <c r="B40" s="942" t="s">
        <v>948</v>
      </c>
      <c r="C40" s="942"/>
      <c r="D40" s="942"/>
      <c r="E40" s="671"/>
      <c r="F40" s="671"/>
      <c r="G40" s="672"/>
      <c r="H40" s="672"/>
    </row>
    <row r="41" spans="1:8" ht="20.100000000000001" customHeight="1">
      <c r="A41" s="941"/>
      <c r="B41" s="943" t="s">
        <v>257</v>
      </c>
      <c r="C41" s="943"/>
      <c r="D41" s="943"/>
      <c r="E41" s="671"/>
      <c r="F41" s="671"/>
      <c r="G41" s="672"/>
      <c r="H41" s="672"/>
    </row>
    <row r="42" spans="1:8" ht="20.100000000000001" customHeight="1">
      <c r="A42" s="941">
        <v>9</v>
      </c>
      <c r="B42" s="939" t="s">
        <v>955</v>
      </c>
      <c r="C42" s="939"/>
      <c r="D42" s="939"/>
      <c r="E42" s="669"/>
      <c r="F42" s="669"/>
      <c r="G42" s="670"/>
      <c r="H42" s="670"/>
    </row>
    <row r="43" spans="1:8" ht="20.100000000000001" customHeight="1">
      <c r="A43" s="941"/>
      <c r="B43" s="942" t="s">
        <v>948</v>
      </c>
      <c r="C43" s="942"/>
      <c r="D43" s="942"/>
      <c r="E43" s="671"/>
      <c r="F43" s="671"/>
      <c r="G43" s="672"/>
      <c r="H43" s="672"/>
    </row>
    <row r="44" spans="1:8" ht="20.100000000000001" customHeight="1">
      <c r="A44" s="941"/>
      <c r="B44" s="943" t="s">
        <v>257</v>
      </c>
      <c r="C44" s="943"/>
      <c r="D44" s="943"/>
      <c r="E44" s="671"/>
      <c r="F44" s="671"/>
      <c r="G44" s="672"/>
      <c r="H44" s="672"/>
    </row>
    <row r="45" spans="1:8" ht="13.9">
      <c r="A45" s="944" t="str">
        <f>IF(OR((E44&gt;8),(F44&gt;14),(G44&gt;14),(H44&gt;14)),"You are exceeding the completion schedule as specified in the bidding documents.","")</f>
        <v/>
      </c>
      <c r="B45" s="944"/>
      <c r="C45" s="944"/>
      <c r="D45" s="944"/>
      <c r="E45" s="944"/>
      <c r="F45" s="944"/>
      <c r="G45" s="646"/>
    </row>
    <row r="46" spans="1:8" ht="13.9">
      <c r="A46" s="940"/>
      <c r="B46" s="940"/>
      <c r="C46" s="940"/>
      <c r="D46" s="940"/>
      <c r="E46" s="940"/>
      <c r="F46" s="940"/>
      <c r="G46" s="658"/>
      <c r="H46" s="658"/>
    </row>
    <row r="47" spans="1:8" ht="15.75" customHeight="1">
      <c r="A47" s="940"/>
      <c r="B47" s="940"/>
      <c r="C47" s="940"/>
      <c r="D47" s="940"/>
      <c r="E47" s="940"/>
      <c r="F47" s="940"/>
    </row>
    <row r="48" spans="1:8" ht="33" customHeight="1">
      <c r="A48" s="659" t="s">
        <v>471</v>
      </c>
      <c r="B48" s="660">
        <f>'Attach 3(JV)'!B24</f>
        <v>0</v>
      </c>
      <c r="D48" s="661" t="str">
        <f>'[11]Attach 3(JV)'!D24</f>
        <v>Printed Name :</v>
      </c>
      <c r="E48" s="665">
        <f>'Attach 3(JV)'!E24</f>
        <v>0</v>
      </c>
      <c r="F48" s="661"/>
      <c r="G48" s="661"/>
    </row>
    <row r="49" spans="1:7" ht="22.5" customHeight="1">
      <c r="A49" s="659" t="s">
        <v>472</v>
      </c>
      <c r="B49" s="666">
        <f>'Attach 3(JV)'!B25</f>
        <v>0</v>
      </c>
      <c r="D49" s="661" t="str">
        <f>'[11]Attach 3(JV)'!D25</f>
        <v>Designation :</v>
      </c>
      <c r="E49" s="665">
        <f>'Attach 3(JV)'!E25</f>
        <v>0</v>
      </c>
      <c r="F49" s="661"/>
      <c r="G49" s="661"/>
    </row>
    <row r="50" spans="1:7">
      <c r="D50" s="661"/>
      <c r="E50" s="661"/>
      <c r="F50" s="661"/>
      <c r="G50" s="661"/>
    </row>
    <row r="51" spans="1:7" ht="12" customHeight="1">
      <c r="A51" s="662"/>
    </row>
    <row r="52" spans="1:7" ht="41.25" customHeight="1">
      <c r="A52" s="663" t="s">
        <v>956</v>
      </c>
      <c r="B52" s="920" t="s">
        <v>957</v>
      </c>
      <c r="C52" s="920"/>
      <c r="D52" s="920"/>
      <c r="E52" s="920"/>
      <c r="F52" s="920"/>
      <c r="G52" s="646"/>
    </row>
    <row r="53" spans="1:7" ht="20.100000000000001" customHeight="1"/>
    <row r="54" spans="1:7" ht="20.100000000000001" customHeight="1">
      <c r="A54" s="662"/>
    </row>
    <row r="55" spans="1:7" ht="20.100000000000001" customHeight="1"/>
    <row r="56" spans="1:7" ht="20.100000000000001" customHeight="1">
      <c r="A56" s="662"/>
    </row>
    <row r="57" spans="1:7" ht="20.100000000000001" customHeight="1"/>
    <row r="58" spans="1:7" ht="20.100000000000001" customHeight="1">
      <c r="A58" s="662"/>
    </row>
    <row r="59" spans="1:7" ht="20.100000000000001" customHeight="1"/>
    <row r="60" spans="1:7" ht="20.100000000000001" customHeight="1"/>
    <row r="61" spans="1:7" ht="20.100000000000001" customHeight="1"/>
    <row r="62" spans="1:7" ht="20.100000000000001" customHeight="1"/>
  </sheetData>
  <sheetProtection algorithmName="SHA-512" hashValue="c1DZCrOjaitKH8XQz8ADduOX0TB7WG7dol7Hkvq18sr2HkbNsppDOC/8K5vuodlZOIzAA0lK1vVKOnAw0NCO5g==" saltValue="L9Q4AP+jfezDbEVE3Dgx3A==" spinCount="100000" sheet="1" formatColumns="0" formatRows="0" selectLockedCells="1"/>
  <customSheetViews>
    <customSheetView guid="{D225EADB-9106-48CC-A5A7-31602D4C326D}" showPageBreaks="1" showGridLines="0" printArea="1" view="pageBreakPreview">
      <selection activeCell="E21" sqref="E21"/>
      <pageMargins left="0.75" right="0.63" top="0.57999999999999996" bottom="0.6" header="0.34" footer="0.35"/>
      <pageSetup scale="50" fitToHeight="2" orientation="portrait" r:id="rId1"/>
      <headerFooter alignWithMargins="0">
        <oddFooter>&amp;R&amp;"Book Antiqua,Bold"&amp;8 Page &amp;P of &amp;N</oddFooter>
      </headerFooter>
    </customSheetView>
    <customSheetView guid="{F34FCE55-6D7A-4595-AE80-79F81F8010EA}" scale="130" showPageBreaks="1" showGridLines="0" fitToPage="1" printArea="1" view="pageBreakPreview" topLeftCell="A21">
      <selection activeCell="E21" sqref="E21:F21"/>
      <rowBreaks count="1" manualBreakCount="1">
        <brk id="22" max="14" man="1"/>
      </rowBreaks>
      <pageMargins left="0.75" right="0.63" top="0.57999999999999996" bottom="0.6" header="0.34" footer="0.35"/>
      <pageSetup scale="87" fitToHeight="2" orientation="portrait" r:id="rId2"/>
      <headerFooter alignWithMargins="0">
        <oddFooter>&amp;R&amp;"Book Antiqua,Bold"&amp;8 Page &amp;P of &amp;N</oddFooter>
      </headerFooter>
    </customSheetView>
    <customSheetView guid="{2B801FC0-1466-48F5-835B-336974550AB9}" showPageBreaks="1" showGridLines="0" printArea="1" view="pageBreakPreview">
      <selection activeCell="E21" sqref="E21"/>
      <pageMargins left="0.75" right="0.63" top="0.57999999999999996" bottom="0.6" header="0.34" footer="0.35"/>
      <pageSetup scale="50" fitToHeight="2" orientation="portrait" r:id="rId3"/>
      <headerFooter alignWithMargins="0">
        <oddFooter>&amp;R&amp;"Book Antiqua,Bold"&amp;8 Page &amp;P of &amp;N</oddFooter>
      </headerFooter>
    </customSheetView>
  </customSheetViews>
  <mergeCells count="48">
    <mergeCell ref="A20:A22"/>
    <mergeCell ref="B20:D20"/>
    <mergeCell ref="B21:D21"/>
    <mergeCell ref="B22:D22"/>
    <mergeCell ref="A3:F3"/>
    <mergeCell ref="A5:F5"/>
    <mergeCell ref="A8:D8"/>
    <mergeCell ref="B9:D9"/>
    <mergeCell ref="B10:D10"/>
    <mergeCell ref="B11:D11"/>
    <mergeCell ref="B12:D12"/>
    <mergeCell ref="A18:A19"/>
    <mergeCell ref="B18:D19"/>
    <mergeCell ref="A16:H16"/>
    <mergeCell ref="E18:H18"/>
    <mergeCell ref="A23:A25"/>
    <mergeCell ref="B23:D23"/>
    <mergeCell ref="B24:D24"/>
    <mergeCell ref="B25:D25"/>
    <mergeCell ref="A26:A28"/>
    <mergeCell ref="B26:D26"/>
    <mergeCell ref="B27:D27"/>
    <mergeCell ref="B28:D28"/>
    <mergeCell ref="B35:D35"/>
    <mergeCell ref="A36:A38"/>
    <mergeCell ref="B36:D36"/>
    <mergeCell ref="B37:D37"/>
    <mergeCell ref="B38:D38"/>
    <mergeCell ref="A29:A31"/>
    <mergeCell ref="B29:D29"/>
    <mergeCell ref="B30:D30"/>
    <mergeCell ref="B31:D31"/>
    <mergeCell ref="A32:A34"/>
    <mergeCell ref="B32:D32"/>
    <mergeCell ref="B33:D33"/>
    <mergeCell ref="B34:D34"/>
    <mergeCell ref="B39:D39"/>
    <mergeCell ref="A47:F47"/>
    <mergeCell ref="B52:F52"/>
    <mergeCell ref="A42:A44"/>
    <mergeCell ref="B42:D42"/>
    <mergeCell ref="B43:D43"/>
    <mergeCell ref="B44:D44"/>
    <mergeCell ref="A45:F45"/>
    <mergeCell ref="A46:F46"/>
    <mergeCell ref="B40:D40"/>
    <mergeCell ref="B41:D41"/>
    <mergeCell ref="A39:A41"/>
  </mergeCells>
  <pageMargins left="0.75" right="0.63" top="0.57999999999999996" bottom="0.6" header="0.34" footer="0.35"/>
  <pageSetup scale="50" fitToHeight="2" orientation="portrait" r:id="rId4"/>
  <headerFooter alignWithMargins="0">
    <oddFooter>&amp;R&amp;"Book Antiqua,Bold"&amp;8 Page &amp;P of &amp;N</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8"/>
  <sheetViews>
    <sheetView showGridLines="0" showZeros="0" view="pageBreakPreview" zoomScale="70" zoomScaleNormal="100" zoomScaleSheetLayoutView="70" workbookViewId="0">
      <selection activeCell="E11" sqref="E11"/>
    </sheetView>
  </sheetViews>
  <sheetFormatPr defaultColWidth="9.140625" defaultRowHeight="15.75"/>
  <cols>
    <col min="1" max="1" width="9.640625" style="70" customWidth="1"/>
    <col min="2" max="2" width="39.5703125" style="70" customWidth="1"/>
    <col min="3" max="3" width="25.85546875" style="70" customWidth="1"/>
    <col min="4" max="4" width="23.5703125" style="70" customWidth="1"/>
    <col min="5" max="5" width="25.140625" style="70" customWidth="1"/>
    <col min="6" max="6" width="24.42578125" style="70" customWidth="1"/>
    <col min="7" max="8" width="9.140625" style="70"/>
    <col min="9" max="16384" width="9.140625" style="73"/>
  </cols>
  <sheetData>
    <row r="1" spans="1:9" ht="21.75" customHeight="1">
      <c r="A1" s="65" t="str">
        <f>Cover!B3</f>
        <v>Specification No: CC/NT/W-COMM/DOM/A01/24/16897</v>
      </c>
      <c r="B1" s="66"/>
      <c r="C1" s="66"/>
      <c r="D1" s="66"/>
      <c r="E1" s="66"/>
      <c r="F1" s="98" t="s">
        <v>604</v>
      </c>
    </row>
    <row r="2" spans="1:9">
      <c r="F2" s="137"/>
    </row>
    <row r="3" spans="1:9" ht="92.25" customHeight="1">
      <c r="A3" s="959" t="str">
        <f>Cover!B2</f>
        <v>Communication Equipment Package FOTE-05: Communication Equipment (SDH) Supply and Installation package for Communication Schemes approved in 24th NCT</v>
      </c>
      <c r="B3" s="959"/>
      <c r="C3" s="959"/>
      <c r="D3" s="959"/>
      <c r="E3" s="959"/>
      <c r="F3" s="959"/>
      <c r="G3" s="68"/>
      <c r="H3" s="68"/>
    </row>
    <row r="4" spans="1:9" ht="20.100000000000001" customHeight="1">
      <c r="A4" s="76"/>
      <c r="H4" s="77"/>
      <c r="I4" s="78"/>
    </row>
    <row r="5" spans="1:9" ht="20.100000000000001" customHeight="1">
      <c r="A5" s="720" t="s">
        <v>446</v>
      </c>
      <c r="B5" s="720"/>
      <c r="C5" s="720"/>
      <c r="D5" s="720"/>
      <c r="E5" s="720"/>
      <c r="F5" s="720"/>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6" customHeight="1">
      <c r="A8" s="871">
        <f>'Attach 3(JV)'!A8:D8</f>
        <v>0</v>
      </c>
      <c r="B8" s="871"/>
      <c r="C8" s="871"/>
      <c r="D8" s="871"/>
      <c r="E8" s="99" t="str">
        <f>'Attach 3(JV)'!E8</f>
        <v>Contract Services</v>
      </c>
      <c r="H8" s="77"/>
      <c r="I8" s="78"/>
    </row>
    <row r="9" spans="1:9">
      <c r="A9" s="87" t="s">
        <v>422</v>
      </c>
      <c r="B9" s="887">
        <f>'Attach 3(JV)'!B9:D9</f>
        <v>0</v>
      </c>
      <c r="C9" s="887"/>
      <c r="D9" s="887"/>
      <c r="E9" s="99" t="str">
        <f>'Attach 3(JV)'!E9</f>
        <v>Power Grid Corporation of India Ltd.,</v>
      </c>
      <c r="H9" s="77"/>
      <c r="I9" s="78"/>
    </row>
    <row r="10" spans="1:9">
      <c r="A10" s="87" t="s">
        <v>424</v>
      </c>
      <c r="B10" s="873">
        <f>'Attach 3(JV)'!B10:D10</f>
        <v>0</v>
      </c>
      <c r="C10" s="873"/>
      <c r="D10" s="873"/>
      <c r="E10" s="99" t="str">
        <f>'Attach 3(JV)'!E10</f>
        <v>"Saudamini", Plot No. 2, Sector 29</v>
      </c>
      <c r="H10" s="77"/>
      <c r="I10" s="78"/>
    </row>
    <row r="11" spans="1:9" ht="18" customHeight="1">
      <c r="B11" s="873">
        <f>'Attach 3(JV)'!B11:D11</f>
        <v>0</v>
      </c>
      <c r="C11" s="873"/>
      <c r="D11" s="873"/>
      <c r="E11" s="99" t="str">
        <f>'Attach 3(JV)'!E11</f>
        <v>Gurgaon (Haryana) - 122001</v>
      </c>
    </row>
    <row r="12" spans="1:9">
      <c r="A12" s="79"/>
      <c r="B12" s="873">
        <f>'Attach 3(JV)'!B12:D12</f>
        <v>0</v>
      </c>
      <c r="C12" s="873"/>
      <c r="D12" s="873"/>
      <c r="E12" s="83"/>
    </row>
    <row r="13" spans="1:9" ht="20.100000000000001" customHeight="1">
      <c r="A13" s="79"/>
      <c r="B13" s="238"/>
      <c r="C13" s="238"/>
      <c r="D13" s="238"/>
      <c r="G13" s="83"/>
    </row>
    <row r="14" spans="1:9" ht="20.100000000000001" customHeight="1">
      <c r="A14" s="70" t="s">
        <v>236</v>
      </c>
    </row>
    <row r="15" spans="1:9" ht="20.100000000000001" hidden="1" customHeight="1">
      <c r="A15" s="79"/>
    </row>
    <row r="16" spans="1:9" ht="18" hidden="1" customHeight="1">
      <c r="A16" s="960"/>
      <c r="B16" s="960"/>
      <c r="C16" s="960"/>
      <c r="D16" s="960"/>
      <c r="E16" s="960"/>
      <c r="F16" s="960"/>
    </row>
    <row r="17" spans="1:8" ht="39" hidden="1" customHeight="1">
      <c r="A17" s="961" t="s">
        <v>735</v>
      </c>
      <c r="B17" s="961"/>
      <c r="C17" s="961"/>
      <c r="D17" s="961"/>
      <c r="E17" s="961"/>
      <c r="F17" s="961"/>
    </row>
    <row r="18" spans="1:8" ht="62.25" hidden="1" customHeight="1">
      <c r="A18" s="770" t="s">
        <v>740</v>
      </c>
      <c r="B18" s="770"/>
      <c r="C18" s="770"/>
      <c r="D18" s="770"/>
      <c r="E18" s="770"/>
      <c r="F18" s="770"/>
    </row>
    <row r="19" spans="1:8" ht="75.75" hidden="1" customHeight="1">
      <c r="A19" s="770"/>
      <c r="B19" s="770"/>
      <c r="C19" s="770"/>
      <c r="D19" s="770"/>
      <c r="E19" s="770"/>
      <c r="F19" s="770"/>
    </row>
    <row r="20" spans="1:8" ht="20.25" hidden="1" customHeight="1">
      <c r="A20" s="956"/>
      <c r="B20" s="956"/>
      <c r="C20" s="956"/>
      <c r="D20" s="956"/>
      <c r="E20" s="956"/>
      <c r="F20" s="100"/>
    </row>
    <row r="21" spans="1:8" ht="42" hidden="1" customHeight="1">
      <c r="A21" s="956"/>
      <c r="B21" s="956"/>
      <c r="C21" s="442"/>
      <c r="D21" s="442"/>
      <c r="E21" s="442"/>
      <c r="F21" s="100"/>
    </row>
    <row r="22" spans="1:8" ht="48" hidden="1" customHeight="1">
      <c r="A22" s="443"/>
      <c r="B22" s="445"/>
      <c r="C22" s="427"/>
      <c r="D22" s="427"/>
      <c r="E22" s="444"/>
      <c r="F22" s="100"/>
    </row>
    <row r="23" spans="1:8" ht="78" hidden="1" customHeight="1">
      <c r="A23" s="812"/>
      <c r="B23" s="812"/>
      <c r="C23" s="812"/>
      <c r="D23" s="812"/>
      <c r="E23" s="812"/>
      <c r="F23" s="812"/>
    </row>
    <row r="24" spans="1:8" s="425" customFormat="1" ht="51.75" hidden="1" customHeight="1">
      <c r="A24" s="770"/>
      <c r="B24" s="770"/>
      <c r="C24" s="770"/>
      <c r="D24" s="770"/>
      <c r="E24" s="770"/>
      <c r="F24" s="770"/>
      <c r="G24" s="424"/>
      <c r="H24" s="424"/>
    </row>
    <row r="25" spans="1:8" s="425" customFormat="1" ht="18.75" hidden="1" customHeight="1">
      <c r="A25" s="100"/>
      <c r="B25" s="100"/>
      <c r="C25" s="100"/>
      <c r="D25" s="100"/>
      <c r="E25" s="100"/>
      <c r="F25" s="100"/>
      <c r="G25" s="424"/>
      <c r="H25" s="424"/>
    </row>
    <row r="26" spans="1:8" s="425" customFormat="1" ht="13.5" customHeight="1">
      <c r="A26" s="958"/>
      <c r="B26" s="958"/>
      <c r="C26" s="100"/>
      <c r="D26" s="100"/>
      <c r="E26" s="100"/>
      <c r="F26" s="100"/>
      <c r="G26" s="424"/>
      <c r="H26" s="424"/>
    </row>
    <row r="27" spans="1:8" s="425" customFormat="1" ht="77.25" customHeight="1">
      <c r="A27" s="957" t="s">
        <v>931</v>
      </c>
      <c r="B27" s="957"/>
      <c r="C27" s="957"/>
      <c r="D27" s="957"/>
      <c r="E27" s="957"/>
      <c r="F27" s="957"/>
      <c r="G27" s="424"/>
      <c r="H27" s="424"/>
    </row>
    <row r="28" spans="1:8" s="425" customFormat="1" ht="47.25" customHeight="1">
      <c r="A28" s="957"/>
      <c r="B28" s="957"/>
      <c r="C28" s="957"/>
      <c r="D28" s="957"/>
      <c r="E28" s="957"/>
      <c r="F28" s="957"/>
      <c r="G28" s="424"/>
      <c r="H28" s="424"/>
    </row>
    <row r="29" spans="1:8" s="425" customFormat="1" ht="22.5" hidden="1" customHeight="1">
      <c r="A29" s="957"/>
      <c r="B29" s="957"/>
      <c r="C29" s="957"/>
      <c r="D29" s="957"/>
      <c r="E29" s="957"/>
      <c r="F29" s="957"/>
      <c r="G29" s="424"/>
      <c r="H29" s="424"/>
    </row>
    <row r="30" spans="1:8" s="425" customFormat="1" ht="77.25" hidden="1" customHeight="1">
      <c r="A30" s="957"/>
      <c r="B30" s="957"/>
      <c r="C30" s="957"/>
      <c r="D30" s="957"/>
      <c r="E30" s="957"/>
      <c r="F30" s="957"/>
      <c r="G30" s="424"/>
      <c r="H30" s="424"/>
    </row>
    <row r="31" spans="1:8" ht="51.75" hidden="1" customHeight="1">
      <c r="A31" s="957"/>
      <c r="B31" s="957"/>
      <c r="C31" s="957"/>
      <c r="D31" s="957"/>
      <c r="E31" s="957"/>
      <c r="F31" s="957"/>
    </row>
    <row r="32" spans="1:8" ht="76.5" hidden="1" customHeight="1">
      <c r="A32" s="957"/>
      <c r="B32" s="957"/>
      <c r="C32" s="957"/>
      <c r="D32" s="957"/>
      <c r="E32" s="957"/>
      <c r="F32" s="957"/>
    </row>
    <row r="33" spans="1:5" ht="33" customHeight="1">
      <c r="A33" s="80" t="s">
        <v>471</v>
      </c>
      <c r="B33" s="94">
        <f>'Name of Bidder'!C32</f>
        <v>0</v>
      </c>
      <c r="C33" s="232"/>
      <c r="D33" s="93" t="s">
        <v>469</v>
      </c>
      <c r="E33" s="96">
        <f>'Name of Bidder'!C29</f>
        <v>0</v>
      </c>
    </row>
    <row r="34" spans="1:5" ht="33" customHeight="1">
      <c r="A34" s="80" t="s">
        <v>472</v>
      </c>
      <c r="B34" s="96">
        <f>'Name of Bidder'!C33</f>
        <v>0</v>
      </c>
      <c r="C34" s="232"/>
      <c r="D34" s="93" t="s">
        <v>470</v>
      </c>
      <c r="E34" s="96">
        <f>'Name of Bidder'!C30</f>
        <v>0</v>
      </c>
    </row>
    <row r="35" spans="1:5" ht="33" customHeight="1">
      <c r="B35" s="232"/>
      <c r="C35" s="232"/>
      <c r="D35" s="93"/>
      <c r="E35" s="232"/>
    </row>
    <row r="36" spans="1:5" ht="20.100000000000001" customHeight="1"/>
    <row r="37" spans="1:5" ht="20.100000000000001" customHeight="1">
      <c r="A37" s="92"/>
    </row>
    <row r="38" spans="1:5" ht="20.100000000000001" customHeight="1"/>
    <row r="39" spans="1:5" ht="20.100000000000001" customHeight="1"/>
    <row r="40" spans="1:5" ht="20.100000000000001" customHeight="1">
      <c r="A40" s="92"/>
    </row>
    <row r="41" spans="1:5" ht="20.100000000000001" customHeight="1"/>
    <row r="42" spans="1:5" ht="20.100000000000001" customHeight="1">
      <c r="A42" s="92"/>
    </row>
    <row r="43" spans="1:5" ht="20.100000000000001" customHeight="1"/>
    <row r="44" spans="1:5" ht="20.100000000000001" customHeight="1">
      <c r="A44" s="92"/>
    </row>
    <row r="45" spans="1:5" ht="20.100000000000001" customHeight="1"/>
    <row r="46" spans="1:5" ht="20.100000000000001" customHeight="1"/>
    <row r="47" spans="1:5" ht="20.100000000000001" customHeight="1"/>
    <row r="48" spans="1:5" ht="20.100000000000001" customHeight="1"/>
  </sheetData>
  <sheetProtection algorithmName="SHA-512" hashValue="LtrYlXdX5qfTpe4DJCQ5mhUnO+nWrodPpIRzRkBhx8R7sccCc1FK7Iy1TMGBVUDuVtOAdlf+UBsZdX6bTFmUVw==" saltValue="MQhnYIK+XBbHP3MCY+NhGQ==" spinCount="100000" sheet="1" formatCells="0" formatColumns="0" selectLockedCells="1"/>
  <customSheetViews>
    <customSheetView guid="{D225EADB-9106-48CC-A5A7-31602D4C326D}" scale="70" showPageBreaks="1" showGridLines="0" zeroValues="0" printArea="1" hiddenRows="1" view="pageBreakPreview">
      <selection activeCell="E11" sqref="E11"/>
      <pageMargins left="0.75" right="0.63" top="0.44" bottom="0.35" header="0.42" footer="0.35"/>
      <pageSetup scale="60" orientation="portrait" r:id="rId1"/>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H27" sqref="H27"/>
      <pageMargins left="0.75" right="0.63" top="0.44" bottom="0.35" header="0.42" footer="0.35"/>
      <pageSetup scale="60" orientation="portrait" r:id="rId2"/>
      <headerFooter alignWithMargins="0">
        <oddFooter>&amp;R&amp;"Book Antiqua,Bold"&amp;8 Page &amp;P of &amp;N</oddFooter>
      </headerFooter>
    </customSheetView>
    <customSheetView guid="{C6B44705-18CE-41AD-9A5D-3E99B2ECF25D}" scale="70" showPageBreaks="1" showGridLines="0" zeroValues="0" printArea="1" hiddenRows="1" view="pageBreakPreview">
      <selection activeCell="H27" sqref="H27"/>
      <pageMargins left="0.75" right="0.63" top="0.44" bottom="0.35" header="0.42" footer="0.35"/>
      <pageSetup scale="60" orientation="portrait" r:id="rId3"/>
      <headerFooter alignWithMargins="0">
        <oddFooter>&amp;R&amp;"Book Antiqua,Bold"&amp;8 Page &amp;P of &amp;N</oddFooter>
      </headerFooter>
    </customSheetView>
    <customSheetView guid="{EFBCDFCA-9C0B-4649-BEC1-29A03BD1DB6F}" scale="70" showPageBreaks="1" showGridLines="0" zeroValues="0" printArea="1" hiddenRows="1" view="pageBreakPreview">
      <selection activeCell="H27" sqref="H27"/>
      <pageMargins left="0.75" right="0.63" top="0.44" bottom="0.35" header="0.42" footer="0.35"/>
      <pageSetup scale="60" orientation="portrait" r:id="rId4"/>
      <headerFooter alignWithMargins="0">
        <oddFooter>&amp;R&amp;"Book Antiqua,Bold"&amp;8 Page &amp;P of &amp;N</oddFooter>
      </headerFooter>
    </customSheetView>
    <customSheetView guid="{0BBA2DF4-A149-40BB-8E82-8CB6DEDB7C04}" scale="70" showPageBreaks="1" showGridLines="0" zeroValues="0" printArea="1" hiddenRows="1" view="pageBreakPreview">
      <selection activeCell="H27" sqref="H27"/>
      <pageMargins left="0.75" right="0.63" top="0.44" bottom="0.35" header="0.42" footer="0.35"/>
      <pageSetup scale="60" orientation="portrait" r:id="rId5"/>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8"/>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9"/>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10"/>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11"/>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2"/>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7"/>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6"/>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7"/>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8"/>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9"/>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30"/>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31"/>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2"/>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3"/>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34"/>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37"/>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8"/>
      <headerFooter alignWithMargins="0">
        <oddFooter>&amp;R&amp;"Book Antiqua,Bold"&amp;8 Page &amp;P of &amp;N</oddFooter>
      </headerFooter>
    </customSheetView>
    <customSheetView guid="{70018498-F475-422B-9308-49B0E7F70B5E}" scale="70" showPageBreaks="1" showGridLines="0" zeroValues="0" printArea="1" hiddenRows="1" view="pageBreakPreview">
      <selection activeCell="H27" sqref="H27"/>
      <pageMargins left="0.75" right="0.63" top="0.44" bottom="0.35" header="0.42" footer="0.35"/>
      <pageSetup scale="60" orientation="portrait" r:id="rId39"/>
      <headerFooter alignWithMargins="0">
        <oddFooter>&amp;R&amp;"Book Antiqua,Bold"&amp;8 Page &amp;P of &amp;N</oddFooter>
      </headerFooter>
    </customSheetView>
    <customSheetView guid="{AFE5FD17-FBA4-4313-9A75-8C27B1625512}" scale="70" showPageBreaks="1" showGridLines="0" zeroValues="0" printArea="1" hiddenRows="1" view="pageBreakPreview">
      <selection activeCell="H27" sqref="H27"/>
      <pageMargins left="0.75" right="0.63" top="0.44" bottom="0.35" header="0.42" footer="0.35"/>
      <pageSetup scale="60" orientation="portrait" r:id="rId40"/>
      <headerFooter alignWithMargins="0">
        <oddFooter>&amp;R&amp;"Book Antiqua,Bold"&amp;8 Page &amp;P of &amp;N</oddFooter>
      </headerFooter>
    </customSheetView>
    <customSheetView guid="{FCC2376C-B604-4287-B4D4-7B2EFDBBC924}" scale="70" showPageBreaks="1" showGridLines="0" zeroValues="0" printArea="1" hiddenRows="1" view="pageBreakPreview">
      <selection activeCell="H27" sqref="H27"/>
      <pageMargins left="0.75" right="0.63" top="0.44" bottom="0.35" header="0.42" footer="0.35"/>
      <pageSetup scale="60" orientation="portrait" r:id="rId41"/>
      <headerFooter alignWithMargins="0">
        <oddFooter>&amp;R&amp;"Book Antiqua,Bold"&amp;8 Page &amp;P of &amp;N</oddFooter>
      </headerFooter>
    </customSheetView>
    <customSheetView guid="{2B801FC0-1466-48F5-835B-336974550AB9}" scale="70" showPageBreaks="1" showGridLines="0" zeroValues="0" printArea="1" hiddenRows="1" view="pageBreakPreview">
      <selection activeCell="E11" sqref="E11"/>
      <pageMargins left="0.75" right="0.63" top="0.44" bottom="0.35" header="0.42" footer="0.35"/>
      <pageSetup scale="60" orientation="portrait" r:id="rId42"/>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C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C00-000001000000}">
      <formula1>D22</formula1>
    </dataValidation>
  </dataValidations>
  <pageMargins left="0.75" right="0.63" top="0.44" bottom="0.35" header="0.42" footer="0.35"/>
  <pageSetup scale="60" orientation="portrait" r:id="rId43"/>
  <headerFooter alignWithMargins="0">
    <oddFooter>&amp;R&amp;"Book Antiqua,Bold"&amp;8 Page &amp;P of &amp;N</oddFooter>
  </headerFooter>
  <drawing r:id="rId4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70"/>
  <sheetViews>
    <sheetView showGridLines="0" showZeros="0" view="pageBreakPreview" topLeftCell="A7" zoomScale="80" zoomScaleNormal="100" zoomScaleSheetLayoutView="80" workbookViewId="0">
      <selection activeCell="B18" sqref="B18:C18"/>
    </sheetView>
  </sheetViews>
  <sheetFormatPr defaultColWidth="9.140625" defaultRowHeight="15.75"/>
  <cols>
    <col min="1" max="1" width="12.5703125" style="70" customWidth="1"/>
    <col min="2" max="2" width="37.85546875" style="70" customWidth="1"/>
    <col min="3" max="3" width="24.85546875" style="70" customWidth="1"/>
    <col min="4" max="5" width="21.85546875" style="70" customWidth="1"/>
    <col min="6" max="6" width="9.140625" style="70" hidden="1" customWidth="1"/>
    <col min="7" max="7" width="9.140625" style="70"/>
    <col min="8" max="8" width="11.35546875" style="70" customWidth="1"/>
    <col min="9" max="16384" width="9.140625" style="73"/>
  </cols>
  <sheetData>
    <row r="1" spans="1:26" ht="22.5" customHeight="1">
      <c r="A1" s="65" t="str">
        <f>Cover!B3</f>
        <v>Specification No: CC/NT/W-COMM/DOM/A01/24/16897</v>
      </c>
      <c r="B1" s="66"/>
      <c r="C1" s="66"/>
      <c r="D1" s="66"/>
      <c r="E1" s="98" t="s">
        <v>182</v>
      </c>
    </row>
    <row r="2" spans="1:26" ht="12.75" customHeight="1">
      <c r="Z2" s="228" t="e">
        <f>#REF!</f>
        <v>#REF!</v>
      </c>
    </row>
    <row r="3" spans="1:26" ht="96.75" customHeight="1">
      <c r="A3" s="719" t="str">
        <f>Cover!B2</f>
        <v>Communication Equipment Package FOTE-05: Communication Equipment (SDH) Supply and Installation package for Communication Schemes approved in 24th NCT</v>
      </c>
      <c r="B3" s="719"/>
      <c r="C3" s="719"/>
      <c r="D3" s="719"/>
      <c r="E3" s="719"/>
      <c r="F3" s="68"/>
      <c r="G3" s="68"/>
      <c r="H3" s="68"/>
    </row>
    <row r="4" spans="1:26" ht="11.25" customHeight="1">
      <c r="A4" s="76"/>
      <c r="H4" s="77"/>
      <c r="I4" s="78"/>
    </row>
    <row r="5" spans="1:26" ht="19.5" customHeight="1">
      <c r="A5" s="720" t="s">
        <v>447</v>
      </c>
      <c r="B5" s="720"/>
      <c r="C5" s="720"/>
      <c r="D5" s="720"/>
      <c r="E5" s="720"/>
      <c r="F5" s="95"/>
      <c r="H5" s="77"/>
      <c r="I5" s="78"/>
    </row>
    <row r="6" spans="1:26" ht="19.5" customHeight="1">
      <c r="A6" s="79"/>
      <c r="H6" s="77"/>
      <c r="I6" s="78"/>
    </row>
    <row r="7" spans="1:26" ht="19.5" customHeight="1">
      <c r="A7" s="95" t="str">
        <f>'Attach 3(JV)'!A7:D7</f>
        <v>Bidder’s Name and Address :</v>
      </c>
      <c r="B7" s="79"/>
      <c r="C7" s="79"/>
      <c r="D7" s="81" t="str">
        <f>'Attach 3(JV)'!E7</f>
        <v>To:</v>
      </c>
      <c r="H7" s="77"/>
      <c r="I7" s="78"/>
    </row>
    <row r="8" spans="1:26" ht="36" customHeight="1">
      <c r="A8" s="871">
        <f>'Attach 3(JV)'!A8:D8</f>
        <v>0</v>
      </c>
      <c r="B8" s="871"/>
      <c r="C8" s="871"/>
      <c r="D8" s="99" t="str">
        <f>'Attach 3(JV)'!E8</f>
        <v>Contract Services</v>
      </c>
      <c r="H8" s="77"/>
      <c r="I8" s="78"/>
    </row>
    <row r="9" spans="1:26">
      <c r="A9" s="87" t="s">
        <v>422</v>
      </c>
      <c r="B9" s="887">
        <f>'Attach 3(JV)'!B9:D9</f>
        <v>0</v>
      </c>
      <c r="C9" s="887"/>
      <c r="D9" s="99" t="str">
        <f>'Attach 3(JV)'!E9</f>
        <v>Power Grid Corporation of India Ltd.,</v>
      </c>
      <c r="H9" s="77"/>
      <c r="I9" s="78"/>
    </row>
    <row r="10" spans="1:26">
      <c r="A10" s="87" t="s">
        <v>424</v>
      </c>
      <c r="B10" s="873">
        <f>'Attach 3(JV)'!B10:D10</f>
        <v>0</v>
      </c>
      <c r="C10" s="873"/>
      <c r="D10" s="99" t="str">
        <f>'Attach 3(JV)'!E10</f>
        <v>"Saudamini", Plot No. 2, Sector 29</v>
      </c>
      <c r="H10" s="77"/>
      <c r="I10" s="78"/>
    </row>
    <row r="11" spans="1:26">
      <c r="B11" s="873">
        <f>'Attach 3(JV)'!B11:D11</f>
        <v>0</v>
      </c>
      <c r="C11" s="873"/>
      <c r="D11" s="99" t="str">
        <f>'Attach 3(JV)'!E11</f>
        <v>Gurgaon (Haryana) - 122001</v>
      </c>
    </row>
    <row r="12" spans="1:26">
      <c r="A12" s="79"/>
      <c r="B12" s="873">
        <f>'Attach 3(JV)'!B12:D12</f>
        <v>0</v>
      </c>
      <c r="C12" s="873"/>
      <c r="D12" s="83"/>
    </row>
    <row r="13" spans="1:26" ht="37.5" customHeight="1">
      <c r="A13" s="70" t="s">
        <v>236</v>
      </c>
    </row>
    <row r="14" spans="1:26" ht="33" customHeight="1">
      <c r="A14" s="79"/>
    </row>
    <row r="15" spans="1:26" ht="33.75" customHeight="1">
      <c r="A15" s="723" t="s">
        <v>448</v>
      </c>
      <c r="B15" s="723"/>
      <c r="C15" s="723"/>
      <c r="D15" s="723"/>
      <c r="E15" s="723"/>
    </row>
    <row r="16" spans="1:26" ht="9.75" customHeight="1">
      <c r="A16" s="79"/>
      <c r="B16" s="79"/>
      <c r="C16" s="79"/>
      <c r="D16" s="79"/>
      <c r="E16" s="79"/>
    </row>
    <row r="17" spans="1:8" ht="60" customHeight="1">
      <c r="A17" s="233" t="s">
        <v>420</v>
      </c>
      <c r="B17" s="963" t="s">
        <v>484</v>
      </c>
      <c r="C17" s="963"/>
      <c r="D17" s="233" t="s">
        <v>485</v>
      </c>
      <c r="E17" s="233" t="s">
        <v>486</v>
      </c>
    </row>
    <row r="18" spans="1:8" ht="26.1" customHeight="1">
      <c r="A18" s="235">
        <v>1</v>
      </c>
      <c r="B18" s="966"/>
      <c r="C18" s="966"/>
      <c r="D18" s="239"/>
      <c r="E18" s="239"/>
    </row>
    <row r="19" spans="1:8" ht="26.1" customHeight="1">
      <c r="A19" s="235">
        <v>2</v>
      </c>
      <c r="B19" s="966"/>
      <c r="C19" s="966"/>
      <c r="D19" s="239"/>
      <c r="E19" s="239"/>
    </row>
    <row r="20" spans="1:8" ht="25.5" customHeight="1">
      <c r="A20" s="235">
        <v>3</v>
      </c>
      <c r="B20" s="966"/>
      <c r="C20" s="966"/>
      <c r="D20" s="239"/>
      <c r="E20" s="239"/>
    </row>
    <row r="21" spans="1:8" ht="26.1" customHeight="1">
      <c r="A21" s="235">
        <v>4</v>
      </c>
      <c r="B21" s="966"/>
      <c r="C21" s="966"/>
      <c r="D21" s="239"/>
      <c r="E21" s="239"/>
    </row>
    <row r="22" spans="1:8" ht="26.1" customHeight="1">
      <c r="A22" s="235">
        <v>5</v>
      </c>
      <c r="B22" s="966"/>
      <c r="C22" s="966"/>
      <c r="D22" s="239"/>
      <c r="E22" s="239"/>
    </row>
    <row r="23" spans="1:8" ht="26.1" customHeight="1">
      <c r="A23" s="235">
        <v>6</v>
      </c>
      <c r="B23" s="967"/>
      <c r="C23" s="968"/>
      <c r="D23" s="239"/>
      <c r="E23" s="239"/>
    </row>
    <row r="24" spans="1:8" ht="26.1" customHeight="1">
      <c r="A24" s="235">
        <v>7</v>
      </c>
      <c r="B24" s="967"/>
      <c r="C24" s="968"/>
      <c r="D24" s="239"/>
      <c r="E24" s="239"/>
    </row>
    <row r="25" spans="1:8" ht="26.1" customHeight="1">
      <c r="A25" s="235">
        <v>8</v>
      </c>
      <c r="B25" s="967"/>
      <c r="C25" s="968"/>
      <c r="D25" s="239"/>
      <c r="E25" s="239"/>
    </row>
    <row r="26" spans="1:8" ht="26.1" customHeight="1">
      <c r="A26" s="235">
        <v>9</v>
      </c>
      <c r="B26" s="967"/>
      <c r="C26" s="968"/>
      <c r="D26" s="239"/>
      <c r="E26" s="239"/>
    </row>
    <row r="27" spans="1:8" ht="26.1" customHeight="1">
      <c r="A27" s="235">
        <v>10</v>
      </c>
      <c r="B27" s="966"/>
      <c r="C27" s="966"/>
      <c r="D27" s="239"/>
      <c r="E27" s="239"/>
    </row>
    <row r="28" spans="1:8" ht="87" customHeight="1">
      <c r="A28" s="184"/>
      <c r="B28" s="970" t="s">
        <v>707</v>
      </c>
      <c r="C28" s="970"/>
      <c r="D28" s="970"/>
      <c r="E28" s="970"/>
    </row>
    <row r="29" spans="1:8" ht="169.5" customHeight="1">
      <c r="A29" s="184"/>
      <c r="B29" s="971" t="s">
        <v>708</v>
      </c>
      <c r="C29" s="971"/>
      <c r="D29" s="971"/>
      <c r="E29" s="971"/>
    </row>
    <row r="30" spans="1:8" ht="22.5" customHeight="1">
      <c r="C30" s="93"/>
      <c r="F30" s="240" t="b">
        <v>0</v>
      </c>
      <c r="H30" s="76"/>
    </row>
    <row r="31" spans="1:8" ht="21" customHeight="1">
      <c r="A31" s="80" t="s">
        <v>471</v>
      </c>
      <c r="B31" s="94">
        <f>'Name of Bidder'!C32</f>
        <v>0</v>
      </c>
      <c r="C31" s="93" t="s">
        <v>469</v>
      </c>
      <c r="D31" s="969">
        <f>'Name of Bidder'!C29</f>
        <v>0</v>
      </c>
      <c r="E31" s="969"/>
      <c r="H31" s="76"/>
    </row>
    <row r="32" spans="1:8" ht="20.25" customHeight="1">
      <c r="A32" s="80" t="s">
        <v>472</v>
      </c>
      <c r="B32" s="96">
        <f>'Name of Bidder'!C33</f>
        <v>0</v>
      </c>
      <c r="C32" s="93" t="s">
        <v>470</v>
      </c>
      <c r="D32" s="969">
        <f>'Name of Bidder'!C30</f>
        <v>0</v>
      </c>
      <c r="E32" s="969"/>
    </row>
    <row r="33" spans="1:5" ht="41.25" customHeight="1">
      <c r="A33" s="909" t="s">
        <v>238</v>
      </c>
      <c r="B33" s="909"/>
      <c r="C33" s="909"/>
      <c r="D33" s="909"/>
      <c r="E33" s="909"/>
    </row>
    <row r="34" spans="1:5" ht="24" customHeight="1">
      <c r="A34" s="65" t="str">
        <f>A1</f>
        <v>Specification No: CC/NT/W-COMM/DOM/A01/24/16897</v>
      </c>
      <c r="B34" s="65"/>
      <c r="C34" s="65"/>
      <c r="D34" s="65"/>
      <c r="E34" s="65" t="str">
        <f>E1</f>
        <v>ATTACHMENT-11</v>
      </c>
    </row>
    <row r="35" spans="1:5" ht="19.5" customHeight="1"/>
    <row r="36" spans="1:5" ht="23.25" customHeight="1">
      <c r="A36" s="719" t="str">
        <f>A5</f>
        <v>(Information regarding Ex-employees of POWERGRID in our Organisation)</v>
      </c>
      <c r="B36" s="719"/>
      <c r="C36" s="719"/>
      <c r="D36" s="719"/>
      <c r="E36" s="719"/>
    </row>
    <row r="37" spans="1:5" ht="19.5" customHeight="1">
      <c r="A37" s="79"/>
    </row>
    <row r="38" spans="1:5" ht="63.75" customHeight="1">
      <c r="A38" s="233" t="s">
        <v>420</v>
      </c>
      <c r="B38" s="963" t="s">
        <v>484</v>
      </c>
      <c r="C38" s="963"/>
      <c r="D38" s="233" t="s">
        <v>485</v>
      </c>
      <c r="E38" s="233" t="s">
        <v>486</v>
      </c>
    </row>
    <row r="39" spans="1:5" ht="19.5" customHeight="1">
      <c r="A39" s="235">
        <v>1</v>
      </c>
      <c r="B39" s="962"/>
      <c r="C39" s="962"/>
      <c r="D39" s="241"/>
      <c r="E39" s="241"/>
    </row>
    <row r="40" spans="1:5" ht="19.5" customHeight="1">
      <c r="A40" s="235">
        <v>2</v>
      </c>
      <c r="B40" s="962"/>
      <c r="C40" s="962"/>
      <c r="D40" s="241"/>
      <c r="E40" s="241"/>
    </row>
    <row r="41" spans="1:5" ht="19.5" customHeight="1">
      <c r="A41" s="235">
        <v>3</v>
      </c>
      <c r="B41" s="962"/>
      <c r="C41" s="962"/>
      <c r="D41" s="241"/>
      <c r="E41" s="241"/>
    </row>
    <row r="42" spans="1:5" ht="19.5" customHeight="1">
      <c r="A42" s="235">
        <v>4</v>
      </c>
      <c r="B42" s="962"/>
      <c r="C42" s="962"/>
      <c r="D42" s="241"/>
      <c r="E42" s="241"/>
    </row>
    <row r="43" spans="1:5" ht="19.5" customHeight="1">
      <c r="A43" s="235">
        <v>5</v>
      </c>
      <c r="B43" s="962"/>
      <c r="C43" s="962"/>
      <c r="D43" s="241"/>
      <c r="E43" s="241"/>
    </row>
    <row r="44" spans="1:5" ht="19.5" customHeight="1">
      <c r="A44" s="235">
        <v>6</v>
      </c>
      <c r="B44" s="964"/>
      <c r="C44" s="965"/>
      <c r="D44" s="241"/>
      <c r="E44" s="241"/>
    </row>
    <row r="45" spans="1:5" ht="19.5" customHeight="1">
      <c r="A45" s="235">
        <v>7</v>
      </c>
      <c r="B45" s="964"/>
      <c r="C45" s="965"/>
      <c r="D45" s="241"/>
      <c r="E45" s="241"/>
    </row>
    <row r="46" spans="1:5" ht="22.5" customHeight="1">
      <c r="A46" s="235">
        <v>8</v>
      </c>
      <c r="B46" s="964"/>
      <c r="C46" s="965"/>
      <c r="D46" s="241"/>
      <c r="E46" s="241"/>
    </row>
    <row r="47" spans="1:5" ht="19.5" customHeight="1">
      <c r="A47" s="235">
        <v>9</v>
      </c>
      <c r="B47" s="964"/>
      <c r="C47" s="965"/>
      <c r="D47" s="241"/>
      <c r="E47" s="241"/>
    </row>
    <row r="48" spans="1:5" ht="22.5" customHeight="1">
      <c r="A48" s="235">
        <v>10</v>
      </c>
      <c r="B48" s="962"/>
      <c r="C48" s="962"/>
      <c r="D48" s="241"/>
      <c r="E48" s="241"/>
    </row>
    <row r="49" spans="1:5" ht="21.75" customHeight="1">
      <c r="A49" s="157"/>
      <c r="B49" s="157"/>
      <c r="C49" s="157"/>
      <c r="D49" s="157"/>
      <c r="E49" s="157"/>
    </row>
    <row r="50" spans="1:5" ht="17.25" customHeight="1">
      <c r="A50" s="157" t="str">
        <f>A31</f>
        <v>Date      :</v>
      </c>
      <c r="B50" s="94">
        <f>B31</f>
        <v>0</v>
      </c>
      <c r="C50" s="157"/>
      <c r="D50" s="242" t="str">
        <f>C31</f>
        <v>Printed Name :</v>
      </c>
      <c r="E50" s="242">
        <f>D31</f>
        <v>0</v>
      </c>
    </row>
    <row r="51" spans="1:5" ht="18" customHeight="1">
      <c r="A51" s="157" t="str">
        <f>A32</f>
        <v>Place      :</v>
      </c>
      <c r="B51" s="242">
        <f>B32</f>
        <v>0</v>
      </c>
      <c r="C51" s="157"/>
      <c r="D51" s="242" t="str">
        <f>C32</f>
        <v>Designation :</v>
      </c>
      <c r="E51" s="242">
        <f>D32</f>
        <v>0</v>
      </c>
    </row>
    <row r="52" spans="1:5" ht="19.5" customHeight="1">
      <c r="A52" s="157"/>
      <c r="B52" s="157"/>
      <c r="C52" s="157"/>
      <c r="D52" s="157"/>
      <c r="E52" s="157"/>
    </row>
    <row r="53" spans="1:5" ht="27.95" customHeight="1">
      <c r="A53" s="65" t="str">
        <f>A1</f>
        <v>Specification No: CC/NT/W-COMM/DOM/A01/24/16897</v>
      </c>
      <c r="B53" s="65"/>
      <c r="C53" s="65"/>
      <c r="D53" s="65"/>
      <c r="E53" s="65" t="str">
        <f>E1</f>
        <v>ATTACHMENT-11</v>
      </c>
    </row>
    <row r="54" spans="1:5" ht="27.95" customHeight="1"/>
    <row r="55" spans="1:5" ht="37.5" customHeight="1">
      <c r="A55" s="719" t="str">
        <f>A5</f>
        <v>(Information regarding Ex-employees of POWERGRID in our Organisation)</v>
      </c>
      <c r="B55" s="719"/>
      <c r="C55" s="719"/>
      <c r="D55" s="719"/>
      <c r="E55" s="719"/>
    </row>
    <row r="56" spans="1:5">
      <c r="A56" s="79"/>
    </row>
    <row r="57" spans="1:5" ht="55.5">
      <c r="A57" s="233" t="s">
        <v>420</v>
      </c>
      <c r="B57" s="963" t="s">
        <v>484</v>
      </c>
      <c r="C57" s="963"/>
      <c r="D57" s="233" t="s">
        <v>485</v>
      </c>
      <c r="E57" s="233" t="s">
        <v>486</v>
      </c>
    </row>
    <row r="58" spans="1:5" ht="20.25" customHeight="1">
      <c r="A58" s="235">
        <v>1</v>
      </c>
      <c r="B58" s="962"/>
      <c r="C58" s="962"/>
      <c r="D58" s="241"/>
      <c r="E58" s="241"/>
    </row>
    <row r="59" spans="1:5" ht="20.25" customHeight="1">
      <c r="A59" s="235">
        <v>2</v>
      </c>
      <c r="B59" s="962"/>
      <c r="C59" s="962"/>
      <c r="D59" s="241"/>
      <c r="E59" s="241"/>
    </row>
    <row r="60" spans="1:5" ht="20.25" customHeight="1">
      <c r="A60" s="235">
        <v>3</v>
      </c>
      <c r="B60" s="962"/>
      <c r="C60" s="962"/>
      <c r="D60" s="241"/>
      <c r="E60" s="241"/>
    </row>
    <row r="61" spans="1:5" ht="20.25" customHeight="1">
      <c r="A61" s="235">
        <v>4</v>
      </c>
      <c r="B61" s="962"/>
      <c r="C61" s="962"/>
      <c r="D61" s="241"/>
      <c r="E61" s="241"/>
    </row>
    <row r="62" spans="1:5" ht="20.25" customHeight="1">
      <c r="A62" s="235">
        <v>5</v>
      </c>
      <c r="B62" s="962"/>
      <c r="C62" s="962"/>
      <c r="D62" s="241"/>
      <c r="E62" s="241"/>
    </row>
    <row r="63" spans="1:5" ht="20.25" customHeight="1">
      <c r="A63" s="235">
        <v>6</v>
      </c>
      <c r="B63" s="962"/>
      <c r="C63" s="962"/>
      <c r="D63" s="241"/>
      <c r="E63" s="241"/>
    </row>
    <row r="64" spans="1:5" ht="20.25" customHeight="1">
      <c r="A64" s="235">
        <v>7</v>
      </c>
      <c r="B64" s="962"/>
      <c r="C64" s="962"/>
      <c r="D64" s="241"/>
      <c r="E64" s="241"/>
    </row>
    <row r="65" spans="1:5" ht="20.25" customHeight="1">
      <c r="A65" s="235">
        <v>8</v>
      </c>
      <c r="B65" s="962"/>
      <c r="C65" s="962"/>
      <c r="D65" s="241"/>
      <c r="E65" s="241"/>
    </row>
    <row r="66" spans="1:5" ht="20.25" customHeight="1">
      <c r="A66" s="235">
        <v>9</v>
      </c>
      <c r="B66" s="962"/>
      <c r="C66" s="962"/>
      <c r="D66" s="241"/>
      <c r="E66" s="241"/>
    </row>
    <row r="67" spans="1:5" ht="20.25" customHeight="1">
      <c r="A67" s="235">
        <v>10</v>
      </c>
      <c r="B67" s="962"/>
      <c r="C67" s="962"/>
      <c r="D67" s="241"/>
      <c r="E67" s="241"/>
    </row>
    <row r="68" spans="1:5">
      <c r="A68" s="157"/>
      <c r="B68" s="157"/>
      <c r="C68" s="157"/>
      <c r="D68" s="157"/>
      <c r="E68" s="157"/>
    </row>
    <row r="69" spans="1:5">
      <c r="A69" s="157" t="str">
        <f>A31</f>
        <v>Date      :</v>
      </c>
      <c r="B69" s="94">
        <f>B31</f>
        <v>0</v>
      </c>
      <c r="C69" s="157"/>
      <c r="D69" s="242" t="str">
        <f>C31</f>
        <v>Printed Name :</v>
      </c>
      <c r="E69" s="242">
        <f>E50</f>
        <v>0</v>
      </c>
    </row>
    <row r="70" spans="1:5" ht="30">
      <c r="A70" s="157" t="str">
        <f>A32</f>
        <v>Place      :</v>
      </c>
      <c r="B70" s="94">
        <f>B32</f>
        <v>0</v>
      </c>
      <c r="C70" s="157"/>
      <c r="D70" s="242" t="str">
        <f>C32</f>
        <v>Designation :</v>
      </c>
      <c r="E70" s="242">
        <f>E51</f>
        <v>0</v>
      </c>
    </row>
  </sheetData>
  <sheetProtection algorithmName="SHA-512" hashValue="FLP7v/PH1ejCvR7Rl/p78/lJvuWvsG7YnPu3El1Ab5BF/fwtD28xBlhivJl89J1qUwGsqNISvykbe3jiq/oePw==" saltValue="iQQCflPzlAKs107gE2uGtQ==" spinCount="100000" sheet="1" formatColumns="0" formatRows="0" selectLockedCells="1"/>
  <customSheetViews>
    <customSheetView guid="{D225EADB-9106-48CC-A5A7-31602D4C326D}"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7" orientation="portrait" r:id="rId1"/>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7" orientation="portrait" r:id="rId2"/>
      <headerFooter alignWithMargins="0">
        <oddFooter>&amp;R&amp;"Book Antiqua,Bold"&amp;8 Page &amp;P of &amp;N</oddFooter>
      </headerFooter>
    </customSheetView>
    <customSheetView guid="{C6B44705-18CE-41AD-9A5D-3E99B2ECF25D}"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7" orientation="portrait" r:id="rId3"/>
      <headerFooter alignWithMargins="0">
        <oddFooter>&amp;R&amp;"Book Antiqua,Bold"&amp;8 Page &amp;P of &amp;N</oddFooter>
      </headerFooter>
    </customSheetView>
    <customSheetView guid="{EFBCDFCA-9C0B-4649-BEC1-29A03BD1DB6F}"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4"/>
      <headerFooter alignWithMargins="0">
        <oddFooter>&amp;R&amp;"Book Antiqua,Bold"&amp;8 Page &amp;P of &amp;N</oddFooter>
      </headerFooter>
    </customSheetView>
    <customSheetView guid="{0BBA2DF4-A149-40BB-8E82-8CB6DEDB7C04}" scale="80" showPageBreaks="1" showGridLines="0" zeroValues="0" printArea="1" hiddenColumns="1" view="pageBreakPreview">
      <selection activeCell="B58" sqref="B58:C58"/>
      <rowBreaks count="1" manualBreakCount="1">
        <brk id="33" max="4" man="1"/>
      </rowBreaks>
      <pageMargins left="0.75" right="0.48" top="0.54" bottom="0.49" header="0.34" footer="0.25"/>
      <pageSetup scale="68" orientation="portrait" r:id="rId5"/>
      <headerFooter alignWithMargins="0">
        <oddFooter>&amp;R&amp;"Book Antiqua,Bold"&amp;8 Page &amp;P of &amp;N</oddFooter>
      </headerFooter>
    </customSheetView>
    <customSheetView guid="{6AB2DF82-E90A-4CF8-B22E-5D001DAE6667}" scale="80" showPageBreaks="1" showGridLines="0" zeroValues="0" printArea="1" hiddenColumns="1" view="pageBreakPreview">
      <selection activeCell="D21" sqref="D21"/>
      <rowBreaks count="2" manualBreakCount="2">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2"/>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7"/>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8"/>
      <headerFooter alignWithMargins="0">
        <oddFooter>&amp;R&amp;"Book Antiqua,Bold"&amp;8 Page &amp;P of &amp;N</oddFooter>
      </headerFooter>
    </customSheetView>
    <customSheetView guid="{70018498-F475-422B-9308-49B0E7F70B5E}" scale="80" showPageBreaks="1" showGridLines="0" zeroValues="0" printArea="1" hiddenColumns="1" view="pageBreakPreview" topLeftCell="A13">
      <selection activeCell="B58" sqref="B58:C58"/>
      <rowBreaks count="1" manualBreakCount="1">
        <brk id="33" max="4" man="1"/>
      </rowBreaks>
      <pageMargins left="0.75" right="0.48" top="0.54" bottom="0.49" header="0.34" footer="0.25"/>
      <pageSetup scale="68" orientation="portrait" r:id="rId39"/>
      <headerFooter alignWithMargins="0">
        <oddFooter>&amp;R&amp;"Book Antiqua,Bold"&amp;8 Page &amp;P of &amp;N</oddFooter>
      </headerFooter>
    </customSheetView>
    <customSheetView guid="{AFE5FD17-FBA4-4313-9A75-8C27B1625512}"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40"/>
      <headerFooter alignWithMargins="0">
        <oddFooter>&amp;R&amp;"Book Antiqua,Bold"&amp;8 Page &amp;P of &amp;N</oddFooter>
      </headerFooter>
    </customSheetView>
    <customSheetView guid="{FCC2376C-B604-4287-B4D4-7B2EFDBBC924}"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41"/>
      <headerFooter alignWithMargins="0">
        <oddFooter>&amp;R&amp;"Book Antiqua,Bold"&amp;8 Page &amp;P of &amp;N</oddFooter>
      </headerFooter>
    </customSheetView>
    <customSheetView guid="{2B801FC0-1466-48F5-835B-336974550AB9}"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7" orientation="portrait" r:id="rId42"/>
      <headerFooter alignWithMargins="0">
        <oddFooter>&amp;R&amp;"Book Antiqua,Bold"&amp;8 Page &amp;P of &amp;N</oddFooter>
      </headerFooter>
    </customSheetView>
  </customSheetViews>
  <mergeCells count="48">
    <mergeCell ref="D31:E31"/>
    <mergeCell ref="B28:E28"/>
    <mergeCell ref="B29:E29"/>
    <mergeCell ref="A3:E3"/>
    <mergeCell ref="A5:E5"/>
    <mergeCell ref="A15:E15"/>
    <mergeCell ref="B17:C17"/>
    <mergeCell ref="B9:C9"/>
    <mergeCell ref="B10:C10"/>
    <mergeCell ref="B11:C11"/>
    <mergeCell ref="B12:C12"/>
    <mergeCell ref="A8:C8"/>
    <mergeCell ref="B22:C22"/>
    <mergeCell ref="B18:C18"/>
    <mergeCell ref="B41:C41"/>
    <mergeCell ref="B42:C42"/>
    <mergeCell ref="B19:C19"/>
    <mergeCell ref="B20:C20"/>
    <mergeCell ref="B21:C21"/>
    <mergeCell ref="B26:C26"/>
    <mergeCell ref="B25:C25"/>
    <mergeCell ref="B24:C24"/>
    <mergeCell ref="B23:C23"/>
    <mergeCell ref="A36:E36"/>
    <mergeCell ref="B40:C40"/>
    <mergeCell ref="B27:C27"/>
    <mergeCell ref="A33:E33"/>
    <mergeCell ref="B38:C38"/>
    <mergeCell ref="B39:C39"/>
    <mergeCell ref="D32:E32"/>
    <mergeCell ref="B57:C57"/>
    <mergeCell ref="B58:C58"/>
    <mergeCell ref="B48:C48"/>
    <mergeCell ref="B43:C43"/>
    <mergeCell ref="B44:C44"/>
    <mergeCell ref="B45:C45"/>
    <mergeCell ref="B46:C46"/>
    <mergeCell ref="B47:C47"/>
    <mergeCell ref="A55:E55"/>
    <mergeCell ref="B65:C65"/>
    <mergeCell ref="B66:C66"/>
    <mergeCell ref="B67:C67"/>
    <mergeCell ref="B59:C59"/>
    <mergeCell ref="B60:C60"/>
    <mergeCell ref="B61:C61"/>
    <mergeCell ref="B62:C62"/>
    <mergeCell ref="B63:C63"/>
    <mergeCell ref="B64:C64"/>
  </mergeCells>
  <phoneticPr fontId="3" type="noConversion"/>
  <conditionalFormatting sqref="A34:E34 B38:E38 A38:A48 B57:E57 A57:A67">
    <cfRule type="expression" dxfId="19" priority="3" stopIfTrue="1">
      <formula>$F$30=FALSE</formula>
    </cfRule>
  </conditionalFormatting>
  <conditionalFormatting sqref="A35:E37">
    <cfRule type="expression" dxfId="18" priority="2" stopIfTrue="1">
      <formula>$F$30=FALSE</formula>
    </cfRule>
  </conditionalFormatting>
  <conditionalFormatting sqref="B39:E48 A49:E56 B58:E67 A68:E71">
    <cfRule type="expression" dxfId="17" priority="1" stopIfTrue="1">
      <formula>$F$30=FALSE</formula>
    </cfRule>
  </conditionalFormatting>
  <pageMargins left="0.75" right="0.48" top="0.54" bottom="0.49" header="0.34" footer="0.25"/>
  <pageSetup scale="67" orientation="portrait" r:id="rId43"/>
  <headerFooter alignWithMargins="0">
    <oddFooter>&amp;R&amp;"Book Antiqua,Bold"&amp;8 Page &amp;P of &amp;N</oddFooter>
  </headerFooter>
  <rowBreaks count="1" manualBreakCount="1">
    <brk id="33"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46246" r:id="rId46" name="Check Box 1190">
              <controlPr defaultSize="0" print="0" autoFill="0" autoLine="0" autoPict="0">
                <anchor moveWithCells="1">
                  <from>
                    <xdr:col>4</xdr:col>
                    <xdr:colOff>938213</xdr:colOff>
                    <xdr:row>29</xdr:row>
                    <xdr:rowOff>38100</xdr:rowOff>
                  </from>
                  <to>
                    <xdr:col>4</xdr:col>
                    <xdr:colOff>1152525</xdr:colOff>
                    <xdr:row>30</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J113"/>
  <sheetViews>
    <sheetView showGridLines="0" showZeros="0" tabSelected="1" view="pageBreakPreview" zoomScale="80" zoomScaleNormal="80" zoomScaleSheetLayoutView="80" workbookViewId="0">
      <selection activeCell="A15" sqref="A15:E15"/>
    </sheetView>
  </sheetViews>
  <sheetFormatPr defaultColWidth="9.140625" defaultRowHeight="14.25"/>
  <cols>
    <col min="1" max="1" width="18.140625" style="475" customWidth="1"/>
    <col min="2" max="2" width="26.5703125" style="475" customWidth="1"/>
    <col min="3" max="3" width="35.140625" style="475" customWidth="1"/>
    <col min="4" max="4" width="33.5703125" style="475" customWidth="1"/>
    <col min="5" max="5" width="20" style="475" customWidth="1"/>
    <col min="6" max="6" width="14.640625" style="475" hidden="1" customWidth="1"/>
    <col min="7" max="8" width="0" style="476" hidden="1" customWidth="1"/>
    <col min="9" max="16384" width="9.140625" style="476"/>
  </cols>
  <sheetData>
    <row r="1" spans="1:7" ht="20.25" customHeight="1">
      <c r="A1" s="472" t="str">
        <f>Cover!B3</f>
        <v>Specification No: CC/NT/W-COMM/DOM/A01/24/16897</v>
      </c>
      <c r="B1" s="473"/>
      <c r="C1" s="473"/>
      <c r="D1" s="473"/>
      <c r="E1" s="474" t="s">
        <v>183</v>
      </c>
    </row>
    <row r="3" spans="1:7" ht="95.25" customHeight="1">
      <c r="A3" s="972" t="str">
        <f>Cover!B2</f>
        <v>Communication Equipment Package FOTE-05: Communication Equipment (SDH) Supply and Installation package for Communication Schemes approved in 24th NCT</v>
      </c>
      <c r="B3" s="973"/>
      <c r="C3" s="973"/>
      <c r="D3" s="973"/>
      <c r="E3" s="973"/>
      <c r="F3" s="477"/>
    </row>
    <row r="4" spans="1:7" ht="18.75" customHeight="1">
      <c r="A4" s="478"/>
      <c r="F4" s="479"/>
      <c r="G4" s="480"/>
    </row>
    <row r="5" spans="1:7" ht="20.100000000000001" customHeight="1">
      <c r="A5" s="974" t="s">
        <v>748</v>
      </c>
      <c r="B5" s="974"/>
      <c r="C5" s="974"/>
      <c r="D5" s="974"/>
      <c r="E5" s="974"/>
      <c r="F5" s="479"/>
      <c r="G5" s="480"/>
    </row>
    <row r="6" spans="1:7" ht="20.100000000000001" customHeight="1">
      <c r="A6" s="481"/>
      <c r="F6" s="479"/>
      <c r="G6" s="480"/>
    </row>
    <row r="7" spans="1:7" ht="20.100000000000001" customHeight="1">
      <c r="A7" s="482" t="str">
        <f>'[12]Attach 3 (JV)'!A5</f>
        <v>Bidder’s Name and Address (Sole Bidder) :</v>
      </c>
      <c r="D7" s="483" t="str">
        <f>'[12]Attach 3 (JV)'!F5</f>
        <v>To:</v>
      </c>
      <c r="F7" s="479"/>
      <c r="G7" s="480"/>
    </row>
    <row r="8" spans="1:7" ht="36" customHeight="1">
      <c r="A8" s="975">
        <f>'Attach 3(JV)'!A8:D8</f>
        <v>0</v>
      </c>
      <c r="B8" s="975"/>
      <c r="C8" s="975"/>
      <c r="D8" s="484" t="str">
        <f>'[12]Attach 3 (JV)'!F6</f>
        <v>Contract Services</v>
      </c>
      <c r="F8" s="479"/>
      <c r="G8" s="480"/>
    </row>
    <row r="9" spans="1:7">
      <c r="A9" s="485" t="s">
        <v>422</v>
      </c>
      <c r="B9" s="976">
        <f>'Attach 3(JV)'!B9:D9</f>
        <v>0</v>
      </c>
      <c r="C9" s="976"/>
      <c r="D9" s="484" t="str">
        <f>'[12]Attach 3 (JV)'!F7</f>
        <v>Power Grid Corporation of India Ltd.,</v>
      </c>
      <c r="F9" s="479"/>
      <c r="G9" s="480"/>
    </row>
    <row r="10" spans="1:7">
      <c r="A10" s="485" t="s">
        <v>424</v>
      </c>
      <c r="B10" s="910">
        <f>'Attach 3(JV)'!B10:D10</f>
        <v>0</v>
      </c>
      <c r="C10" s="910"/>
      <c r="D10" s="484" t="str">
        <f>'[12]Attach 3 (JV)'!F8</f>
        <v>"Saudamini", Plot No.-2</v>
      </c>
      <c r="F10" s="479"/>
      <c r="G10" s="480"/>
    </row>
    <row r="11" spans="1:7">
      <c r="B11" s="910">
        <f>+'Attach 3(JV)'!B11:D11</f>
        <v>0</v>
      </c>
      <c r="C11" s="910"/>
      <c r="D11" s="484" t="str">
        <f>'[12]Attach 3 (JV)'!F9</f>
        <v xml:space="preserve">Sector-29, </v>
      </c>
    </row>
    <row r="12" spans="1:7">
      <c r="A12" s="481"/>
      <c r="B12" s="910">
        <f>+'Attach 3(JV)'!B12:D12</f>
        <v>0</v>
      </c>
      <c r="C12" s="910"/>
      <c r="D12" s="486" t="str">
        <f>'[12]Attach 3 (JV)'!F10</f>
        <v>Gurgaon (Haryana) - 122001</v>
      </c>
    </row>
    <row r="13" spans="1:7" ht="9.9499999999999993" customHeight="1">
      <c r="A13" s="481"/>
      <c r="B13" s="487"/>
      <c r="C13" s="487"/>
    </row>
    <row r="14" spans="1:7" ht="20.100000000000001" customHeight="1"/>
    <row r="15" spans="1:7" ht="84.75" customHeight="1">
      <c r="A15" s="977" t="s">
        <v>928</v>
      </c>
      <c r="B15" s="977"/>
      <c r="C15" s="977"/>
      <c r="D15" s="977"/>
      <c r="E15" s="977"/>
    </row>
    <row r="16" spans="1:7" ht="75" hidden="1" customHeight="1">
      <c r="A16" s="488" t="s">
        <v>420</v>
      </c>
      <c r="B16" s="488" t="s">
        <v>789</v>
      </c>
      <c r="C16" s="488" t="s">
        <v>790</v>
      </c>
      <c r="D16" s="488" t="s">
        <v>791</v>
      </c>
      <c r="E16" s="488" t="s">
        <v>792</v>
      </c>
    </row>
    <row r="17" spans="1:6" ht="13.5" hidden="1" customHeight="1">
      <c r="A17" s="489">
        <v>1</v>
      </c>
      <c r="B17" s="489">
        <v>2</v>
      </c>
      <c r="C17" s="489">
        <v>3</v>
      </c>
      <c r="D17" s="489">
        <v>4</v>
      </c>
      <c r="E17" s="489">
        <v>5</v>
      </c>
    </row>
    <row r="18" spans="1:6" ht="32.25" hidden="1" customHeight="1">
      <c r="A18" s="475" t="s">
        <v>793</v>
      </c>
    </row>
    <row r="19" spans="1:6" s="492" customFormat="1" ht="32.25" hidden="1" customHeight="1">
      <c r="A19" s="984" t="s">
        <v>876</v>
      </c>
      <c r="B19" s="985"/>
      <c r="C19" s="985"/>
      <c r="D19" s="986"/>
      <c r="E19" s="490"/>
      <c r="F19" s="491"/>
    </row>
    <row r="20" spans="1:6" s="497" customFormat="1" ht="20.100000000000001" hidden="1" customHeight="1">
      <c r="A20" s="493" t="s">
        <v>794</v>
      </c>
      <c r="B20" s="494" t="s">
        <v>795</v>
      </c>
      <c r="C20" s="493"/>
      <c r="D20" s="495"/>
      <c r="E20" s="495"/>
      <c r="F20" s="496"/>
    </row>
    <row r="21" spans="1:6" ht="20.100000000000001" hidden="1" customHeight="1">
      <c r="A21" s="498" t="s">
        <v>206</v>
      </c>
      <c r="B21" s="498" t="s">
        <v>796</v>
      </c>
      <c r="C21" s="499"/>
      <c r="D21" s="500"/>
      <c r="E21" s="500"/>
    </row>
    <row r="22" spans="1:6" ht="20.100000000000001" hidden="1" customHeight="1">
      <c r="A22" s="499" t="s">
        <v>797</v>
      </c>
      <c r="B22" s="499" t="s">
        <v>798</v>
      </c>
      <c r="C22" s="501"/>
      <c r="D22" s="500" t="s">
        <v>799</v>
      </c>
      <c r="E22" s="502"/>
    </row>
    <row r="23" spans="1:6" ht="20.100000000000001" hidden="1" customHeight="1">
      <c r="A23" s="499" t="s">
        <v>800</v>
      </c>
      <c r="B23" s="499" t="s">
        <v>801</v>
      </c>
      <c r="C23" s="501"/>
      <c r="D23" s="500" t="s">
        <v>799</v>
      </c>
      <c r="E23" s="502"/>
    </row>
    <row r="24" spans="1:6" ht="20.100000000000001" hidden="1" customHeight="1">
      <c r="A24" s="499" t="s">
        <v>802</v>
      </c>
      <c r="B24" s="499" t="s">
        <v>803</v>
      </c>
      <c r="C24" s="501"/>
      <c r="D24" s="500" t="s">
        <v>799</v>
      </c>
      <c r="E24" s="502"/>
    </row>
    <row r="25" spans="1:6" ht="20.100000000000001" hidden="1" customHeight="1">
      <c r="A25" s="499" t="s">
        <v>804</v>
      </c>
      <c r="B25" s="499" t="s">
        <v>805</v>
      </c>
      <c r="C25" s="501"/>
      <c r="D25" s="500" t="s">
        <v>799</v>
      </c>
      <c r="E25" s="502"/>
    </row>
    <row r="26" spans="1:6" ht="128.25" hidden="1">
      <c r="A26" s="499" t="s">
        <v>296</v>
      </c>
      <c r="B26" s="499" t="s">
        <v>806</v>
      </c>
      <c r="C26" s="501"/>
      <c r="D26" s="499" t="s">
        <v>807</v>
      </c>
      <c r="E26" s="502"/>
    </row>
    <row r="27" spans="1:6" ht="30.75" hidden="1" customHeight="1">
      <c r="A27" s="981" t="s">
        <v>808</v>
      </c>
      <c r="B27" s="982"/>
      <c r="C27" s="982"/>
      <c r="D27" s="982"/>
      <c r="E27" s="983"/>
    </row>
    <row r="28" spans="1:6" s="497" customFormat="1" ht="20.100000000000001" hidden="1" customHeight="1">
      <c r="A28" s="493" t="s">
        <v>464</v>
      </c>
      <c r="B28" s="494" t="s">
        <v>809</v>
      </c>
      <c r="C28" s="493"/>
      <c r="D28" s="495"/>
      <c r="E28" s="495"/>
      <c r="F28" s="496"/>
    </row>
    <row r="29" spans="1:6" ht="20.100000000000001" hidden="1" customHeight="1">
      <c r="A29" s="498" t="s">
        <v>206</v>
      </c>
      <c r="B29" s="498" t="s">
        <v>796</v>
      </c>
      <c r="C29" s="499"/>
      <c r="D29" s="500"/>
      <c r="E29" s="500"/>
    </row>
    <row r="30" spans="1:6" ht="20.100000000000001" hidden="1" customHeight="1">
      <c r="A30" s="499" t="s">
        <v>797</v>
      </c>
      <c r="B30" s="499" t="s">
        <v>798</v>
      </c>
      <c r="C30" s="501"/>
      <c r="D30" s="500" t="s">
        <v>799</v>
      </c>
      <c r="E30" s="502"/>
    </row>
    <row r="31" spans="1:6" ht="20.100000000000001" hidden="1" customHeight="1">
      <c r="A31" s="499" t="s">
        <v>800</v>
      </c>
      <c r="B31" s="499" t="s">
        <v>801</v>
      </c>
      <c r="C31" s="501"/>
      <c r="D31" s="500" t="s">
        <v>799</v>
      </c>
      <c r="E31" s="502"/>
    </row>
    <row r="32" spans="1:6" ht="20.100000000000001" hidden="1" customHeight="1">
      <c r="A32" s="499" t="s">
        <v>802</v>
      </c>
      <c r="B32" s="499" t="s">
        <v>803</v>
      </c>
      <c r="C32" s="501"/>
      <c r="D32" s="500" t="s">
        <v>799</v>
      </c>
      <c r="E32" s="502"/>
    </row>
    <row r="33" spans="1:6" ht="20.100000000000001" hidden="1" customHeight="1">
      <c r="A33" s="499" t="s">
        <v>804</v>
      </c>
      <c r="B33" s="499" t="s">
        <v>805</v>
      </c>
      <c r="C33" s="501"/>
      <c r="D33" s="500" t="s">
        <v>799</v>
      </c>
      <c r="E33" s="502"/>
    </row>
    <row r="34" spans="1:6" ht="142.5" hidden="1">
      <c r="A34" s="499" t="s">
        <v>296</v>
      </c>
      <c r="B34" s="499" t="s">
        <v>806</v>
      </c>
      <c r="C34" s="501"/>
      <c r="D34" s="499" t="s">
        <v>810</v>
      </c>
      <c r="E34" s="502"/>
    </row>
    <row r="35" spans="1:6" ht="39" hidden="1" customHeight="1">
      <c r="A35" s="981" t="s">
        <v>808</v>
      </c>
      <c r="B35" s="982"/>
      <c r="C35" s="982"/>
      <c r="D35" s="982"/>
      <c r="E35" s="983"/>
    </row>
    <row r="36" spans="1:6" s="497" customFormat="1" ht="20.100000000000001" hidden="1" customHeight="1">
      <c r="A36" s="606" t="s">
        <v>465</v>
      </c>
      <c r="B36" s="978" t="s">
        <v>898</v>
      </c>
      <c r="C36" s="979"/>
      <c r="D36" s="979"/>
      <c r="E36" s="980"/>
      <c r="F36" s="496"/>
    </row>
    <row r="37" spans="1:6" ht="20.100000000000001" hidden="1" customHeight="1">
      <c r="A37" s="498" t="s">
        <v>206</v>
      </c>
      <c r="B37" s="498" t="s">
        <v>796</v>
      </c>
      <c r="C37" s="499"/>
      <c r="D37" s="500"/>
      <c r="E37" s="500"/>
    </row>
    <row r="38" spans="1:6" ht="20.100000000000001" hidden="1" customHeight="1">
      <c r="A38" s="499" t="s">
        <v>797</v>
      </c>
      <c r="B38" s="499" t="s">
        <v>798</v>
      </c>
      <c r="C38" s="501"/>
      <c r="D38" s="500" t="s">
        <v>799</v>
      </c>
      <c r="E38" s="502"/>
    </row>
    <row r="39" spans="1:6" ht="20.100000000000001" hidden="1" customHeight="1">
      <c r="A39" s="499" t="s">
        <v>800</v>
      </c>
      <c r="B39" s="499" t="s">
        <v>801</v>
      </c>
      <c r="C39" s="501"/>
      <c r="D39" s="500" t="s">
        <v>799</v>
      </c>
      <c r="E39" s="502"/>
    </row>
    <row r="40" spans="1:6" ht="20.100000000000001" hidden="1" customHeight="1">
      <c r="A40" s="499" t="s">
        <v>802</v>
      </c>
      <c r="B40" s="499" t="s">
        <v>803</v>
      </c>
      <c r="C40" s="501"/>
      <c r="D40" s="500" t="s">
        <v>799</v>
      </c>
      <c r="E40" s="502"/>
    </row>
    <row r="41" spans="1:6" ht="20.100000000000001" hidden="1" customHeight="1">
      <c r="A41" s="499" t="s">
        <v>804</v>
      </c>
      <c r="B41" s="499" t="s">
        <v>805</v>
      </c>
      <c r="C41" s="501"/>
      <c r="D41" s="500" t="s">
        <v>799</v>
      </c>
      <c r="E41" s="502"/>
    </row>
    <row r="42" spans="1:6" ht="128.25" hidden="1">
      <c r="A42" s="499" t="s">
        <v>296</v>
      </c>
      <c r="B42" s="499" t="s">
        <v>806</v>
      </c>
      <c r="C42" s="501"/>
      <c r="D42" s="499" t="s">
        <v>807</v>
      </c>
      <c r="E42" s="502"/>
    </row>
    <row r="43" spans="1:6" ht="39" hidden="1" customHeight="1">
      <c r="A43" s="981" t="s">
        <v>899</v>
      </c>
      <c r="B43" s="982"/>
      <c r="C43" s="982"/>
      <c r="D43" s="982"/>
      <c r="E43" s="983"/>
    </row>
    <row r="44" spans="1:6" s="497" customFormat="1" ht="20.100000000000001" hidden="1" customHeight="1">
      <c r="A44" s="606" t="s">
        <v>464</v>
      </c>
      <c r="B44" s="978" t="s">
        <v>900</v>
      </c>
      <c r="C44" s="979"/>
      <c r="D44" s="979"/>
      <c r="E44" s="980"/>
      <c r="F44" s="496"/>
    </row>
    <row r="45" spans="1:6" ht="41" hidden="1" customHeight="1">
      <c r="A45" s="498" t="s">
        <v>901</v>
      </c>
      <c r="B45" s="498" t="s">
        <v>789</v>
      </c>
      <c r="C45" s="498" t="s">
        <v>902</v>
      </c>
      <c r="D45" s="488" t="s">
        <v>791</v>
      </c>
      <c r="E45" s="605" t="s">
        <v>792</v>
      </c>
    </row>
    <row r="46" spans="1:6" ht="20.100000000000001" hidden="1" customHeight="1">
      <c r="A46" s="503">
        <v>1</v>
      </c>
      <c r="B46" s="503">
        <v>2</v>
      </c>
      <c r="C46" s="503">
        <v>3</v>
      </c>
      <c r="D46" s="503">
        <v>4</v>
      </c>
      <c r="E46" s="503">
        <v>5</v>
      </c>
    </row>
    <row r="47" spans="1:6" ht="20.100000000000001" hidden="1" customHeight="1">
      <c r="A47" s="503">
        <v>1</v>
      </c>
      <c r="B47" s="501"/>
      <c r="C47" s="504">
        <v>0.85</v>
      </c>
      <c r="D47" s="502"/>
      <c r="E47" s="502"/>
    </row>
    <row r="48" spans="1:6" ht="20.100000000000001" hidden="1" customHeight="1">
      <c r="A48" s="503"/>
      <c r="B48" s="503"/>
      <c r="C48" s="503"/>
      <c r="D48" s="503"/>
      <c r="E48" s="503"/>
    </row>
    <row r="49" spans="1:6" s="497" customFormat="1" ht="20.100000000000001" hidden="1" customHeight="1">
      <c r="A49" s="606" t="s">
        <v>41</v>
      </c>
      <c r="B49" s="978" t="s">
        <v>811</v>
      </c>
      <c r="C49" s="979"/>
      <c r="D49" s="979"/>
      <c r="E49" s="980"/>
      <c r="F49" s="496"/>
    </row>
    <row r="50" spans="1:6" ht="20.100000000000001" hidden="1" customHeight="1">
      <c r="A50" s="498" t="s">
        <v>206</v>
      </c>
      <c r="B50" s="498" t="s">
        <v>796</v>
      </c>
      <c r="C50" s="499"/>
      <c r="D50" s="500"/>
      <c r="E50" s="500"/>
    </row>
    <row r="51" spans="1:6" ht="20.100000000000001" hidden="1" customHeight="1">
      <c r="A51" s="499" t="s">
        <v>797</v>
      </c>
      <c r="B51" s="499" t="s">
        <v>798</v>
      </c>
      <c r="C51" s="501"/>
      <c r="D51" s="500" t="s">
        <v>799</v>
      </c>
      <c r="E51" s="502"/>
    </row>
    <row r="52" spans="1:6" ht="20.100000000000001" hidden="1" customHeight="1">
      <c r="A52" s="499" t="s">
        <v>800</v>
      </c>
      <c r="B52" s="499" t="s">
        <v>801</v>
      </c>
      <c r="C52" s="501"/>
      <c r="D52" s="500" t="s">
        <v>799</v>
      </c>
      <c r="E52" s="502"/>
    </row>
    <row r="53" spans="1:6" ht="20.100000000000001" hidden="1" customHeight="1">
      <c r="A53" s="499" t="s">
        <v>802</v>
      </c>
      <c r="B53" s="499" t="s">
        <v>803</v>
      </c>
      <c r="C53" s="501"/>
      <c r="D53" s="500" t="s">
        <v>799</v>
      </c>
      <c r="E53" s="502"/>
    </row>
    <row r="54" spans="1:6" ht="20.100000000000001" hidden="1" customHeight="1">
      <c r="A54" s="499" t="s">
        <v>804</v>
      </c>
      <c r="B54" s="499" t="s">
        <v>805</v>
      </c>
      <c r="C54" s="501"/>
      <c r="D54" s="500" t="s">
        <v>799</v>
      </c>
      <c r="E54" s="502"/>
    </row>
    <row r="55" spans="1:6" ht="128.25" hidden="1">
      <c r="A55" s="499" t="s">
        <v>296</v>
      </c>
      <c r="B55" s="499" t="s">
        <v>806</v>
      </c>
      <c r="C55" s="501"/>
      <c r="D55" s="499" t="s">
        <v>807</v>
      </c>
      <c r="E55" s="502"/>
    </row>
    <row r="56" spans="1:6" ht="36" hidden="1" customHeight="1">
      <c r="A56" s="981" t="s">
        <v>808</v>
      </c>
      <c r="B56" s="982"/>
      <c r="C56" s="982"/>
      <c r="D56" s="982"/>
      <c r="E56" s="983"/>
    </row>
    <row r="57" spans="1:6" s="497" customFormat="1" ht="20.100000000000001" hidden="1" customHeight="1">
      <c r="A57" s="493" t="s">
        <v>638</v>
      </c>
      <c r="B57" s="978" t="s">
        <v>812</v>
      </c>
      <c r="C57" s="979"/>
      <c r="D57" s="979"/>
      <c r="E57" s="980"/>
      <c r="F57" s="496"/>
    </row>
    <row r="58" spans="1:6" ht="20.100000000000001" hidden="1" customHeight="1">
      <c r="A58" s="498" t="s">
        <v>206</v>
      </c>
      <c r="B58" s="498" t="s">
        <v>796</v>
      </c>
      <c r="C58" s="499"/>
      <c r="D58" s="500"/>
      <c r="E58" s="500"/>
    </row>
    <row r="59" spans="1:6" ht="20.100000000000001" hidden="1" customHeight="1">
      <c r="A59" s="499" t="s">
        <v>797</v>
      </c>
      <c r="B59" s="499" t="s">
        <v>798</v>
      </c>
      <c r="C59" s="501"/>
      <c r="D59" s="500" t="s">
        <v>799</v>
      </c>
      <c r="E59" s="502"/>
    </row>
    <row r="60" spans="1:6" ht="20.100000000000001" hidden="1" customHeight="1">
      <c r="A60" s="499" t="s">
        <v>800</v>
      </c>
      <c r="B60" s="499" t="s">
        <v>801</v>
      </c>
      <c r="C60" s="501"/>
      <c r="D60" s="500" t="s">
        <v>799</v>
      </c>
      <c r="E60" s="502"/>
    </row>
    <row r="61" spans="1:6" ht="20.100000000000001" hidden="1" customHeight="1">
      <c r="A61" s="499" t="s">
        <v>802</v>
      </c>
      <c r="B61" s="499" t="s">
        <v>803</v>
      </c>
      <c r="C61" s="501"/>
      <c r="D61" s="500" t="s">
        <v>799</v>
      </c>
      <c r="E61" s="502"/>
    </row>
    <row r="62" spans="1:6" ht="20.100000000000001" hidden="1" customHeight="1">
      <c r="A62" s="499" t="s">
        <v>804</v>
      </c>
      <c r="B62" s="499" t="s">
        <v>805</v>
      </c>
      <c r="C62" s="501"/>
      <c r="D62" s="500" t="s">
        <v>799</v>
      </c>
      <c r="E62" s="502"/>
    </row>
    <row r="63" spans="1:6" ht="128.25" hidden="1">
      <c r="A63" s="499" t="s">
        <v>296</v>
      </c>
      <c r="B63" s="499" t="s">
        <v>806</v>
      </c>
      <c r="C63" s="501"/>
      <c r="D63" s="499" t="s">
        <v>807</v>
      </c>
      <c r="E63" s="502"/>
    </row>
    <row r="64" spans="1:6" ht="39" hidden="1" customHeight="1">
      <c r="A64" s="981" t="s">
        <v>808</v>
      </c>
      <c r="B64" s="982"/>
      <c r="C64" s="982"/>
      <c r="D64" s="982"/>
      <c r="E64" s="983"/>
    </row>
    <row r="65" spans="1:6" s="497" customFormat="1" ht="20.100000000000001" hidden="1" customHeight="1">
      <c r="A65" s="606" t="s">
        <v>638</v>
      </c>
      <c r="B65" s="978" t="s">
        <v>813</v>
      </c>
      <c r="C65" s="979"/>
      <c r="D65" s="979"/>
      <c r="E65" s="980"/>
      <c r="F65" s="496"/>
    </row>
    <row r="66" spans="1:6" ht="20.100000000000001" hidden="1" customHeight="1">
      <c r="A66" s="498" t="s">
        <v>206</v>
      </c>
      <c r="B66" s="498" t="s">
        <v>796</v>
      </c>
      <c r="C66" s="499"/>
      <c r="D66" s="500"/>
      <c r="E66" s="500"/>
    </row>
    <row r="67" spans="1:6" ht="20.100000000000001" hidden="1" customHeight="1">
      <c r="A67" s="499" t="s">
        <v>797</v>
      </c>
      <c r="B67" s="499" t="s">
        <v>798</v>
      </c>
      <c r="C67" s="501"/>
      <c r="D67" s="500" t="s">
        <v>799</v>
      </c>
      <c r="E67" s="502"/>
    </row>
    <row r="68" spans="1:6" ht="20.100000000000001" hidden="1" customHeight="1">
      <c r="A68" s="499" t="s">
        <v>800</v>
      </c>
      <c r="B68" s="499" t="s">
        <v>801</v>
      </c>
      <c r="C68" s="501"/>
      <c r="D68" s="500" t="s">
        <v>799</v>
      </c>
      <c r="E68" s="502"/>
    </row>
    <row r="69" spans="1:6" ht="20.100000000000001" hidden="1" customHeight="1">
      <c r="A69" s="499" t="s">
        <v>802</v>
      </c>
      <c r="B69" s="499" t="s">
        <v>803</v>
      </c>
      <c r="C69" s="501"/>
      <c r="D69" s="500" t="s">
        <v>799</v>
      </c>
      <c r="E69" s="502"/>
    </row>
    <row r="70" spans="1:6" ht="20.100000000000001" hidden="1" customHeight="1">
      <c r="A70" s="499" t="s">
        <v>804</v>
      </c>
      <c r="B70" s="499" t="s">
        <v>805</v>
      </c>
      <c r="C70" s="501"/>
      <c r="D70" s="500" t="s">
        <v>799</v>
      </c>
      <c r="E70" s="502"/>
    </row>
    <row r="71" spans="1:6" ht="111" hidden="1" customHeight="1">
      <c r="A71" s="499" t="s">
        <v>296</v>
      </c>
      <c r="B71" s="499" t="s">
        <v>806</v>
      </c>
      <c r="C71" s="501"/>
      <c r="D71" s="499" t="s">
        <v>810</v>
      </c>
      <c r="E71" s="502"/>
    </row>
    <row r="72" spans="1:6" ht="35.25" hidden="1" customHeight="1">
      <c r="A72" s="981" t="s">
        <v>808</v>
      </c>
      <c r="B72" s="982"/>
      <c r="C72" s="982"/>
      <c r="D72" s="982"/>
      <c r="E72" s="983"/>
    </row>
    <row r="73" spans="1:6" ht="20.100000000000001" hidden="1" customHeight="1">
      <c r="A73" s="1002"/>
      <c r="B73" s="1003"/>
      <c r="C73" s="1003"/>
      <c r="D73" s="1003"/>
      <c r="E73" s="1004"/>
    </row>
    <row r="74" spans="1:6" s="497" customFormat="1" ht="20.100000000000001" hidden="1" customHeight="1">
      <c r="A74" s="606" t="s">
        <v>903</v>
      </c>
      <c r="B74" s="978" t="s">
        <v>814</v>
      </c>
      <c r="C74" s="979"/>
      <c r="D74" s="979"/>
      <c r="E74" s="980"/>
      <c r="F74" s="496"/>
    </row>
    <row r="75" spans="1:6" ht="20.100000000000001" hidden="1" customHeight="1">
      <c r="A75" s="498" t="s">
        <v>206</v>
      </c>
      <c r="B75" s="498" t="s">
        <v>815</v>
      </c>
      <c r="C75" s="503">
        <v>0.15</v>
      </c>
      <c r="D75" s="500"/>
      <c r="E75" s="500"/>
    </row>
    <row r="76" spans="1:6" ht="20.100000000000001" hidden="1" customHeight="1">
      <c r="A76" s="499" t="s">
        <v>296</v>
      </c>
      <c r="B76" s="499" t="s">
        <v>816</v>
      </c>
      <c r="C76" s="501"/>
      <c r="D76" s="500" t="s">
        <v>799</v>
      </c>
      <c r="E76" s="502"/>
    </row>
    <row r="77" spans="1:6" ht="20.100000000000001" hidden="1" customHeight="1">
      <c r="A77" s="499"/>
      <c r="B77" s="499" t="s">
        <v>817</v>
      </c>
      <c r="C77" s="501"/>
      <c r="D77" s="500" t="s">
        <v>799</v>
      </c>
      <c r="E77" s="502"/>
    </row>
    <row r="78" spans="1:6" ht="20.100000000000001" hidden="1" customHeight="1">
      <c r="A78" s="499"/>
      <c r="B78" s="499" t="s">
        <v>818</v>
      </c>
      <c r="C78" s="501"/>
      <c r="D78" s="500" t="s">
        <v>799</v>
      </c>
      <c r="E78" s="502"/>
    </row>
    <row r="79" spans="1:6" hidden="1">
      <c r="A79" s="499" t="s">
        <v>297</v>
      </c>
      <c r="B79" s="993" t="s">
        <v>819</v>
      </c>
      <c r="C79" s="994"/>
      <c r="D79" s="994"/>
      <c r="E79" s="995"/>
    </row>
    <row r="80" spans="1:6" ht="20.100000000000001" hidden="1" customHeight="1">
      <c r="A80" s="499"/>
      <c r="B80" s="499" t="s">
        <v>797</v>
      </c>
      <c r="C80" s="501"/>
      <c r="D80" s="501"/>
      <c r="E80" s="501"/>
    </row>
    <row r="81" spans="1:10" ht="20.100000000000001" hidden="1" customHeight="1">
      <c r="A81" s="499"/>
      <c r="B81" s="499" t="s">
        <v>800</v>
      </c>
      <c r="C81" s="501"/>
      <c r="D81" s="501"/>
      <c r="E81" s="501"/>
    </row>
    <row r="82" spans="1:10" ht="20.100000000000001" hidden="1" customHeight="1">
      <c r="A82" s="499"/>
      <c r="B82" s="499" t="s">
        <v>802</v>
      </c>
      <c r="C82" s="501"/>
      <c r="D82" s="501"/>
      <c r="E82" s="501"/>
    </row>
    <row r="83" spans="1:10" ht="20.100000000000001" hidden="1" customHeight="1">
      <c r="A83" s="499"/>
      <c r="B83" s="499" t="s">
        <v>804</v>
      </c>
      <c r="C83" s="501"/>
      <c r="D83" s="501"/>
      <c r="E83" s="501"/>
    </row>
    <row r="84" spans="1:10" ht="20.100000000000001" hidden="1" customHeight="1">
      <c r="A84" s="499"/>
      <c r="B84" s="499" t="s">
        <v>820</v>
      </c>
      <c r="C84" s="501"/>
      <c r="D84" s="501"/>
      <c r="E84" s="501"/>
    </row>
    <row r="85" spans="1:10" s="497" customFormat="1" ht="20.100000000000001" hidden="1" customHeight="1">
      <c r="A85" s="606" t="s">
        <v>904</v>
      </c>
      <c r="B85" s="978" t="s">
        <v>821</v>
      </c>
      <c r="C85" s="979"/>
      <c r="D85" s="979"/>
      <c r="E85" s="980"/>
      <c r="F85" s="496"/>
    </row>
    <row r="86" spans="1:10" ht="36.75" hidden="1" customHeight="1">
      <c r="A86" s="498" t="s">
        <v>797</v>
      </c>
      <c r="B86" s="987" t="s">
        <v>822</v>
      </c>
      <c r="C86" s="988"/>
      <c r="D86" s="988"/>
      <c r="E86" s="989"/>
    </row>
    <row r="87" spans="1:10" ht="20.100000000000001" hidden="1" customHeight="1">
      <c r="A87" s="499" t="s">
        <v>206</v>
      </c>
      <c r="B87" s="499" t="s">
        <v>823</v>
      </c>
      <c r="C87" s="499"/>
      <c r="D87" s="499"/>
      <c r="E87" s="500"/>
    </row>
    <row r="88" spans="1:10" ht="71.25" hidden="1">
      <c r="A88" s="499" t="s">
        <v>797</v>
      </c>
      <c r="B88" s="499" t="s">
        <v>824</v>
      </c>
      <c r="C88" s="504">
        <v>0.57999999999999996</v>
      </c>
      <c r="D88" s="499" t="s">
        <v>825</v>
      </c>
      <c r="E88" s="501"/>
    </row>
    <row r="89" spans="1:10" ht="20.100000000000001" hidden="1" customHeight="1">
      <c r="A89" s="499" t="s">
        <v>800</v>
      </c>
      <c r="B89" s="499" t="s">
        <v>826</v>
      </c>
      <c r="C89" s="504">
        <v>0.16</v>
      </c>
      <c r="D89" s="500" t="s">
        <v>799</v>
      </c>
      <c r="E89" s="501"/>
    </row>
    <row r="90" spans="1:10" ht="142.5" hidden="1">
      <c r="A90" s="499" t="s">
        <v>296</v>
      </c>
      <c r="B90" s="499" t="s">
        <v>827</v>
      </c>
      <c r="C90" s="504">
        <v>0.11</v>
      </c>
      <c r="D90" s="499" t="s">
        <v>810</v>
      </c>
      <c r="E90" s="501"/>
    </row>
    <row r="91" spans="1:10" ht="20.100000000000001" hidden="1" customHeight="1">
      <c r="A91" s="499"/>
      <c r="B91" s="499"/>
      <c r="C91" s="499"/>
      <c r="D91" s="505"/>
      <c r="E91" s="500"/>
    </row>
    <row r="92" spans="1:10" s="497" customFormat="1" ht="33" hidden="1" customHeight="1">
      <c r="A92" s="506" t="s">
        <v>828</v>
      </c>
      <c r="B92" s="990" t="s">
        <v>829</v>
      </c>
      <c r="C92" s="990"/>
      <c r="D92" s="990"/>
      <c r="E92" s="990"/>
      <c r="F92" s="496"/>
    </row>
    <row r="93" spans="1:10" s="497" customFormat="1" ht="21.75" hidden="1" customHeight="1">
      <c r="A93" s="498" t="s">
        <v>206</v>
      </c>
      <c r="B93" s="498" t="s">
        <v>796</v>
      </c>
      <c r="C93" s="507"/>
      <c r="D93" s="507"/>
      <c r="E93" s="507"/>
      <c r="F93" s="496"/>
      <c r="J93" s="476" t="s">
        <v>830</v>
      </c>
    </row>
    <row r="94" spans="1:10" ht="47.25" hidden="1" customHeight="1">
      <c r="A94" s="499" t="s">
        <v>797</v>
      </c>
      <c r="B94" s="501" t="s">
        <v>831</v>
      </c>
      <c r="C94" s="501"/>
      <c r="D94" s="501"/>
      <c r="E94" s="501"/>
      <c r="J94" s="476" t="s">
        <v>831</v>
      </c>
    </row>
    <row r="95" spans="1:10" ht="114" hidden="1">
      <c r="A95" s="498" t="s">
        <v>296</v>
      </c>
      <c r="B95" s="498" t="s">
        <v>806</v>
      </c>
      <c r="C95" s="508">
        <f>0.85-C94</f>
        <v>0.85</v>
      </c>
      <c r="D95" s="509" t="s">
        <v>832</v>
      </c>
      <c r="E95" s="501"/>
    </row>
    <row r="96" spans="1:10" ht="37.5" hidden="1" customHeight="1">
      <c r="A96" s="991" t="s">
        <v>833</v>
      </c>
      <c r="B96" s="991"/>
      <c r="C96" s="991"/>
      <c r="D96" s="991"/>
      <c r="E96" s="992"/>
    </row>
    <row r="97" spans="1:7" s="492" customFormat="1" ht="20.100000000000001" hidden="1" customHeight="1">
      <c r="A97" s="514" t="s">
        <v>878</v>
      </c>
      <c r="B97" s="984" t="s">
        <v>877</v>
      </c>
      <c r="C97" s="985"/>
      <c r="D97" s="985"/>
      <c r="E97" s="986"/>
      <c r="F97" s="491"/>
    </row>
    <row r="98" spans="1:7" s="516" customFormat="1" ht="30" hidden="1" customHeight="1">
      <c r="A98" s="510" t="s">
        <v>465</v>
      </c>
      <c r="B98" s="999" t="s">
        <v>835</v>
      </c>
      <c r="C98" s="1000"/>
      <c r="D98" s="1000"/>
      <c r="E98" s="1001"/>
      <c r="F98" s="515"/>
    </row>
    <row r="99" spans="1:7" ht="128.25" hidden="1">
      <c r="A99" s="499" t="s">
        <v>797</v>
      </c>
      <c r="B99" s="499" t="s">
        <v>806</v>
      </c>
      <c r="C99" s="517">
        <v>0.8</v>
      </c>
      <c r="D99" s="499" t="s">
        <v>807</v>
      </c>
      <c r="E99" s="501"/>
    </row>
    <row r="100" spans="1:7" s="516" customFormat="1" ht="20.100000000000001" hidden="1" customHeight="1">
      <c r="A100" s="510" t="s">
        <v>464</v>
      </c>
      <c r="B100" s="999" t="s">
        <v>836</v>
      </c>
      <c r="C100" s="1000"/>
      <c r="D100" s="1000"/>
      <c r="E100" s="1001"/>
      <c r="F100" s="515"/>
    </row>
    <row r="101" spans="1:7" ht="136.5" hidden="1" customHeight="1">
      <c r="A101" s="499" t="s">
        <v>797</v>
      </c>
      <c r="B101" s="499" t="s">
        <v>837</v>
      </c>
      <c r="C101" s="517">
        <v>0.1</v>
      </c>
      <c r="D101" s="509" t="s">
        <v>838</v>
      </c>
      <c r="E101" s="501"/>
    </row>
    <row r="102" spans="1:7" ht="114" hidden="1">
      <c r="A102" s="499" t="s">
        <v>800</v>
      </c>
      <c r="B102" s="499" t="s">
        <v>806</v>
      </c>
      <c r="C102" s="517">
        <v>0.05</v>
      </c>
      <c r="D102" s="499" t="s">
        <v>832</v>
      </c>
      <c r="E102" s="501"/>
    </row>
    <row r="103" spans="1:7" ht="99.75" hidden="1">
      <c r="A103" s="499" t="s">
        <v>802</v>
      </c>
      <c r="B103" s="499" t="s">
        <v>839</v>
      </c>
      <c r="C103" s="517">
        <v>0.65</v>
      </c>
      <c r="D103" s="509" t="s">
        <v>834</v>
      </c>
      <c r="E103" s="501"/>
    </row>
    <row r="104" spans="1:7" s="516" customFormat="1" ht="20.100000000000001" hidden="1" customHeight="1">
      <c r="A104" s="510" t="s">
        <v>41</v>
      </c>
      <c r="B104" s="999" t="s">
        <v>840</v>
      </c>
      <c r="C104" s="1000"/>
      <c r="D104" s="1000"/>
      <c r="E104" s="1001"/>
      <c r="F104" s="515"/>
    </row>
    <row r="105" spans="1:7" ht="135.75" hidden="1" customHeight="1">
      <c r="A105" s="499" t="s">
        <v>797</v>
      </c>
      <c r="B105" s="499" t="s">
        <v>837</v>
      </c>
      <c r="C105" s="517">
        <v>0.2</v>
      </c>
      <c r="D105" s="509" t="s">
        <v>838</v>
      </c>
      <c r="E105" s="501"/>
    </row>
    <row r="106" spans="1:7" ht="114" hidden="1">
      <c r="A106" s="499" t="s">
        <v>800</v>
      </c>
      <c r="B106" s="499" t="s">
        <v>806</v>
      </c>
      <c r="C106" s="517">
        <v>0.1</v>
      </c>
      <c r="D106" s="509" t="s">
        <v>832</v>
      </c>
      <c r="E106" s="501"/>
    </row>
    <row r="107" spans="1:7" ht="162.75" hidden="1" customHeight="1">
      <c r="A107" s="499" t="s">
        <v>802</v>
      </c>
      <c r="B107" s="499" t="s">
        <v>841</v>
      </c>
      <c r="C107" s="517">
        <v>0.3</v>
      </c>
      <c r="D107" s="509" t="s">
        <v>842</v>
      </c>
      <c r="E107" s="501"/>
    </row>
    <row r="108" spans="1:7" ht="144.75" hidden="1" customHeight="1">
      <c r="A108" s="499" t="s">
        <v>804</v>
      </c>
      <c r="B108" s="499" t="s">
        <v>843</v>
      </c>
      <c r="C108" s="517">
        <v>0.2</v>
      </c>
      <c r="D108" s="509" t="s">
        <v>844</v>
      </c>
      <c r="E108" s="501"/>
    </row>
    <row r="109" spans="1:7" s="519" customFormat="1" ht="225" hidden="1" customHeight="1">
      <c r="A109" s="996" t="s">
        <v>845</v>
      </c>
      <c r="B109" s="997"/>
      <c r="C109" s="997"/>
      <c r="D109" s="997"/>
      <c r="E109" s="998"/>
      <c r="F109" s="518"/>
    </row>
    <row r="110" spans="1:7" ht="20.100000000000001" customHeight="1">
      <c r="A110" s="521"/>
      <c r="B110" s="521"/>
      <c r="C110" s="521"/>
    </row>
    <row r="111" spans="1:7" s="475" customFormat="1">
      <c r="A111" s="482" t="s">
        <v>471</v>
      </c>
      <c r="B111" s="522">
        <f>'Name of Bidder'!C32</f>
        <v>0</v>
      </c>
      <c r="D111" s="482" t="s">
        <v>469</v>
      </c>
      <c r="E111" s="482">
        <f>'Name of Bidder'!C29</f>
        <v>0</v>
      </c>
      <c r="G111" s="476"/>
    </row>
    <row r="112" spans="1:7" s="475" customFormat="1">
      <c r="A112" s="482" t="s">
        <v>472</v>
      </c>
      <c r="B112" s="482">
        <f>'Name of Bidder'!C33</f>
        <v>0</v>
      </c>
      <c r="D112" s="482" t="s">
        <v>54</v>
      </c>
      <c r="E112" s="523">
        <f>'Name of Bidder'!C30</f>
        <v>0</v>
      </c>
      <c r="G112" s="476"/>
    </row>
    <row r="113" spans="1:7" s="475" customFormat="1">
      <c r="A113" s="523"/>
      <c r="B113" s="523"/>
      <c r="C113" s="482"/>
      <c r="D113" s="524"/>
      <c r="E113" s="523"/>
      <c r="G113" s="476"/>
    </row>
  </sheetData>
  <sheetProtection algorithmName="SHA-512" hashValue="uUqOX9YJrYotQTEdY2RHdPg5KsFtHmnhQsp26MGQLFrmNpPwzCKkHLWavTviyFQAPGBtdE3rprC4RF6nRrZPhQ==" saltValue="xj/PisAR/GEOtc7QmalGtQ==" spinCount="100000" sheet="1" formatColumns="0" formatRows="0" selectLockedCells="1"/>
  <customSheetViews>
    <customSheetView guid="{D225EADB-9106-48CC-A5A7-31602D4C326D}" scale="80" showPageBreaks="1" showGridLines="0" zeroValues="0" printArea="1" hiddenRows="1" hiddenColumns="1" view="pageBreakPreview">
      <selection activeCell="A15" sqref="A15:E15"/>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C6B44705-18CE-41AD-9A5D-3E99B2ECF25D}"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EFBCDFCA-9C0B-4649-BEC1-29A03BD1DB6F}"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0BBA2DF4-A149-40BB-8E82-8CB6DEDB7C04}"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C56" sqref="C56"/>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4"/>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5"/>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70018498-F475-422B-9308-49B0E7F70B5E}"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AFE5FD17-FBA4-4313-9A75-8C27B1625512}"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4"/>
      <headerFooter alignWithMargins="0">
        <oddFooter>&amp;R&amp;"Book Antiqua,Bold"&amp;8 Page &amp;P of &amp;N</oddFooter>
      </headerFooter>
    </customSheetView>
    <customSheetView guid="{FCC2376C-B604-4287-B4D4-7B2EFDBBC924}"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5"/>
      <headerFooter alignWithMargins="0">
        <oddFooter>&amp;R&amp;"Book Antiqua,Bold"&amp;8 Page &amp;P of &amp;N</oddFooter>
      </headerFooter>
    </customSheetView>
    <customSheetView guid="{2B801FC0-1466-48F5-835B-336974550AB9}" scale="80" showPageBreaks="1" showGridLines="0" zeroValues="0" printArea="1" hiddenRows="1" hiddenColumns="1" view="pageBreakPreview">
      <selection activeCell="A15" sqref="A15:E15"/>
      <pageMargins left="0.59" right="0.31" top="0.47" bottom="0.48" header="0.28000000000000003" footer="0.23"/>
      <pageSetup paperSize="9" scale="70" orientation="portrait" r:id="rId26"/>
      <headerFooter alignWithMargins="0">
        <oddFooter>&amp;R&amp;"Book Antiqua,Bold"&amp;8 Page &amp;P of &amp;N</oddFooter>
      </headerFooter>
    </customSheetView>
  </customSheetViews>
  <mergeCells count="32">
    <mergeCell ref="A73:E73"/>
    <mergeCell ref="B44:E44"/>
    <mergeCell ref="A72:E72"/>
    <mergeCell ref="A27:E27"/>
    <mergeCell ref="A64:E64"/>
    <mergeCell ref="B65:E65"/>
    <mergeCell ref="A109:E109"/>
    <mergeCell ref="B98:E98"/>
    <mergeCell ref="B100:E100"/>
    <mergeCell ref="B104:E104"/>
    <mergeCell ref="B97:E97"/>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11:C11"/>
    <mergeCell ref="A3:E3"/>
    <mergeCell ref="A5:E5"/>
    <mergeCell ref="A8:C8"/>
    <mergeCell ref="B9:C9"/>
    <mergeCell ref="B10:C10"/>
  </mergeCells>
  <dataValidations count="2">
    <dataValidation type="list" allowBlank="1" showInputMessage="1" showErrorMessage="1" sqref="C94" xr:uid="{00000000-0002-0000-0E00-000000000000}">
      <formula1>"0.65,0.66,0.67,0.68,0.69,0.70,0.71,0.72,0.73"</formula1>
    </dataValidation>
    <dataValidation type="list" allowBlank="1" showInputMessage="1" showErrorMessage="1" prompt="Copper(a) /Aluminium(a)" sqref="B94" xr:uid="{00000000-0002-0000-0E00-000001000000}">
      <formula1>$J$93:$J$94</formula1>
    </dataValidation>
  </dataValidations>
  <pageMargins left="0.59" right="0.31" top="0.47" bottom="0.48" header="0.28000000000000003" footer="0.23"/>
  <pageSetup paperSize="9" scale="70" orientation="portrait" r:id="rId27"/>
  <headerFooter alignWithMargins="0">
    <oddFooter>&amp;R&amp;"Book Antiqua,Bold"&amp;8 Page &amp;P of &amp;N</oddFooter>
  </headerFooter>
  <drawing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I35"/>
  <sheetViews>
    <sheetView showGridLines="0" showZeros="0" view="pageBreakPreview" topLeftCell="A10" zoomScale="90" zoomScaleNormal="100" zoomScaleSheetLayoutView="90" workbookViewId="0">
      <selection activeCell="I7" sqref="I7"/>
    </sheetView>
  </sheetViews>
  <sheetFormatPr defaultColWidth="9.140625" defaultRowHeight="15.75"/>
  <cols>
    <col min="1" max="1" width="12.140625" style="70" customWidth="1"/>
    <col min="2" max="2" width="20.5703125" style="70" customWidth="1"/>
    <col min="3" max="3" width="11.42578125" style="70" customWidth="1"/>
    <col min="4" max="4" width="23" style="70" customWidth="1"/>
    <col min="5" max="5" width="46.140625" style="70" customWidth="1"/>
    <col min="6" max="8" width="9.140625" style="70"/>
    <col min="9" max="16384" width="9.140625" style="73"/>
  </cols>
  <sheetData>
    <row r="1" spans="1:9" ht="30.75" customHeight="1">
      <c r="A1" s="1005" t="str">
        <f>Cover!B3</f>
        <v>Specification No: CC/NT/W-COMM/DOM/A01/24/16897</v>
      </c>
      <c r="B1" s="1005"/>
      <c r="C1" s="1005"/>
      <c r="D1" s="1005"/>
      <c r="E1" s="400" t="s">
        <v>184</v>
      </c>
    </row>
    <row r="3" spans="1:9" ht="87.75" customHeight="1">
      <c r="A3" s="719" t="str">
        <f>Cover!B2</f>
        <v>Communication Equipment Package FOTE-05: Communication Equipment (SDH) Supply and Installation package for Communication Schemes approved in 24th NCT</v>
      </c>
      <c r="B3" s="719"/>
      <c r="C3" s="719"/>
      <c r="D3" s="719"/>
      <c r="E3" s="719"/>
      <c r="F3" s="68"/>
      <c r="G3" s="68"/>
      <c r="H3" s="68"/>
    </row>
    <row r="4" spans="1:9" ht="20.100000000000001" customHeight="1">
      <c r="A4" s="76"/>
      <c r="H4" s="77"/>
      <c r="I4" s="78"/>
    </row>
    <row r="5" spans="1:9" ht="20.100000000000001" customHeight="1">
      <c r="A5" s="720" t="s">
        <v>468</v>
      </c>
      <c r="B5" s="720"/>
      <c r="C5" s="720"/>
      <c r="D5" s="720"/>
      <c r="E5" s="720"/>
      <c r="F5" s="95"/>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6" customHeight="1">
      <c r="A8" s="871">
        <f>'Attach 3(JV)'!A8:D8</f>
        <v>0</v>
      </c>
      <c r="B8" s="871"/>
      <c r="C8" s="871"/>
      <c r="D8" s="871"/>
      <c r="E8" s="99" t="str">
        <f>'Attach 3(JV)'!E8</f>
        <v>Contract Services</v>
      </c>
      <c r="H8" s="77"/>
      <c r="I8" s="78"/>
    </row>
    <row r="9" spans="1:9">
      <c r="A9" s="87" t="s">
        <v>422</v>
      </c>
      <c r="B9" s="887">
        <f>'Attach 3(JV)'!B9:D9</f>
        <v>0</v>
      </c>
      <c r="C9" s="887"/>
      <c r="D9" s="887"/>
      <c r="E9" s="99" t="str">
        <f>'Attach 3(JV)'!E9</f>
        <v>Power Grid Corporation of India Ltd.,</v>
      </c>
      <c r="H9" s="77"/>
      <c r="I9" s="78"/>
    </row>
    <row r="10" spans="1:9">
      <c r="A10" s="87" t="s">
        <v>424</v>
      </c>
      <c r="B10" s="873">
        <f>'Attach 3(JV)'!B10:D10</f>
        <v>0</v>
      </c>
      <c r="C10" s="873"/>
      <c r="D10" s="873"/>
      <c r="E10" s="99" t="str">
        <f>'Attach 3(JV)'!E10</f>
        <v>"Saudamini", Plot No. 2, Sector 29</v>
      </c>
      <c r="H10" s="77"/>
      <c r="I10" s="78"/>
    </row>
    <row r="11" spans="1:9">
      <c r="B11" s="873">
        <f>'Attach 3(JV)'!B11:D11</f>
        <v>0</v>
      </c>
      <c r="C11" s="873"/>
      <c r="D11" s="873"/>
      <c r="E11" s="99" t="str">
        <f>'Attach 3(JV)'!E11</f>
        <v>Gurgaon (Haryana) - 122001</v>
      </c>
    </row>
    <row r="12" spans="1:9">
      <c r="A12" s="79"/>
      <c r="B12" s="873">
        <f>'Attach 3(JV)'!B12:D12</f>
        <v>0</v>
      </c>
      <c r="C12" s="873"/>
      <c r="D12" s="873"/>
      <c r="E12" s="83"/>
    </row>
    <row r="13" spans="1:9" ht="20.100000000000001" customHeight="1">
      <c r="A13" s="79"/>
      <c r="B13" s="89"/>
      <c r="C13" s="89"/>
      <c r="D13" s="89"/>
      <c r="E13" s="73"/>
    </row>
    <row r="14" spans="1:9" ht="20.100000000000001" customHeight="1">
      <c r="A14" s="70" t="s">
        <v>236</v>
      </c>
    </row>
    <row r="15" spans="1:9" ht="20.100000000000001" customHeight="1">
      <c r="A15" s="79"/>
    </row>
    <row r="16" spans="1:9" ht="51" customHeight="1">
      <c r="A16" s="723" t="s">
        <v>615</v>
      </c>
      <c r="B16" s="723"/>
      <c r="C16" s="723"/>
      <c r="D16" s="723"/>
      <c r="E16" s="723"/>
    </row>
    <row r="17" spans="1:5" ht="20.100000000000001" customHeight="1">
      <c r="A17" s="79"/>
    </row>
    <row r="18" spans="1:5" ht="20.100000000000001" customHeight="1"/>
    <row r="19" spans="1:5" ht="33" customHeight="1">
      <c r="D19" s="93"/>
    </row>
    <row r="20" spans="1:5" ht="33" customHeight="1">
      <c r="A20" s="80" t="s">
        <v>471</v>
      </c>
      <c r="B20" s="94">
        <f>'Name of Bidder'!C32</f>
        <v>0</v>
      </c>
      <c r="C20" s="232"/>
      <c r="D20" s="93" t="s">
        <v>469</v>
      </c>
      <c r="E20" s="96">
        <f>'Name of Bidder'!C29</f>
        <v>0</v>
      </c>
    </row>
    <row r="21" spans="1:5" ht="33" customHeight="1">
      <c r="A21" s="80" t="s">
        <v>472</v>
      </c>
      <c r="B21" s="96">
        <f>'Name of Bidder'!C33</f>
        <v>0</v>
      </c>
      <c r="C21" s="232"/>
      <c r="D21" s="93" t="s">
        <v>470</v>
      </c>
      <c r="E21" s="96">
        <f>'Name of Bidder'!C30</f>
        <v>0</v>
      </c>
    </row>
    <row r="22" spans="1:5" ht="33" customHeight="1">
      <c r="D22" s="93"/>
    </row>
    <row r="23" spans="1:5" ht="20.100000000000001" customHeight="1"/>
    <row r="24" spans="1:5" ht="20.100000000000001" customHeight="1">
      <c r="A24" s="92"/>
    </row>
    <row r="25" spans="1:5" ht="20.100000000000001" customHeight="1"/>
    <row r="26" spans="1:5" ht="20.100000000000001" customHeight="1"/>
    <row r="27" spans="1:5" ht="20.100000000000001" customHeight="1">
      <c r="A27" s="92"/>
    </row>
    <row r="28" spans="1:5" ht="20.100000000000001" customHeight="1"/>
    <row r="29" spans="1:5" ht="20.100000000000001" customHeight="1">
      <c r="A29" s="92"/>
    </row>
    <row r="30" spans="1:5" ht="20.100000000000001" customHeight="1"/>
    <row r="31" spans="1:5" ht="20.100000000000001" customHeight="1">
      <c r="A31" s="92"/>
    </row>
    <row r="32" spans="1:5" ht="20.100000000000001" customHeight="1"/>
    <row r="33" ht="20.100000000000001" customHeight="1"/>
    <row r="34" ht="20.100000000000001" customHeight="1"/>
    <row r="35" ht="20.100000000000001" customHeight="1"/>
  </sheetData>
  <sheetProtection algorithmName="SHA-512" hashValue="0uEqzxC7mYrarOkwdxCXHNRAL3Kf6keUjjIeFeK2XEfpQusxZIPpbdBiwfTw7J3ayUXc0wx2yCixRxZPqcFRAg==" saltValue="JCZHJk8zTKnm5xtoxPSCcw==" spinCount="100000" sheet="1" formatColumns="0" formatRows="0" selectLockedCells="1"/>
  <customSheetViews>
    <customSheetView guid="{D225EADB-9106-48CC-A5A7-31602D4C326D}" scale="90" showPageBreaks="1" showGridLines="0" zeroValues="0" printArea="1" view="pageBreakPreview">
      <selection activeCell="I7" sqref="I7"/>
      <pageMargins left="0.61" right="0.46" top="0.57999999999999996" bottom="0.6" header="0.34" footer="0.35"/>
      <pageSetup scale="93" orientation="portrait" r:id="rId1"/>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2"/>
      <headerFooter alignWithMargins="0">
        <oddFooter>&amp;R&amp;"Book Antiqua,Bold"&amp;8 Page &amp;P of &amp;N</oddFooter>
      </headerFooter>
    </customSheetView>
    <customSheetView guid="{C6B44705-18CE-41AD-9A5D-3E99B2ECF25D}" scale="90" showPageBreaks="1" showGridLines="0" zeroValues="0" printArea="1" view="pageBreakPreview">
      <selection activeCell="I7" sqref="I7"/>
      <pageMargins left="0.61" right="0.46" top="0.57999999999999996" bottom="0.6" header="0.34" footer="0.35"/>
      <pageSetup scale="93" orientation="portrait" r:id="rId3"/>
      <headerFooter alignWithMargins="0">
        <oddFooter>&amp;R&amp;"Book Antiqua,Bold"&amp;8 Page &amp;P of &amp;N</oddFooter>
      </headerFooter>
    </customSheetView>
    <customSheetView guid="{EFBCDFCA-9C0B-4649-BEC1-29A03BD1DB6F}" scale="90" showPageBreaks="1" showGridLines="0" zeroValues="0" printArea="1" view="pageBreakPreview" topLeftCell="A13">
      <selection activeCell="I7" sqref="I7"/>
      <pageMargins left="0.61" right="0.46" top="0.57999999999999996" bottom="0.6" header="0.34" footer="0.35"/>
      <pageSetup scale="93" orientation="portrait" r:id="rId4"/>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7"/>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7"/>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8"/>
      <headerFooter alignWithMargins="0">
        <oddFooter>&amp;R&amp;"Book Antiqua,Bold"&amp;8 Page &amp;P of &amp;N</oddFooter>
      </headerFooter>
    </customSheetView>
    <customSheetView guid="{70018498-F475-422B-9308-49B0E7F70B5E}" scale="90" showPageBreaks="1" showGridLines="0" zeroValues="0" printArea="1" view="pageBreakPreview" topLeftCell="A10">
      <selection activeCell="I7" sqref="I7"/>
      <pageMargins left="0.61" right="0.46" top="0.57999999999999996" bottom="0.6" header="0.34" footer="0.35"/>
      <pageSetup scale="93" orientation="portrait" r:id="rId39"/>
      <headerFooter alignWithMargins="0">
        <oddFooter>&amp;R&amp;"Book Antiqua,Bold"&amp;8 Page &amp;P of &amp;N</oddFooter>
      </headerFooter>
    </customSheetView>
    <customSheetView guid="{AFE5FD17-FBA4-4313-9A75-8C27B1625512}" scale="90" showPageBreaks="1" showGridLines="0" zeroValues="0" printArea="1" view="pageBreakPreview" topLeftCell="A13">
      <selection activeCell="I7" sqref="I7"/>
      <pageMargins left="0.61" right="0.46" top="0.57999999999999996" bottom="0.6" header="0.34" footer="0.35"/>
      <pageSetup scale="93" orientation="portrait" r:id="rId40"/>
      <headerFooter alignWithMargins="0">
        <oddFooter>&amp;R&amp;"Book Antiqua,Bold"&amp;8 Page &amp;P of &amp;N</oddFooter>
      </headerFooter>
    </customSheetView>
    <customSheetView guid="{FCC2376C-B604-4287-B4D4-7B2EFDBBC924}" scale="90" showPageBreaks="1" showGridLines="0" zeroValues="0" printArea="1" view="pageBreakPreview">
      <selection activeCell="I7" sqref="I7"/>
      <pageMargins left="0.61" right="0.46" top="0.57999999999999996" bottom="0.6" header="0.34" footer="0.35"/>
      <pageSetup scale="93" orientation="portrait" r:id="rId41"/>
      <headerFooter alignWithMargins="0">
        <oddFooter>&amp;R&amp;"Book Antiqua,Bold"&amp;8 Page &amp;P of &amp;N</oddFooter>
      </headerFooter>
    </customSheetView>
    <customSheetView guid="{2B801FC0-1466-48F5-835B-336974550AB9}" scale="90" showPageBreaks="1" showGridLines="0" zeroValues="0" printArea="1" view="pageBreakPreview">
      <selection activeCell="I7" sqref="I7"/>
      <pageMargins left="0.61" right="0.46" top="0.57999999999999996" bottom="0.6" header="0.34" footer="0.35"/>
      <pageSetup scale="93" orientation="portrait" r:id="rId42"/>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3"/>
  <headerFooter alignWithMargins="0">
    <oddFooter>&amp;R&amp;"Book Antiqua,Bold"&amp;8 Page &amp;P of &amp;N</oddFooter>
  </headerFooter>
  <drawing r:id="rId4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I39"/>
  <sheetViews>
    <sheetView showGridLines="0" showZeros="0" view="pageBreakPreview" zoomScale="85" zoomScaleNormal="100" zoomScaleSheetLayoutView="85" workbookViewId="0">
      <selection activeCell="H22" sqref="H22"/>
    </sheetView>
  </sheetViews>
  <sheetFormatPr defaultColWidth="9.140625" defaultRowHeight="15.75"/>
  <cols>
    <col min="1" max="1" width="12.140625" style="70" customWidth="1"/>
    <col min="2" max="2" width="20.5703125" style="70" customWidth="1"/>
    <col min="3" max="3" width="11.42578125" style="70" customWidth="1"/>
    <col min="4" max="4" width="23" style="70" customWidth="1"/>
    <col min="5" max="5" width="45.640625" style="70" customWidth="1"/>
    <col min="6" max="8" width="9.140625" style="70"/>
    <col min="9" max="16384" width="9.140625" style="73"/>
  </cols>
  <sheetData>
    <row r="1" spans="1:9" ht="49.5" customHeight="1">
      <c r="A1" s="1005" t="str">
        <f>Cover!B3</f>
        <v>Specification No: CC/NT/W-COMM/DOM/A01/24/16897</v>
      </c>
      <c r="B1" s="1005"/>
      <c r="C1" s="1005"/>
      <c r="D1" s="1005"/>
      <c r="E1" s="400" t="s">
        <v>304</v>
      </c>
    </row>
    <row r="2" spans="1:9" ht="16.5">
      <c r="A2" s="244"/>
      <c r="B2" s="244"/>
      <c r="C2" s="244"/>
      <c r="D2" s="244"/>
      <c r="E2" s="244"/>
    </row>
    <row r="3" spans="1:9" ht="124.5" customHeight="1">
      <c r="A3" s="870" t="str">
        <f>Cover!B2</f>
        <v>Communication Equipment Package FOTE-05: Communication Equipment (SDH) Supply and Installation package for Communication Schemes approved in 24th NCT</v>
      </c>
      <c r="B3" s="870"/>
      <c r="C3" s="870"/>
      <c r="D3" s="870"/>
      <c r="E3" s="870"/>
      <c r="F3" s="68"/>
      <c r="G3" s="68"/>
      <c r="H3" s="68"/>
    </row>
    <row r="4" spans="1:9" ht="20.100000000000001" customHeight="1">
      <c r="A4" s="76"/>
      <c r="H4" s="77"/>
      <c r="I4" s="78"/>
    </row>
    <row r="5" spans="1:9" ht="20.100000000000001" customHeight="1">
      <c r="A5" s="720" t="s">
        <v>204</v>
      </c>
      <c r="B5" s="720"/>
      <c r="C5" s="720"/>
      <c r="D5" s="720"/>
      <c r="E5" s="720"/>
      <c r="F5" s="95"/>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1.5" customHeight="1">
      <c r="A8" s="871">
        <f>'Attach 3(JV)'!A8:D8</f>
        <v>0</v>
      </c>
      <c r="B8" s="871"/>
      <c r="C8" s="871"/>
      <c r="D8" s="871"/>
      <c r="E8" s="99" t="str">
        <f>'Attach 3(JV)'!E8</f>
        <v>Contract Services</v>
      </c>
      <c r="H8" s="77"/>
      <c r="I8" s="78"/>
    </row>
    <row r="9" spans="1:9">
      <c r="A9" s="87" t="s">
        <v>422</v>
      </c>
      <c r="B9" s="887">
        <f>'Attach 3(JV)'!B9:D9</f>
        <v>0</v>
      </c>
      <c r="C9" s="887"/>
      <c r="D9" s="887"/>
      <c r="E9" s="99" t="str">
        <f>'Attach 3(JV)'!E9</f>
        <v>Power Grid Corporation of India Ltd.,</v>
      </c>
      <c r="H9" s="77"/>
      <c r="I9" s="78"/>
    </row>
    <row r="10" spans="1:9">
      <c r="A10" s="87" t="s">
        <v>424</v>
      </c>
      <c r="B10" s="873">
        <f>'Attach 3(JV)'!B10:D10</f>
        <v>0</v>
      </c>
      <c r="C10" s="873"/>
      <c r="D10" s="873"/>
      <c r="E10" s="99" t="str">
        <f>'Attach 3(JV)'!E10</f>
        <v>"Saudamini", Plot No. 2, Sector 29</v>
      </c>
      <c r="H10" s="77"/>
      <c r="I10" s="78"/>
    </row>
    <row r="11" spans="1:9">
      <c r="B11" s="873">
        <f>'Attach 3(JV)'!B11:D11</f>
        <v>0</v>
      </c>
      <c r="C11" s="873"/>
      <c r="D11" s="873"/>
      <c r="E11" s="99" t="str">
        <f>'Attach 3(JV)'!E11</f>
        <v>Gurgaon (Haryana) - 122001</v>
      </c>
    </row>
    <row r="12" spans="1:9">
      <c r="A12" s="79"/>
      <c r="B12" s="873">
        <f>'Attach 3(JV)'!B12:D12</f>
        <v>0</v>
      </c>
      <c r="C12" s="873"/>
      <c r="D12" s="873"/>
      <c r="E12" s="83"/>
    </row>
    <row r="13" spans="1:9" ht="20.100000000000001" customHeight="1">
      <c r="A13" s="79"/>
      <c r="B13" s="89"/>
      <c r="C13" s="89"/>
      <c r="D13" s="89"/>
      <c r="E13" s="73"/>
    </row>
    <row r="14" spans="1:9" ht="20.100000000000001" customHeight="1">
      <c r="A14" s="70" t="s">
        <v>236</v>
      </c>
    </row>
    <row r="15" spans="1:9" ht="20.100000000000001" customHeight="1">
      <c r="A15" s="79"/>
    </row>
    <row r="16" spans="1:9" ht="45" customHeight="1">
      <c r="A16" s="929" t="s">
        <v>591</v>
      </c>
      <c r="B16" s="929"/>
      <c r="C16" s="929"/>
      <c r="D16" s="929"/>
      <c r="E16" s="929"/>
    </row>
    <row r="17" spans="1:5" ht="20.100000000000001" customHeight="1">
      <c r="A17" s="79"/>
    </row>
    <row r="18" spans="1:5" ht="20.100000000000001" customHeight="1">
      <c r="A18" s="243"/>
    </row>
    <row r="19" spans="1:5" ht="20.100000000000001" customHeight="1"/>
    <row r="20" spans="1:5" ht="20.100000000000001" customHeight="1">
      <c r="A20" s="243"/>
    </row>
    <row r="21" spans="1:5" ht="20.100000000000001" customHeight="1">
      <c r="A21" s="243"/>
    </row>
    <row r="22" spans="1:5" ht="20.100000000000001" customHeight="1"/>
    <row r="23" spans="1:5" ht="33" customHeight="1">
      <c r="D23" s="93"/>
    </row>
    <row r="24" spans="1:5" ht="24.75" customHeight="1">
      <c r="A24" s="80" t="s">
        <v>471</v>
      </c>
      <c r="B24" s="94">
        <f>'Name of Bidder'!C32</f>
        <v>0</v>
      </c>
      <c r="C24" s="232"/>
      <c r="D24" s="93" t="s">
        <v>469</v>
      </c>
      <c r="E24" s="96">
        <f>'Name of Bidder'!C29</f>
        <v>0</v>
      </c>
    </row>
    <row r="25" spans="1:5" ht="24.75" customHeight="1">
      <c r="A25" s="80" t="s">
        <v>472</v>
      </c>
      <c r="B25" s="96">
        <f>'Name of Bidder'!C33</f>
        <v>0</v>
      </c>
      <c r="C25" s="232"/>
      <c r="D25" s="93" t="s">
        <v>470</v>
      </c>
      <c r="E25" s="96">
        <f>'Name of Bidder'!C30</f>
        <v>0</v>
      </c>
    </row>
    <row r="26" spans="1:5" ht="33" customHeight="1">
      <c r="D26" s="93"/>
    </row>
    <row r="27" spans="1:5" ht="20.100000000000001" customHeight="1"/>
    <row r="28" spans="1:5" ht="20.100000000000001" customHeight="1">
      <c r="A28" s="92"/>
    </row>
    <row r="29" spans="1:5" ht="20.100000000000001" customHeight="1"/>
    <row r="30" spans="1:5" ht="20.100000000000001" customHeight="1"/>
    <row r="31" spans="1:5" ht="20.100000000000001" customHeight="1">
      <c r="A31" s="92"/>
    </row>
    <row r="32" spans="1:5" ht="20.100000000000001" customHeight="1"/>
    <row r="33" spans="1:1" ht="20.100000000000001" customHeight="1">
      <c r="A33" s="92"/>
    </row>
    <row r="34" spans="1:1" ht="20.100000000000001" customHeight="1"/>
    <row r="35" spans="1:1" ht="20.100000000000001" customHeight="1">
      <c r="A35" s="92"/>
    </row>
    <row r="36" spans="1:1" ht="20.100000000000001" customHeight="1"/>
    <row r="37" spans="1:1" ht="20.100000000000001" customHeight="1"/>
    <row r="38" spans="1:1" ht="20.100000000000001" customHeight="1"/>
    <row r="39" spans="1:1" ht="20.100000000000001" customHeight="1"/>
  </sheetData>
  <sheetProtection algorithmName="SHA-512" hashValue="QM+T8NAC5keRvwk1tR2I3UumWCxPRbVVBNL+0W9vaqsgOyWXe9+WUwQn8REKjYPbshmX6hBY0RYLbmqFNdNM7A==" saltValue="sUWpZEHNn1pPt1DcmcVhRw==" spinCount="100000" sheet="1" formatColumns="0" formatRows="0" selectLockedCells="1"/>
  <customSheetViews>
    <customSheetView guid="{D225EADB-9106-48CC-A5A7-31602D4C326D}" scale="85" showPageBreaks="1" showGridLines="0" zeroValues="0" printArea="1" view="pageBreakPreview">
      <selection activeCell="H22" sqref="H22"/>
      <pageMargins left="0.59" right="0.49" top="0.57999999999999996" bottom="0.6" header="0.34" footer="0.35"/>
      <pageSetup scale="93" orientation="portrait" r:id="rId1"/>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2"/>
      <headerFooter alignWithMargins="0">
        <oddFooter>&amp;R&amp;"Book Antiqua,Bold"&amp;8 Page &amp;P of &amp;N</oddFooter>
      </headerFooter>
    </customSheetView>
    <customSheetView guid="{C6B44705-18CE-41AD-9A5D-3E99B2ECF25D}" scale="85" showPageBreaks="1" showGridLines="0" zeroValues="0" printArea="1" view="pageBreakPreview">
      <selection activeCell="H22" sqref="H22"/>
      <pageMargins left="0.59" right="0.49" top="0.57999999999999996" bottom="0.6" header="0.34" footer="0.35"/>
      <pageSetup scale="93" orientation="portrait" r:id="rId3"/>
      <headerFooter alignWithMargins="0">
        <oddFooter>&amp;R&amp;"Book Antiqua,Bold"&amp;8 Page &amp;P of &amp;N</oddFooter>
      </headerFooter>
    </customSheetView>
    <customSheetView guid="{EFBCDFCA-9C0B-4649-BEC1-29A03BD1DB6F}" scale="85" showPageBreaks="1" showGridLines="0" zeroValues="0" printArea="1" view="pageBreakPreview" topLeftCell="A13">
      <selection activeCell="H22" sqref="H22"/>
      <pageMargins left="0.59" right="0.49" top="0.57999999999999996" bottom="0.6" header="0.34" footer="0.35"/>
      <pageSetup scale="93" orientation="portrait" r:id="rId4"/>
      <headerFooter alignWithMargins="0">
        <oddFooter>&amp;R&amp;"Book Antiqua,Bold"&amp;8 Page &amp;P of &amp;N</oddFooter>
      </headerFooter>
    </customSheetView>
    <customSheetView guid="{0BBA2DF4-A149-40BB-8E82-8CB6DEDB7C04}" scale="85" showPageBreaks="1" showGridLines="0" zeroValues="0" printArea="1" view="pageBreakPreview" topLeftCell="A10">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6AB2DF82-E90A-4CF8-B22E-5D001DAE6667}"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4"/>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34"/>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5"/>
      <headerFooter alignWithMargins="0">
        <oddFooter>&amp;R&amp;"Book Antiqua,Bold"&amp;8 Page &amp;P of &amp;N</oddFooter>
      </headerFooter>
    </customSheetView>
    <customSheetView guid="{70018498-F475-422B-9308-49B0E7F70B5E}" scale="85" showPageBreaks="1" showGridLines="0" zeroValues="0" printArea="1" view="pageBreakPreview" topLeftCell="A10">
      <selection activeCell="H22" sqref="H22"/>
      <pageMargins left="0.59" right="0.49" top="0.57999999999999996" bottom="0.6" header="0.34" footer="0.35"/>
      <pageSetup scale="93" orientation="portrait" r:id="rId36"/>
      <headerFooter alignWithMargins="0">
        <oddFooter>&amp;R&amp;"Book Antiqua,Bold"&amp;8 Page &amp;P of &amp;N</oddFooter>
      </headerFooter>
    </customSheetView>
    <customSheetView guid="{AFE5FD17-FBA4-4313-9A75-8C27B1625512}" scale="85" showPageBreaks="1" showGridLines="0" zeroValues="0" printArea="1" view="pageBreakPreview" topLeftCell="A13">
      <selection activeCell="H22" sqref="H22"/>
      <pageMargins left="0.59" right="0.49" top="0.57999999999999996" bottom="0.6" header="0.34" footer="0.35"/>
      <pageSetup scale="93" orientation="portrait" r:id="rId37"/>
      <headerFooter alignWithMargins="0">
        <oddFooter>&amp;R&amp;"Book Antiqua,Bold"&amp;8 Page &amp;P of &amp;N</oddFooter>
      </headerFooter>
    </customSheetView>
    <customSheetView guid="{FCC2376C-B604-4287-B4D4-7B2EFDBBC924}" scale="85" showPageBreaks="1" showGridLines="0" zeroValues="0" printArea="1" view="pageBreakPreview">
      <selection activeCell="H22" sqref="H22"/>
      <pageMargins left="0.59" right="0.49" top="0.57999999999999996" bottom="0.6" header="0.34" footer="0.35"/>
      <pageSetup scale="93" orientation="portrait" r:id="rId38"/>
      <headerFooter alignWithMargins="0">
        <oddFooter>&amp;R&amp;"Book Antiqua,Bold"&amp;8 Page &amp;P of &amp;N</oddFooter>
      </headerFooter>
    </customSheetView>
    <customSheetView guid="{2B801FC0-1466-48F5-835B-336974550AB9}" scale="85" showPageBreaks="1" showGridLines="0" zeroValues="0" printArea="1" view="pageBreakPreview">
      <selection activeCell="H22" sqref="H22"/>
      <pageMargins left="0.59" right="0.49" top="0.57999999999999996" bottom="0.6" header="0.34" footer="0.35"/>
      <pageSetup scale="93" orientation="portrait" r:id="rId39"/>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40"/>
  <headerFooter alignWithMargins="0">
    <oddFooter>&amp;R&amp;"Book Antiqua,Bold"&amp;8 Page &amp;P of &amp;N</oddFooter>
  </headerFooter>
  <drawing r:id="rId4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V36"/>
  <sheetViews>
    <sheetView view="pageBreakPreview" topLeftCell="B11" zoomScale="90" zoomScaleNormal="100" zoomScaleSheetLayoutView="90" workbookViewId="0">
      <selection activeCell="C13" sqref="C13:C16"/>
    </sheetView>
  </sheetViews>
  <sheetFormatPr defaultColWidth="9.140625" defaultRowHeight="15.75"/>
  <cols>
    <col min="1" max="1" width="9.140625" style="30" hidden="1" customWidth="1"/>
    <col min="2" max="2" width="50" style="30" customWidth="1"/>
    <col min="3" max="3" width="65.640625" style="30" customWidth="1"/>
    <col min="4" max="5" width="9.140625" style="30" customWidth="1"/>
    <col min="6" max="6" width="14.42578125" style="30" hidden="1" customWidth="1"/>
    <col min="7" max="7" width="9.140625" style="30" hidden="1" customWidth="1"/>
    <col min="8" max="8" width="10.35546875" style="30" hidden="1" customWidth="1"/>
    <col min="9" max="22" width="9.140625" style="30" hidden="1" customWidth="1"/>
    <col min="23" max="62" width="9.140625" style="30" customWidth="1"/>
    <col min="63" max="16384" width="9.140625" style="30"/>
  </cols>
  <sheetData>
    <row r="1" spans="2:22" ht="100.5" customHeight="1">
      <c r="B1" s="713" t="str">
        <f>Cover!B2</f>
        <v>Communication Equipment Package FOTE-05: Communication Equipment (SDH) Supply and Installation package for Communication Schemes approved in 24th NCT</v>
      </c>
      <c r="C1" s="713"/>
    </row>
    <row r="2" spans="2:22" ht="27.6" customHeight="1">
      <c r="B2" s="714" t="str">
        <f>Cover!B3</f>
        <v>Specification No: CC/NT/W-COMM/DOM/A01/24/16897</v>
      </c>
      <c r="C2" s="714"/>
      <c r="F2" s="31"/>
      <c r="G2" s="32"/>
      <c r="H2" s="32"/>
    </row>
    <row r="3" spans="2:22">
      <c r="B3" s="33"/>
      <c r="C3" s="33"/>
      <c r="F3" s="31"/>
      <c r="G3" s="32"/>
      <c r="H3" s="32"/>
    </row>
    <row r="4" spans="2:22">
      <c r="B4" s="715" t="s">
        <v>174</v>
      </c>
      <c r="C4" s="715"/>
      <c r="F4" s="31" t="s">
        <v>906</v>
      </c>
      <c r="G4" s="32"/>
      <c r="H4" s="32"/>
    </row>
    <row r="5" spans="2:22" ht="16.149999999999999" thickBot="1">
      <c r="B5" s="34"/>
      <c r="C5" s="35"/>
      <c r="F5" s="31" t="s">
        <v>907</v>
      </c>
    </row>
    <row r="6" spans="2:22" ht="33" customHeight="1">
      <c r="B6" s="616" t="s">
        <v>923</v>
      </c>
      <c r="C6" s="612" t="s">
        <v>906</v>
      </c>
      <c r="F6" s="36">
        <f>IF(C6=F5,2,1)</f>
        <v>1</v>
      </c>
    </row>
    <row r="7" spans="2:22" ht="50.25" hidden="1" customHeight="1">
      <c r="B7" s="613"/>
      <c r="C7" s="615" t="str">
        <f>IF(F6=1,"{as per sl. no. 1.1 OR 1.3 OR 3.0 (as applicable) of Annexure-A (BDS) of Vol-I (Conditions of Contract)}",IF(F6=2," {as per sl. no. 3.0 of Annexure-A (BDS) of Vol-I (Conditions of Contract)}"))</f>
        <v>{as per sl. no. 1.1 OR 1.3 OR 3.0 (as applicable) of Annexure-A (BDS) of Vol-I (Conditions of Contract)}</v>
      </c>
      <c r="F7" s="36"/>
    </row>
    <row r="8" spans="2:22" ht="41.25" customHeight="1">
      <c r="B8" s="614" t="str">
        <f>IF(C6= "JV (Joint Venture)", "Total Nos. of  Partners in the JV [excluding the Lead Partner]", "")</f>
        <v/>
      </c>
      <c r="C8" s="639">
        <v>1</v>
      </c>
      <c r="F8" s="36">
        <f>C8</f>
        <v>1</v>
      </c>
    </row>
    <row r="9" spans="2:22" ht="36.6" hidden="1" customHeight="1">
      <c r="B9" s="37"/>
      <c r="C9" s="632" t="s">
        <v>932</v>
      </c>
      <c r="V9" s="638" t="s">
        <v>932</v>
      </c>
    </row>
    <row r="10" spans="2:22" ht="43.25" customHeight="1">
      <c r="B10" s="634" t="s">
        <v>728</v>
      </c>
      <c r="C10" s="632"/>
      <c r="V10" s="638" t="s">
        <v>933</v>
      </c>
    </row>
    <row r="11" spans="2:22" ht="59.45" customHeight="1">
      <c r="B11" s="633" t="str">
        <f>IF(C10= "Yes", "Name of the Designated Authority under GoI under Public Procurement Policy for MSE Order 2012", "")</f>
        <v/>
      </c>
      <c r="C11" s="641"/>
    </row>
    <row r="12" spans="2:22" ht="16.5" customHeight="1">
      <c r="B12" s="37"/>
      <c r="C12" s="38"/>
    </row>
    <row r="13" spans="2:22" ht="21" customHeight="1">
      <c r="B13" s="39" t="str">
        <f>IF(F6=2, "Name of the Lead Partner", "Name of the Bidder")</f>
        <v>Name of the Bidder</v>
      </c>
      <c r="C13" s="40"/>
      <c r="F13" s="41">
        <v>1</v>
      </c>
    </row>
    <row r="14" spans="2:22" ht="23.25" customHeight="1">
      <c r="B14" s="42" t="str">
        <f>IF(F6=2, "Address of the Lead Partner", "Address of the Bidder")</f>
        <v>Address of the Bidder</v>
      </c>
      <c r="C14" s="43"/>
      <c r="F14" s="41" t="s">
        <v>175</v>
      </c>
    </row>
    <row r="15" spans="2:22" ht="19.5" customHeight="1">
      <c r="B15" s="44"/>
      <c r="C15" s="43"/>
    </row>
    <row r="16" spans="2:22" ht="21.75" customHeight="1">
      <c r="B16" s="45"/>
      <c r="C16" s="46"/>
    </row>
    <row r="17" spans="2:9" ht="18.75" customHeight="1">
      <c r="B17" s="47"/>
      <c r="C17" s="48"/>
    </row>
    <row r="18" spans="2:9" ht="21.75" hidden="1" customHeight="1">
      <c r="B18" s="39" t="str">
        <f>IF(AND(F6=2, C8="2 or More"),"Name of the Other Partner - 1", IF(AND(F6=2, C8=1),"Name of the Other Partner", ""))</f>
        <v/>
      </c>
      <c r="C18" s="43"/>
    </row>
    <row r="19" spans="2:9" ht="21.75" hidden="1" customHeight="1">
      <c r="B19" s="42" t="str">
        <f>IF(AND(F6=2, C8="2 or More"),"Address of the Other Partner - 1", IF(AND(F6=2, C8=1),"Address of the Other Partner", ""))</f>
        <v/>
      </c>
      <c r="C19" s="43"/>
    </row>
    <row r="20" spans="2:9" ht="21.75" hidden="1" customHeight="1">
      <c r="B20" s="44"/>
      <c r="C20" s="43"/>
      <c r="F20" s="30" t="s">
        <v>185</v>
      </c>
      <c r="G20" s="30">
        <f>C10</f>
        <v>0</v>
      </c>
      <c r="H20" s="30">
        <f>IF(G20="YES",1,2)</f>
        <v>2</v>
      </c>
    </row>
    <row r="21" spans="2:9" ht="21.75" hidden="1" customHeight="1">
      <c r="B21" s="45"/>
      <c r="C21" s="46"/>
      <c r="F21" s="30" t="s">
        <v>701</v>
      </c>
    </row>
    <row r="22" spans="2:9" ht="20.25" hidden="1" customHeight="1">
      <c r="B22" s="47"/>
      <c r="C22" s="48"/>
    </row>
    <row r="23" spans="2:9" ht="21.75" hidden="1" customHeight="1">
      <c r="B23" s="39" t="str">
        <f>IF(AND(F6=2, C8="2 or More"),"Name of the Other Partner - 2 (or more if any)", IF(AND(F6=2, C8=1),"", ""))</f>
        <v/>
      </c>
      <c r="C23" s="43"/>
    </row>
    <row r="24" spans="2:9" ht="21.75" hidden="1" customHeight="1">
      <c r="B24" s="42" t="str">
        <f>IF(AND(F6=2, C8="2 or More"),"Address of Other Partner - 2 (or more if any)", IF(AND(F6=2, C8=1),"", ""))</f>
        <v/>
      </c>
      <c r="C24" s="43"/>
    </row>
    <row r="25" spans="2:9" ht="21.75" hidden="1" customHeight="1">
      <c r="B25" s="44"/>
      <c r="C25" s="43"/>
    </row>
    <row r="26" spans="2:9" ht="21.75" hidden="1" customHeight="1">
      <c r="B26" s="45"/>
      <c r="C26" s="46"/>
    </row>
    <row r="27" spans="2:9" ht="20.25" customHeight="1">
      <c r="B27" s="635" t="str">
        <f>IF(AND(C6="JV (Joint Venture)", C8="2 or More"),"Other Partner-2","")</f>
        <v/>
      </c>
      <c r="C27" s="614"/>
    </row>
    <row r="28" spans="2:9" ht="18.75" customHeight="1">
      <c r="B28" s="45"/>
      <c r="C28" s="49"/>
    </row>
    <row r="29" spans="2:9" ht="21.75" customHeight="1">
      <c r="B29" s="50" t="s">
        <v>60</v>
      </c>
      <c r="C29" s="418"/>
    </row>
    <row r="30" spans="2:9" ht="23.25" customHeight="1">
      <c r="B30" s="50" t="s">
        <v>61</v>
      </c>
      <c r="C30" s="51"/>
    </row>
    <row r="31" spans="2:9" ht="19.5" customHeight="1">
      <c r="B31" s="52"/>
      <c r="C31" s="53"/>
      <c r="D31" s="420" t="s">
        <v>697</v>
      </c>
    </row>
    <row r="32" spans="2:9" ht="21.75" customHeight="1">
      <c r="B32" s="50" t="s">
        <v>449</v>
      </c>
      <c r="C32" s="446"/>
      <c r="D32" s="716"/>
      <c r="E32" s="716"/>
      <c r="F32" s="716"/>
      <c r="G32" s="716"/>
      <c r="H32" s="716"/>
      <c r="I32" s="716"/>
    </row>
    <row r="33" spans="2:10" ht="22.5" customHeight="1" thickBot="1">
      <c r="B33" s="54" t="s">
        <v>450</v>
      </c>
      <c r="C33" s="55"/>
    </row>
    <row r="34" spans="2:10" ht="49.25" customHeight="1">
      <c r="B34" s="717" t="s">
        <v>930</v>
      </c>
      <c r="C34" s="717"/>
      <c r="D34" s="570"/>
      <c r="J34" s="419"/>
    </row>
    <row r="35" spans="2:10">
      <c r="B35" s="570"/>
      <c r="C35" s="570"/>
      <c r="D35" s="570"/>
    </row>
    <row r="36" spans="2:10">
      <c r="B36" s="570"/>
      <c r="C36" s="570"/>
      <c r="D36" s="570"/>
    </row>
  </sheetData>
  <sheetProtection algorithmName="SHA-512" hashValue="0D8+TzQY7Rb98NjTx2qJixpuwynvTZbV2Zxm+rVC1OkhIkUfmBzavr0i7Whl+KhuI5NFJ2EG5Q0AKXQ5vMVWaA==" saltValue="/IEsP6sDcrNG09l7oIVBWw==" spinCount="100000" sheet="1" formatColumns="0" formatRows="0" selectLockedCells="1"/>
  <customSheetViews>
    <customSheetView guid="{D225EADB-9106-48CC-A5A7-31602D4C326D}" scale="90" showPageBreaks="1" fitToPage="1" printArea="1" hiddenRows="1" hiddenColumns="1" view="pageBreakPreview" topLeftCell="B1">
      <selection activeCell="C13" sqref="C13:C16"/>
      <pageMargins left="0.86" right="0.32" top="0.71" bottom="0.31" header="0.54" footer="0.19"/>
      <pageSetup scale="90" orientation="portrait" r:id="rId1"/>
      <headerFooter alignWithMargins="0"/>
    </customSheetView>
    <customSheetView guid="{F34FCE55-6D7A-4595-AE80-79F81F8010EA}" scale="90" showPageBreaks="1" fitToPage="1" printArea="1" hiddenRows="1" hiddenColumns="1" view="pageBreakPreview" topLeftCell="B10">
      <selection activeCell="C29" sqref="C29"/>
      <pageMargins left="0.86" right="0.32" top="0.71" bottom="0.31" header="0.54" footer="0.19"/>
      <pageSetup scale="87" orientation="portrait" r:id="rId2"/>
      <headerFooter alignWithMargins="0"/>
    </customSheetView>
    <customSheetView guid="{C6B44705-18CE-41AD-9A5D-3E99B2ECF25D}" scale="90" showPageBreaks="1" fitToPage="1" printArea="1" hiddenRows="1" hiddenColumns="1" view="pageBreakPreview" topLeftCell="B11">
      <selection activeCell="C33" sqref="C33"/>
      <pageMargins left="0.86" right="0.32" top="0.71" bottom="0.31" header="0.54" footer="0.19"/>
      <pageSetup scale="87" orientation="portrait" r:id="rId3"/>
      <headerFooter alignWithMargins="0"/>
    </customSheetView>
    <customSheetView guid="{EFBCDFCA-9C0B-4649-BEC1-29A03BD1DB6F}" scale="70" showPageBreaks="1" fitToPage="1" printArea="1" hiddenColumns="1" view="pageBreakPreview" topLeftCell="B1">
      <selection activeCell="C33" sqref="C33"/>
      <pageMargins left="0.86" right="0.32" top="0.71" bottom="0.31" header="0.54" footer="0.19"/>
      <pageSetup scale="86" orientation="portrait" r:id="rId4"/>
      <headerFooter alignWithMargins="0"/>
    </customSheetView>
    <customSheetView guid="{0BBA2DF4-A149-40BB-8E82-8CB6DEDB7C04}" scale="70" showPageBreaks="1" fitToPage="1" printArea="1" hiddenColumns="1" view="pageBreakPreview" topLeftCell="B1">
      <selection activeCell="C14" sqref="C14"/>
      <pageMargins left="0.86" right="0.32" top="0.71" bottom="0.31" header="0.54" footer="0.19"/>
      <pageSetup scale="89" orientation="portrait" r:id="rId5"/>
      <headerFooter alignWithMargins="0"/>
    </customSheetView>
    <customSheetView guid="{6AB2DF82-E90A-4CF8-B22E-5D001DAE6667}" scale="115" showPageBreaks="1" printArea="1" hiddenRows="1" hiddenColumns="1" view="pageBreakPreview" topLeftCell="B6">
      <selection activeCell="C8" sqref="C8"/>
      <pageMargins left="0.86" right="0.32" top="0.71" bottom="0.31" header="0.54" footer="0.19"/>
      <pageSetup scale="96" orientation="portrait" r:id="rId6"/>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8"/>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10"/>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2"/>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3"/>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4"/>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5"/>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6"/>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7"/>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8"/>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9"/>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20"/>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21"/>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2"/>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3"/>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4"/>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7"/>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9"/>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30"/>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2"/>
      <headerFooter alignWithMargins="0"/>
    </customSheetView>
    <customSheetView guid="{70018498-F475-422B-9308-49B0E7F70B5E}" scale="70" showPageBreaks="1" fitToPage="1" printArea="1" hiddenColumns="1" view="pageBreakPreview" topLeftCell="B1">
      <selection activeCell="C33" sqref="C33"/>
      <pageMargins left="0.86" right="0.32" top="0.71" bottom="0.31" header="0.54" footer="0.19"/>
      <pageSetup scale="86" orientation="portrait" r:id="rId33"/>
      <headerFooter alignWithMargins="0"/>
    </customSheetView>
    <customSheetView guid="{AFE5FD17-FBA4-4313-9A75-8C27B1625512}" scale="70" showPageBreaks="1" fitToPage="1" printArea="1" hiddenColumns="1" view="pageBreakPreview" topLeftCell="B1">
      <selection activeCell="C33" sqref="C33"/>
      <pageMargins left="0.86" right="0.32" top="0.71" bottom="0.31" header="0.54" footer="0.19"/>
      <pageSetup scale="86" orientation="portrait" r:id="rId34"/>
      <headerFooter alignWithMargins="0"/>
    </customSheetView>
    <customSheetView guid="{FCC2376C-B604-4287-B4D4-7B2EFDBBC924}" scale="90" showPageBreaks="1" fitToPage="1" printArea="1" hiddenColumns="1" view="pageBreakPreview" topLeftCell="B1">
      <selection activeCell="C10" sqref="C10"/>
      <pageMargins left="0.86" right="0.32" top="0.71" bottom="0.31" header="0.54" footer="0.19"/>
      <pageSetup scale="85" orientation="portrait" r:id="rId35"/>
      <headerFooter alignWithMargins="0"/>
    </customSheetView>
    <customSheetView guid="{2B801FC0-1466-48F5-835B-336974550AB9}" scale="90" showPageBreaks="1" fitToPage="1" printArea="1" hiddenRows="1" hiddenColumns="1" view="pageBreakPreview" topLeftCell="B1">
      <selection activeCell="C13" sqref="C13:C16"/>
      <pageMargins left="0.86" right="0.32" top="0.71" bottom="0.31" header="0.54" footer="0.19"/>
      <pageSetup scale="90" orientation="portrait" r:id="rId36"/>
      <headerFooter alignWithMargins="0"/>
    </customSheetView>
  </customSheetViews>
  <mergeCells count="5">
    <mergeCell ref="B1:C1"/>
    <mergeCell ref="B2:C2"/>
    <mergeCell ref="B4:C4"/>
    <mergeCell ref="D32:I32"/>
    <mergeCell ref="B34:C34"/>
  </mergeCells>
  <phoneticPr fontId="20" type="noConversion"/>
  <conditionalFormatting sqref="B27:B28">
    <cfRule type="expression" dxfId="74" priority="26" stopIfTrue="1">
      <formula>$C$6="765kV Reactor Manufacturer {as per sl. no. 1.1 of Annexure-A (BDS) of Vol-I (Conditions of Contract)}"</formula>
    </cfRule>
    <cfRule type="expression" dxfId="73" priority="27" stopIfTrue="1">
      <formula>$C$6="Indian 765kV Reactor Manufacturer {as per sl. no. 1.2 of Annexure-A (BDS) of Vol-I (Conditions of Contract)}"</formula>
    </cfRule>
  </conditionalFormatting>
  <conditionalFormatting sqref="C8">
    <cfRule type="expression" dxfId="72" priority="5" stopIfTrue="1">
      <formula>$B$8="Total Nos. of  Partners in the JV [excluding the Lead Partner]"</formula>
    </cfRule>
  </conditionalFormatting>
  <conditionalFormatting sqref="C11">
    <cfRule type="expression" dxfId="71" priority="1" stopIfTrue="1">
      <formula>$B$11="Name of the Designated Authority under GoI under Public Procurement Policy for MSE Order 2012"</formula>
    </cfRule>
  </conditionalFormatting>
  <conditionalFormatting sqref="C12">
    <cfRule type="expression" dxfId="70" priority="12" stopIfTrue="1">
      <formula>$Z$8=0</formula>
    </cfRule>
  </conditionalFormatting>
  <conditionalFormatting sqref="C27">
    <cfRule type="expression" dxfId="69" priority="17" stopIfTrue="1">
      <formula>$C$6="Joint Venture Bid {as per sl. no. 3.0 of Annexure-A (BDS) of Vol-I (Conditions of Contract)}"</formula>
    </cfRule>
  </conditionalFormatting>
  <dataValidations count="5">
    <dataValidation type="list" allowBlank="1" showInputMessage="1" showErrorMessage="1" sqref="C8" xr:uid="{00000000-0002-0000-0100-000000000000}">
      <formula1>$F$13:$F$14</formula1>
    </dataValidation>
    <dataValidation type="list" allowBlank="1" showInputMessage="1" showErrorMessage="1" sqref="C10" xr:uid="{00000000-0002-0000-0100-000001000000}">
      <formula1>$F$20:$F$21</formula1>
    </dataValidation>
    <dataValidation type="list" allowBlank="1" showInputMessage="1" showErrorMessage="1" sqref="C6" xr:uid="{00000000-0002-0000-0100-000002000000}">
      <formula1>$F$4</formula1>
    </dataValidation>
    <dataValidation type="date" allowBlank="1" showInputMessage="1" showErrorMessage="1" error="Enter date in dd-mmm-yy format. Example 01-oct-10" sqref="C32" xr:uid="{00000000-0002-0000-0100-000003000000}">
      <formula1>#REF!</formula1>
      <formula2>AA29</formula2>
    </dataValidation>
    <dataValidation type="list" allowBlank="1" showInputMessage="1" showErrorMessage="1" sqref="C9" xr:uid="{00000000-0002-0000-0100-000004000000}">
      <formula1>$V$9:$V$10</formula1>
    </dataValidation>
  </dataValidations>
  <pageMargins left="0.86" right="0.32" top="0.71" bottom="0.31" header="0.54" footer="0.19"/>
  <pageSetup scale="90" orientation="portrait" r:id="rId37"/>
  <headerFooter alignWithMargins="0"/>
  <drawing r:id="rId38"/>
  <legacyDrawing r:id="rId39"/>
  <controls>
    <mc:AlternateContent xmlns:mc="http://schemas.openxmlformats.org/markup-compatibility/2006">
      <mc:Choice Requires="x14">
        <control shapeId="65189" r:id="rId40" name="DTPicker21">
          <controlPr defaultSize="0" autoLine="0" autoPict="0" linkedCell="C32" r:id="rId41">
            <anchor moveWithCells="1">
              <from>
                <xdr:col>40</xdr:col>
                <xdr:colOff>228600</xdr:colOff>
                <xdr:row>21</xdr:row>
                <xdr:rowOff>28575</xdr:rowOff>
              </from>
              <to>
                <xdr:col>42</xdr:col>
                <xdr:colOff>61913</xdr:colOff>
                <xdr:row>27</xdr:row>
                <xdr:rowOff>9525</xdr:rowOff>
              </to>
            </anchor>
          </controlPr>
        </control>
      </mc:Choice>
      <mc:Fallback>
        <control shapeId="65189" r:id="rId40"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P234"/>
  <sheetViews>
    <sheetView showZeros="0" view="pageBreakPreview" topLeftCell="AH70" zoomScale="90" zoomScaleNormal="100" zoomScaleSheetLayoutView="90" workbookViewId="0">
      <selection activeCell="B177" sqref="B177:I177"/>
    </sheetView>
  </sheetViews>
  <sheetFormatPr defaultColWidth="9.140625" defaultRowHeight="13.9"/>
  <cols>
    <col min="1" max="1" width="10" style="447" customWidth="1"/>
    <col min="2" max="2" width="10.640625" style="447" customWidth="1"/>
    <col min="3" max="3" width="10.85546875" style="447" customWidth="1"/>
    <col min="4" max="8" width="10.640625" style="447" customWidth="1"/>
    <col min="9" max="9" width="16.140625" style="447" customWidth="1"/>
    <col min="10" max="10" width="9.140625" style="447"/>
    <col min="11" max="16" width="9.140625" style="447" hidden="1" customWidth="1"/>
    <col min="17" max="16384" width="9.140625" style="447"/>
  </cols>
  <sheetData>
    <row r="1" spans="1:9" ht="27" customHeight="1">
      <c r="A1" s="1021" t="s">
        <v>758</v>
      </c>
      <c r="B1" s="1022"/>
      <c r="C1" s="1022"/>
      <c r="D1" s="1022"/>
      <c r="E1" s="1022"/>
      <c r="F1" s="1022"/>
      <c r="G1" s="1022"/>
      <c r="H1" s="1022"/>
      <c r="I1" s="1023"/>
    </row>
    <row r="2" spans="1:9" ht="31.5" customHeight="1">
      <c r="A2" s="448" t="s">
        <v>13</v>
      </c>
      <c r="B2" s="1024" t="s">
        <v>21</v>
      </c>
      <c r="C2" s="1024"/>
      <c r="D2" s="1024"/>
      <c r="E2" s="1024"/>
      <c r="F2" s="1024"/>
      <c r="G2" s="1024"/>
      <c r="H2" s="1024"/>
      <c r="I2" s="1025"/>
    </row>
    <row r="3" spans="1:9" ht="57.75" customHeight="1">
      <c r="A3" s="448" t="s">
        <v>14</v>
      </c>
      <c r="B3" s="1024" t="s">
        <v>16</v>
      </c>
      <c r="C3" s="1024"/>
      <c r="D3" s="1024"/>
      <c r="E3" s="1024"/>
      <c r="F3" s="1024"/>
      <c r="G3" s="1024"/>
      <c r="H3" s="1024"/>
      <c r="I3" s="1025"/>
    </row>
    <row r="4" spans="1:9" ht="53.25" customHeight="1">
      <c r="A4" s="448" t="s">
        <v>15</v>
      </c>
      <c r="B4" s="1024" t="s">
        <v>19</v>
      </c>
      <c r="C4" s="1024"/>
      <c r="D4" s="1024"/>
      <c r="E4" s="1024"/>
      <c r="F4" s="1024"/>
      <c r="G4" s="1024"/>
      <c r="H4" s="1024"/>
      <c r="I4" s="1025"/>
    </row>
    <row r="5" spans="1:9" ht="36" customHeight="1">
      <c r="A5" s="448" t="s">
        <v>17</v>
      </c>
      <c r="B5" s="1024" t="s">
        <v>18</v>
      </c>
      <c r="C5" s="1024"/>
      <c r="D5" s="1024"/>
      <c r="E5" s="1024"/>
      <c r="F5" s="1024"/>
      <c r="G5" s="1024"/>
      <c r="H5" s="1024"/>
      <c r="I5" s="1025"/>
    </row>
    <row r="6" spans="1:9" ht="19.5" customHeight="1">
      <c r="A6" s="449" t="s">
        <v>20</v>
      </c>
      <c r="B6" s="1026" t="s">
        <v>745</v>
      </c>
      <c r="C6" s="1026"/>
      <c r="D6" s="1026"/>
      <c r="E6" s="1026"/>
      <c r="F6" s="1026"/>
      <c r="G6" s="1026"/>
      <c r="H6" s="1026"/>
      <c r="I6" s="1027"/>
    </row>
    <row r="30" spans="1:11">
      <c r="K30" s="450">
        <f>'[13]Name of Bidder'!C13</f>
        <v>0</v>
      </c>
    </row>
    <row r="31" spans="1:11">
      <c r="A31" s="451"/>
      <c r="B31" s="451"/>
      <c r="C31" s="451"/>
      <c r="D31" s="451"/>
      <c r="E31" s="451"/>
      <c r="F31" s="451"/>
      <c r="G31" s="451"/>
      <c r="H31" s="451"/>
      <c r="I31" s="451"/>
      <c r="J31" s="451"/>
      <c r="K31" s="452">
        <f>'[13]Name of Bidder'!C14</f>
        <v>0</v>
      </c>
    </row>
    <row r="32" spans="1:11">
      <c r="A32" s="451"/>
      <c r="B32" s="451"/>
      <c r="C32" s="451"/>
      <c r="D32" s="451"/>
      <c r="E32" s="451"/>
      <c r="F32" s="451"/>
      <c r="G32" s="451"/>
      <c r="H32" s="451"/>
      <c r="I32" s="451"/>
      <c r="J32" s="451"/>
      <c r="K32" s="452">
        <f>'[13]Name of Bidder'!C15</f>
        <v>0</v>
      </c>
    </row>
    <row r="33" spans="1:15">
      <c r="A33" s="451"/>
      <c r="B33" s="451"/>
      <c r="C33" s="451"/>
      <c r="D33" s="451"/>
      <c r="E33" s="451"/>
      <c r="F33" s="451"/>
      <c r="G33" s="451"/>
      <c r="H33" s="451"/>
      <c r="I33" s="451"/>
      <c r="J33" s="451"/>
      <c r="K33" s="452">
        <f>'[13]Name of Bidder'!C16</f>
        <v>0</v>
      </c>
    </row>
    <row r="34" spans="1:15">
      <c r="A34" s="451"/>
      <c r="B34" s="451"/>
      <c r="C34" s="451"/>
      <c r="D34" s="451"/>
      <c r="E34" s="451"/>
      <c r="F34" s="451"/>
      <c r="G34" s="451"/>
      <c r="H34" s="451"/>
      <c r="I34" s="451"/>
      <c r="J34" s="451"/>
    </row>
    <row r="35" spans="1:15">
      <c r="A35" s="1009" t="s">
        <v>208</v>
      </c>
      <c r="B35" s="1009"/>
      <c r="C35" s="1009"/>
      <c r="D35" s="1009"/>
      <c r="E35" s="1009"/>
      <c r="F35" s="1009"/>
      <c r="G35" s="1009"/>
      <c r="H35" s="1009"/>
      <c r="I35" s="1009"/>
      <c r="J35" s="451"/>
    </row>
    <row r="36" spans="1:15">
      <c r="A36" s="1010" t="s">
        <v>209</v>
      </c>
      <c r="B36" s="1010"/>
      <c r="C36" s="1010"/>
      <c r="D36" s="1010"/>
      <c r="E36" s="1010"/>
      <c r="F36" s="1010"/>
      <c r="G36" s="1010"/>
      <c r="H36" s="1010"/>
      <c r="I36" s="1010"/>
      <c r="J36" s="451"/>
      <c r="K36" s="450">
        <f>'[13]Name of Bidder'!C18</f>
        <v>0</v>
      </c>
      <c r="O36" s="452">
        <f>'[13]Name of Bidder'!C23</f>
        <v>0</v>
      </c>
    </row>
    <row r="37" spans="1:15">
      <c r="A37" s="1006" t="s">
        <v>210</v>
      </c>
      <c r="B37" s="1006"/>
      <c r="C37" s="1006"/>
      <c r="D37" s="1006"/>
      <c r="E37" s="1006"/>
      <c r="F37" s="1006"/>
      <c r="G37" s="1006"/>
      <c r="H37" s="1006"/>
      <c r="I37" s="1006"/>
      <c r="J37" s="451"/>
      <c r="K37" s="450">
        <f>'[13]Name of Bidder'!C19</f>
        <v>0</v>
      </c>
      <c r="O37" s="452">
        <f>'[13]Name of Bidder'!C24</f>
        <v>0</v>
      </c>
    </row>
    <row r="38" spans="1:15" ht="56" customHeight="1">
      <c r="A38" s="1011" t="s">
        <v>594</v>
      </c>
      <c r="B38" s="1011"/>
      <c r="C38" s="1011"/>
      <c r="D38" s="1011"/>
      <c r="E38" s="1011"/>
      <c r="F38" s="1011"/>
      <c r="G38" s="1011"/>
      <c r="H38" s="1011"/>
      <c r="I38" s="1011"/>
      <c r="J38" s="451"/>
      <c r="K38" s="450">
        <f>'[13]Name of Bidder'!C20</f>
        <v>0</v>
      </c>
      <c r="O38" s="452">
        <f>'[13]Name of Bidder'!C25</f>
        <v>0</v>
      </c>
    </row>
    <row r="39" spans="1:15" ht="17.45" customHeight="1">
      <c r="A39" s="1006" t="s">
        <v>616</v>
      </c>
      <c r="B39" s="1006"/>
      <c r="C39" s="1006"/>
      <c r="D39" s="1006"/>
      <c r="E39" s="1006"/>
      <c r="F39" s="1006"/>
      <c r="G39" s="1006"/>
      <c r="H39" s="1006"/>
      <c r="I39" s="1006"/>
      <c r="J39" s="451"/>
      <c r="K39" s="450">
        <f>'[13]Name of Bidder'!C21</f>
        <v>0</v>
      </c>
      <c r="O39" s="452">
        <f>'[13]Name of Bidder'!C26</f>
        <v>0</v>
      </c>
    </row>
    <row r="40" spans="1:15" ht="17.45" customHeight="1">
      <c r="A40" s="1010" t="s">
        <v>211</v>
      </c>
      <c r="B40" s="1010"/>
      <c r="C40" s="1010"/>
      <c r="D40" s="1010"/>
      <c r="E40" s="1010"/>
      <c r="F40" s="1010"/>
      <c r="G40" s="1010"/>
      <c r="H40" s="1010"/>
      <c r="I40" s="1010"/>
      <c r="J40" s="451"/>
      <c r="K40" s="586"/>
    </row>
    <row r="41" spans="1:15" ht="17.45" customHeight="1">
      <c r="A41" s="1012">
        <f>'Name of Bidder'!C13</f>
        <v>0</v>
      </c>
      <c r="B41" s="1012"/>
      <c r="C41" s="1012"/>
      <c r="D41" s="1012"/>
      <c r="E41" s="1012"/>
      <c r="F41" s="1012"/>
      <c r="G41" s="1012"/>
      <c r="H41" s="1012"/>
      <c r="I41" s="1012"/>
      <c r="J41" s="451"/>
      <c r="K41" s="586"/>
    </row>
    <row r="42" spans="1:15" ht="17.45" customHeight="1">
      <c r="A42" s="1008" t="str">
        <f>" having its Registered Office at " &amp; 'Name of Bidder'!C14 &amp; " " &amp; 'Name of Bidder'!C15 &amp; " " &amp; 'Name of Bidder'!C16</f>
        <v xml:space="preserve"> having its Registered Office at   </v>
      </c>
      <c r="B42" s="1008"/>
      <c r="C42" s="1008"/>
      <c r="D42" s="1008"/>
      <c r="E42" s="1008"/>
      <c r="F42" s="1008"/>
      <c r="G42" s="1008"/>
      <c r="H42" s="1008"/>
      <c r="I42" s="1008"/>
      <c r="J42" s="451"/>
      <c r="K42" s="586"/>
    </row>
    <row r="43" spans="1:15" ht="17.45" customHeight="1">
      <c r="A43" s="1012" t="str">
        <f>IF('Name of Bidder'!C6 = "JV (Joint Venture)", "and ", "  ")</f>
        <v xml:space="preserve">  </v>
      </c>
      <c r="B43" s="1012"/>
      <c r="C43" s="1012"/>
      <c r="D43" s="1012"/>
      <c r="E43" s="1012"/>
      <c r="F43" s="1012"/>
      <c r="G43" s="1012"/>
      <c r="H43" s="1012"/>
      <c r="I43" s="1012"/>
      <c r="J43" s="451"/>
      <c r="K43" s="586"/>
    </row>
    <row r="44" spans="1:15" ht="17.45" customHeight="1">
      <c r="A44" s="1008" t="str">
        <f>IF('Name of Bidder'!C6= "JV (Joint Venture)", IF('Name of Bidder'!C8=1,'Name of Bidder'!C18,IF('Name of Bidder'!C8="2 or More",'Name of Bidder'!C18&amp;" &amp; "&amp;'Name of Bidder'!C23,"")),"")</f>
        <v/>
      </c>
      <c r="B44" s="1008"/>
      <c r="C44" s="1008"/>
      <c r="D44" s="1008"/>
      <c r="E44" s="1008"/>
      <c r="F44" s="1008"/>
      <c r="G44" s="1008"/>
      <c r="H44" s="1008"/>
      <c r="I44" s="1008"/>
      <c r="J44" s="451"/>
      <c r="K44" s="586"/>
    </row>
    <row r="45" spans="1:15" ht="68.45" customHeight="1">
      <c r="A45" s="1008"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1008"/>
      <c r="C45" s="1008"/>
      <c r="D45" s="1008"/>
      <c r="E45" s="1008"/>
      <c r="F45" s="1008"/>
      <c r="G45" s="1008"/>
      <c r="H45" s="1008"/>
      <c r="I45" s="1008"/>
      <c r="J45" s="451"/>
      <c r="K45" s="586"/>
    </row>
    <row r="46" spans="1:15">
      <c r="A46" s="1010" t="s">
        <v>212</v>
      </c>
      <c r="B46" s="1010"/>
      <c r="C46" s="1010"/>
      <c r="D46" s="1010"/>
      <c r="E46" s="1010"/>
      <c r="F46" s="1010"/>
      <c r="G46" s="1010"/>
      <c r="H46" s="1010"/>
      <c r="I46" s="1010"/>
      <c r="J46" s="451"/>
    </row>
    <row r="47" spans="1:15">
      <c r="A47" s="1006" t="s">
        <v>213</v>
      </c>
      <c r="B47" s="1006"/>
      <c r="C47" s="1006"/>
      <c r="D47" s="1006"/>
      <c r="E47" s="1006"/>
      <c r="F47" s="1006"/>
      <c r="G47" s="1006"/>
      <c r="H47" s="1006"/>
      <c r="I47" s="1006"/>
      <c r="J47" s="451"/>
    </row>
    <row r="48" spans="1:15">
      <c r="A48" s="1006" t="s">
        <v>214</v>
      </c>
      <c r="B48" s="1006"/>
      <c r="C48" s="1006"/>
      <c r="D48" s="1006"/>
      <c r="E48" s="1006"/>
      <c r="F48" s="1006"/>
      <c r="G48" s="1006"/>
      <c r="H48" s="1006"/>
      <c r="I48" s="1006"/>
      <c r="J48" s="451"/>
    </row>
    <row r="49" spans="1:10" ht="109.5" customHeight="1">
      <c r="A49" s="1007" t="str">
        <f>"POWERGRID intends to award, under laid-down organisational procedures, contract(s) for "&amp;Cover!B2&amp;", " &amp;Cover!B3</f>
        <v>POWERGRID intends to award, under laid-down organisational procedures, contract(s) for Communication Equipment Package FOTE-05: Communication Equipment (SDH) Supply and Installation package for Communication Schemes approved in 24th NCT, Specification No: CC/NT/W-COMM/DOM/A01/24/16897</v>
      </c>
      <c r="B49" s="1007"/>
      <c r="C49" s="1007"/>
      <c r="D49" s="1007"/>
      <c r="E49" s="1007"/>
      <c r="F49" s="1007"/>
      <c r="G49" s="1007"/>
      <c r="H49" s="1007"/>
      <c r="I49" s="1007"/>
      <c r="J49" s="451"/>
    </row>
    <row r="50" spans="1:10" ht="16.5" customHeight="1">
      <c r="A50" s="453"/>
      <c r="B50" s="451"/>
      <c r="C50" s="451"/>
      <c r="D50" s="451"/>
      <c r="E50" s="451"/>
      <c r="F50" s="453"/>
      <c r="G50" s="451"/>
      <c r="H50" s="451"/>
      <c r="I50" s="451"/>
      <c r="J50" s="451"/>
    </row>
    <row r="51" spans="1:10" ht="16.5" customHeight="1">
      <c r="A51" s="453"/>
      <c r="B51" s="451"/>
      <c r="C51" s="451"/>
      <c r="D51" s="451"/>
      <c r="E51" s="451"/>
      <c r="F51" s="453"/>
      <c r="G51" s="451"/>
      <c r="H51" s="451"/>
      <c r="I51" s="451"/>
      <c r="J51" s="451"/>
    </row>
    <row r="52" spans="1:10" ht="21" customHeight="1">
      <c r="A52" s="1007" t="s">
        <v>215</v>
      </c>
      <c r="B52" s="1007"/>
      <c r="C52" s="1007"/>
      <c r="D52" s="1007"/>
      <c r="E52" s="1014" t="s">
        <v>215</v>
      </c>
      <c r="F52" s="1014"/>
      <c r="G52" s="1014"/>
      <c r="H52" s="1014"/>
      <c r="I52" s="1014"/>
      <c r="J52" s="451"/>
    </row>
    <row r="53" spans="1:10" ht="33" customHeight="1">
      <c r="A53" s="1015" t="s">
        <v>216</v>
      </c>
      <c r="B53" s="1015"/>
      <c r="C53" s="1015"/>
      <c r="D53" s="1015"/>
      <c r="E53" s="1013" t="s">
        <v>292</v>
      </c>
      <c r="F53" s="1013"/>
      <c r="G53" s="1013"/>
      <c r="H53" s="1013"/>
      <c r="I53" s="1013"/>
      <c r="J53" s="451"/>
    </row>
    <row r="54" spans="1:10" ht="22.5" customHeight="1">
      <c r="A54" s="454" t="s">
        <v>204</v>
      </c>
      <c r="B54" s="451"/>
      <c r="C54" s="451"/>
      <c r="D54" s="451"/>
      <c r="E54" s="451"/>
      <c r="F54" s="451"/>
      <c r="G54" s="451"/>
      <c r="H54" s="451"/>
      <c r="I54" s="455" t="s">
        <v>251</v>
      </c>
      <c r="J54" s="451"/>
    </row>
    <row r="55" spans="1:10" ht="124.5" customHeight="1">
      <c r="A55" s="1016" t="str">
        <f>Cover!B2&amp;", "&amp;Cover!B3&amp;". POWERGRID values full compliance with all relevant laws of the land, rules,  regulations, economic use of resources, and of fairness /  transparency in its relations with its Bidders/ Contractors."</f>
        <v>Communication Equipment Package FOTE-05: Communication Equipment (SDH) Supply and Installation package for Communication Schemes approved in 24th NCT, Specification No: CC/NT/W-COMM/DOM/A01/24/16897. POWERGRID values full compliance with all relevant laws of the land, rules,  regulations, economic use of resources, and of fairness /  transparency in its relations with its Bidders/ Contractors.</v>
      </c>
      <c r="B55" s="1016"/>
      <c r="C55" s="1016"/>
      <c r="D55" s="1016"/>
      <c r="E55" s="1016"/>
      <c r="F55" s="1016"/>
      <c r="G55" s="1016"/>
      <c r="H55" s="1016"/>
      <c r="I55" s="1016"/>
    </row>
    <row r="56" spans="1:10" ht="13.5" customHeight="1">
      <c r="A56" s="1018"/>
      <c r="B56" s="1018"/>
      <c r="C56" s="1018"/>
      <c r="D56" s="1018"/>
      <c r="E56" s="1018"/>
      <c r="F56" s="1018"/>
      <c r="G56" s="1018"/>
      <c r="H56" s="1018"/>
      <c r="I56" s="1018"/>
    </row>
    <row r="57" spans="1:10" ht="35.25" customHeight="1">
      <c r="A57" s="1016" t="s">
        <v>617</v>
      </c>
      <c r="B57" s="1016"/>
      <c r="C57" s="1016"/>
      <c r="D57" s="1016"/>
      <c r="E57" s="1016"/>
      <c r="F57" s="1016"/>
      <c r="G57" s="1016"/>
      <c r="H57" s="1016"/>
      <c r="I57" s="1016"/>
    </row>
    <row r="58" spans="1:10" ht="8.1" customHeight="1">
      <c r="A58" s="457"/>
    </row>
    <row r="59" spans="1:10">
      <c r="A59" s="1020" t="s">
        <v>12</v>
      </c>
      <c r="B59" s="1020"/>
      <c r="C59" s="1020"/>
      <c r="D59" s="1020"/>
      <c r="E59" s="1020"/>
      <c r="F59" s="1020"/>
      <c r="G59" s="1020"/>
      <c r="H59" s="1020"/>
      <c r="I59" s="1020"/>
    </row>
    <row r="60" spans="1:10" ht="8.1" customHeight="1">
      <c r="A60" s="457"/>
    </row>
    <row r="61" spans="1:10">
      <c r="A61" s="1017" t="s">
        <v>293</v>
      </c>
      <c r="B61" s="1017"/>
      <c r="C61" s="1017"/>
      <c r="D61" s="1017"/>
      <c r="E61" s="1017"/>
      <c r="F61" s="1017"/>
      <c r="G61" s="1017"/>
      <c r="H61" s="1017"/>
      <c r="I61" s="1017"/>
    </row>
    <row r="62" spans="1:10" ht="8.1" customHeight="1">
      <c r="A62" s="458"/>
    </row>
    <row r="63" spans="1:10" ht="37.5" customHeight="1">
      <c r="A63" s="459" t="s">
        <v>294</v>
      </c>
      <c r="B63" s="1007" t="s">
        <v>205</v>
      </c>
      <c r="C63" s="1007"/>
      <c r="D63" s="1007"/>
      <c r="E63" s="1007"/>
      <c r="F63" s="1007"/>
      <c r="G63" s="1007"/>
      <c r="H63" s="1007"/>
      <c r="I63" s="1007"/>
    </row>
    <row r="64" spans="1:10" ht="8.1" customHeight="1">
      <c r="A64" s="457"/>
    </row>
    <row r="65" spans="1:10" ht="79.5" customHeight="1">
      <c r="B65" s="459" t="s">
        <v>206</v>
      </c>
      <c r="C65" s="1007" t="s">
        <v>295</v>
      </c>
      <c r="D65" s="1007"/>
      <c r="E65" s="1007"/>
      <c r="F65" s="1007"/>
      <c r="G65" s="1007"/>
      <c r="H65" s="1007"/>
      <c r="I65" s="1007"/>
    </row>
    <row r="66" spans="1:10" ht="8.1" customHeight="1">
      <c r="B66" s="459"/>
      <c r="C66" s="453"/>
      <c r="D66" s="453"/>
      <c r="E66" s="453"/>
      <c r="F66" s="453"/>
      <c r="G66" s="453"/>
      <c r="H66" s="453"/>
      <c r="I66" s="453"/>
    </row>
    <row r="67" spans="1:10" ht="115.5" customHeight="1">
      <c r="B67" s="459" t="s">
        <v>296</v>
      </c>
      <c r="C67" s="1007" t="s">
        <v>759</v>
      </c>
      <c r="D67" s="1007"/>
      <c r="E67" s="1007"/>
      <c r="F67" s="1007"/>
      <c r="G67" s="1007"/>
      <c r="H67" s="1007"/>
      <c r="I67" s="1007"/>
    </row>
    <row r="68" spans="1:10" ht="8.1" customHeight="1">
      <c r="B68" s="459"/>
      <c r="C68" s="453"/>
      <c r="D68" s="453"/>
      <c r="E68" s="453"/>
      <c r="F68" s="453"/>
      <c r="G68" s="453"/>
      <c r="H68" s="453"/>
      <c r="I68" s="453"/>
    </row>
    <row r="69" spans="1:10" ht="67.5" customHeight="1">
      <c r="B69" s="459" t="s">
        <v>297</v>
      </c>
      <c r="C69" s="1007" t="s">
        <v>760</v>
      </c>
      <c r="D69" s="1007"/>
      <c r="E69" s="1007"/>
      <c r="F69" s="1007"/>
      <c r="G69" s="1007"/>
      <c r="H69" s="1007"/>
      <c r="I69" s="1007"/>
    </row>
    <row r="70" spans="1:10">
      <c r="A70" s="457"/>
    </row>
    <row r="71" spans="1:10" ht="87" customHeight="1">
      <c r="A71" s="459" t="s">
        <v>2</v>
      </c>
      <c r="B71" s="1007" t="s">
        <v>761</v>
      </c>
      <c r="C71" s="1007"/>
      <c r="D71" s="1007"/>
      <c r="E71" s="1007"/>
      <c r="F71" s="1007"/>
      <c r="G71" s="1007"/>
      <c r="H71" s="1007"/>
      <c r="I71" s="1007"/>
    </row>
    <row r="72" spans="1:10" ht="8.1" customHeight="1">
      <c r="A72" s="458"/>
    </row>
    <row r="73" spans="1:10">
      <c r="A73" s="1017" t="s">
        <v>3</v>
      </c>
      <c r="B73" s="1017"/>
      <c r="C73" s="1017"/>
      <c r="D73" s="1017"/>
      <c r="E73" s="1017"/>
      <c r="F73" s="1017"/>
      <c r="G73" s="1017"/>
      <c r="H73" s="1017"/>
      <c r="I73" s="1017"/>
    </row>
    <row r="74" spans="1:10">
      <c r="A74" s="458"/>
    </row>
    <row r="75" spans="1:10" ht="48" customHeight="1">
      <c r="A75" s="459" t="s">
        <v>294</v>
      </c>
      <c r="B75" s="1007" t="s">
        <v>762</v>
      </c>
      <c r="C75" s="1007"/>
      <c r="D75" s="1007"/>
      <c r="E75" s="1007"/>
      <c r="F75" s="1007"/>
      <c r="G75" s="1007"/>
      <c r="H75" s="1007"/>
      <c r="I75" s="1007"/>
    </row>
    <row r="76" spans="1:10" ht="21.75" customHeight="1">
      <c r="A76" s="453"/>
      <c r="B76" s="451"/>
      <c r="C76" s="451"/>
      <c r="D76" s="451"/>
      <c r="E76" s="451"/>
      <c r="F76" s="453"/>
      <c r="G76" s="451"/>
      <c r="H76" s="451"/>
      <c r="I76" s="451"/>
      <c r="J76" s="451"/>
    </row>
    <row r="77" spans="1:10" ht="21" customHeight="1">
      <c r="A77" s="1007" t="s">
        <v>215</v>
      </c>
      <c r="B77" s="1007"/>
      <c r="C77" s="1007"/>
      <c r="D77" s="1007"/>
      <c r="E77" s="1014" t="s">
        <v>215</v>
      </c>
      <c r="F77" s="1014"/>
      <c r="G77" s="1014"/>
      <c r="H77" s="1014"/>
      <c r="I77" s="1014"/>
      <c r="J77" s="451"/>
    </row>
    <row r="78" spans="1:10" ht="33" customHeight="1">
      <c r="A78" s="1015" t="s">
        <v>216</v>
      </c>
      <c r="B78" s="1015"/>
      <c r="C78" s="1015"/>
      <c r="D78" s="1015"/>
      <c r="E78" s="1013" t="s">
        <v>292</v>
      </c>
      <c r="F78" s="1013"/>
      <c r="G78" s="1013"/>
      <c r="H78" s="1013"/>
      <c r="I78" s="1013"/>
      <c r="J78" s="451"/>
    </row>
    <row r="79" spans="1:10" ht="20.25" customHeight="1">
      <c r="A79" s="454" t="s">
        <v>204</v>
      </c>
      <c r="B79" s="451"/>
      <c r="C79" s="451"/>
      <c r="D79" s="451"/>
      <c r="E79" s="451"/>
      <c r="F79" s="451"/>
      <c r="G79" s="451"/>
      <c r="H79" s="451"/>
      <c r="I79" s="455" t="s">
        <v>250</v>
      </c>
      <c r="J79" s="451"/>
    </row>
    <row r="80" spans="1:10" ht="36" customHeight="1">
      <c r="A80" s="1019" t="s">
        <v>248</v>
      </c>
      <c r="B80" s="1019"/>
      <c r="C80" s="1019"/>
      <c r="D80" s="1019"/>
      <c r="E80" s="1019"/>
      <c r="F80" s="1019"/>
      <c r="G80" s="1019"/>
      <c r="H80" s="1019"/>
      <c r="I80" s="1019"/>
      <c r="J80" s="451"/>
    </row>
    <row r="81" spans="1:10" ht="125.25" customHeight="1">
      <c r="B81" s="459" t="s">
        <v>4</v>
      </c>
      <c r="C81" s="1007" t="s">
        <v>763</v>
      </c>
      <c r="D81" s="1007"/>
      <c r="E81" s="1007"/>
      <c r="F81" s="1007"/>
      <c r="G81" s="1007"/>
      <c r="H81" s="1007"/>
      <c r="I81" s="1007"/>
    </row>
    <row r="82" spans="1:10" ht="9.9499999999999993" customHeight="1">
      <c r="B82" s="460"/>
      <c r="C82" s="457"/>
      <c r="D82" s="457"/>
      <c r="E82" s="457"/>
      <c r="F82" s="457"/>
      <c r="G82" s="457"/>
      <c r="H82" s="457"/>
      <c r="I82" s="457"/>
    </row>
    <row r="83" spans="1:10" ht="112.5" customHeight="1">
      <c r="B83" s="459" t="s">
        <v>296</v>
      </c>
      <c r="C83" s="1007" t="s">
        <v>764</v>
      </c>
      <c r="D83" s="1007"/>
      <c r="E83" s="1007"/>
      <c r="F83" s="1007"/>
      <c r="G83" s="1007"/>
      <c r="H83" s="1007"/>
      <c r="I83" s="1007"/>
    </row>
    <row r="84" spans="1:10" ht="9.9499999999999993" customHeight="1">
      <c r="B84" s="459"/>
      <c r="C84" s="461"/>
      <c r="D84" s="461"/>
      <c r="E84" s="461"/>
      <c r="F84" s="461"/>
      <c r="G84" s="461"/>
      <c r="H84" s="461"/>
      <c r="I84" s="461"/>
    </row>
    <row r="85" spans="1:10" ht="57.75" customHeight="1">
      <c r="B85" s="459" t="s">
        <v>297</v>
      </c>
      <c r="C85" s="1007" t="s">
        <v>765</v>
      </c>
      <c r="D85" s="1007"/>
      <c r="E85" s="1007"/>
      <c r="F85" s="1007"/>
      <c r="G85" s="1007"/>
      <c r="H85" s="1007"/>
      <c r="I85" s="1007"/>
    </row>
    <row r="86" spans="1:10" ht="9.9499999999999993" customHeight="1">
      <c r="B86" s="459"/>
      <c r="C86" s="461"/>
      <c r="D86" s="461"/>
      <c r="E86" s="461"/>
      <c r="F86" s="461"/>
      <c r="G86" s="461"/>
      <c r="H86" s="461"/>
      <c r="I86" s="461"/>
    </row>
    <row r="87" spans="1:10" ht="94.5" customHeight="1">
      <c r="B87" s="459" t="s">
        <v>300</v>
      </c>
      <c r="C87" s="1007" t="s">
        <v>301</v>
      </c>
      <c r="D87" s="1007"/>
      <c r="E87" s="1007"/>
      <c r="F87" s="1007"/>
      <c r="G87" s="1007"/>
      <c r="H87" s="1007"/>
      <c r="I87" s="1007"/>
    </row>
    <row r="88" spans="1:10" ht="9.9499999999999993" customHeight="1">
      <c r="B88" s="459"/>
      <c r="C88" s="461"/>
      <c r="D88" s="461"/>
      <c r="E88" s="461"/>
      <c r="F88" s="461"/>
      <c r="G88" s="461"/>
      <c r="H88" s="461"/>
      <c r="I88" s="461"/>
    </row>
    <row r="89" spans="1:10" ht="81.75" customHeight="1">
      <c r="B89" s="459" t="s">
        <v>302</v>
      </c>
      <c r="C89" s="1007" t="s">
        <v>766</v>
      </c>
      <c r="D89" s="1007"/>
      <c r="E89" s="1007"/>
      <c r="F89" s="1007"/>
      <c r="G89" s="1007"/>
      <c r="H89" s="1007"/>
      <c r="I89" s="1007"/>
    </row>
    <row r="90" spans="1:10" ht="9.9499999999999993" customHeight="1">
      <c r="B90" s="459"/>
      <c r="C90" s="461"/>
      <c r="D90" s="461"/>
      <c r="E90" s="461"/>
      <c r="F90" s="461"/>
      <c r="G90" s="461"/>
      <c r="H90" s="461"/>
      <c r="I90" s="461"/>
    </row>
    <row r="91" spans="1:10" ht="72" customHeight="1">
      <c r="B91" s="459" t="s">
        <v>303</v>
      </c>
      <c r="C91" s="1007" t="s">
        <v>767</v>
      </c>
      <c r="D91" s="1007"/>
      <c r="E91" s="1007"/>
      <c r="F91" s="1007"/>
      <c r="G91" s="1007"/>
      <c r="H91" s="1007"/>
      <c r="I91" s="1007"/>
    </row>
    <row r="92" spans="1:10" ht="35.25" customHeight="1">
      <c r="B92" s="459" t="s">
        <v>768</v>
      </c>
      <c r="C92" s="1007" t="s">
        <v>769</v>
      </c>
      <c r="D92" s="1007"/>
      <c r="E92" s="1007"/>
      <c r="F92" s="1007"/>
      <c r="G92" s="1007"/>
      <c r="H92" s="1007"/>
      <c r="I92" s="1007"/>
    </row>
    <row r="93" spans="1:10" ht="8.1" customHeight="1">
      <c r="B93" s="461"/>
      <c r="C93" s="461"/>
      <c r="D93" s="461"/>
      <c r="E93" s="461"/>
      <c r="F93" s="461"/>
      <c r="G93" s="461"/>
      <c r="H93" s="461"/>
      <c r="I93" s="461"/>
    </row>
    <row r="94" spans="1:10" ht="42" customHeight="1">
      <c r="A94" s="459" t="s">
        <v>2</v>
      </c>
      <c r="B94" s="1007" t="s">
        <v>0</v>
      </c>
      <c r="C94" s="1007"/>
      <c r="D94" s="1007"/>
      <c r="E94" s="1007"/>
      <c r="F94" s="1007"/>
      <c r="G94" s="1007"/>
      <c r="H94" s="1007"/>
      <c r="I94" s="1007"/>
    </row>
    <row r="95" spans="1:10" ht="42" customHeight="1">
      <c r="A95" s="453"/>
      <c r="B95" s="451"/>
      <c r="C95" s="451"/>
      <c r="D95" s="451"/>
      <c r="E95" s="451"/>
      <c r="F95" s="453"/>
      <c r="G95" s="451"/>
      <c r="H95" s="451"/>
      <c r="I95" s="451"/>
      <c r="J95" s="451"/>
    </row>
    <row r="96" spans="1:10" ht="21" customHeight="1">
      <c r="A96" s="1007" t="s">
        <v>215</v>
      </c>
      <c r="B96" s="1007"/>
      <c r="C96" s="1007"/>
      <c r="D96" s="1007"/>
      <c r="E96" s="1014" t="s">
        <v>215</v>
      </c>
      <c r="F96" s="1014"/>
      <c r="G96" s="1014"/>
      <c r="H96" s="1014"/>
      <c r="I96" s="1014"/>
      <c r="J96" s="451"/>
    </row>
    <row r="97" spans="1:10" ht="33" customHeight="1">
      <c r="A97" s="1015" t="s">
        <v>216</v>
      </c>
      <c r="B97" s="1015"/>
      <c r="C97" s="1015"/>
      <c r="D97" s="1015"/>
      <c r="E97" s="1013" t="s">
        <v>292</v>
      </c>
      <c r="F97" s="1013"/>
      <c r="G97" s="1013"/>
      <c r="H97" s="1013"/>
      <c r="I97" s="1013"/>
      <c r="J97" s="451"/>
    </row>
    <row r="98" spans="1:10" ht="20.25" customHeight="1">
      <c r="A98" s="454" t="s">
        <v>204</v>
      </c>
      <c r="B98" s="451"/>
      <c r="C98" s="451"/>
      <c r="D98" s="451"/>
      <c r="E98" s="451"/>
      <c r="F98" s="451"/>
      <c r="G98" s="451"/>
      <c r="H98" s="451"/>
      <c r="I98" s="455" t="s">
        <v>249</v>
      </c>
      <c r="J98" s="451"/>
    </row>
    <row r="99" spans="1:10" ht="27.75" customHeight="1">
      <c r="A99" s="1017" t="s">
        <v>1</v>
      </c>
      <c r="B99" s="1017"/>
      <c r="C99" s="1017"/>
      <c r="D99" s="1017"/>
      <c r="E99" s="1017"/>
      <c r="F99" s="1017"/>
      <c r="G99" s="1017"/>
      <c r="H99" s="1017"/>
      <c r="I99" s="1017"/>
    </row>
    <row r="100" spans="1:10" ht="21.75" customHeight="1">
      <c r="A100" s="457"/>
      <c r="B100" s="1007"/>
      <c r="C100" s="1007"/>
      <c r="D100" s="1007"/>
      <c r="E100" s="1007"/>
      <c r="F100" s="1007"/>
      <c r="G100" s="1007"/>
      <c r="H100" s="1007"/>
      <c r="I100" s="1007"/>
    </row>
    <row r="101" spans="1:10" ht="74.45" customHeight="1">
      <c r="A101" s="459" t="s">
        <v>294</v>
      </c>
      <c r="B101" s="1007" t="s">
        <v>770</v>
      </c>
      <c r="C101" s="1007"/>
      <c r="D101" s="1007"/>
      <c r="E101" s="1007"/>
      <c r="F101" s="1007"/>
      <c r="G101" s="1007"/>
      <c r="H101" s="1007"/>
      <c r="I101" s="1007"/>
    </row>
    <row r="102" spans="1:10">
      <c r="A102" s="454"/>
      <c r="B102" s="451"/>
      <c r="C102" s="451"/>
      <c r="D102" s="451"/>
      <c r="E102" s="451"/>
      <c r="F102" s="451"/>
      <c r="G102" s="451"/>
      <c r="H102" s="451"/>
      <c r="I102" s="455"/>
      <c r="J102" s="451"/>
    </row>
    <row r="103" spans="1:10" ht="141" customHeight="1">
      <c r="A103" s="459" t="s">
        <v>2</v>
      </c>
      <c r="B103" s="1007" t="s">
        <v>771</v>
      </c>
      <c r="C103" s="1007"/>
      <c r="D103" s="1007"/>
      <c r="E103" s="1007"/>
      <c r="F103" s="1007"/>
      <c r="G103" s="1007"/>
      <c r="H103" s="1007"/>
      <c r="I103" s="1007"/>
    </row>
    <row r="104" spans="1:10" ht="18" customHeight="1">
      <c r="A104" s="459"/>
      <c r="B104" s="457"/>
      <c r="C104" s="457"/>
      <c r="D104" s="457"/>
      <c r="E104" s="457"/>
      <c r="F104" s="457"/>
      <c r="G104" s="457"/>
      <c r="H104" s="457"/>
      <c r="I104" s="457"/>
    </row>
    <row r="105" spans="1:10" ht="62.25" customHeight="1">
      <c r="A105" s="459" t="s">
        <v>71</v>
      </c>
      <c r="B105" s="1007" t="s">
        <v>772</v>
      </c>
      <c r="C105" s="1007"/>
      <c r="D105" s="1007"/>
      <c r="E105" s="1007"/>
      <c r="F105" s="1007"/>
      <c r="G105" s="1007"/>
      <c r="H105" s="1007"/>
      <c r="I105" s="1007"/>
    </row>
    <row r="106" spans="1:10" ht="15" customHeight="1">
      <c r="A106" s="457"/>
    </row>
    <row r="107" spans="1:10" ht="29.25" customHeight="1">
      <c r="A107" s="1017" t="s">
        <v>618</v>
      </c>
      <c r="B107" s="1017"/>
      <c r="C107" s="1017"/>
      <c r="D107" s="1017"/>
      <c r="E107" s="1017"/>
      <c r="F107" s="1017"/>
      <c r="G107" s="1017"/>
      <c r="H107" s="1017"/>
      <c r="I107" s="1017"/>
    </row>
    <row r="108" spans="1:10" ht="15" customHeight="1">
      <c r="A108" s="458"/>
    </row>
    <row r="109" spans="1:10" ht="54.75" customHeight="1">
      <c r="A109" s="459" t="s">
        <v>294</v>
      </c>
      <c r="B109" s="1016" t="s">
        <v>773</v>
      </c>
      <c r="C109" s="1016"/>
      <c r="D109" s="1016"/>
      <c r="E109" s="1016"/>
      <c r="F109" s="1016"/>
      <c r="G109" s="1016"/>
      <c r="H109" s="1016"/>
      <c r="I109" s="1016"/>
    </row>
    <row r="110" spans="1:10" ht="15" customHeight="1">
      <c r="A110" s="459"/>
    </row>
    <row r="111" spans="1:10" ht="79.5" customHeight="1">
      <c r="A111" s="459" t="s">
        <v>2</v>
      </c>
      <c r="B111" s="1016" t="s">
        <v>774</v>
      </c>
      <c r="C111" s="1016"/>
      <c r="D111" s="1016"/>
      <c r="E111" s="1016"/>
      <c r="F111" s="1016"/>
      <c r="G111" s="1016"/>
      <c r="H111" s="1016"/>
      <c r="I111" s="1016"/>
    </row>
    <row r="112" spans="1:10" ht="15" customHeight="1">
      <c r="A112" s="457"/>
    </row>
    <row r="113" spans="1:10" ht="25.5" customHeight="1">
      <c r="A113" s="1017" t="s">
        <v>619</v>
      </c>
      <c r="B113" s="1017"/>
      <c r="C113" s="1017"/>
      <c r="D113" s="1017"/>
      <c r="E113" s="1017"/>
      <c r="F113" s="1017"/>
      <c r="G113" s="1017"/>
      <c r="H113" s="1017"/>
      <c r="I113" s="1017"/>
    </row>
    <row r="114" spans="1:10" ht="22.5" customHeight="1">
      <c r="A114" s="458"/>
    </row>
    <row r="115" spans="1:10" ht="61.5" customHeight="1">
      <c r="A115" s="459" t="s">
        <v>294</v>
      </c>
      <c r="B115" s="1016" t="s">
        <v>775</v>
      </c>
      <c r="C115" s="1016"/>
      <c r="D115" s="1016"/>
      <c r="E115" s="1016"/>
      <c r="F115" s="1016"/>
      <c r="G115" s="1016"/>
      <c r="H115" s="1016"/>
      <c r="I115" s="1016"/>
    </row>
    <row r="116" spans="1:10" ht="41.25" customHeight="1">
      <c r="A116" s="459"/>
      <c r="B116" s="456"/>
      <c r="C116" s="456"/>
      <c r="D116" s="456"/>
      <c r="E116" s="456"/>
      <c r="F116" s="456"/>
      <c r="G116" s="456"/>
      <c r="H116" s="456"/>
      <c r="I116" s="456"/>
    </row>
    <row r="117" spans="1:10" ht="41.25" customHeight="1">
      <c r="J117" s="451"/>
    </row>
    <row r="118" spans="1:10" ht="21" customHeight="1">
      <c r="A118" s="1007" t="s">
        <v>215</v>
      </c>
      <c r="B118" s="1007"/>
      <c r="C118" s="1007"/>
      <c r="D118" s="1007"/>
      <c r="E118" s="1014" t="s">
        <v>215</v>
      </c>
      <c r="F118" s="1014"/>
      <c r="G118" s="1014"/>
      <c r="H118" s="1014"/>
      <c r="I118" s="1014"/>
      <c r="J118" s="451"/>
    </row>
    <row r="119" spans="1:10" ht="33" customHeight="1">
      <c r="A119" s="1015" t="s">
        <v>216</v>
      </c>
      <c r="B119" s="1015"/>
      <c r="C119" s="1015"/>
      <c r="D119" s="1015"/>
      <c r="E119" s="1013" t="s">
        <v>292</v>
      </c>
      <c r="F119" s="1013"/>
      <c r="G119" s="1013"/>
      <c r="H119" s="1013"/>
      <c r="I119" s="1013"/>
      <c r="J119" s="451"/>
    </row>
    <row r="120" spans="1:10" ht="19.5" customHeight="1">
      <c r="A120" s="454" t="s">
        <v>204</v>
      </c>
      <c r="B120" s="451"/>
      <c r="C120" s="451"/>
      <c r="D120" s="451"/>
      <c r="E120" s="451"/>
      <c r="F120" s="451"/>
      <c r="G120" s="451"/>
      <c r="H120" s="451"/>
      <c r="I120" s="455" t="s">
        <v>252</v>
      </c>
    </row>
    <row r="121" spans="1:10" ht="60.75" customHeight="1">
      <c r="A121" s="459" t="s">
        <v>2</v>
      </c>
      <c r="B121" s="1016" t="s">
        <v>776</v>
      </c>
      <c r="C121" s="1016"/>
      <c r="D121" s="1016"/>
      <c r="E121" s="1016"/>
      <c r="F121" s="1016"/>
      <c r="G121" s="1016"/>
      <c r="H121" s="1016"/>
      <c r="I121" s="1016"/>
    </row>
    <row r="122" spans="1:10" ht="15.95" customHeight="1">
      <c r="A122" s="457"/>
    </row>
    <row r="123" spans="1:10" ht="26.25" customHeight="1">
      <c r="A123" s="1017" t="s">
        <v>620</v>
      </c>
      <c r="B123" s="1017"/>
      <c r="C123" s="1017"/>
      <c r="D123" s="1017"/>
      <c r="E123" s="1017"/>
      <c r="F123" s="1017"/>
      <c r="G123" s="1017"/>
      <c r="H123" s="1017"/>
      <c r="I123" s="1017"/>
    </row>
    <row r="124" spans="1:10" ht="24.75" customHeight="1">
      <c r="A124" s="457"/>
    </row>
    <row r="125" spans="1:10" ht="39.75" customHeight="1">
      <c r="A125" s="459" t="s">
        <v>294</v>
      </c>
      <c r="B125" s="1016" t="s">
        <v>72</v>
      </c>
      <c r="C125" s="1016"/>
      <c r="D125" s="1016"/>
      <c r="E125" s="1016"/>
      <c r="F125" s="1016"/>
      <c r="G125" s="1016"/>
      <c r="H125" s="1016"/>
      <c r="I125" s="1016"/>
    </row>
    <row r="126" spans="1:10" ht="25.5" customHeight="1">
      <c r="J126" s="451"/>
    </row>
    <row r="127" spans="1:10" ht="43.5" customHeight="1">
      <c r="A127" s="459" t="s">
        <v>2</v>
      </c>
      <c r="B127" s="1016" t="s">
        <v>73</v>
      </c>
      <c r="C127" s="1016"/>
      <c r="D127" s="1016"/>
      <c r="E127" s="1016"/>
      <c r="F127" s="1016"/>
      <c r="G127" s="1016"/>
      <c r="H127" s="1016"/>
      <c r="I127" s="1016"/>
    </row>
    <row r="128" spans="1:10" ht="21.75" customHeight="1">
      <c r="A128" s="458"/>
    </row>
    <row r="129" spans="1:10" ht="25.5" customHeight="1">
      <c r="A129" s="1017" t="s">
        <v>621</v>
      </c>
      <c r="B129" s="1017"/>
      <c r="C129" s="1017"/>
      <c r="D129" s="1017"/>
      <c r="E129" s="1017"/>
      <c r="F129" s="1017"/>
      <c r="G129" s="1017"/>
      <c r="H129" s="1017"/>
      <c r="I129" s="1017"/>
    </row>
    <row r="130" spans="1:10" ht="23.25" customHeight="1">
      <c r="A130" s="457"/>
    </row>
    <row r="131" spans="1:10" ht="88.5" customHeight="1">
      <c r="A131" s="1016" t="s">
        <v>622</v>
      </c>
      <c r="B131" s="1016"/>
      <c r="C131" s="1016"/>
      <c r="D131" s="1016"/>
      <c r="E131" s="1016"/>
      <c r="F131" s="1016"/>
      <c r="G131" s="1016"/>
      <c r="H131" s="1016"/>
      <c r="I131" s="1016"/>
    </row>
    <row r="132" spans="1:10" ht="26.25" customHeight="1"/>
    <row r="133" spans="1:10" ht="21.75" customHeight="1">
      <c r="A133" s="1017" t="s">
        <v>74</v>
      </c>
      <c r="B133" s="1017"/>
      <c r="C133" s="1017"/>
      <c r="D133" s="1017"/>
      <c r="E133" s="1017"/>
      <c r="F133" s="1017"/>
      <c r="G133" s="1017"/>
      <c r="H133" s="1017"/>
      <c r="I133" s="1017"/>
    </row>
    <row r="134" spans="1:10" ht="25.5" customHeight="1">
      <c r="A134" s="458"/>
    </row>
    <row r="135" spans="1:10" ht="69" customHeight="1">
      <c r="A135" s="459" t="s">
        <v>294</v>
      </c>
      <c r="B135" s="1016" t="s">
        <v>777</v>
      </c>
      <c r="C135" s="1016"/>
      <c r="D135" s="1016"/>
      <c r="E135" s="1016"/>
      <c r="F135" s="1016"/>
      <c r="G135" s="1016"/>
      <c r="H135" s="1016"/>
      <c r="I135" s="1016"/>
    </row>
    <row r="136" spans="1:10" ht="21" customHeight="1">
      <c r="A136" s="459"/>
      <c r="B136" s="1016"/>
      <c r="C136" s="1016"/>
      <c r="D136" s="1016"/>
      <c r="E136" s="1016"/>
      <c r="F136" s="1016"/>
      <c r="G136" s="1016"/>
      <c r="H136" s="1016"/>
      <c r="I136" s="1016"/>
    </row>
    <row r="137" spans="1:10" ht="126.75" customHeight="1">
      <c r="A137" s="459" t="s">
        <v>2</v>
      </c>
      <c r="B137" s="1016" t="s">
        <v>778</v>
      </c>
      <c r="C137" s="1016"/>
      <c r="D137" s="1016"/>
      <c r="E137" s="1016"/>
      <c r="F137" s="1016"/>
      <c r="G137" s="1016"/>
      <c r="H137" s="1016"/>
      <c r="I137" s="1016"/>
    </row>
    <row r="138" spans="1:10" ht="38.25" customHeight="1">
      <c r="A138" s="459"/>
      <c r="B138" s="456"/>
      <c r="C138" s="456"/>
      <c r="D138" s="456"/>
      <c r="E138" s="456"/>
      <c r="F138" s="456"/>
      <c r="G138" s="456"/>
      <c r="H138" s="456"/>
      <c r="I138" s="456"/>
    </row>
    <row r="139" spans="1:10" ht="38.25" customHeight="1">
      <c r="A139" s="459"/>
      <c r="B139" s="456"/>
      <c r="C139" s="456"/>
      <c r="D139" s="456"/>
      <c r="E139" s="456"/>
      <c r="F139" s="456"/>
      <c r="G139" s="456"/>
      <c r="H139" s="456"/>
      <c r="I139" s="456"/>
    </row>
    <row r="140" spans="1:10" ht="21" customHeight="1">
      <c r="A140" s="1007" t="s">
        <v>215</v>
      </c>
      <c r="B140" s="1007"/>
      <c r="C140" s="1007"/>
      <c r="D140" s="1007"/>
      <c r="E140" s="1014" t="s">
        <v>215</v>
      </c>
      <c r="F140" s="1014"/>
      <c r="G140" s="1014"/>
      <c r="H140" s="1014"/>
      <c r="I140" s="1014"/>
      <c r="J140" s="451"/>
    </row>
    <row r="141" spans="1:10" ht="37.5" customHeight="1">
      <c r="A141" s="1015" t="s">
        <v>216</v>
      </c>
      <c r="B141" s="1015"/>
      <c r="C141" s="1015"/>
      <c r="D141" s="1015"/>
      <c r="E141" s="1013" t="s">
        <v>292</v>
      </c>
      <c r="F141" s="1013"/>
      <c r="G141" s="1013"/>
      <c r="H141" s="1013"/>
      <c r="I141" s="1013"/>
      <c r="J141" s="451"/>
    </row>
    <row r="142" spans="1:10" ht="20.25" customHeight="1">
      <c r="A142" s="454" t="s">
        <v>204</v>
      </c>
      <c r="B142" s="451"/>
      <c r="C142" s="451"/>
      <c r="D142" s="451"/>
      <c r="E142" s="451"/>
      <c r="F142" s="451"/>
      <c r="G142" s="451"/>
      <c r="H142" s="451"/>
      <c r="I142" s="455" t="s">
        <v>253</v>
      </c>
      <c r="J142" s="451"/>
    </row>
    <row r="143" spans="1:10" ht="58.5" customHeight="1">
      <c r="A143" s="459" t="s">
        <v>71</v>
      </c>
      <c r="B143" s="1016" t="s">
        <v>779</v>
      </c>
      <c r="C143" s="1016"/>
      <c r="D143" s="1016"/>
      <c r="E143" s="1016"/>
      <c r="F143" s="1016"/>
      <c r="G143" s="1016"/>
      <c r="H143" s="1016"/>
      <c r="I143" s="1016"/>
    </row>
    <row r="144" spans="1:10" ht="31.5" customHeight="1">
      <c r="A144" s="459"/>
      <c r="B144" s="1016"/>
      <c r="C144" s="1016"/>
      <c r="D144" s="1016"/>
      <c r="E144" s="1016"/>
      <c r="F144" s="1016"/>
      <c r="G144" s="1016"/>
      <c r="H144" s="1016"/>
      <c r="I144" s="1016"/>
    </row>
    <row r="145" spans="1:10" ht="132" customHeight="1">
      <c r="A145" s="459" t="s">
        <v>75</v>
      </c>
      <c r="B145" s="1016" t="s">
        <v>780</v>
      </c>
      <c r="C145" s="1016"/>
      <c r="D145" s="1016"/>
      <c r="E145" s="1016"/>
      <c r="F145" s="1016"/>
      <c r="G145" s="1016"/>
      <c r="H145" s="1016"/>
      <c r="I145" s="1016"/>
    </row>
    <row r="146" spans="1:10" ht="22.5" customHeight="1">
      <c r="A146" s="457"/>
      <c r="B146" s="1016"/>
      <c r="C146" s="1016"/>
      <c r="D146" s="1016"/>
      <c r="E146" s="1016"/>
      <c r="F146" s="1016"/>
      <c r="G146" s="1016"/>
      <c r="H146" s="1016"/>
      <c r="I146" s="1016"/>
    </row>
    <row r="147" spans="1:10" ht="112.5" customHeight="1">
      <c r="A147" s="459" t="s">
        <v>411</v>
      </c>
      <c r="B147" s="1016" t="s">
        <v>781</v>
      </c>
      <c r="C147" s="1016"/>
      <c r="D147" s="1016"/>
      <c r="E147" s="1016"/>
      <c r="F147" s="1016"/>
      <c r="G147" s="1016"/>
      <c r="H147" s="1016"/>
      <c r="I147" s="1016"/>
    </row>
    <row r="148" spans="1:10" ht="21.75" customHeight="1">
      <c r="A148" s="454"/>
      <c r="B148" s="451"/>
      <c r="C148" s="451"/>
      <c r="D148" s="451"/>
      <c r="E148" s="451"/>
      <c r="F148" s="451"/>
      <c r="G148" s="451"/>
      <c r="H148" s="451"/>
      <c r="I148" s="455"/>
      <c r="J148" s="451"/>
    </row>
    <row r="149" spans="1:10" ht="15.95" customHeight="1">
      <c r="A149" s="451"/>
      <c r="B149" s="451"/>
      <c r="C149" s="451"/>
      <c r="D149" s="451"/>
      <c r="E149" s="451"/>
      <c r="F149" s="451"/>
      <c r="G149" s="451"/>
      <c r="H149" s="451"/>
      <c r="I149" s="462"/>
      <c r="J149" s="451"/>
    </row>
    <row r="150" spans="1:10" ht="147.75" customHeight="1">
      <c r="A150" s="459" t="s">
        <v>412</v>
      </c>
      <c r="B150" s="1016" t="s">
        <v>782</v>
      </c>
      <c r="C150" s="1016"/>
      <c r="D150" s="1016"/>
      <c r="E150" s="1016"/>
      <c r="F150" s="1016"/>
      <c r="G150" s="1016"/>
      <c r="H150" s="1016"/>
      <c r="I150" s="1016"/>
    </row>
    <row r="151" spans="1:10" ht="15.95" customHeight="1">
      <c r="A151" s="459"/>
      <c r="B151" s="1016"/>
      <c r="C151" s="1016"/>
      <c r="D151" s="1016"/>
      <c r="E151" s="1016"/>
      <c r="F151" s="1016"/>
      <c r="G151" s="1016"/>
      <c r="H151" s="1016"/>
      <c r="I151" s="1016"/>
    </row>
    <row r="152" spans="1:10" ht="76.5" customHeight="1">
      <c r="A152" s="459" t="s">
        <v>413</v>
      </c>
      <c r="B152" s="1016" t="s">
        <v>76</v>
      </c>
      <c r="C152" s="1016"/>
      <c r="D152" s="1016"/>
      <c r="E152" s="1016"/>
      <c r="F152" s="1016"/>
      <c r="G152" s="1016"/>
      <c r="H152" s="1016"/>
      <c r="I152" s="1016"/>
    </row>
    <row r="153" spans="1:10" ht="15.95" customHeight="1">
      <c r="A153" s="459"/>
    </row>
    <row r="154" spans="1:10" ht="105" customHeight="1">
      <c r="A154" s="459" t="s">
        <v>77</v>
      </c>
      <c r="B154" s="1016" t="s">
        <v>783</v>
      </c>
      <c r="C154" s="1016"/>
      <c r="D154" s="1016"/>
      <c r="E154" s="1016"/>
      <c r="F154" s="1016"/>
      <c r="G154" s="1016"/>
      <c r="H154" s="1016"/>
      <c r="I154" s="1016"/>
    </row>
    <row r="155" spans="1:10" ht="30" customHeight="1">
      <c r="A155" s="459"/>
      <c r="B155" s="456"/>
      <c r="C155" s="456"/>
      <c r="D155" s="456"/>
      <c r="E155" s="456"/>
      <c r="F155" s="456"/>
      <c r="G155" s="456"/>
      <c r="H155" s="456"/>
      <c r="I155" s="456"/>
    </row>
    <row r="156" spans="1:10" ht="28.5" customHeight="1">
      <c r="A156" s="459"/>
      <c r="B156" s="456"/>
      <c r="C156" s="456"/>
      <c r="D156" s="456"/>
      <c r="E156" s="456"/>
      <c r="F156" s="456"/>
      <c r="G156" s="456"/>
      <c r="H156" s="456"/>
      <c r="I156" s="456"/>
    </row>
    <row r="157" spans="1:10" ht="21" customHeight="1">
      <c r="A157" s="1007" t="s">
        <v>215</v>
      </c>
      <c r="B157" s="1007"/>
      <c r="C157" s="1007"/>
      <c r="D157" s="1007"/>
      <c r="E157" s="1014" t="s">
        <v>215</v>
      </c>
      <c r="F157" s="1014"/>
      <c r="G157" s="1014"/>
      <c r="H157" s="1014"/>
      <c r="I157" s="1014"/>
      <c r="J157" s="451"/>
    </row>
    <row r="158" spans="1:10" ht="33" customHeight="1">
      <c r="A158" s="1015" t="s">
        <v>216</v>
      </c>
      <c r="B158" s="1015"/>
      <c r="C158" s="1015"/>
      <c r="D158" s="1015"/>
      <c r="E158" s="1013" t="s">
        <v>292</v>
      </c>
      <c r="F158" s="1013"/>
      <c r="G158" s="1013"/>
      <c r="H158" s="1013"/>
      <c r="I158" s="1013"/>
      <c r="J158" s="451"/>
    </row>
    <row r="159" spans="1:10" ht="27" customHeight="1">
      <c r="A159" s="454" t="s">
        <v>204</v>
      </c>
      <c r="B159" s="451"/>
      <c r="C159" s="451"/>
      <c r="D159" s="451"/>
      <c r="E159" s="451"/>
      <c r="F159" s="451"/>
      <c r="G159" s="451"/>
      <c r="H159" s="451"/>
      <c r="I159" s="455" t="s">
        <v>254</v>
      </c>
      <c r="J159" s="451"/>
    </row>
    <row r="160" spans="1:10" ht="64.5" customHeight="1">
      <c r="A160" s="459" t="s">
        <v>78</v>
      </c>
      <c r="B160" s="1016" t="s">
        <v>784</v>
      </c>
      <c r="C160" s="1016"/>
      <c r="D160" s="1016"/>
      <c r="E160" s="1016"/>
      <c r="F160" s="1016"/>
      <c r="G160" s="1016"/>
      <c r="H160" s="1016"/>
      <c r="I160" s="1016"/>
    </row>
    <row r="161" spans="1:10" ht="30" customHeight="1">
      <c r="A161" s="459" t="s">
        <v>785</v>
      </c>
      <c r="B161" s="1028" t="s">
        <v>786</v>
      </c>
      <c r="C161" s="1028"/>
      <c r="D161" s="1028"/>
      <c r="E161" s="1028"/>
      <c r="F161" s="1028"/>
      <c r="G161" s="1028"/>
      <c r="H161" s="1028"/>
      <c r="I161" s="1028"/>
    </row>
    <row r="162" spans="1:10" ht="74.25" customHeight="1">
      <c r="A162" s="459" t="s">
        <v>79</v>
      </c>
      <c r="B162" s="1016" t="s">
        <v>80</v>
      </c>
      <c r="C162" s="1016"/>
      <c r="D162" s="1016"/>
      <c r="E162" s="1016"/>
      <c r="F162" s="1016"/>
      <c r="G162" s="1016"/>
      <c r="H162" s="1016"/>
      <c r="I162" s="1016"/>
    </row>
    <row r="163" spans="1:10" ht="13.5" customHeight="1">
      <c r="A163" s="457"/>
    </row>
    <row r="164" spans="1:10">
      <c r="A164" s="1017" t="s">
        <v>81</v>
      </c>
      <c r="B164" s="1017"/>
      <c r="C164" s="1017"/>
      <c r="D164" s="1017"/>
      <c r="E164" s="1017"/>
      <c r="F164" s="1017"/>
      <c r="G164" s="1017"/>
      <c r="H164" s="1017"/>
      <c r="I164" s="1017"/>
    </row>
    <row r="165" spans="1:10" ht="30" customHeight="1">
      <c r="A165" s="457"/>
    </row>
    <row r="166" spans="1:10" ht="39.6" customHeight="1">
      <c r="A166" s="1016" t="s">
        <v>82</v>
      </c>
      <c r="B166" s="1016"/>
      <c r="C166" s="1016"/>
      <c r="D166" s="1016"/>
      <c r="E166" s="1016"/>
      <c r="F166" s="1016"/>
      <c r="G166" s="1016"/>
      <c r="H166" s="1016"/>
      <c r="I166" s="1016"/>
    </row>
    <row r="167" spans="1:10" ht="11.25" customHeight="1">
      <c r="A167" s="458"/>
    </row>
    <row r="168" spans="1:10" ht="27.75" customHeight="1">
      <c r="A168" s="1017" t="s">
        <v>83</v>
      </c>
      <c r="B168" s="1017"/>
      <c r="C168" s="1017"/>
      <c r="D168" s="1017"/>
      <c r="E168" s="1017"/>
      <c r="F168" s="1017"/>
      <c r="G168" s="1017"/>
      <c r="H168" s="1017"/>
      <c r="I168" s="1017"/>
    </row>
    <row r="169" spans="1:10" ht="12.75" customHeight="1">
      <c r="A169" s="457"/>
    </row>
    <row r="170" spans="1:10" ht="74.25" customHeight="1">
      <c r="A170" s="667" t="s">
        <v>294</v>
      </c>
      <c r="B170" s="1016" t="s">
        <v>962</v>
      </c>
      <c r="C170" s="1016"/>
      <c r="D170" s="1016"/>
      <c r="E170" s="1016"/>
      <c r="F170" s="1016"/>
      <c r="G170" s="1016"/>
      <c r="H170" s="1016"/>
      <c r="I170" s="1016"/>
    </row>
    <row r="171" spans="1:10" ht="23.25" customHeight="1">
      <c r="A171" s="460"/>
    </row>
    <row r="172" spans="1:10" ht="36" customHeight="1">
      <c r="A172" s="667" t="s">
        <v>2</v>
      </c>
      <c r="B172" s="1016" t="s">
        <v>787</v>
      </c>
      <c r="C172" s="1016"/>
      <c r="D172" s="1016"/>
      <c r="E172" s="1016"/>
      <c r="F172" s="1016"/>
      <c r="G172" s="1016"/>
      <c r="H172" s="1016"/>
      <c r="I172" s="1016"/>
    </row>
    <row r="173" spans="1:10" ht="21" customHeight="1">
      <c r="A173" s="668"/>
      <c r="J173" s="451"/>
    </row>
    <row r="174" spans="1:10">
      <c r="A174" s="668"/>
      <c r="J174" s="451"/>
    </row>
    <row r="175" spans="1:10" ht="52.5" customHeight="1">
      <c r="A175" s="667" t="s">
        <v>71</v>
      </c>
      <c r="B175" s="1016" t="s">
        <v>84</v>
      </c>
      <c r="C175" s="1016"/>
      <c r="D175" s="1016"/>
      <c r="E175" s="1016"/>
      <c r="F175" s="1016"/>
      <c r="G175" s="1016"/>
      <c r="H175" s="1016"/>
      <c r="I175" s="1016"/>
    </row>
    <row r="176" spans="1:10" ht="20.25" customHeight="1">
      <c r="A176" s="667"/>
    </row>
    <row r="177" spans="1:10" ht="50.25" customHeight="1">
      <c r="A177" s="667" t="s">
        <v>75</v>
      </c>
      <c r="B177" s="1016" t="s">
        <v>452</v>
      </c>
      <c r="C177" s="1016"/>
      <c r="D177" s="1016"/>
      <c r="E177" s="1016"/>
      <c r="F177" s="1016"/>
      <c r="G177" s="1016"/>
      <c r="H177" s="1016"/>
      <c r="I177" s="1016"/>
    </row>
    <row r="178" spans="1:10" ht="21.75" customHeight="1">
      <c r="A178" s="667" t="s">
        <v>411</v>
      </c>
      <c r="B178" s="1029" t="s">
        <v>788</v>
      </c>
      <c r="C178" s="1029"/>
      <c r="D178" s="1029"/>
      <c r="E178" s="1029"/>
      <c r="F178" s="1029"/>
      <c r="G178" s="1029"/>
      <c r="H178" s="1029"/>
      <c r="I178" s="1029"/>
    </row>
    <row r="179" spans="1:10" ht="88.5" customHeight="1">
      <c r="A179" s="667" t="s">
        <v>412</v>
      </c>
      <c r="B179" s="1016" t="s">
        <v>963</v>
      </c>
      <c r="C179" s="1016"/>
      <c r="D179" s="1016"/>
      <c r="E179" s="1016"/>
      <c r="F179" s="1016"/>
      <c r="G179" s="1016"/>
      <c r="H179" s="1016"/>
      <c r="I179" s="1016"/>
    </row>
    <row r="180" spans="1:10" ht="18" customHeight="1">
      <c r="A180" s="667"/>
    </row>
    <row r="181" spans="1:10" ht="63" customHeight="1">
      <c r="A181" s="667" t="s">
        <v>5</v>
      </c>
      <c r="B181" s="1016" t="s">
        <v>6</v>
      </c>
      <c r="C181" s="1016"/>
      <c r="D181" s="1016"/>
      <c r="E181" s="1016"/>
      <c r="F181" s="1016"/>
      <c r="G181" s="1016"/>
      <c r="H181" s="1016"/>
      <c r="I181" s="1016"/>
    </row>
    <row r="182" spans="1:10" ht="24" customHeight="1">
      <c r="A182" s="459"/>
      <c r="B182" s="456"/>
      <c r="C182" s="456"/>
      <c r="D182" s="456"/>
      <c r="E182" s="456"/>
      <c r="F182" s="456"/>
      <c r="G182" s="456"/>
      <c r="H182" s="456"/>
      <c r="I182" s="456"/>
    </row>
    <row r="183" spans="1:10" ht="27.75" customHeight="1">
      <c r="A183" s="459"/>
      <c r="B183" s="456"/>
      <c r="C183" s="456"/>
      <c r="D183" s="456"/>
      <c r="E183" s="456"/>
      <c r="F183" s="456"/>
      <c r="G183" s="456"/>
      <c r="H183" s="456"/>
      <c r="I183" s="456"/>
    </row>
    <row r="184" spans="1:10" ht="21" customHeight="1">
      <c r="A184" s="1007" t="s">
        <v>215</v>
      </c>
      <c r="B184" s="1007"/>
      <c r="C184" s="1007"/>
      <c r="D184" s="1007"/>
      <c r="E184" s="1014" t="s">
        <v>215</v>
      </c>
      <c r="F184" s="1014"/>
      <c r="G184" s="1014"/>
      <c r="H184" s="1014"/>
      <c r="I184" s="1014"/>
      <c r="J184" s="451"/>
    </row>
    <row r="185" spans="1:10" ht="33" customHeight="1">
      <c r="A185" s="1015" t="s">
        <v>216</v>
      </c>
      <c r="B185" s="1015"/>
      <c r="C185" s="1015"/>
      <c r="D185" s="1015"/>
      <c r="E185" s="1013" t="s">
        <v>292</v>
      </c>
      <c r="F185" s="1013"/>
      <c r="G185" s="1013"/>
      <c r="H185" s="1013"/>
      <c r="I185" s="1013"/>
      <c r="J185" s="451"/>
    </row>
    <row r="186" spans="1:10" ht="22.5" customHeight="1">
      <c r="A186" s="454" t="s">
        <v>204</v>
      </c>
      <c r="B186" s="451"/>
      <c r="C186" s="451"/>
      <c r="D186" s="451"/>
      <c r="E186" s="451"/>
      <c r="F186" s="451"/>
      <c r="G186" s="451"/>
      <c r="H186" s="451"/>
      <c r="I186" s="455" t="s">
        <v>255</v>
      </c>
      <c r="J186" s="451"/>
    </row>
    <row r="187" spans="1:10" ht="53.25" customHeight="1">
      <c r="A187" s="459" t="s">
        <v>413</v>
      </c>
      <c r="B187" s="1016" t="s">
        <v>7</v>
      </c>
      <c r="C187" s="1016"/>
      <c r="D187" s="1016"/>
      <c r="E187" s="1016"/>
      <c r="F187" s="1016"/>
      <c r="G187" s="1016"/>
      <c r="H187" s="1016"/>
      <c r="I187" s="1016"/>
    </row>
    <row r="188" spans="1:10">
      <c r="A188" s="457"/>
    </row>
    <row r="189" spans="1:10" ht="21.95" customHeight="1">
      <c r="B189" s="453"/>
      <c r="F189" s="453"/>
    </row>
    <row r="190" spans="1:10" ht="21.95" customHeight="1">
      <c r="B190" s="607" t="s">
        <v>8</v>
      </c>
      <c r="C190" s="463"/>
      <c r="D190" s="463"/>
      <c r="E190" s="463"/>
      <c r="F190" s="607" t="s">
        <v>8</v>
      </c>
      <c r="G190" s="463"/>
      <c r="H190" s="463"/>
      <c r="I190" s="463"/>
    </row>
    <row r="191" spans="1:10" ht="35.25" customHeight="1">
      <c r="B191" s="1030" t="s">
        <v>216</v>
      </c>
      <c r="C191" s="1030"/>
      <c r="D191" s="1030"/>
      <c r="E191" s="1030"/>
      <c r="F191" s="1030" t="s">
        <v>292</v>
      </c>
      <c r="G191" s="1030"/>
      <c r="H191" s="1030"/>
      <c r="I191" s="1030"/>
    </row>
    <row r="192" spans="1:10" ht="21.95" customHeight="1">
      <c r="B192" s="464"/>
      <c r="C192" s="457"/>
      <c r="D192" s="457"/>
      <c r="E192" s="457"/>
      <c r="F192" s="465"/>
      <c r="G192" s="465"/>
      <c r="H192" s="465"/>
      <c r="I192" s="465"/>
    </row>
    <row r="193" spans="2:9" ht="21.95" customHeight="1">
      <c r="B193" s="1007" t="s">
        <v>9</v>
      </c>
      <c r="C193" s="1007"/>
      <c r="D193" s="1007"/>
      <c r="E193" s="1007"/>
      <c r="F193" s="1007" t="s">
        <v>9</v>
      </c>
      <c r="G193" s="1007"/>
      <c r="H193" s="1007"/>
      <c r="I193" s="1007"/>
    </row>
    <row r="194" spans="2:9" ht="21.95" customHeight="1">
      <c r="B194" s="453"/>
      <c r="C194" s="457"/>
      <c r="D194" s="457"/>
      <c r="E194" s="457"/>
      <c r="F194" s="453"/>
      <c r="G194" s="457"/>
      <c r="H194" s="457"/>
      <c r="I194" s="457"/>
    </row>
    <row r="195" spans="2:9" ht="21.95" customHeight="1">
      <c r="B195" s="453"/>
      <c r="C195" s="457"/>
      <c r="D195" s="457"/>
      <c r="E195" s="457"/>
      <c r="F195" s="453"/>
      <c r="G195" s="457"/>
      <c r="H195" s="457"/>
      <c r="I195" s="457"/>
    </row>
    <row r="196" spans="2:9" ht="21.95" customHeight="1">
      <c r="B196" s="451" t="s">
        <v>10</v>
      </c>
      <c r="C196" s="466"/>
      <c r="D196" s="451"/>
      <c r="E196" s="451"/>
      <c r="F196" s="1019" t="str">
        <f>"Name : "&amp;'[13]Name of Bidder'!C32</f>
        <v xml:space="preserve">Name : </v>
      </c>
      <c r="G196" s="1019"/>
      <c r="H196" s="1019"/>
      <c r="I196" s="1019"/>
    </row>
    <row r="197" spans="2:9" ht="21.95" customHeight="1">
      <c r="B197" s="451" t="s">
        <v>470</v>
      </c>
      <c r="C197" s="466"/>
      <c r="D197" s="451"/>
      <c r="E197" s="451"/>
      <c r="F197" s="451" t="str">
        <f>"Designation : "&amp;'[13]Name of Bidder'!C33</f>
        <v xml:space="preserve">Designation : </v>
      </c>
      <c r="G197" s="463"/>
      <c r="H197" s="463"/>
      <c r="I197" s="463"/>
    </row>
    <row r="198" spans="2:9" ht="21.95" customHeight="1">
      <c r="B198" s="463"/>
      <c r="C198" s="457"/>
      <c r="D198" s="457"/>
      <c r="E198" s="457"/>
      <c r="F198" s="463"/>
      <c r="G198" s="457"/>
      <c r="H198" s="457"/>
      <c r="I198" s="457"/>
    </row>
    <row r="199" spans="2:9" ht="21.95" customHeight="1">
      <c r="B199" s="1007" t="s">
        <v>11</v>
      </c>
      <c r="C199" s="1007"/>
      <c r="D199" s="1007"/>
      <c r="E199" s="1007"/>
      <c r="F199" s="1007" t="s">
        <v>11</v>
      </c>
      <c r="G199" s="1007"/>
      <c r="H199" s="1007"/>
      <c r="I199" s="1007"/>
    </row>
    <row r="200" spans="2:9" ht="21.95" customHeight="1">
      <c r="B200" s="451" t="s">
        <v>10</v>
      </c>
      <c r="C200" s="451"/>
      <c r="D200" s="451"/>
      <c r="E200" s="451"/>
      <c r="F200" s="451" t="s">
        <v>10</v>
      </c>
      <c r="G200" s="463"/>
      <c r="H200" s="463"/>
      <c r="I200" s="463"/>
    </row>
    <row r="201" spans="2:9" ht="21.95" customHeight="1">
      <c r="B201" s="451" t="s">
        <v>470</v>
      </c>
      <c r="C201" s="451"/>
      <c r="D201" s="451"/>
      <c r="E201" s="451"/>
      <c r="F201" s="451" t="s">
        <v>470</v>
      </c>
    </row>
    <row r="202" spans="2:9" ht="21.95" customHeight="1"/>
    <row r="203" spans="2:9" ht="21.95" customHeight="1">
      <c r="B203" s="1007" t="s">
        <v>85</v>
      </c>
      <c r="C203" s="1007"/>
      <c r="D203" s="1007"/>
      <c r="E203" s="1007"/>
      <c r="F203" s="1007" t="s">
        <v>85</v>
      </c>
      <c r="G203" s="1007"/>
      <c r="H203" s="1007"/>
      <c r="I203" s="1007"/>
    </row>
    <row r="204" spans="2:9" ht="21.95" customHeight="1">
      <c r="B204" s="451" t="s">
        <v>10</v>
      </c>
      <c r="C204" s="451"/>
      <c r="D204" s="451"/>
      <c r="E204" s="451"/>
      <c r="F204" s="451" t="s">
        <v>10</v>
      </c>
      <c r="G204" s="463"/>
      <c r="H204" s="463"/>
      <c r="I204" s="463"/>
    </row>
    <row r="205" spans="2:9" ht="21.95" customHeight="1">
      <c r="B205" s="451" t="s">
        <v>470</v>
      </c>
      <c r="C205" s="451"/>
      <c r="D205" s="451"/>
      <c r="E205" s="451"/>
      <c r="F205" s="451" t="s">
        <v>470</v>
      </c>
    </row>
    <row r="206" spans="2:9" ht="21.95" customHeight="1">
      <c r="B206" s="451"/>
      <c r="C206" s="451"/>
      <c r="D206" s="451"/>
      <c r="E206" s="451"/>
      <c r="F206" s="451"/>
    </row>
    <row r="207" spans="2:9" ht="21.95" customHeight="1">
      <c r="B207" s="451"/>
      <c r="C207" s="451"/>
      <c r="D207" s="451"/>
      <c r="E207" s="451"/>
      <c r="F207" s="451"/>
    </row>
    <row r="208" spans="2:9" ht="21.95" customHeight="1">
      <c r="B208" s="451"/>
      <c r="C208" s="451"/>
      <c r="D208" s="451"/>
      <c r="E208" s="451"/>
      <c r="F208" s="451"/>
    </row>
    <row r="209" spans="1:9" ht="21.95" customHeight="1">
      <c r="B209" s="451"/>
      <c r="C209" s="451"/>
      <c r="D209" s="451"/>
      <c r="E209" s="451"/>
      <c r="F209" s="451"/>
    </row>
    <row r="210" spans="1:9" ht="21.95" customHeight="1">
      <c r="B210" s="451"/>
      <c r="C210" s="451"/>
      <c r="D210" s="451"/>
      <c r="E210" s="451"/>
      <c r="F210" s="451"/>
    </row>
    <row r="211" spans="1:9" ht="21.95" customHeight="1">
      <c r="B211" s="451"/>
      <c r="C211" s="451"/>
      <c r="D211" s="451"/>
      <c r="E211" s="451"/>
      <c r="F211" s="451"/>
    </row>
    <row r="212" spans="1:9" ht="21.95" customHeight="1">
      <c r="B212" s="451"/>
      <c r="C212" s="451"/>
      <c r="D212" s="451"/>
      <c r="E212" s="451"/>
      <c r="F212" s="451"/>
    </row>
    <row r="213" spans="1:9" ht="21.95" customHeight="1">
      <c r="B213" s="451"/>
      <c r="C213" s="451"/>
      <c r="D213" s="451"/>
      <c r="E213" s="451"/>
      <c r="F213" s="451"/>
    </row>
    <row r="214" spans="1:9" ht="21.95" customHeight="1">
      <c r="B214" s="451"/>
      <c r="C214" s="451"/>
      <c r="D214" s="451"/>
      <c r="E214" s="451"/>
      <c r="F214" s="451"/>
    </row>
    <row r="215" spans="1:9" ht="21.95" customHeight="1">
      <c r="B215" s="451"/>
      <c r="C215" s="451"/>
      <c r="D215" s="451"/>
      <c r="E215" s="451"/>
      <c r="F215" s="451"/>
    </row>
    <row r="216" spans="1:9" ht="21.95" customHeight="1">
      <c r="B216" s="451"/>
      <c r="C216" s="451"/>
      <c r="D216" s="451"/>
      <c r="E216" s="451"/>
      <c r="F216" s="451"/>
    </row>
    <row r="217" spans="1:9" ht="21.95" customHeight="1">
      <c r="B217" s="451"/>
      <c r="C217" s="451"/>
      <c r="D217" s="451"/>
      <c r="E217" s="451"/>
      <c r="F217" s="451"/>
    </row>
    <row r="218" spans="1:9" ht="21.95" customHeight="1">
      <c r="B218" s="451"/>
      <c r="C218" s="451"/>
      <c r="D218" s="451"/>
      <c r="E218" s="451"/>
      <c r="F218" s="451"/>
    </row>
    <row r="219" spans="1:9" ht="21.95" customHeight="1">
      <c r="A219" s="467"/>
      <c r="B219" s="468"/>
      <c r="C219" s="468"/>
      <c r="D219" s="468"/>
      <c r="E219" s="468"/>
      <c r="F219" s="468"/>
      <c r="G219" s="467"/>
      <c r="H219" s="467"/>
      <c r="I219" s="467"/>
    </row>
    <row r="220" spans="1:9" ht="21.95" customHeight="1">
      <c r="A220" s="454" t="s">
        <v>204</v>
      </c>
      <c r="B220" s="451"/>
      <c r="C220" s="451"/>
      <c r="D220" s="451"/>
      <c r="E220" s="451"/>
      <c r="F220" s="451"/>
      <c r="G220" s="451"/>
      <c r="H220" s="451"/>
      <c r="I220" s="455" t="s">
        <v>256</v>
      </c>
    </row>
    <row r="221" spans="1:9" ht="21.95" customHeight="1">
      <c r="B221" s="451"/>
      <c r="C221" s="451"/>
      <c r="D221" s="451"/>
      <c r="E221" s="451"/>
      <c r="F221" s="451"/>
    </row>
    <row r="222" spans="1:9" ht="21.95" customHeight="1">
      <c r="B222" s="451"/>
      <c r="C222" s="451"/>
      <c r="D222" s="451"/>
      <c r="E222" s="451"/>
      <c r="F222" s="451"/>
    </row>
    <row r="223" spans="1:9" ht="21.95" customHeight="1">
      <c r="B223" s="451"/>
      <c r="C223" s="451"/>
      <c r="D223" s="451"/>
      <c r="E223" s="451"/>
      <c r="F223" s="451"/>
    </row>
    <row r="224" spans="1:9" ht="21.95" customHeight="1">
      <c r="B224" s="451"/>
      <c r="C224" s="451"/>
      <c r="D224" s="451"/>
      <c r="E224" s="451"/>
      <c r="F224" s="451"/>
    </row>
    <row r="225" spans="2:10" ht="21.95" customHeight="1">
      <c r="B225" s="451"/>
      <c r="C225" s="451"/>
      <c r="D225" s="451"/>
      <c r="E225" s="451"/>
      <c r="F225" s="451"/>
    </row>
    <row r="226" spans="2:10" ht="21.95" customHeight="1">
      <c r="B226" s="451"/>
      <c r="C226" s="451"/>
      <c r="D226" s="451"/>
      <c r="E226" s="451"/>
      <c r="F226" s="451"/>
    </row>
    <row r="227" spans="2:10" ht="21.95" customHeight="1">
      <c r="B227" s="451"/>
      <c r="C227" s="451"/>
      <c r="D227" s="451"/>
      <c r="E227" s="451"/>
      <c r="F227" s="451"/>
    </row>
    <row r="228" spans="2:10" ht="21.95" customHeight="1">
      <c r="B228" s="451"/>
      <c r="C228" s="451"/>
      <c r="D228" s="451"/>
      <c r="E228" s="451"/>
      <c r="F228" s="451"/>
    </row>
    <row r="229" spans="2:10" ht="21.95" customHeight="1">
      <c r="B229" s="451"/>
      <c r="C229" s="451"/>
      <c r="D229" s="451"/>
      <c r="E229" s="451"/>
      <c r="F229" s="451"/>
    </row>
    <row r="230" spans="2:10" ht="21.95" customHeight="1">
      <c r="B230" s="451"/>
      <c r="C230" s="451"/>
      <c r="D230" s="451"/>
      <c r="E230" s="451"/>
      <c r="F230" s="451"/>
    </row>
    <row r="231" spans="2:10" ht="21.95" customHeight="1">
      <c r="B231" s="451"/>
      <c r="C231" s="451"/>
      <c r="D231" s="451"/>
      <c r="E231" s="451"/>
      <c r="F231" s="451"/>
    </row>
    <row r="232" spans="2:10" ht="21.95" customHeight="1">
      <c r="B232" s="451"/>
      <c r="C232" s="451"/>
      <c r="D232" s="451"/>
      <c r="E232" s="451"/>
      <c r="F232" s="451"/>
    </row>
    <row r="234" spans="2:10">
      <c r="J234" s="451"/>
    </row>
  </sheetData>
  <sheetProtection algorithmName="SHA-512" hashValue="Qaleezo4ImQ7+GrArxpJ4S0nUxFr+PLmSNbZrLKm5njmCf0Jkb1ngcvLs/6pR60w/TMGzstv7fzmkvu2iiiJ2Q==" saltValue="ZVVJmQvyT5N+Q52aQI29aw==" spinCount="100000" sheet="1" formatColumns="0" formatRows="0" selectLockedCells="1"/>
  <customSheetViews>
    <customSheetView guid="{D225EADB-9106-48CC-A5A7-31602D4C326D}" scale="90" showPageBreaks="1" zeroValues="0" printArea="1" hiddenColumns="1" view="pageBreakPreview" topLeftCell="A10">
      <selection activeCell="B177" sqref="B177:I177"/>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F34FCE55-6D7A-4595-AE80-79F81F8010EA}" scale="90" showPageBreaks="1" zeroValues="0" printArea="1" hiddenColumns="1" view="pageBreakPreview" topLeftCell="A43">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C6B44705-18CE-41AD-9A5D-3E99B2ECF25D}" scale="90" showPageBreaks="1" zeroValues="0" printArea="1" hiddenColumns="1" view="pageBreakPreview">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EFBCDFCA-9C0B-4649-BEC1-29A03BD1DB6F}"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4"/>
      <headerFooter alignWithMargins="0"/>
    </customSheetView>
    <customSheetView guid="{0BBA2DF4-A149-40BB-8E82-8CB6DEDB7C04}"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6AB2DF82-E90A-4CF8-B22E-5D001DAE6667}"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6"/>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7"/>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2"/>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4"/>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5"/>
      <headerFooter alignWithMargins="0"/>
    </customSheetView>
    <customSheetView guid="{70018498-F475-422B-9308-49B0E7F70B5E}"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6"/>
      <headerFooter alignWithMargins="0"/>
    </customSheetView>
    <customSheetView guid="{AFE5FD17-FBA4-4313-9A75-8C27B1625512}"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7"/>
      <headerFooter alignWithMargins="0"/>
    </customSheetView>
    <customSheetView guid="{FCC2376C-B604-4287-B4D4-7B2EFDBBC924}"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8"/>
      <headerFooter alignWithMargins="0"/>
    </customSheetView>
    <customSheetView guid="{2B801FC0-1466-48F5-835B-336974550AB9}" scale="90" showPageBreaks="1" zeroValues="0" printArea="1" hiddenColumns="1" view="pageBreakPreview" topLeftCell="A10">
      <selection activeCell="B177" sqref="B177:I177"/>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9"/>
      <headerFooter alignWithMargins="0"/>
    </customSheetView>
  </customSheetViews>
  <mergeCells count="122">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s>
  <phoneticPr fontId="17" type="noConversion"/>
  <printOptions horizontalCentered="1"/>
  <pageMargins left="0.59" right="0.42" top="0.52" bottom="0.32" header="0.27" footer="0.21"/>
  <pageSetup paperSize="9" scale="83" orientation="portrait" r:id="rId40"/>
  <headerFooter alignWithMargins="0"/>
  <rowBreaks count="7" manualBreakCount="7">
    <brk id="54" max="8" man="1"/>
    <brk id="79" max="8" man="1"/>
    <brk id="98" max="8" man="1"/>
    <brk id="120" max="8" man="1"/>
    <brk id="142" max="8" man="1"/>
    <brk id="159" max="8" man="1"/>
    <brk id="186" max="8" man="1"/>
  </rowBreaks>
  <drawing r:id="rId4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1"/>
  <dimension ref="A1:AE123"/>
  <sheetViews>
    <sheetView view="pageBreakPreview" topLeftCell="AN38" zoomScale="90" zoomScaleNormal="100" zoomScaleSheetLayoutView="90" workbookViewId="0">
      <selection activeCell="E20" sqref="E20"/>
    </sheetView>
  </sheetViews>
  <sheetFormatPr defaultColWidth="9.140625" defaultRowHeight="14.25"/>
  <cols>
    <col min="1" max="1" width="12.140625" style="518" customWidth="1"/>
    <col min="2" max="2" width="36.42578125" style="518" customWidth="1"/>
    <col min="3" max="3" width="11.42578125" style="518" customWidth="1"/>
    <col min="4" max="4" width="15.42578125" style="518" customWidth="1"/>
    <col min="5" max="5" width="39.35546875" style="518" customWidth="1"/>
    <col min="6" max="7" width="9.140625" style="533"/>
    <col min="8" max="8" width="0" style="533" hidden="1" customWidth="1"/>
    <col min="9" max="11" width="9.140625" style="533"/>
    <col min="12" max="12" width="0" style="533" hidden="1" customWidth="1"/>
    <col min="13" max="13" width="35.42578125" style="533" hidden="1" customWidth="1"/>
    <col min="14" max="14" width="0" style="533" hidden="1" customWidth="1"/>
    <col min="15" max="31" width="9.140625" style="533"/>
    <col min="32" max="16384" width="9.140625" style="511"/>
  </cols>
  <sheetData>
    <row r="1" spans="1:5" ht="24" customHeight="1">
      <c r="A1" s="922" t="str">
        <f>'Attach-3 (QR)'!A1</f>
        <v>Specification No: CC/NT/W-COMM/DOM/A01/24/16897</v>
      </c>
      <c r="B1" s="922"/>
      <c r="C1" s="922"/>
      <c r="D1" s="922"/>
      <c r="E1" s="532" t="str">
        <f>"Attachment-15 " &amp; '[14]Attach 3(JV)'!AT1</f>
        <v>Attachment-15 0</v>
      </c>
    </row>
    <row r="2" spans="1:5" ht="12" customHeight="1"/>
    <row r="3" spans="1:5" ht="113.25" customHeight="1">
      <c r="A3" s="1077" t="str">
        <f>Cover!B2</f>
        <v>Communication Equipment Package FOTE-05: Communication Equipment (SDH) Supply and Installation package for Communication Schemes approved in 24th NCT</v>
      </c>
      <c r="B3" s="1078"/>
      <c r="C3" s="1078"/>
      <c r="D3" s="1078"/>
      <c r="E3" s="1078"/>
    </row>
    <row r="4" spans="1:5" ht="9" customHeight="1">
      <c r="A4" s="534"/>
    </row>
    <row r="5" spans="1:5" ht="32.25" customHeight="1">
      <c r="A5" s="1079" t="s">
        <v>848</v>
      </c>
      <c r="B5" s="1079"/>
      <c r="C5" s="1079"/>
      <c r="D5" s="1079"/>
      <c r="E5" s="1079"/>
    </row>
    <row r="6" spans="1:5" ht="6" customHeight="1">
      <c r="A6" s="535"/>
    </row>
    <row r="7" spans="1:5" ht="20.100000000000001" customHeight="1">
      <c r="A7" s="520"/>
    </row>
    <row r="8" spans="1:5" ht="36" customHeight="1">
      <c r="A8" s="927" t="str">
        <f>'Attach-3 (QR)'!A7:E7</f>
        <v>Bidder’s Name and Address :</v>
      </c>
      <c r="B8" s="927"/>
      <c r="C8" s="927"/>
      <c r="D8" s="927"/>
      <c r="E8" s="537" t="str">
        <f>'[14]Attach 3(JV)'!E7</f>
        <v>To:</v>
      </c>
    </row>
    <row r="9" spans="1:5" ht="36" customHeight="1">
      <c r="A9" s="1080">
        <f>'Attach-3 (QR)'!A8:E8</f>
        <v>0</v>
      </c>
      <c r="B9" s="1080"/>
      <c r="C9" s="536"/>
      <c r="D9" s="536"/>
      <c r="E9" s="538" t="str">
        <f>'Attach-3 (QR)'!F8</f>
        <v>Contract Services</v>
      </c>
    </row>
    <row r="10" spans="1:5" ht="20.100000000000001" customHeight="1">
      <c r="A10" s="485" t="s">
        <v>422</v>
      </c>
      <c r="B10" s="1076">
        <f>'Attach-3 (QR)'!B9:D9</f>
        <v>0</v>
      </c>
      <c r="C10" s="1076"/>
      <c r="D10" s="1076"/>
      <c r="E10" s="538" t="str">
        <f>'Attach-3 (QR)'!F9</f>
        <v>Power Grid Corporation of India Ltd.,</v>
      </c>
    </row>
    <row r="11" spans="1:5" ht="20.100000000000001" customHeight="1">
      <c r="A11" s="485" t="s">
        <v>424</v>
      </c>
      <c r="B11" s="910">
        <f>'Attach-3 (QR)'!B10:D10</f>
        <v>0</v>
      </c>
      <c r="C11" s="910"/>
      <c r="D11" s="910"/>
      <c r="E11" s="538" t="str">
        <f>'Attach-3 (QR)'!F10</f>
        <v>"Saudamini", Plot No. 2, Sector 29</v>
      </c>
    </row>
    <row r="12" spans="1:5" ht="17.25" customHeight="1">
      <c r="B12" s="910">
        <f>'Attach-3 (QR)'!B11:D11</f>
        <v>0</v>
      </c>
      <c r="C12" s="910"/>
      <c r="D12" s="910"/>
      <c r="E12" s="538" t="str">
        <f>'Attach-3 (QR)'!F11</f>
        <v>Gurgaon (Haryana) - 122001</v>
      </c>
    </row>
    <row r="13" spans="1:5" ht="17.25" customHeight="1">
      <c r="A13" s="535"/>
      <c r="B13" s="910">
        <f>'Attach-3 (QR)'!B12:D12</f>
        <v>0</v>
      </c>
      <c r="C13" s="910"/>
      <c r="D13" s="910"/>
      <c r="E13" s="538"/>
    </row>
    <row r="14" spans="1:5" ht="13.5" customHeight="1">
      <c r="A14" s="535"/>
      <c r="B14" s="910"/>
      <c r="C14" s="910"/>
      <c r="D14" s="910"/>
    </row>
    <row r="15" spans="1:5" ht="17.25" customHeight="1">
      <c r="A15" s="518" t="s">
        <v>236</v>
      </c>
    </row>
    <row r="16" spans="1:5" ht="8.25" hidden="1" customHeight="1"/>
    <row r="17" spans="1:5" ht="56.25" customHeight="1">
      <c r="A17" s="539" t="s">
        <v>465</v>
      </c>
      <c r="B17" s="1071" t="s">
        <v>849</v>
      </c>
      <c r="C17" s="1071"/>
      <c r="D17" s="1071"/>
      <c r="E17" s="1071"/>
    </row>
    <row r="18" spans="1:5" ht="16.5" customHeight="1">
      <c r="A18" s="540"/>
      <c r="B18" s="1072" t="s">
        <v>39</v>
      </c>
      <c r="C18" s="1072"/>
      <c r="D18" s="1072"/>
      <c r="E18" s="1072"/>
    </row>
    <row r="19" spans="1:5" ht="6.75" customHeight="1">
      <c r="A19" s="540"/>
      <c r="B19" s="541"/>
      <c r="C19" s="541"/>
      <c r="D19" s="541"/>
      <c r="E19" s="541"/>
    </row>
    <row r="20" spans="1:5" ht="18" customHeight="1">
      <c r="B20" s="542" t="s">
        <v>40</v>
      </c>
      <c r="C20" s="543"/>
      <c r="D20" s="544"/>
      <c r="E20" s="545"/>
    </row>
    <row r="21" spans="1:5" ht="18" customHeight="1">
      <c r="A21" s="546"/>
      <c r="B21" s="542" t="s">
        <v>850</v>
      </c>
      <c r="C21" s="543"/>
      <c r="D21" s="544"/>
      <c r="E21" s="545"/>
    </row>
    <row r="22" spans="1:5" ht="18" customHeight="1">
      <c r="A22" s="1073"/>
      <c r="B22" s="1074"/>
      <c r="C22" s="1074"/>
      <c r="D22" s="1074"/>
      <c r="E22" s="1074"/>
    </row>
    <row r="23" spans="1:5" ht="6.75" customHeight="1">
      <c r="A23" s="547"/>
      <c r="B23" s="547"/>
      <c r="C23" s="547"/>
      <c r="D23" s="547"/>
      <c r="E23" s="547"/>
    </row>
    <row r="24" spans="1:5" ht="39.75" customHeight="1">
      <c r="B24" s="1075"/>
      <c r="C24" s="1075"/>
      <c r="D24" s="1075"/>
      <c r="E24" s="1075"/>
    </row>
    <row r="25" spans="1:5" ht="35.25" customHeight="1">
      <c r="A25" s="539" t="s">
        <v>464</v>
      </c>
      <c r="B25" s="1071" t="s">
        <v>504</v>
      </c>
      <c r="C25" s="1071"/>
      <c r="D25" s="1071"/>
      <c r="E25" s="1071"/>
    </row>
    <row r="26" spans="1:5" ht="36" customHeight="1">
      <c r="A26" s="548" t="s">
        <v>55</v>
      </c>
      <c r="B26" s="1034" t="s">
        <v>505</v>
      </c>
      <c r="C26" s="1034"/>
      <c r="D26" s="1034"/>
      <c r="E26" s="549">
        <f>B10</f>
        <v>0</v>
      </c>
    </row>
    <row r="27" spans="1:5" ht="18.95" customHeight="1">
      <c r="A27" s="550" t="s">
        <v>56</v>
      </c>
      <c r="B27" s="1037" t="s">
        <v>506</v>
      </c>
      <c r="C27" s="1037"/>
      <c r="D27" s="1037"/>
      <c r="E27" s="551"/>
    </row>
    <row r="28" spans="1:5" ht="18.95" customHeight="1">
      <c r="A28" s="552"/>
      <c r="B28" s="1037" t="s">
        <v>507</v>
      </c>
      <c r="C28" s="1037"/>
      <c r="D28" s="1037"/>
      <c r="E28" s="553"/>
    </row>
    <row r="29" spans="1:5" ht="18.95" customHeight="1">
      <c r="A29" s="552"/>
      <c r="B29" s="1037"/>
      <c r="C29" s="1037"/>
      <c r="D29" s="1037"/>
      <c r="E29" s="553"/>
    </row>
    <row r="30" spans="1:5" ht="18.95" customHeight="1">
      <c r="A30" s="552"/>
      <c r="B30" s="1037"/>
      <c r="C30" s="1037"/>
      <c r="D30" s="1037"/>
      <c r="E30" s="553"/>
    </row>
    <row r="31" spans="1:5" ht="18.95" customHeight="1">
      <c r="A31" s="552"/>
      <c r="B31" s="1037" t="s">
        <v>508</v>
      </c>
      <c r="C31" s="1037"/>
      <c r="D31" s="1037"/>
      <c r="E31" s="553"/>
    </row>
    <row r="32" spans="1:5" ht="18.95" customHeight="1">
      <c r="A32" s="552"/>
      <c r="B32" s="1037"/>
      <c r="C32" s="1037"/>
      <c r="D32" s="1037"/>
      <c r="E32" s="554"/>
    </row>
    <row r="33" spans="1:13" ht="18.95" customHeight="1">
      <c r="A33" s="552"/>
      <c r="B33" s="1037"/>
      <c r="C33" s="1037"/>
      <c r="D33" s="1037"/>
      <c r="E33" s="554"/>
    </row>
    <row r="34" spans="1:13" ht="18.95" customHeight="1">
      <c r="A34" s="552"/>
      <c r="B34" s="1037" t="s">
        <v>509</v>
      </c>
      <c r="C34" s="1037"/>
      <c r="D34" s="1037"/>
      <c r="E34" s="554"/>
    </row>
    <row r="35" spans="1:13" ht="18.95" customHeight="1">
      <c r="A35" s="552"/>
      <c r="B35" s="1037"/>
      <c r="C35" s="1037"/>
      <c r="D35" s="1037"/>
      <c r="E35" s="553"/>
    </row>
    <row r="36" spans="1:13" ht="18.95" customHeight="1">
      <c r="A36" s="555"/>
      <c r="B36" s="1041"/>
      <c r="C36" s="1041"/>
      <c r="D36" s="1041"/>
      <c r="E36" s="556"/>
    </row>
    <row r="37" spans="1:13" ht="18.95" customHeight="1">
      <c r="A37" s="550" t="s">
        <v>851</v>
      </c>
      <c r="B37" s="1061" t="s">
        <v>510</v>
      </c>
      <c r="C37" s="1061"/>
      <c r="D37" s="1061"/>
      <c r="E37" s="1062"/>
    </row>
    <row r="38" spans="1:13" ht="60.75" customHeight="1">
      <c r="A38" s="555"/>
      <c r="B38" s="1064" t="s">
        <v>511</v>
      </c>
      <c r="C38" s="1065"/>
      <c r="D38" s="1066"/>
      <c r="E38" s="1063"/>
    </row>
    <row r="39" spans="1:13" ht="93" customHeight="1">
      <c r="A39" s="1067" t="s">
        <v>852</v>
      </c>
      <c r="B39" s="1055" t="s">
        <v>853</v>
      </c>
      <c r="C39" s="1056"/>
      <c r="D39" s="1057"/>
      <c r="E39" s="558"/>
      <c r="M39" s="533" t="str">
        <f>IF('[14]Names of Bidder'!D15="Yes","Yes","No")</f>
        <v>No</v>
      </c>
    </row>
    <row r="40" spans="1:13" ht="22.5" customHeight="1">
      <c r="A40" s="1068"/>
      <c r="B40" s="1069"/>
      <c r="C40" s="922"/>
      <c r="D40" s="1070"/>
      <c r="E40" s="559"/>
    </row>
    <row r="41" spans="1:13" ht="60.75" customHeight="1">
      <c r="A41" s="560" t="s">
        <v>854</v>
      </c>
      <c r="B41" s="1052" t="s">
        <v>855</v>
      </c>
      <c r="C41" s="1053"/>
      <c r="D41" s="1054"/>
      <c r="E41" s="557"/>
    </row>
    <row r="42" spans="1:13" ht="114.75" customHeight="1">
      <c r="A42" s="561" t="s">
        <v>856</v>
      </c>
      <c r="B42" s="1055" t="s">
        <v>857</v>
      </c>
      <c r="C42" s="1056"/>
      <c r="D42" s="1057"/>
      <c r="E42" s="558"/>
    </row>
    <row r="43" spans="1:13" ht="21.75" customHeight="1">
      <c r="A43" s="512" t="s">
        <v>57</v>
      </c>
      <c r="B43" s="1058" t="s">
        <v>512</v>
      </c>
      <c r="C43" s="1059"/>
      <c r="D43" s="1060"/>
      <c r="E43" s="562"/>
    </row>
    <row r="44" spans="1:13" ht="24.75" customHeight="1">
      <c r="A44" s="512" t="s">
        <v>858</v>
      </c>
      <c r="B44" s="1051" t="s">
        <v>713</v>
      </c>
      <c r="C44" s="1051"/>
      <c r="D44" s="1051"/>
      <c r="E44" s="562"/>
    </row>
    <row r="45" spans="1:13" ht="44.25" customHeight="1">
      <c r="A45" s="564" t="s">
        <v>794</v>
      </c>
      <c r="B45" s="1051" t="s">
        <v>859</v>
      </c>
      <c r="C45" s="1051"/>
      <c r="D45" s="1051"/>
      <c r="E45" s="562"/>
    </row>
    <row r="46" spans="1:13" ht="36.75" customHeight="1">
      <c r="A46" s="564"/>
      <c r="B46" s="1051" t="s">
        <v>714</v>
      </c>
      <c r="C46" s="1051"/>
      <c r="D46" s="1051"/>
      <c r="E46" s="563" t="s">
        <v>715</v>
      </c>
    </row>
    <row r="47" spans="1:13" ht="17.100000000000001" customHeight="1">
      <c r="A47" s="564" t="s">
        <v>860</v>
      </c>
      <c r="B47" s="1047"/>
      <c r="C47" s="1048"/>
      <c r="D47" s="1049"/>
      <c r="E47" s="562"/>
    </row>
    <row r="48" spans="1:13" ht="17.100000000000001" customHeight="1">
      <c r="A48" s="564" t="s">
        <v>107</v>
      </c>
      <c r="B48" s="1047"/>
      <c r="C48" s="1048"/>
      <c r="D48" s="1049"/>
      <c r="E48" s="562"/>
    </row>
    <row r="49" spans="1:5" ht="17.100000000000001" customHeight="1">
      <c r="A49" s="564" t="s">
        <v>466</v>
      </c>
      <c r="B49" s="1047"/>
      <c r="C49" s="1048"/>
      <c r="D49" s="1049"/>
      <c r="E49" s="562"/>
    </row>
    <row r="50" spans="1:5" ht="66.75" customHeight="1">
      <c r="A50" s="564" t="s">
        <v>219</v>
      </c>
      <c r="B50" s="1051" t="s">
        <v>861</v>
      </c>
      <c r="C50" s="1051"/>
      <c r="D50" s="1051"/>
      <c r="E50" s="565"/>
    </row>
    <row r="51" spans="1:5" ht="17.100000000000001" customHeight="1">
      <c r="A51" s="564"/>
      <c r="B51" s="1051" t="s">
        <v>714</v>
      </c>
      <c r="C51" s="1051"/>
      <c r="D51" s="1051"/>
      <c r="E51" s="563" t="s">
        <v>715</v>
      </c>
    </row>
    <row r="52" spans="1:5" ht="17.100000000000001" customHeight="1">
      <c r="A52" s="564" t="s">
        <v>860</v>
      </c>
      <c r="B52" s="1047"/>
      <c r="C52" s="1048"/>
      <c r="D52" s="1049"/>
      <c r="E52" s="562"/>
    </row>
    <row r="53" spans="1:5" ht="17.100000000000001" customHeight="1">
      <c r="A53" s="564" t="s">
        <v>107</v>
      </c>
      <c r="B53" s="1047"/>
      <c r="C53" s="1048"/>
      <c r="D53" s="1049"/>
      <c r="E53" s="562"/>
    </row>
    <row r="54" spans="1:5" ht="17.100000000000001" customHeight="1">
      <c r="A54" s="564" t="s">
        <v>466</v>
      </c>
      <c r="B54" s="1047"/>
      <c r="C54" s="1048"/>
      <c r="D54" s="1049"/>
      <c r="E54" s="562"/>
    </row>
    <row r="55" spans="1:5" ht="17.100000000000001" customHeight="1">
      <c r="A55" s="560" t="s">
        <v>467</v>
      </c>
      <c r="B55" s="1047"/>
      <c r="C55" s="1048"/>
      <c r="D55" s="1049"/>
      <c r="E55" s="562"/>
    </row>
    <row r="56" spans="1:5" ht="17.100000000000001" customHeight="1">
      <c r="A56" s="564" t="s">
        <v>227</v>
      </c>
      <c r="B56" s="1047"/>
      <c r="C56" s="1048"/>
      <c r="D56" s="1049"/>
      <c r="E56" s="562"/>
    </row>
    <row r="57" spans="1:5" ht="17.100000000000001" customHeight="1">
      <c r="A57" s="560" t="s">
        <v>228</v>
      </c>
      <c r="B57" s="1047"/>
      <c r="C57" s="1048"/>
      <c r="D57" s="1049"/>
      <c r="E57" s="562"/>
    </row>
    <row r="58" spans="1:5" ht="17.100000000000001" customHeight="1">
      <c r="A58" s="512">
        <v>6</v>
      </c>
      <c r="B58" s="1050" t="s">
        <v>42</v>
      </c>
      <c r="C58" s="1050"/>
      <c r="D58" s="1050"/>
      <c r="E58" s="562"/>
    </row>
    <row r="59" spans="1:5" ht="17.100000000000001" customHeight="1">
      <c r="A59" s="512">
        <v>7</v>
      </c>
      <c r="B59" s="1037" t="s">
        <v>43</v>
      </c>
      <c r="C59" s="1037"/>
      <c r="D59" s="1037"/>
      <c r="E59" s="562"/>
    </row>
    <row r="60" spans="1:5" ht="17.100000000000001" customHeight="1">
      <c r="A60" s="566"/>
      <c r="B60" s="1037"/>
      <c r="C60" s="1037"/>
      <c r="D60" s="1037"/>
      <c r="E60" s="553"/>
    </row>
    <row r="61" spans="1:5" ht="17.100000000000001" customHeight="1">
      <c r="A61" s="513"/>
      <c r="B61" s="1041"/>
      <c r="C61" s="1041"/>
      <c r="D61" s="1041"/>
      <c r="E61" s="556"/>
    </row>
    <row r="62" spans="1:5" ht="17.100000000000001" customHeight="1">
      <c r="A62" s="566">
        <v>8</v>
      </c>
      <c r="B62" s="1043" t="s">
        <v>44</v>
      </c>
      <c r="C62" s="1043"/>
      <c r="D62" s="1043"/>
      <c r="E62" s="567"/>
    </row>
    <row r="63" spans="1:5" ht="17.100000000000001" customHeight="1">
      <c r="A63" s="566"/>
      <c r="B63" s="1037" t="s">
        <v>61</v>
      </c>
      <c r="C63" s="1037"/>
      <c r="D63" s="1037"/>
      <c r="E63" s="553"/>
    </row>
    <row r="64" spans="1:5" ht="17.100000000000001" customHeight="1">
      <c r="A64" s="512">
        <v>9</v>
      </c>
      <c r="B64" s="1044" t="s">
        <v>862</v>
      </c>
      <c r="C64" s="1045"/>
      <c r="D64" s="1046"/>
      <c r="E64" s="568"/>
    </row>
    <row r="65" spans="1:28" ht="17.100000000000001" customHeight="1">
      <c r="A65" s="566"/>
      <c r="B65" s="1037" t="s">
        <v>45</v>
      </c>
      <c r="C65" s="1037"/>
      <c r="D65" s="1037"/>
      <c r="E65" s="553"/>
    </row>
    <row r="66" spans="1:28" ht="17.100000000000001" customHeight="1">
      <c r="A66" s="566"/>
      <c r="B66" s="1037" t="s">
        <v>46</v>
      </c>
      <c r="C66" s="1037"/>
      <c r="D66" s="1037"/>
      <c r="E66" s="553"/>
    </row>
    <row r="67" spans="1:28" ht="17.100000000000001" customHeight="1">
      <c r="A67" s="513"/>
      <c r="B67" s="1041" t="s">
        <v>47</v>
      </c>
      <c r="C67" s="1041"/>
      <c r="D67" s="1041"/>
      <c r="E67" s="556"/>
    </row>
    <row r="68" spans="1:28" ht="17.100000000000001" customHeight="1">
      <c r="A68" s="512">
        <v>10</v>
      </c>
      <c r="B68" s="1042" t="s">
        <v>48</v>
      </c>
      <c r="C68" s="1042"/>
      <c r="D68" s="1042"/>
      <c r="E68" s="568"/>
    </row>
    <row r="69" spans="1:28" ht="17.100000000000001" customHeight="1">
      <c r="A69" s="566"/>
      <c r="B69" s="1037" t="s">
        <v>49</v>
      </c>
      <c r="C69" s="1037"/>
      <c r="D69" s="1037"/>
      <c r="E69" s="553"/>
    </row>
    <row r="70" spans="1:28" ht="17.100000000000001" customHeight="1">
      <c r="A70" s="566"/>
      <c r="B70" s="1037" t="s">
        <v>50</v>
      </c>
      <c r="C70" s="1037"/>
      <c r="D70" s="1037"/>
      <c r="E70" s="553"/>
    </row>
    <row r="71" spans="1:28" ht="17.100000000000001" customHeight="1">
      <c r="A71" s="566"/>
      <c r="B71" s="1037"/>
      <c r="C71" s="1037"/>
      <c r="D71" s="1037"/>
      <c r="E71" s="553"/>
    </row>
    <row r="72" spans="1:28" ht="17.100000000000001" customHeight="1">
      <c r="A72" s="566"/>
      <c r="B72" s="1037"/>
      <c r="C72" s="1037"/>
      <c r="D72" s="1037"/>
      <c r="E72" s="553"/>
      <c r="H72" s="569">
        <v>1</v>
      </c>
    </row>
    <row r="73" spans="1:28" ht="17.100000000000001" customHeight="1">
      <c r="A73" s="566"/>
      <c r="B73" s="1037" t="s">
        <v>51</v>
      </c>
      <c r="C73" s="1037"/>
      <c r="D73" s="1037"/>
      <c r="E73" s="553"/>
      <c r="Z73" s="570"/>
      <c r="AA73" s="570"/>
      <c r="AB73" s="570"/>
    </row>
    <row r="74" spans="1:28" ht="17.100000000000001" customHeight="1">
      <c r="A74" s="566"/>
      <c r="B74" s="1037" t="s">
        <v>52</v>
      </c>
      <c r="C74" s="1037"/>
      <c r="D74" s="1037"/>
      <c r="E74" s="553"/>
      <c r="Z74" s="570"/>
      <c r="AA74" s="570"/>
      <c r="AB74" s="570"/>
    </row>
    <row r="75" spans="1:28" ht="27" customHeight="1">
      <c r="A75" s="566"/>
      <c r="B75" s="1038" t="s">
        <v>52</v>
      </c>
      <c r="C75" s="1039"/>
      <c r="D75" s="1040"/>
      <c r="E75" s="566" t="str">
        <f>IF(H72=1,"Saving Account","Current Account")</f>
        <v>Saving Account</v>
      </c>
      <c r="Z75" s="570"/>
      <c r="AA75" s="570"/>
      <c r="AB75" s="570"/>
    </row>
    <row r="76" spans="1:28" ht="33" customHeight="1">
      <c r="A76" s="571">
        <v>11</v>
      </c>
      <c r="B76" s="1034" t="s">
        <v>53</v>
      </c>
      <c r="C76" s="1034"/>
      <c r="D76" s="1034"/>
      <c r="E76" s="562"/>
    </row>
    <row r="77" spans="1:28" ht="48" customHeight="1">
      <c r="A77" s="571">
        <v>12</v>
      </c>
      <c r="B77" s="1034" t="s">
        <v>863</v>
      </c>
      <c r="C77" s="1034"/>
      <c r="D77" s="1034"/>
      <c r="E77" s="562"/>
    </row>
    <row r="78" spans="1:28" ht="50.25" customHeight="1">
      <c r="A78" s="1035" t="s">
        <v>58</v>
      </c>
      <c r="B78" s="1035"/>
      <c r="C78" s="1035"/>
      <c r="D78" s="1035"/>
      <c r="E78" s="1035"/>
    </row>
    <row r="79" spans="1:28">
      <c r="A79" s="1036"/>
      <c r="B79" s="1036"/>
      <c r="C79" s="1036"/>
      <c r="D79" s="1036"/>
      <c r="E79" s="1036"/>
    </row>
    <row r="80" spans="1:28" ht="13.9">
      <c r="A80" s="1033" t="s">
        <v>742</v>
      </c>
      <c r="B80" s="1033"/>
      <c r="C80" s="1033"/>
      <c r="D80" s="1033"/>
      <c r="E80" s="1033"/>
    </row>
    <row r="81" spans="1:5" ht="13.9">
      <c r="A81" s="1032"/>
      <c r="B81" s="1032"/>
      <c r="C81" s="1032"/>
      <c r="D81" s="1032"/>
      <c r="E81" s="1032"/>
    </row>
    <row r="82" spans="1:5" ht="13.9">
      <c r="A82" s="1033" t="s">
        <v>864</v>
      </c>
      <c r="B82" s="1033"/>
      <c r="C82" s="1033"/>
      <c r="D82" s="1033"/>
      <c r="E82" s="1033"/>
    </row>
    <row r="83" spans="1:5" ht="13.9">
      <c r="A83" s="1032"/>
      <c r="B83" s="1032"/>
      <c r="C83" s="1032"/>
      <c r="D83" s="1032"/>
      <c r="E83" s="1032"/>
    </row>
    <row r="84" spans="1:5" ht="13.9">
      <c r="A84" s="1031" t="s">
        <v>865</v>
      </c>
      <c r="B84" s="1031"/>
      <c r="C84" s="1031"/>
      <c r="D84" s="1031"/>
      <c r="E84" s="1031"/>
    </row>
    <row r="85" spans="1:5" ht="13.9">
      <c r="A85" s="1031" t="s">
        <v>866</v>
      </c>
      <c r="B85" s="1031"/>
      <c r="C85" s="1031"/>
      <c r="D85" s="1031"/>
      <c r="E85" s="1031"/>
    </row>
    <row r="86" spans="1:5" ht="13.9">
      <c r="A86" s="1031" t="s">
        <v>867</v>
      </c>
      <c r="B86" s="1031"/>
      <c r="C86" s="1031"/>
      <c r="D86" s="1031"/>
      <c r="E86" s="1031"/>
    </row>
    <row r="87" spans="1:5" ht="13.9">
      <c r="A87" s="1032"/>
      <c r="B87" s="1032"/>
      <c r="C87" s="1032"/>
      <c r="D87" s="1032"/>
      <c r="E87" s="1032"/>
    </row>
    <row r="88" spans="1:5" ht="32.25" customHeight="1">
      <c r="A88" s="1033" t="s">
        <v>868</v>
      </c>
      <c r="B88" s="1033"/>
      <c r="C88" s="1033"/>
      <c r="D88" s="1033"/>
      <c r="E88" s="1033"/>
    </row>
    <row r="89" spans="1:5">
      <c r="A89" s="572"/>
      <c r="B89" s="572"/>
      <c r="C89" s="572"/>
      <c r="D89" s="573"/>
      <c r="E89" s="572"/>
    </row>
    <row r="90" spans="1:5" ht="24.95" customHeight="1">
      <c r="A90" s="574" t="s">
        <v>471</v>
      </c>
      <c r="B90" s="575">
        <f>'Name of Bidder'!C32</f>
        <v>0</v>
      </c>
      <c r="D90" s="576" t="s">
        <v>469</v>
      </c>
      <c r="E90" s="577">
        <f>'Name of Bidder'!C29</f>
        <v>0</v>
      </c>
    </row>
    <row r="91" spans="1:5" ht="34.5" customHeight="1">
      <c r="A91" s="574" t="s">
        <v>472</v>
      </c>
      <c r="B91" s="577">
        <f>'Name of Bidder'!C33</f>
        <v>0</v>
      </c>
      <c r="D91" s="576" t="s">
        <v>470</v>
      </c>
      <c r="E91" s="577">
        <f>'Name of Bidder'!C30</f>
        <v>0</v>
      </c>
    </row>
    <row r="92" spans="1:5" ht="24.95" customHeight="1">
      <c r="D92" s="576"/>
      <c r="E92" s="578"/>
    </row>
    <row r="93" spans="1:5" ht="48" customHeight="1">
      <c r="A93" s="578"/>
    </row>
    <row r="94" spans="1:5" ht="96" customHeight="1"/>
    <row r="95" spans="1:5" ht="20.100000000000001" customHeight="1">
      <c r="A95" s="578"/>
    </row>
    <row r="96" spans="1:5" ht="46.5" customHeight="1"/>
    <row r="97" spans="1:1" ht="20.100000000000001" customHeight="1">
      <c r="A97" s="578"/>
    </row>
    <row r="98" spans="1:1" ht="20.100000000000001" customHeight="1"/>
    <row r="99" spans="1:1" ht="20.100000000000001" customHeight="1">
      <c r="A99" s="578"/>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ZXSdLCHtb0frPc/CoSorbyqg28tQ4CPOxTDc+5wQsbPQuLqB1QLWaCM8+BgN0UChUikqNOcex+iF6fDL9Emhqg==" saltValue="haZuWhWJ7nCMTe1k+PXl5A==" spinCount="100000" sheet="1" formatColumns="0" formatRows="0" selectLockedCells="1"/>
  <customSheetViews>
    <customSheetView guid="{D225EADB-9106-48CC-A5A7-31602D4C326D}" scale="90" showPageBreaks="1" printArea="1" hiddenRows="1" hiddenColumns="1" view="pageBreakPreview">
      <selection activeCell="E20" sqref="E20"/>
      <pageMargins left="0.7" right="0.7" top="0.75" bottom="0.75" header="0.3" footer="0.3"/>
      <pageSetup paperSize="9" scale="84" orientation="portrait" r:id="rId1"/>
    </customSheetView>
    <customSheetView guid="{F34FCE55-6D7A-4595-AE80-79F81F8010EA}" scale="90" showPageBreaks="1" printArea="1" hiddenRows="1" hiddenColumns="1" view="pageBreakPreview" topLeftCell="A10">
      <selection activeCell="E21" sqref="E21"/>
      <pageMargins left="0.7" right="0.7" top="0.75" bottom="0.75" header="0.3" footer="0.3"/>
      <pageSetup paperSize="9" scale="84" orientation="portrait" r:id="rId2"/>
    </customSheetView>
    <customSheetView guid="{C6B44705-18CE-41AD-9A5D-3E99B2ECF25D}" scale="90" showPageBreaks="1" printArea="1" hiddenRows="1" hiddenColumns="1" view="pageBreakPreview">
      <selection activeCell="E21" sqref="E21"/>
      <pageMargins left="0.7" right="0.7" top="0.75" bottom="0.75" header="0.3" footer="0.3"/>
      <pageSetup paperSize="9" scale="84" orientation="portrait" r:id="rId3"/>
    </customSheetView>
    <customSheetView guid="{EFBCDFCA-9C0B-4649-BEC1-29A03BD1DB6F}" scale="90" showPageBreaks="1" printArea="1" hiddenRows="1" hiddenColumns="1" view="pageBreakPreview" topLeftCell="A17">
      <selection activeCell="E21" sqref="E21"/>
      <pageMargins left="0.7" right="0.7" top="0.75" bottom="0.75" header="0.3" footer="0.3"/>
      <pageSetup paperSize="9" scale="84" orientation="portrait" r:id="rId4"/>
    </customSheetView>
    <customSheetView guid="{0BBA2DF4-A149-40BB-8E82-8CB6DEDB7C04}" scale="90" showPageBreaks="1" printArea="1" hiddenRows="1" hiddenColumns="1" view="pageBreakPreview" topLeftCell="A77">
      <selection activeCell="E20" sqref="E20"/>
      <pageMargins left="0.7" right="0.7" top="0.75" bottom="0.75" header="0.3" footer="0.3"/>
      <pageSetup paperSize="9" scale="84" orientation="portrait" r:id="rId5"/>
    </customSheetView>
    <customSheetView guid="{6AB2DF82-E90A-4CF8-B22E-5D001DAE6667}" scale="90" showPageBreaks="1" printArea="1" hiddenRows="1" hiddenColumns="1" view="pageBreakPreview" topLeftCell="A11">
      <selection activeCell="E20" sqref="E20"/>
      <pageMargins left="0.7" right="0.7" top="0.75" bottom="0.75" header="0.3" footer="0.3"/>
      <pageSetup paperSize="9" scale="85" orientation="portrait" r:id="rId6"/>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7"/>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8"/>
    </customSheetView>
    <customSheetView guid="{70018498-F475-422B-9308-49B0E7F70B5E}" scale="90" showPageBreaks="1" printArea="1" hiddenRows="1" hiddenColumns="1" view="pageBreakPreview" topLeftCell="A77">
      <selection activeCell="E20" sqref="E20"/>
      <pageMargins left="0.7" right="0.7" top="0.75" bottom="0.75" header="0.3" footer="0.3"/>
      <pageSetup paperSize="9" scale="84" orientation="portrait" r:id="rId9"/>
    </customSheetView>
    <customSheetView guid="{AFE5FD17-FBA4-4313-9A75-8C27B1625512}" scale="90" showPageBreaks="1" printArea="1" hiddenRows="1" hiddenColumns="1" view="pageBreakPreview" topLeftCell="A17">
      <selection activeCell="E21" sqref="E21"/>
      <pageMargins left="0.7" right="0.7" top="0.75" bottom="0.75" header="0.3" footer="0.3"/>
      <pageSetup paperSize="9" scale="84" orientation="portrait" r:id="rId10"/>
    </customSheetView>
    <customSheetView guid="{FCC2376C-B604-4287-B4D4-7B2EFDBBC924}" scale="90" showPageBreaks="1" printArea="1" hiddenRows="1" hiddenColumns="1" view="pageBreakPreview">
      <selection activeCell="E21" sqref="E21"/>
      <pageMargins left="0.7" right="0.7" top="0.75" bottom="0.75" header="0.3" footer="0.3"/>
      <pageSetup paperSize="9" scale="84" orientation="portrait" r:id="rId11"/>
    </customSheetView>
    <customSheetView guid="{2B801FC0-1466-48F5-835B-336974550AB9}" scale="90" showPageBreaks="1" printArea="1" hiddenRows="1" hiddenColumns="1" view="pageBreakPreview">
      <selection activeCell="E20" sqref="E20"/>
      <pageMargins left="0.7" right="0.7" top="0.75" bottom="0.75" header="0.3" footer="0.3"/>
      <pageSetup paperSize="9" scale="84" orientation="portrait" r:id="rId12"/>
    </customSheetView>
  </customSheetViews>
  <mergeCells count="79">
    <mergeCell ref="A1:D1"/>
    <mergeCell ref="A3:E3"/>
    <mergeCell ref="A5:E5"/>
    <mergeCell ref="A8:D8"/>
    <mergeCell ref="A9:B9"/>
    <mergeCell ref="B10:D10"/>
    <mergeCell ref="B11:D11"/>
    <mergeCell ref="B12:D12"/>
    <mergeCell ref="B13:D13"/>
    <mergeCell ref="B14:D14"/>
    <mergeCell ref="B17:E17"/>
    <mergeCell ref="B18:E18"/>
    <mergeCell ref="A22:E22"/>
    <mergeCell ref="B24:E24"/>
    <mergeCell ref="B25:E25"/>
    <mergeCell ref="B26:D26"/>
    <mergeCell ref="B27:D27"/>
    <mergeCell ref="B28:D28"/>
    <mergeCell ref="B29:D29"/>
    <mergeCell ref="B30:D30"/>
    <mergeCell ref="B31:D31"/>
    <mergeCell ref="B32:D32"/>
    <mergeCell ref="B33:D33"/>
    <mergeCell ref="B34:D34"/>
    <mergeCell ref="B35:D35"/>
    <mergeCell ref="B36:D36"/>
    <mergeCell ref="B37:D37"/>
    <mergeCell ref="E37:E38"/>
    <mergeCell ref="B38:D38"/>
    <mergeCell ref="A39:A40"/>
    <mergeCell ref="B39: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78:E78"/>
    <mergeCell ref="A79:E79"/>
    <mergeCell ref="A80:E80"/>
    <mergeCell ref="A86:E86"/>
    <mergeCell ref="A87:E87"/>
    <mergeCell ref="A88:E88"/>
    <mergeCell ref="A81:E81"/>
    <mergeCell ref="A82:E82"/>
    <mergeCell ref="A83:E83"/>
    <mergeCell ref="A84:E84"/>
    <mergeCell ref="A85:E85"/>
  </mergeCells>
  <dataValidations count="3">
    <dataValidation type="list" allowBlank="1" showInputMessage="1" showErrorMessage="1" sqref="E39 E42" xr:uid="{00000000-0002-0000-1200-000000000000}">
      <formula1>"Yes,No"</formula1>
    </dataValidation>
    <dataValidation type="list" allowBlank="1" showInputMessage="1" showErrorMessage="1" sqref="E74" xr:uid="{00000000-0002-0000-1200-000001000000}">
      <formula1>$Z$73:$Z$74</formula1>
    </dataValidation>
    <dataValidation type="list" allowBlank="1" showInputMessage="1" showErrorMessage="1" sqref="E20:E21" xr:uid="{00000000-0002-0000-1200-000002000000}">
      <formula1>"Yes, No"</formula1>
    </dataValidation>
  </dataValidations>
  <pageMargins left="0.7" right="0.7" top="0.75" bottom="0.75" header="0.3" footer="0.3"/>
  <pageSetup paperSize="9" scale="84" orientation="portrait" r:id="rId13"/>
  <drawing r:id="rId14"/>
  <legacyDrawing r:id="rId15"/>
  <mc:AlternateContent xmlns:mc="http://schemas.openxmlformats.org/markup-compatibility/2006">
    <mc:Choice Requires="x14">
      <controls>
        <mc:AlternateContent xmlns:mc="http://schemas.openxmlformats.org/markup-compatibility/2006">
          <mc:Choice Requires="x14">
            <control shapeId="287746" r:id="rId16" name="Option Button 2">
              <controlPr defaultSize="0" autoFill="0" autoLine="0" autoPict="0">
                <anchor moveWithCells="1">
                  <from>
                    <xdr:col>1</xdr:col>
                    <xdr:colOff>1128713</xdr:colOff>
                    <xdr:row>73</xdr:row>
                    <xdr:rowOff>190500</xdr:rowOff>
                  </from>
                  <to>
                    <xdr:col>1</xdr:col>
                    <xdr:colOff>2124075</xdr:colOff>
                    <xdr:row>74</xdr:row>
                    <xdr:rowOff>180975</xdr:rowOff>
                  </to>
                </anchor>
              </controlPr>
            </control>
          </mc:Choice>
        </mc:AlternateContent>
        <mc:AlternateContent xmlns:mc="http://schemas.openxmlformats.org/markup-compatibility/2006">
          <mc:Choice Requires="x14">
            <control shapeId="287747" r:id="rId17" name="Option Button 3">
              <controlPr defaultSize="0" autoFill="0" autoLine="0" autoPict="0">
                <anchor moveWithCells="1">
                  <from>
                    <xdr:col>2</xdr:col>
                    <xdr:colOff>685800</xdr:colOff>
                    <xdr:row>73</xdr:row>
                    <xdr:rowOff>190500</xdr:rowOff>
                  </from>
                  <to>
                    <xdr:col>3</xdr:col>
                    <xdr:colOff>923925</xdr:colOff>
                    <xdr:row>74</xdr:row>
                    <xdr:rowOff>180975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3"/>
  <sheetViews>
    <sheetView showGridLines="0" showZeros="0" view="pageBreakPreview" zoomScale="90" zoomScaleNormal="100" zoomScaleSheetLayoutView="90" workbookViewId="0">
      <selection activeCell="L95" sqref="L95"/>
    </sheetView>
  </sheetViews>
  <sheetFormatPr defaultColWidth="9.140625" defaultRowHeight="15.75"/>
  <cols>
    <col min="1" max="1" width="12.140625" style="70" customWidth="1"/>
    <col min="2" max="2" width="18.140625" style="70" customWidth="1"/>
    <col min="3" max="3" width="11.140625" style="70" customWidth="1"/>
    <col min="4" max="4" width="11.640625" style="70" customWidth="1"/>
    <col min="5" max="5" width="11.5703125" style="70" customWidth="1"/>
    <col min="6" max="6" width="12.640625" style="70" customWidth="1"/>
    <col min="7" max="7" width="11.85546875" style="70" customWidth="1"/>
    <col min="8" max="8" width="12.42578125" style="70" customWidth="1"/>
    <col min="9" max="9" width="11.85546875" style="73" customWidth="1"/>
    <col min="10" max="10" width="12.42578125" style="73" customWidth="1"/>
    <col min="11" max="11" width="11.85546875" style="73" customWidth="1"/>
    <col min="12" max="12" width="13.140625" style="73" customWidth="1"/>
    <col min="13" max="13" width="10.140625" style="73" hidden="1" customWidth="1"/>
    <col min="14" max="14" width="11.5703125" style="73" hidden="1" customWidth="1"/>
    <col min="15" max="15" width="12.640625" style="73" hidden="1" customWidth="1"/>
    <col min="16" max="16" width="10.640625" style="73" hidden="1" customWidth="1"/>
    <col min="17" max="17" width="0" style="73" hidden="1" customWidth="1"/>
    <col min="18" max="18" width="12.640625" style="73" customWidth="1"/>
    <col min="19" max="19" width="11.85546875" style="73" customWidth="1"/>
    <col min="20" max="32" width="9.140625" style="73"/>
    <col min="33" max="33" width="16" style="73" customWidth="1"/>
    <col min="34" max="16384" width="9.140625" style="73"/>
  </cols>
  <sheetData>
    <row r="1" spans="1:33" ht="30.75" customHeight="1">
      <c r="A1" s="401" t="str">
        <f>Cover!B3</f>
        <v>Specification No: CC/NT/W-COMM/DOM/A01/24/16897</v>
      </c>
      <c r="B1" s="402"/>
      <c r="C1" s="402"/>
      <c r="D1" s="402"/>
      <c r="E1" s="402"/>
      <c r="F1" s="402"/>
      <c r="G1" s="402"/>
      <c r="H1" s="402"/>
      <c r="I1" s="402"/>
      <c r="J1" s="402"/>
      <c r="K1" s="402"/>
      <c r="L1" s="403" t="s">
        <v>460</v>
      </c>
    </row>
    <row r="2" spans="1:33" ht="16.5">
      <c r="A2" s="244"/>
      <c r="B2" s="244"/>
      <c r="C2" s="244"/>
      <c r="D2" s="244"/>
      <c r="E2" s="244"/>
      <c r="F2" s="244"/>
      <c r="G2" s="244"/>
      <c r="H2" s="244"/>
      <c r="I2" s="271"/>
      <c r="J2" s="271"/>
      <c r="K2" s="271"/>
      <c r="L2" s="271"/>
      <c r="Z2" s="72" t="e">
        <f>#REF!</f>
        <v>#REF!</v>
      </c>
    </row>
    <row r="3" spans="1:33" ht="105" customHeight="1">
      <c r="A3" s="959" t="str">
        <f>Cover!B2</f>
        <v>Communication Equipment Package FOTE-05: Communication Equipment (SDH) Supply and Installation package for Communication Schemes approved in 24th NCT</v>
      </c>
      <c r="B3" s="959"/>
      <c r="C3" s="959"/>
      <c r="D3" s="959"/>
      <c r="E3" s="959"/>
      <c r="F3" s="959"/>
      <c r="G3" s="959"/>
      <c r="H3" s="959"/>
      <c r="I3" s="959"/>
      <c r="J3" s="959"/>
      <c r="K3" s="959"/>
      <c r="L3" s="959"/>
    </row>
    <row r="4" spans="1:33" ht="15.95" customHeight="1">
      <c r="A4" s="76"/>
      <c r="H4" s="77"/>
      <c r="I4" s="78"/>
      <c r="AG4" s="103">
        <f>+'Name of Bidder'!F6</f>
        <v>1</v>
      </c>
    </row>
    <row r="5" spans="1:33" ht="20.100000000000001" customHeight="1">
      <c r="A5" s="720" t="s">
        <v>473</v>
      </c>
      <c r="B5" s="720"/>
      <c r="C5" s="720"/>
      <c r="D5" s="720"/>
      <c r="E5" s="720"/>
      <c r="F5" s="720"/>
      <c r="G5" s="720"/>
      <c r="H5" s="720"/>
      <c r="I5" s="720"/>
      <c r="J5" s="720"/>
      <c r="K5" s="720"/>
      <c r="L5" s="720"/>
      <c r="AG5" s="103">
        <f>+'Name of Bidder'!F8</f>
        <v>1</v>
      </c>
    </row>
    <row r="6" spans="1:33" ht="15.95" customHeight="1">
      <c r="A6" s="79"/>
      <c r="H6" s="77"/>
      <c r="I6" s="78"/>
    </row>
    <row r="7" spans="1:33" ht="20.100000000000001" customHeight="1">
      <c r="A7" s="95" t="str">
        <f>'Attach 3(JV)'!A7:D7</f>
        <v>Bidder’s Name and Address :</v>
      </c>
      <c r="G7" s="81" t="str">
        <f>'Attach 3(JV)'!E7</f>
        <v>To:</v>
      </c>
      <c r="I7" s="78"/>
    </row>
    <row r="8" spans="1:33" ht="36" customHeight="1">
      <c r="A8" s="871">
        <f>'Attach 3(JV)'!A8:D8</f>
        <v>0</v>
      </c>
      <c r="B8" s="871"/>
      <c r="C8" s="871"/>
      <c r="D8" s="871"/>
      <c r="E8" s="871"/>
      <c r="F8" s="871"/>
      <c r="G8" s="99" t="str">
        <f>'Attach 3(JV)'!E8</f>
        <v>Contract Services</v>
      </c>
      <c r="I8" s="78"/>
    </row>
    <row r="9" spans="1:33">
      <c r="A9" s="87" t="s">
        <v>422</v>
      </c>
      <c r="B9" s="887">
        <f>'Attach 3(JV)'!B9:D9</f>
        <v>0</v>
      </c>
      <c r="C9" s="887"/>
      <c r="D9" s="887"/>
      <c r="E9" s="887"/>
      <c r="F9" s="887"/>
      <c r="G9" s="99" t="str">
        <f>'Attach 3(JV)'!E9</f>
        <v>Power Grid Corporation of India Ltd.,</v>
      </c>
      <c r="I9" s="78"/>
    </row>
    <row r="10" spans="1:33" ht="21" customHeight="1">
      <c r="A10" s="87" t="s">
        <v>424</v>
      </c>
      <c r="B10" s="873">
        <f>'Attach 3(JV)'!B10:D10</f>
        <v>0</v>
      </c>
      <c r="C10" s="873"/>
      <c r="D10" s="873"/>
      <c r="E10" s="873"/>
      <c r="F10" s="873"/>
      <c r="G10" s="99" t="str">
        <f>'Attach 3(JV)'!E10</f>
        <v>"Saudamini", Plot No. 2, Sector 29</v>
      </c>
      <c r="I10" s="78"/>
    </row>
    <row r="11" spans="1:33">
      <c r="B11" s="873">
        <f>'Attach 3(JV)'!B11:D11</f>
        <v>0</v>
      </c>
      <c r="C11" s="873"/>
      <c r="D11" s="873"/>
      <c r="E11" s="873"/>
      <c r="F11" s="873"/>
      <c r="G11" s="99" t="str">
        <f>'Attach 3(JV)'!E11</f>
        <v>Gurgaon (Haryana) - 122001</v>
      </c>
    </row>
    <row r="12" spans="1:33">
      <c r="A12" s="79"/>
      <c r="B12" s="873">
        <f>'Attach 3(JV)'!B12:D12</f>
        <v>0</v>
      </c>
      <c r="C12" s="873"/>
      <c r="D12" s="873"/>
      <c r="E12" s="873"/>
      <c r="F12" s="873"/>
      <c r="G12" s="83"/>
    </row>
    <row r="13" spans="1:33" ht="15.95" customHeight="1">
      <c r="A13" s="79"/>
      <c r="B13" s="89"/>
      <c r="C13" s="89"/>
      <c r="D13" s="89"/>
      <c r="E13" s="89"/>
      <c r="F13" s="89"/>
    </row>
    <row r="14" spans="1:33" ht="20.100000000000001" customHeight="1">
      <c r="A14" s="70" t="s">
        <v>236</v>
      </c>
    </row>
    <row r="15" spans="1:33" ht="20.100000000000001" customHeight="1">
      <c r="A15" s="79"/>
    </row>
    <row r="16" spans="1:33" ht="57.75" customHeight="1">
      <c r="A16" s="872" t="s">
        <v>743</v>
      </c>
      <c r="B16" s="872"/>
      <c r="C16" s="872"/>
      <c r="D16" s="872"/>
      <c r="E16" s="872"/>
      <c r="F16" s="872"/>
      <c r="G16" s="872"/>
      <c r="H16" s="872"/>
      <c r="I16" s="872"/>
      <c r="J16" s="872"/>
      <c r="K16" s="872"/>
      <c r="L16" s="872"/>
    </row>
    <row r="17" spans="1:14" ht="20.100000000000001" customHeight="1">
      <c r="A17" s="629">
        <v>1</v>
      </c>
      <c r="B17" s="134" t="s">
        <v>474</v>
      </c>
    </row>
    <row r="18" spans="1:14" ht="82.5" customHeight="1">
      <c r="A18" s="188"/>
      <c r="B18" s="872" t="s">
        <v>910</v>
      </c>
      <c r="C18" s="872"/>
      <c r="D18" s="872"/>
      <c r="E18" s="872"/>
      <c r="F18" s="872"/>
      <c r="G18" s="872"/>
      <c r="H18" s="872"/>
      <c r="I18" s="872"/>
      <c r="J18" s="872"/>
      <c r="K18" s="872"/>
      <c r="L18" s="872"/>
    </row>
    <row r="19" spans="1:14" ht="60.75" customHeight="1">
      <c r="A19" s="128">
        <v>1.1000000000000001</v>
      </c>
      <c r="B19" s="744" t="s">
        <v>95</v>
      </c>
      <c r="C19" s="744"/>
      <c r="D19" s="744"/>
      <c r="E19" s="744"/>
      <c r="F19" s="744"/>
      <c r="G19" s="744"/>
      <c r="H19" s="744"/>
      <c r="I19" s="744"/>
      <c r="J19" s="744"/>
      <c r="K19" s="744"/>
      <c r="L19" s="744"/>
    </row>
    <row r="20" spans="1:14" ht="33" customHeight="1">
      <c r="A20" s="188"/>
      <c r="B20" s="1091" t="str">
        <f>IF(N20&lt;3, "Name of the Bidder :", "Lead partner of JV :")</f>
        <v>Name of the Bidder :</v>
      </c>
      <c r="C20" s="1091"/>
      <c r="D20" s="1091"/>
      <c r="E20" s="1091"/>
      <c r="F20" s="1091"/>
      <c r="G20" s="1091"/>
      <c r="H20" s="1092">
        <f>B9</f>
        <v>0</v>
      </c>
      <c r="I20" s="1092"/>
      <c r="J20" s="1092"/>
      <c r="K20" s="1092"/>
      <c r="L20" s="1092"/>
      <c r="N20" s="103">
        <f>'Name of Bidder'!F6</f>
        <v>1</v>
      </c>
    </row>
    <row r="21" spans="1:14" ht="33" customHeight="1">
      <c r="A21" s="243"/>
      <c r="B21" s="1091" t="s">
        <v>96</v>
      </c>
      <c r="C21" s="1091"/>
      <c r="D21" s="1091"/>
      <c r="E21" s="1091"/>
      <c r="F21" s="1091"/>
      <c r="G21" s="1091"/>
      <c r="H21" s="1088"/>
      <c r="I21" s="1088"/>
      <c r="J21" s="1088"/>
      <c r="K21" s="1088"/>
      <c r="L21" s="1088"/>
      <c r="N21" s="103">
        <f>'Name of Bidder'!F8</f>
        <v>1</v>
      </c>
    </row>
    <row r="22" spans="1:14" ht="33" customHeight="1">
      <c r="A22" s="243"/>
      <c r="B22" s="1091" t="s">
        <v>623</v>
      </c>
      <c r="C22" s="1091"/>
      <c r="D22" s="1091"/>
      <c r="E22" s="1091"/>
      <c r="F22" s="1091"/>
      <c r="G22" s="1091"/>
      <c r="H22" s="1088"/>
      <c r="I22" s="1088"/>
      <c r="J22" s="1088"/>
      <c r="K22" s="1088"/>
      <c r="L22" s="1088"/>
    </row>
    <row r="23" spans="1:14" ht="33" customHeight="1">
      <c r="A23" s="243"/>
      <c r="B23" s="1091" t="s">
        <v>97</v>
      </c>
      <c r="C23" s="1091"/>
      <c r="D23" s="1091"/>
      <c r="E23" s="1091"/>
      <c r="F23" s="1091"/>
      <c r="G23" s="1091"/>
      <c r="H23" s="1088"/>
      <c r="I23" s="1088"/>
      <c r="J23" s="1088"/>
      <c r="K23" s="1088"/>
      <c r="L23" s="1088"/>
    </row>
    <row r="24" spans="1:14" ht="33" customHeight="1">
      <c r="A24" s="243"/>
      <c r="B24" s="1091" t="s">
        <v>98</v>
      </c>
      <c r="C24" s="1091"/>
      <c r="D24" s="1091"/>
      <c r="E24" s="1091"/>
      <c r="F24" s="1091"/>
      <c r="G24" s="1091"/>
      <c r="H24" s="1088"/>
      <c r="I24" s="1088"/>
      <c r="J24" s="1088"/>
      <c r="K24" s="1088"/>
      <c r="L24" s="1088"/>
    </row>
    <row r="25" spans="1:14" ht="18.75" customHeight="1">
      <c r="A25" s="243"/>
      <c r="B25" s="125"/>
      <c r="C25" s="125"/>
      <c r="D25" s="125"/>
      <c r="E25" s="125"/>
      <c r="F25" s="125"/>
      <c r="G25" s="125"/>
      <c r="H25" s="92"/>
      <c r="I25" s="92"/>
      <c r="J25" s="92"/>
      <c r="K25" s="92"/>
      <c r="L25" s="92"/>
    </row>
    <row r="26" spans="1:14" s="70" customFormat="1" ht="37.25" customHeight="1">
      <c r="A26" s="188">
        <v>1.2</v>
      </c>
      <c r="B26" s="872" t="s">
        <v>62</v>
      </c>
      <c r="C26" s="872"/>
      <c r="D26" s="872"/>
      <c r="E26" s="872"/>
      <c r="F26" s="872"/>
      <c r="G26" s="872"/>
      <c r="H26" s="872"/>
      <c r="I26" s="872"/>
      <c r="J26" s="872"/>
      <c r="K26" s="872"/>
      <c r="L26" s="872"/>
    </row>
    <row r="27" spans="1:14" ht="43.25" customHeight="1">
      <c r="A27" s="626" t="s">
        <v>99</v>
      </c>
      <c r="B27" s="70" t="s">
        <v>100</v>
      </c>
      <c r="D27" s="215"/>
      <c r="E27" s="215"/>
    </row>
    <row r="28" spans="1:14" ht="18.95" customHeight="1">
      <c r="A28" s="243"/>
      <c r="B28" s="790" t="s">
        <v>101</v>
      </c>
      <c r="C28" s="790"/>
      <c r="D28" s="966"/>
      <c r="E28" s="966"/>
      <c r="F28" s="966"/>
      <c r="G28" s="966"/>
      <c r="H28" s="966"/>
      <c r="I28" s="966"/>
      <c r="J28" s="966"/>
      <c r="K28" s="966"/>
      <c r="L28" s="966"/>
    </row>
    <row r="29" spans="1:14" ht="18.95" customHeight="1">
      <c r="A29" s="243"/>
      <c r="B29" s="801" t="s">
        <v>102</v>
      </c>
      <c r="C29" s="802"/>
      <c r="D29" s="1093"/>
      <c r="E29" s="1093"/>
      <c r="F29" s="1093"/>
      <c r="G29" s="1093"/>
      <c r="H29" s="1093"/>
      <c r="I29" s="1093"/>
      <c r="J29" s="1093"/>
      <c r="K29" s="1093"/>
      <c r="L29" s="1093"/>
    </row>
    <row r="30" spans="1:14" ht="18.95" customHeight="1">
      <c r="A30" s="243"/>
      <c r="B30" s="113"/>
      <c r="C30" s="265"/>
      <c r="D30" s="1090"/>
      <c r="E30" s="1090"/>
      <c r="F30" s="1090"/>
      <c r="G30" s="1090"/>
      <c r="H30" s="1090"/>
      <c r="I30" s="1090"/>
      <c r="J30" s="1090"/>
      <c r="K30" s="1090"/>
      <c r="L30" s="1090"/>
    </row>
    <row r="31" spans="1:14" ht="18.95" customHeight="1">
      <c r="A31" s="243"/>
      <c r="B31" s="113"/>
      <c r="C31" s="265"/>
      <c r="D31" s="1090"/>
      <c r="E31" s="1090"/>
      <c r="F31" s="1090"/>
      <c r="G31" s="1090"/>
      <c r="H31" s="1090"/>
      <c r="I31" s="1090"/>
      <c r="J31" s="1090"/>
      <c r="K31" s="1090"/>
      <c r="L31" s="1090"/>
    </row>
    <row r="32" spans="1:14" ht="18.95" customHeight="1">
      <c r="A32" s="243"/>
      <c r="B32" s="114"/>
      <c r="C32" s="266"/>
      <c r="D32" s="1089"/>
      <c r="E32" s="1089"/>
      <c r="F32" s="1089"/>
      <c r="G32" s="1089"/>
      <c r="H32" s="1089"/>
      <c r="I32" s="1089"/>
      <c r="J32" s="1089"/>
      <c r="K32" s="1089"/>
      <c r="L32" s="1089"/>
    </row>
    <row r="33" spans="1:12" ht="18.95" customHeight="1">
      <c r="A33" s="243"/>
      <c r="B33" s="790" t="s">
        <v>103</v>
      </c>
      <c r="C33" s="790"/>
      <c r="D33" s="966"/>
      <c r="E33" s="966"/>
      <c r="F33" s="966"/>
      <c r="G33" s="966"/>
      <c r="H33" s="966"/>
      <c r="I33" s="966"/>
      <c r="J33" s="966"/>
      <c r="K33" s="966"/>
      <c r="L33" s="966"/>
    </row>
    <row r="34" spans="1:12" ht="18.95" customHeight="1">
      <c r="A34" s="243"/>
      <c r="B34" s="790" t="s">
        <v>104</v>
      </c>
      <c r="C34" s="790"/>
      <c r="D34" s="966"/>
      <c r="E34" s="966"/>
      <c r="F34" s="966"/>
      <c r="G34" s="966"/>
      <c r="H34" s="966"/>
      <c r="I34" s="966"/>
      <c r="J34" s="966"/>
      <c r="K34" s="966"/>
      <c r="L34" s="966"/>
    </row>
    <row r="35" spans="1:12" ht="18.95" customHeight="1">
      <c r="A35" s="243"/>
      <c r="B35" s="790" t="s">
        <v>105</v>
      </c>
      <c r="C35" s="790"/>
      <c r="D35" s="966"/>
      <c r="E35" s="966"/>
      <c r="F35" s="966"/>
      <c r="G35" s="966"/>
      <c r="H35" s="966"/>
      <c r="I35" s="966"/>
      <c r="J35" s="966"/>
      <c r="K35" s="966"/>
      <c r="L35" s="966"/>
    </row>
    <row r="36" spans="1:12" ht="18.95" customHeight="1">
      <c r="A36" s="243"/>
      <c r="B36" s="790" t="s">
        <v>106</v>
      </c>
      <c r="C36" s="790"/>
      <c r="D36" s="966"/>
      <c r="E36" s="966"/>
      <c r="F36" s="966"/>
      <c r="G36" s="966"/>
      <c r="H36" s="966"/>
      <c r="I36" s="966"/>
      <c r="J36" s="966"/>
      <c r="K36" s="966"/>
      <c r="L36" s="966"/>
    </row>
    <row r="37" spans="1:12" ht="22.25" customHeight="1">
      <c r="A37" s="243"/>
      <c r="B37" s="135"/>
      <c r="C37" s="135"/>
      <c r="D37" s="184"/>
      <c r="E37" s="184"/>
      <c r="F37" s="184"/>
      <c r="G37" s="184"/>
      <c r="H37" s="184"/>
      <c r="I37" s="184"/>
      <c r="J37" s="184"/>
      <c r="K37" s="184"/>
      <c r="L37" s="184"/>
    </row>
    <row r="38" spans="1:12" ht="65.45" customHeight="1">
      <c r="A38" s="627" t="s">
        <v>107</v>
      </c>
      <c r="B38" s="744" t="s">
        <v>911</v>
      </c>
      <c r="C38" s="744"/>
      <c r="D38" s="744"/>
      <c r="E38" s="744"/>
      <c r="F38" s="744"/>
      <c r="G38" s="744"/>
      <c r="H38" s="744"/>
      <c r="I38" s="744"/>
      <c r="J38" s="744"/>
      <c r="K38" s="744"/>
      <c r="L38" s="744"/>
    </row>
    <row r="39" spans="1:12" ht="27" customHeight="1">
      <c r="A39" s="243"/>
      <c r="B39" s="191" t="s">
        <v>420</v>
      </c>
      <c r="C39" s="1085" t="s">
        <v>108</v>
      </c>
      <c r="D39" s="1085"/>
      <c r="E39" s="1085"/>
      <c r="F39" s="1085"/>
      <c r="G39" s="1085" t="s">
        <v>109</v>
      </c>
      <c r="H39" s="1085"/>
      <c r="I39" s="1085" t="s">
        <v>110</v>
      </c>
      <c r="J39" s="1085"/>
      <c r="K39" s="1085"/>
      <c r="L39" s="1085"/>
    </row>
    <row r="40" spans="1:12" ht="45" customHeight="1">
      <c r="B40" s="236"/>
      <c r="C40" s="966"/>
      <c r="D40" s="966"/>
      <c r="E40" s="966"/>
      <c r="F40" s="966"/>
      <c r="G40" s="861"/>
      <c r="H40" s="861"/>
      <c r="I40" s="966"/>
      <c r="J40" s="966"/>
      <c r="K40" s="966"/>
      <c r="L40" s="966"/>
    </row>
    <row r="41" spans="1:12" ht="45" customHeight="1">
      <c r="A41" s="243"/>
      <c r="B41" s="236"/>
      <c r="C41" s="966"/>
      <c r="D41" s="966"/>
      <c r="E41" s="966"/>
      <c r="F41" s="966"/>
      <c r="G41" s="861"/>
      <c r="H41" s="861"/>
      <c r="I41" s="966"/>
      <c r="J41" s="966"/>
      <c r="K41" s="966"/>
      <c r="L41" s="966"/>
    </row>
    <row r="42" spans="1:12" ht="45" customHeight="1">
      <c r="A42" s="243"/>
      <c r="B42" s="243"/>
      <c r="C42" s="243"/>
      <c r="D42" s="243"/>
      <c r="E42" s="243"/>
      <c r="F42" s="243"/>
      <c r="G42" s="243"/>
      <c r="H42" s="243"/>
      <c r="I42" s="243"/>
      <c r="J42" s="243"/>
      <c r="K42" s="243"/>
      <c r="L42" s="243"/>
    </row>
    <row r="43" spans="1:12" ht="45" customHeight="1">
      <c r="A43" s="627" t="s">
        <v>466</v>
      </c>
      <c r="B43" s="744" t="s">
        <v>912</v>
      </c>
      <c r="C43" s="744"/>
      <c r="D43" s="744"/>
      <c r="E43" s="744"/>
      <c r="F43" s="744"/>
      <c r="G43" s="744"/>
      <c r="H43" s="744"/>
      <c r="I43" s="744"/>
      <c r="J43" s="744"/>
      <c r="K43" s="744"/>
      <c r="L43" s="744"/>
    </row>
    <row r="44" spans="1:12" ht="45" customHeight="1">
      <c r="A44" s="243"/>
      <c r="B44" s="191" t="s">
        <v>420</v>
      </c>
      <c r="C44" s="1085" t="s">
        <v>913</v>
      </c>
      <c r="D44" s="1085"/>
      <c r="E44" s="1085"/>
      <c r="F44" s="1085"/>
      <c r="G44" s="1085" t="s">
        <v>914</v>
      </c>
      <c r="H44" s="1085"/>
      <c r="I44" s="1085" t="s">
        <v>489</v>
      </c>
      <c r="J44" s="1085"/>
      <c r="K44" s="1085"/>
      <c r="L44" s="1085"/>
    </row>
    <row r="45" spans="1:12" ht="45" customHeight="1">
      <c r="A45" s="243"/>
      <c r="B45" s="236"/>
      <c r="C45" s="966"/>
      <c r="D45" s="966"/>
      <c r="E45" s="966"/>
      <c r="F45" s="966"/>
      <c r="G45" s="861"/>
      <c r="H45" s="861"/>
      <c r="I45" s="966"/>
      <c r="J45" s="966"/>
      <c r="K45" s="966"/>
      <c r="L45" s="966"/>
    </row>
    <row r="46" spans="1:12" ht="45" customHeight="1">
      <c r="A46" s="243"/>
      <c r="B46" s="236"/>
      <c r="C46" s="966"/>
      <c r="D46" s="966"/>
      <c r="E46" s="966"/>
      <c r="F46" s="966"/>
      <c r="G46" s="861"/>
      <c r="H46" s="861"/>
      <c r="I46" s="966"/>
      <c r="J46" s="966"/>
      <c r="K46" s="966"/>
      <c r="L46" s="966"/>
    </row>
    <row r="47" spans="1:12" ht="20.100000000000001" customHeight="1">
      <c r="A47" s="629">
        <v>2</v>
      </c>
      <c r="B47" s="267" t="s">
        <v>111</v>
      </c>
    </row>
    <row r="48" spans="1:12" ht="78.75" customHeight="1">
      <c r="B48" s="872" t="s">
        <v>915</v>
      </c>
      <c r="C48" s="872"/>
      <c r="D48" s="872"/>
      <c r="E48" s="872"/>
      <c r="F48" s="872"/>
      <c r="G48" s="872"/>
      <c r="H48" s="872"/>
      <c r="I48" s="872"/>
      <c r="J48" s="872"/>
      <c r="K48" s="872"/>
      <c r="L48" s="872"/>
    </row>
    <row r="49" spans="1:12" s="70" customFormat="1" ht="32" customHeight="1">
      <c r="A49" s="128">
        <v>2.1</v>
      </c>
      <c r="B49" s="744" t="s">
        <v>916</v>
      </c>
      <c r="C49" s="744"/>
      <c r="D49" s="744"/>
      <c r="E49" s="744"/>
      <c r="F49" s="744"/>
      <c r="G49" s="744"/>
      <c r="H49" s="744"/>
      <c r="I49" s="744"/>
      <c r="J49" s="744"/>
      <c r="K49" s="744"/>
      <c r="L49" s="744"/>
    </row>
    <row r="50" spans="1:12" ht="53.25" customHeight="1">
      <c r="A50" s="243"/>
      <c r="B50" s="191" t="s">
        <v>112</v>
      </c>
      <c r="C50" s="1085" t="s">
        <v>113</v>
      </c>
      <c r="D50" s="1085"/>
      <c r="E50" s="1085"/>
      <c r="F50" s="1085"/>
      <c r="G50" s="1085" t="s">
        <v>114</v>
      </c>
      <c r="H50" s="1085"/>
      <c r="I50" s="1085" t="s">
        <v>487</v>
      </c>
      <c r="J50" s="1085"/>
      <c r="K50" s="1085" t="s">
        <v>488</v>
      </c>
      <c r="L50" s="1085"/>
    </row>
    <row r="51" spans="1:12" ht="30" customHeight="1">
      <c r="A51" s="243"/>
      <c r="B51" s="235">
        <v>1</v>
      </c>
      <c r="C51" s="966"/>
      <c r="D51" s="966"/>
      <c r="E51" s="966"/>
      <c r="F51" s="966"/>
      <c r="G51" s="861"/>
      <c r="H51" s="861"/>
      <c r="I51" s="861"/>
      <c r="J51" s="861"/>
      <c r="K51" s="1081"/>
      <c r="L51" s="1081"/>
    </row>
    <row r="52" spans="1:12" ht="30" customHeight="1">
      <c r="A52" s="243"/>
      <c r="B52" s="235">
        <v>2</v>
      </c>
      <c r="C52" s="966"/>
      <c r="D52" s="966"/>
      <c r="E52" s="966"/>
      <c r="F52" s="966"/>
      <c r="G52" s="861"/>
      <c r="H52" s="861"/>
      <c r="I52" s="861"/>
      <c r="J52" s="861"/>
      <c r="K52" s="1081"/>
      <c r="L52" s="1081"/>
    </row>
    <row r="53" spans="1:12" ht="30" customHeight="1">
      <c r="A53" s="243"/>
      <c r="B53" s="235">
        <v>3</v>
      </c>
      <c r="C53" s="966"/>
      <c r="D53" s="966"/>
      <c r="E53" s="966"/>
      <c r="F53" s="966"/>
      <c r="G53" s="861"/>
      <c r="H53" s="861"/>
      <c r="I53" s="861"/>
      <c r="J53" s="861"/>
      <c r="K53" s="1081"/>
      <c r="L53" s="1081"/>
    </row>
    <row r="54" spans="1:12" ht="30" customHeight="1">
      <c r="A54" s="243"/>
      <c r="B54" s="235">
        <v>4</v>
      </c>
      <c r="C54" s="966"/>
      <c r="D54" s="966"/>
      <c r="E54" s="966"/>
      <c r="F54" s="966"/>
      <c r="G54" s="861"/>
      <c r="H54" s="861"/>
      <c r="I54" s="861"/>
      <c r="J54" s="861"/>
      <c r="K54" s="1081"/>
      <c r="L54" s="1081"/>
    </row>
    <row r="55" spans="1:12" ht="30" customHeight="1">
      <c r="A55" s="243"/>
      <c r="B55" s="235">
        <v>5</v>
      </c>
      <c r="C55" s="966"/>
      <c r="D55" s="966"/>
      <c r="E55" s="966"/>
      <c r="F55" s="966"/>
      <c r="G55" s="861"/>
      <c r="H55" s="861"/>
      <c r="I55" s="861"/>
      <c r="J55" s="861"/>
      <c r="K55" s="1081"/>
      <c r="L55" s="1081"/>
    </row>
    <row r="56" spans="1:12" ht="30" customHeight="1">
      <c r="A56" s="243"/>
      <c r="B56" s="243"/>
      <c r="C56" s="243"/>
      <c r="D56" s="243"/>
      <c r="E56" s="243"/>
      <c r="F56" s="243"/>
      <c r="G56" s="243"/>
      <c r="H56" s="243"/>
      <c r="I56" s="243"/>
      <c r="J56" s="243"/>
      <c r="K56" s="243"/>
      <c r="L56" s="243"/>
    </row>
    <row r="57" spans="1:12" ht="30" customHeight="1">
      <c r="A57" s="628">
        <v>3</v>
      </c>
      <c r="B57" s="721" t="s">
        <v>917</v>
      </c>
      <c r="C57" s="721"/>
      <c r="D57" s="721"/>
      <c r="E57" s="721"/>
      <c r="F57" s="721"/>
      <c r="G57" s="721"/>
      <c r="H57" s="721"/>
      <c r="I57" s="721"/>
      <c r="J57" s="721"/>
      <c r="K57" s="721"/>
      <c r="L57" s="721"/>
    </row>
    <row r="58" spans="1:12" ht="57.6" customHeight="1">
      <c r="A58" s="243"/>
      <c r="B58" s="872" t="s">
        <v>918</v>
      </c>
      <c r="C58" s="872"/>
      <c r="D58" s="872"/>
      <c r="E58" s="872"/>
      <c r="F58" s="872"/>
      <c r="G58" s="872"/>
      <c r="H58" s="872"/>
      <c r="I58" s="872"/>
      <c r="J58" s="872"/>
      <c r="K58" s="872"/>
      <c r="L58" s="872"/>
    </row>
    <row r="59" spans="1:12" ht="57.6" customHeight="1">
      <c r="A59" s="188">
        <v>3.1</v>
      </c>
      <c r="B59" s="872" t="s">
        <v>921</v>
      </c>
      <c r="C59" s="872"/>
      <c r="D59" s="872"/>
      <c r="E59" s="872"/>
      <c r="F59" s="872"/>
      <c r="G59" s="872"/>
      <c r="H59" s="872"/>
      <c r="I59" s="872"/>
      <c r="J59" s="872"/>
      <c r="K59" s="872"/>
      <c r="L59" s="872"/>
    </row>
    <row r="60" spans="1:12" ht="30" customHeight="1">
      <c r="A60" s="243"/>
      <c r="B60" s="191" t="s">
        <v>112</v>
      </c>
      <c r="C60" s="1085" t="s">
        <v>919</v>
      </c>
      <c r="D60" s="1085"/>
      <c r="E60" s="1085"/>
      <c r="F60" s="1085"/>
      <c r="G60" s="1085" t="s">
        <v>920</v>
      </c>
      <c r="H60" s="1085"/>
      <c r="I60" s="243"/>
      <c r="J60" s="243"/>
      <c r="K60" s="243"/>
      <c r="L60" s="243"/>
    </row>
    <row r="61" spans="1:12" ht="30" customHeight="1">
      <c r="A61" s="243"/>
      <c r="B61" s="642">
        <v>1</v>
      </c>
      <c r="C61" s="967"/>
      <c r="D61" s="1082"/>
      <c r="E61" s="1082"/>
      <c r="F61" s="968"/>
      <c r="G61" s="861"/>
      <c r="H61" s="861"/>
      <c r="I61" s="243"/>
      <c r="J61" s="243"/>
      <c r="K61" s="243"/>
      <c r="L61" s="243"/>
    </row>
    <row r="62" spans="1:12" ht="30" customHeight="1">
      <c r="A62" s="243"/>
      <c r="B62" s="642">
        <v>2</v>
      </c>
      <c r="C62" s="967"/>
      <c r="D62" s="1082"/>
      <c r="E62" s="1082"/>
      <c r="F62" s="968"/>
      <c r="G62" s="731"/>
      <c r="H62" s="1083"/>
      <c r="I62" s="243"/>
      <c r="J62" s="243"/>
      <c r="K62" s="243"/>
      <c r="L62" s="243"/>
    </row>
    <row r="63" spans="1:12" ht="30" customHeight="1">
      <c r="A63" s="243"/>
      <c r="B63" s="642">
        <v>3</v>
      </c>
      <c r="C63" s="623"/>
      <c r="D63" s="631"/>
      <c r="E63" s="631"/>
      <c r="F63" s="624"/>
      <c r="G63" s="622"/>
      <c r="H63" s="625"/>
      <c r="I63" s="243"/>
      <c r="J63" s="243"/>
      <c r="K63" s="243"/>
      <c r="L63" s="243"/>
    </row>
    <row r="64" spans="1:12" ht="30" customHeight="1">
      <c r="A64" s="243"/>
      <c r="B64" s="642">
        <v>4</v>
      </c>
      <c r="C64" s="623"/>
      <c r="D64" s="631"/>
      <c r="E64" s="631"/>
      <c r="F64" s="624"/>
      <c r="G64" s="622"/>
      <c r="H64" s="625"/>
      <c r="I64" s="243"/>
      <c r="J64" s="243"/>
      <c r="K64" s="243"/>
      <c r="L64" s="243"/>
    </row>
    <row r="65" spans="1:13" ht="30" customHeight="1">
      <c r="A65" s="243"/>
      <c r="B65" s="642">
        <v>5</v>
      </c>
      <c r="C65" s="623"/>
      <c r="D65" s="631"/>
      <c r="E65" s="631"/>
      <c r="F65" s="624"/>
      <c r="G65" s="622"/>
      <c r="H65" s="625"/>
      <c r="I65" s="243"/>
      <c r="J65" s="243"/>
      <c r="K65" s="243"/>
      <c r="L65" s="243"/>
    </row>
    <row r="66" spans="1:13" ht="30" customHeight="1">
      <c r="A66" s="243"/>
      <c r="B66" s="642">
        <v>6</v>
      </c>
      <c r="C66" s="623"/>
      <c r="D66" s="631"/>
      <c r="E66" s="631"/>
      <c r="F66" s="624"/>
      <c r="G66" s="622"/>
      <c r="H66" s="625"/>
      <c r="I66" s="243"/>
      <c r="J66" s="243"/>
      <c r="K66" s="243"/>
      <c r="L66" s="243"/>
    </row>
    <row r="67" spans="1:13" ht="30" customHeight="1">
      <c r="A67" s="243"/>
      <c r="B67" s="642">
        <v>7</v>
      </c>
      <c r="C67" s="623"/>
      <c r="D67" s="631"/>
      <c r="E67" s="631"/>
      <c r="F67" s="624"/>
      <c r="G67" s="622"/>
      <c r="H67" s="625"/>
      <c r="I67" s="243"/>
      <c r="J67" s="243"/>
      <c r="K67" s="243"/>
      <c r="L67" s="243"/>
    </row>
    <row r="68" spans="1:13" ht="30" customHeight="1">
      <c r="A68" s="243"/>
      <c r="B68" s="642">
        <v>8</v>
      </c>
      <c r="C68" s="623"/>
      <c r="D68" s="631"/>
      <c r="E68" s="631"/>
      <c r="F68" s="624"/>
      <c r="G68" s="622"/>
      <c r="H68" s="625"/>
      <c r="I68" s="243"/>
      <c r="J68" s="243"/>
      <c r="K68" s="243"/>
      <c r="L68" s="243"/>
    </row>
    <row r="69" spans="1:13" ht="30" customHeight="1">
      <c r="A69" s="243"/>
      <c r="B69" s="642">
        <v>9</v>
      </c>
      <c r="C69" s="967"/>
      <c r="D69" s="1082"/>
      <c r="E69" s="1082"/>
      <c r="F69" s="968"/>
      <c r="G69" s="731"/>
      <c r="H69" s="1083"/>
      <c r="I69" s="243"/>
      <c r="J69" s="243"/>
      <c r="K69" s="243"/>
      <c r="L69" s="243"/>
    </row>
    <row r="70" spans="1:13" ht="30" customHeight="1">
      <c r="A70" s="243"/>
      <c r="B70" s="642">
        <v>10</v>
      </c>
      <c r="C70" s="967"/>
      <c r="D70" s="1082"/>
      <c r="E70" s="1082"/>
      <c r="F70" s="968"/>
      <c r="G70" s="731"/>
      <c r="H70" s="1083"/>
      <c r="I70" s="243"/>
      <c r="J70" s="243"/>
      <c r="K70" s="243"/>
      <c r="L70" s="243"/>
    </row>
    <row r="71" spans="1:13" ht="30" customHeight="1">
      <c r="A71" s="243"/>
      <c r="B71" s="243"/>
      <c r="C71" s="243"/>
      <c r="D71" s="243"/>
      <c r="E71" s="243"/>
      <c r="F71" s="243"/>
      <c r="G71" s="243"/>
      <c r="H71" s="243"/>
      <c r="I71" s="630"/>
      <c r="J71" s="630"/>
      <c r="K71" s="630"/>
      <c r="L71" s="630"/>
    </row>
    <row r="72" spans="1:13" ht="30" hidden="1" customHeight="1">
      <c r="A72" s="243"/>
      <c r="B72" s="243"/>
      <c r="C72" s="243"/>
      <c r="D72" s="243"/>
      <c r="E72" s="243"/>
      <c r="F72" s="243"/>
      <c r="G72" s="243"/>
      <c r="H72" s="243"/>
      <c r="I72" s="243"/>
      <c r="J72" s="243"/>
      <c r="K72" s="243"/>
      <c r="L72" s="243"/>
    </row>
    <row r="73" spans="1:13" ht="30" hidden="1" customHeight="1">
      <c r="A73" s="243"/>
      <c r="B73" s="243"/>
      <c r="C73" s="243"/>
      <c r="D73" s="243"/>
      <c r="E73" s="243"/>
      <c r="F73" s="243"/>
      <c r="G73" s="243"/>
      <c r="H73" s="243"/>
      <c r="I73" s="243"/>
      <c r="J73" s="243"/>
      <c r="K73" s="243"/>
      <c r="L73" s="243"/>
    </row>
    <row r="74" spans="1:13" ht="30" hidden="1" customHeight="1">
      <c r="A74" s="243"/>
      <c r="B74" s="243"/>
      <c r="C74" s="243"/>
      <c r="D74" s="243"/>
      <c r="E74" s="243"/>
      <c r="F74" s="243"/>
      <c r="G74" s="243"/>
      <c r="H74" s="243"/>
      <c r="I74" s="243"/>
      <c r="J74" s="243"/>
      <c r="K74" s="243"/>
      <c r="L74" s="243"/>
    </row>
    <row r="75" spans="1:13" ht="30" hidden="1" customHeight="1">
      <c r="A75" s="243"/>
      <c r="B75" s="243"/>
      <c r="C75" s="243"/>
      <c r="D75" s="243"/>
      <c r="E75" s="243"/>
      <c r="F75" s="243"/>
      <c r="G75" s="243"/>
      <c r="H75" s="243"/>
      <c r="I75" s="243"/>
      <c r="J75" s="243"/>
      <c r="K75" s="243"/>
      <c r="L75" s="243"/>
    </row>
    <row r="76" spans="1:13" ht="30" hidden="1" customHeight="1">
      <c r="A76" s="243"/>
      <c r="B76" s="243"/>
      <c r="C76" s="243"/>
      <c r="D76" s="243"/>
      <c r="E76" s="243"/>
      <c r="F76" s="243"/>
      <c r="G76" s="243"/>
      <c r="H76" s="243"/>
      <c r="I76" s="243"/>
      <c r="J76" s="243"/>
      <c r="K76" s="243"/>
      <c r="L76" s="243"/>
    </row>
    <row r="77" spans="1:13" ht="30" hidden="1" customHeight="1">
      <c r="A77" s="243"/>
      <c r="B77" s="243"/>
      <c r="C77" s="243"/>
      <c r="D77" s="243"/>
      <c r="E77" s="243"/>
      <c r="F77" s="243"/>
      <c r="G77" s="243"/>
      <c r="H77" s="243"/>
      <c r="I77" s="243"/>
      <c r="J77" s="243"/>
      <c r="K77" s="243"/>
      <c r="L77" s="243"/>
    </row>
    <row r="78" spans="1:13" ht="30" hidden="1" customHeight="1">
      <c r="A78" s="243"/>
      <c r="B78" s="243"/>
      <c r="C78" s="243"/>
      <c r="D78" s="243"/>
      <c r="E78" s="243"/>
      <c r="F78" s="243"/>
      <c r="G78" s="243"/>
      <c r="H78" s="243"/>
      <c r="I78" s="243"/>
      <c r="J78" s="243"/>
      <c r="K78" s="243"/>
      <c r="L78" s="243"/>
    </row>
    <row r="79" spans="1:13" ht="40.5" customHeight="1">
      <c r="A79" s="264">
        <v>4</v>
      </c>
      <c r="B79" s="267" t="s">
        <v>115</v>
      </c>
      <c r="D79" s="184"/>
      <c r="E79" s="184"/>
      <c r="F79" s="184"/>
      <c r="M79" s="621"/>
    </row>
    <row r="80" spans="1:13" ht="31.5" customHeight="1">
      <c r="A80" s="237">
        <v>4.0999999999999996</v>
      </c>
      <c r="B80" s="640" t="s">
        <v>116</v>
      </c>
      <c r="C80" s="73"/>
      <c r="D80" s="73"/>
      <c r="E80" s="73"/>
      <c r="F80" s="184"/>
      <c r="M80" s="621"/>
    </row>
    <row r="81" spans="1:27" ht="60.75" customHeight="1">
      <c r="A81" s="243"/>
      <c r="B81" s="872" t="s">
        <v>922</v>
      </c>
      <c r="C81" s="872"/>
      <c r="D81" s="872"/>
      <c r="E81" s="872"/>
      <c r="F81" s="872"/>
      <c r="G81" s="872"/>
      <c r="H81" s="872"/>
      <c r="I81" s="872"/>
      <c r="J81" s="872"/>
      <c r="K81" s="872"/>
      <c r="L81" s="872"/>
      <c r="M81" s="621"/>
    </row>
    <row r="82" spans="1:27" s="126" customFormat="1" ht="13.5" customHeight="1">
      <c r="A82" s="190"/>
      <c r="B82" s="726" t="s">
        <v>117</v>
      </c>
      <c r="C82" s="791"/>
      <c r="D82" s="787"/>
      <c r="E82" s="726" t="s">
        <v>239</v>
      </c>
      <c r="F82" s="791"/>
      <c r="G82" s="791"/>
      <c r="H82" s="787"/>
      <c r="I82" s="726" t="s">
        <v>240</v>
      </c>
      <c r="J82" s="791"/>
      <c r="K82" s="791"/>
      <c r="L82" s="791"/>
      <c r="M82" s="621"/>
      <c r="N82" s="73"/>
      <c r="O82" s="73"/>
      <c r="P82" s="73"/>
      <c r="Q82" s="73"/>
      <c r="R82" s="73"/>
      <c r="S82" s="73"/>
      <c r="T82" s="73"/>
      <c r="U82" s="73"/>
      <c r="V82" s="73"/>
      <c r="W82" s="73"/>
      <c r="X82" s="73"/>
      <c r="Y82" s="73"/>
      <c r="Z82" s="73"/>
      <c r="AA82" s="73"/>
    </row>
    <row r="83" spans="1:27" s="126" customFormat="1" ht="13.5" customHeight="1">
      <c r="A83" s="190"/>
      <c r="B83" s="788"/>
      <c r="C83" s="792"/>
      <c r="D83" s="789"/>
      <c r="E83" s="788"/>
      <c r="F83" s="792"/>
      <c r="G83" s="792"/>
      <c r="H83" s="789"/>
      <c r="I83" s="788"/>
      <c r="J83" s="792"/>
      <c r="K83" s="792"/>
      <c r="L83" s="792"/>
      <c r="M83" s="621"/>
      <c r="N83" s="73"/>
      <c r="O83" s="73"/>
      <c r="P83" s="73"/>
      <c r="Q83" s="73"/>
      <c r="R83" s="73"/>
      <c r="S83" s="73"/>
      <c r="T83" s="73"/>
      <c r="U83" s="73"/>
      <c r="V83" s="73"/>
      <c r="W83" s="73"/>
      <c r="X83" s="73"/>
      <c r="Y83" s="73"/>
      <c r="Z83" s="73"/>
      <c r="AA83" s="73"/>
    </row>
    <row r="84" spans="1:27" ht="24.95" customHeight="1">
      <c r="A84" s="243"/>
      <c r="B84" s="966"/>
      <c r="C84" s="966"/>
      <c r="D84" s="966"/>
      <c r="E84" s="731"/>
      <c r="F84" s="1087"/>
      <c r="G84" s="1087"/>
      <c r="H84" s="1083"/>
      <c r="I84" s="731"/>
      <c r="J84" s="1087"/>
      <c r="K84" s="1087"/>
      <c r="L84" s="1087"/>
      <c r="M84" s="621"/>
    </row>
    <row r="85" spans="1:27" ht="24.95" customHeight="1">
      <c r="A85" s="243"/>
      <c r="B85" s="966"/>
      <c r="C85" s="966"/>
      <c r="D85" s="966"/>
      <c r="E85" s="731"/>
      <c r="F85" s="1087"/>
      <c r="G85" s="1087"/>
      <c r="H85" s="1083"/>
      <c r="I85" s="731"/>
      <c r="J85" s="1087"/>
      <c r="K85" s="1087"/>
      <c r="L85" s="1087"/>
      <c r="M85" s="621"/>
    </row>
    <row r="86" spans="1:27" ht="24.95" customHeight="1">
      <c r="A86" s="243"/>
      <c r="B86" s="966"/>
      <c r="C86" s="966"/>
      <c r="D86" s="966"/>
      <c r="E86" s="731"/>
      <c r="F86" s="1087"/>
      <c r="G86" s="1087"/>
      <c r="H86" s="1083"/>
      <c r="I86" s="731"/>
      <c r="J86" s="1087"/>
      <c r="K86" s="1087"/>
      <c r="L86" s="1087"/>
      <c r="M86" s="621"/>
    </row>
    <row r="87" spans="1:27" ht="24.95" customHeight="1">
      <c r="A87" s="243"/>
      <c r="B87" s="243"/>
      <c r="C87" s="243"/>
      <c r="D87" s="243"/>
      <c r="E87" s="243"/>
      <c r="F87" s="243"/>
      <c r="G87" s="243"/>
      <c r="H87" s="243"/>
      <c r="I87" s="243"/>
      <c r="J87" s="243"/>
      <c r="K87" s="243"/>
      <c r="L87" s="243"/>
      <c r="M87" s="621"/>
    </row>
    <row r="88" spans="1:27" s="70" customFormat="1">
      <c r="A88" s="188">
        <v>4.2</v>
      </c>
      <c r="B88" s="1084" t="s">
        <v>118</v>
      </c>
      <c r="C88" s="1084"/>
      <c r="D88" s="1084"/>
      <c r="E88" s="126"/>
      <c r="F88" s="126"/>
      <c r="M88" s="621"/>
      <c r="N88" s="73"/>
      <c r="O88" s="73"/>
      <c r="P88" s="73"/>
      <c r="Q88" s="73"/>
      <c r="R88" s="73"/>
      <c r="S88" s="73"/>
      <c r="T88" s="73"/>
      <c r="U88" s="73"/>
      <c r="V88" s="73"/>
      <c r="W88" s="73"/>
      <c r="X88" s="73"/>
      <c r="Y88" s="73"/>
      <c r="Z88" s="73"/>
      <c r="AA88" s="73"/>
    </row>
    <row r="89" spans="1:27" s="70" customFormat="1" ht="20.100000000000001" customHeight="1">
      <c r="A89" s="79"/>
      <c r="B89" s="79"/>
      <c r="C89" s="126"/>
      <c r="D89" s="126"/>
      <c r="E89" s="126"/>
      <c r="F89" s="126"/>
      <c r="K89" s="137" t="s">
        <v>491</v>
      </c>
      <c r="L89" s="268"/>
      <c r="M89" s="621"/>
      <c r="N89" s="73"/>
      <c r="O89" s="73"/>
      <c r="P89" s="73"/>
      <c r="Q89" s="73"/>
      <c r="R89" s="73"/>
      <c r="S89" s="73"/>
      <c r="T89" s="73"/>
      <c r="U89" s="73"/>
      <c r="V89" s="73"/>
      <c r="W89" s="73"/>
      <c r="X89" s="73"/>
      <c r="Y89" s="73"/>
      <c r="Z89" s="73"/>
      <c r="AA89" s="73"/>
    </row>
    <row r="90" spans="1:27" s="70" customFormat="1" ht="20.100000000000001" customHeight="1">
      <c r="A90" s="79"/>
      <c r="B90" s="269" t="s">
        <v>489</v>
      </c>
      <c r="C90" s="1085" t="s">
        <v>490</v>
      </c>
      <c r="D90" s="1085"/>
      <c r="E90" s="1085"/>
      <c r="F90" s="1085"/>
      <c r="G90" s="1085"/>
      <c r="H90" s="877" t="s">
        <v>119</v>
      </c>
      <c r="I90" s="1086"/>
      <c r="J90" s="1086"/>
      <c r="K90" s="1086"/>
      <c r="L90" s="1086"/>
      <c r="M90" s="621"/>
      <c r="N90" s="73"/>
      <c r="O90" s="73"/>
      <c r="P90" s="73"/>
      <c r="Q90" s="73"/>
      <c r="R90" s="73"/>
      <c r="S90" s="73"/>
      <c r="T90" s="73"/>
      <c r="U90" s="73"/>
      <c r="V90" s="73"/>
      <c r="W90" s="73"/>
      <c r="X90" s="73"/>
      <c r="Y90" s="73"/>
      <c r="Z90" s="73"/>
      <c r="AA90" s="73"/>
    </row>
    <row r="91" spans="1:27" s="92" customFormat="1" ht="33" customHeight="1">
      <c r="B91" s="112"/>
      <c r="C91" s="596" t="s">
        <v>881</v>
      </c>
      <c r="D91" s="596" t="s">
        <v>882</v>
      </c>
      <c r="E91" s="596" t="s">
        <v>883</v>
      </c>
      <c r="F91" s="596" t="s">
        <v>884</v>
      </c>
      <c r="G91" s="619" t="s">
        <v>885</v>
      </c>
      <c r="H91" s="596" t="s">
        <v>942</v>
      </c>
      <c r="I91" s="596" t="s">
        <v>943</v>
      </c>
      <c r="J91" s="619" t="s">
        <v>944</v>
      </c>
      <c r="K91" s="619" t="s">
        <v>965</v>
      </c>
      <c r="L91" s="619" t="s">
        <v>971</v>
      </c>
      <c r="M91" s="621"/>
      <c r="N91" s="73"/>
      <c r="O91" s="73"/>
      <c r="P91" s="73"/>
      <c r="Q91" s="73"/>
      <c r="R91" s="73"/>
      <c r="S91" s="73"/>
      <c r="T91" s="73"/>
      <c r="U91" s="73"/>
      <c r="V91" s="73"/>
      <c r="W91" s="73"/>
      <c r="X91" s="73"/>
      <c r="Y91" s="73"/>
      <c r="Z91" s="73"/>
      <c r="AA91" s="73"/>
    </row>
    <row r="92" spans="1:27" s="70" customFormat="1" ht="33" customHeight="1">
      <c r="A92" s="79"/>
      <c r="B92" s="112" t="s">
        <v>492</v>
      </c>
      <c r="C92" s="270"/>
      <c r="D92" s="596"/>
      <c r="E92" s="596"/>
      <c r="F92" s="596"/>
      <c r="G92" s="596"/>
      <c r="H92" s="270"/>
      <c r="I92" s="270"/>
      <c r="J92" s="270"/>
      <c r="K92" s="270"/>
      <c r="L92" s="620"/>
      <c r="M92" s="621"/>
      <c r="N92" s="73"/>
      <c r="O92" s="73"/>
      <c r="P92" s="73"/>
      <c r="Q92" s="73"/>
      <c r="R92" s="73"/>
      <c r="S92" s="73"/>
      <c r="T92" s="73"/>
      <c r="U92" s="73"/>
      <c r="V92" s="73"/>
      <c r="W92" s="73"/>
      <c r="X92" s="73"/>
      <c r="Y92" s="73"/>
      <c r="Z92" s="73"/>
      <c r="AA92" s="73"/>
    </row>
    <row r="93" spans="1:27" s="70" customFormat="1" ht="33" customHeight="1">
      <c r="A93" s="79"/>
      <c r="B93" s="112" t="s">
        <v>493</v>
      </c>
      <c r="C93" s="270"/>
      <c r="D93" s="270"/>
      <c r="E93" s="270"/>
      <c r="F93" s="270"/>
      <c r="G93" s="270"/>
      <c r="H93" s="270"/>
      <c r="I93" s="270"/>
      <c r="J93" s="270"/>
      <c r="K93" s="270"/>
      <c r="L93" s="620"/>
      <c r="M93" s="621"/>
      <c r="N93" s="73"/>
      <c r="O93" s="73"/>
      <c r="P93" s="73"/>
      <c r="Q93" s="73"/>
      <c r="R93" s="73"/>
      <c r="S93" s="73"/>
      <c r="T93" s="73"/>
      <c r="U93" s="73"/>
      <c r="V93" s="73"/>
      <c r="W93" s="73"/>
      <c r="X93" s="73"/>
      <c r="Y93" s="73"/>
      <c r="Z93" s="73"/>
      <c r="AA93" s="73"/>
    </row>
    <row r="94" spans="1:27" s="70" customFormat="1" ht="33" customHeight="1">
      <c r="A94" s="79"/>
      <c r="B94" s="112" t="s">
        <v>494</v>
      </c>
      <c r="C94" s="270"/>
      <c r="D94" s="270"/>
      <c r="E94" s="270"/>
      <c r="F94" s="270"/>
      <c r="G94" s="270"/>
      <c r="H94" s="270"/>
      <c r="I94" s="270"/>
      <c r="J94" s="270"/>
      <c r="K94" s="270"/>
      <c r="L94" s="270"/>
    </row>
    <row r="95" spans="1:27" s="70" customFormat="1" ht="33" customHeight="1">
      <c r="A95" s="79"/>
      <c r="B95" s="112" t="s">
        <v>495</v>
      </c>
      <c r="C95" s="270"/>
      <c r="D95" s="270"/>
      <c r="E95" s="270"/>
      <c r="F95" s="270"/>
      <c r="G95" s="270"/>
      <c r="H95" s="270"/>
      <c r="I95" s="270"/>
      <c r="J95" s="270"/>
      <c r="K95" s="270"/>
      <c r="L95" s="270"/>
    </row>
    <row r="96" spans="1:27" s="70" customFormat="1" ht="33" customHeight="1">
      <c r="A96" s="79"/>
      <c r="B96" s="112" t="s">
        <v>496</v>
      </c>
      <c r="C96" s="270"/>
      <c r="D96" s="270"/>
      <c r="E96" s="270"/>
      <c r="F96" s="270"/>
      <c r="G96" s="270"/>
      <c r="H96" s="270"/>
      <c r="I96" s="270"/>
      <c r="J96" s="270"/>
      <c r="K96" s="270"/>
      <c r="L96" s="270"/>
    </row>
    <row r="97" spans="1:12" s="70" customFormat="1" ht="33" customHeight="1">
      <c r="A97" s="79"/>
      <c r="B97" s="112" t="s">
        <v>497</v>
      </c>
      <c r="C97" s="270"/>
      <c r="D97" s="270"/>
      <c r="E97" s="270"/>
      <c r="F97" s="270"/>
      <c r="G97" s="270"/>
      <c r="H97" s="270"/>
      <c r="I97" s="270"/>
      <c r="J97" s="270"/>
      <c r="K97" s="270"/>
      <c r="L97" s="270"/>
    </row>
    <row r="98" spans="1:12" ht="20.100000000000001" customHeight="1">
      <c r="A98" s="195"/>
      <c r="B98" s="195"/>
      <c r="C98" s="146"/>
      <c r="D98" s="146"/>
      <c r="E98" s="146"/>
      <c r="F98" s="146"/>
    </row>
    <row r="99" spans="1:12" ht="20.100000000000001" customHeight="1">
      <c r="A99" s="264"/>
      <c r="B99" s="423"/>
      <c r="C99" s="146"/>
      <c r="D99" s="146"/>
      <c r="E99" s="146"/>
      <c r="F99" s="423"/>
      <c r="G99" s="423"/>
      <c r="H99" s="423"/>
      <c r="I99" s="423"/>
      <c r="J99" s="423"/>
    </row>
    <row r="100" spans="1:12" ht="24" customHeight="1">
      <c r="A100" s="195"/>
      <c r="B100" s="195"/>
      <c r="C100" s="146"/>
      <c r="D100" s="146"/>
      <c r="E100" s="146"/>
      <c r="F100" s="73"/>
      <c r="G100" s="163"/>
    </row>
    <row r="101" spans="1:12" ht="24" customHeight="1">
      <c r="A101" s="80" t="s">
        <v>471</v>
      </c>
      <c r="B101" s="728">
        <f>'Name of Bidder'!C32</f>
        <v>0</v>
      </c>
      <c r="C101" s="728"/>
      <c r="D101" s="728"/>
      <c r="E101" s="73"/>
      <c r="G101" s="163" t="s">
        <v>469</v>
      </c>
      <c r="H101" s="95">
        <f>'Name of Bidder'!C29</f>
        <v>0</v>
      </c>
      <c r="L101" s="95"/>
    </row>
    <row r="102" spans="1:12" ht="24" customHeight="1">
      <c r="A102" s="80" t="s">
        <v>472</v>
      </c>
      <c r="B102" s="721">
        <f>'Name of Bidder'!C33</f>
        <v>0</v>
      </c>
      <c r="C102" s="721"/>
      <c r="D102" s="721"/>
      <c r="E102" s="73"/>
      <c r="G102" s="163" t="s">
        <v>470</v>
      </c>
      <c r="H102" s="95">
        <f>'Name of Bidder'!C30</f>
        <v>0</v>
      </c>
    </row>
    <row r="103" spans="1:12" ht="24" customHeight="1">
      <c r="A103" s="73"/>
      <c r="B103" s="73"/>
      <c r="C103" s="73"/>
      <c r="D103" s="73"/>
      <c r="E103" s="73"/>
      <c r="F103" s="73"/>
      <c r="G103" s="163"/>
      <c r="H103" s="73"/>
    </row>
  </sheetData>
  <sheetProtection algorithmName="SHA-512" hashValue="U0u+7DlpinKks4Zz6XSYT2P2V50b64LgXgYpSnNk8TLcg7JdTbvZ6vpDD+K1mj+iwRsejv5fxmO+/bq0PqiWng==" saltValue="TjpMxIZaTHByk7DO61x25Q==" spinCount="100000" sheet="1" formatColumns="0" formatRows="0" selectLockedCells="1"/>
  <customSheetViews>
    <customSheetView guid="{D225EADB-9106-48CC-A5A7-31602D4C326D}" scale="90" showPageBreaks="1" showGridLines="0" zeroValues="0" printArea="1" hiddenRows="1" hiddenColumns="1" view="pageBreakPreview">
      <selection activeCell="L95" sqref="L95"/>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F34FCE55-6D7A-4595-AE80-79F81F8010EA}" scale="70" showPageBreaks="1" showGridLines="0" zeroValues="0" printArea="1" hiddenRows="1" hiddenColumns="1" view="pageBreakPreview">
      <selection activeCell="J96" sqref="J96"/>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C6B44705-18CE-41AD-9A5D-3E99B2ECF25D}" scale="70" showPageBreaks="1" showGridLines="0" zeroValues="0" printArea="1" hiddenRows="1" hiddenColumns="1" view="pageBreakPreview">
      <selection activeCell="J96" sqref="J96"/>
      <rowBreaks count="2" manualBreakCount="2">
        <brk id="31" max="19" man="1"/>
        <brk id="78" max="19"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EFBCDFCA-9C0B-4649-BEC1-29A03BD1DB6F}" scale="70" showPageBreaks="1" showGridLines="0" zeroValues="0" printArea="1" hiddenRows="1" hiddenColumns="1" view="pageBreakPreview" topLeftCell="A85">
      <selection activeCell="E97" sqref="E97"/>
      <rowBreaks count="2" manualBreakCount="2">
        <brk id="31" max="19" man="1"/>
        <brk id="78" max="19" man="1"/>
      </rowBreaks>
      <pageMargins left="0.42" right="0.34" top="0.57999999999999996" bottom="0.6" header="0.34" footer="0.35"/>
      <pageSetup scale="68" orientation="portrait" r:id="rId4"/>
      <headerFooter alignWithMargins="0">
        <oddFooter>&amp;R&amp;"Book Antiqua,Bold"&amp;8 Page &amp;P of &amp;N</oddFooter>
      </headerFooter>
    </customSheetView>
    <customSheetView guid="{0BBA2DF4-A149-40BB-8E82-8CB6DEDB7C04}"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5"/>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H21" sqref="H21:L21"/>
      <rowBreaks count="4" manualBreakCount="4">
        <brk id="31" max="11" man="1"/>
        <brk id="57" max="11" man="1"/>
        <brk id="82" max="11" man="1"/>
        <brk id="90" max="11" man="1"/>
      </rowBreaks>
      <pageMargins left="0.42" right="0.34" top="0.57999999999999996" bottom="0.6" header="0.34" footer="0.35"/>
      <pageSetup scale="68" orientation="portrait" r:id="rId6"/>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7"/>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8"/>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0"/>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8"/>
      <headerFooter alignWithMargins="0">
        <oddFooter>&amp;R&amp;"Book Antiqua,Bold"&amp;8 Page &amp;P of &amp;N</oddFooter>
      </headerFooter>
    </customSheetView>
    <customSheetView guid="{70018498-F475-422B-9308-49B0E7F70B5E}"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39"/>
      <headerFooter alignWithMargins="0">
        <oddFooter>&amp;R&amp;"Book Antiqua,Bold"&amp;8 Page &amp;P of &amp;N</oddFooter>
      </headerFooter>
    </customSheetView>
    <customSheetView guid="{AFE5FD17-FBA4-4313-9A75-8C27B1625512}" scale="70" showPageBreaks="1" showGridLines="0" zeroValues="0" printArea="1" hiddenRows="1" hiddenColumns="1" view="pageBreakPreview" topLeftCell="A85">
      <selection activeCell="E97" sqref="E97"/>
      <rowBreaks count="2" manualBreakCount="2">
        <brk id="31" max="19" man="1"/>
        <brk id="78" max="19" man="1"/>
      </rowBreaks>
      <pageMargins left="0.42" right="0.34" top="0.57999999999999996" bottom="0.6" header="0.34" footer="0.35"/>
      <pageSetup scale="68" orientation="portrait" r:id="rId40"/>
      <headerFooter alignWithMargins="0">
        <oddFooter>&amp;R&amp;"Book Antiqua,Bold"&amp;8 Page &amp;P of &amp;N</oddFooter>
      </headerFooter>
    </customSheetView>
    <customSheetView guid="{FCC2376C-B604-4287-B4D4-7B2EFDBBC924}" scale="70" showPageBreaks="1" showGridLines="0" zeroValues="0" printArea="1" hiddenRows="1" hiddenColumns="1" view="pageBreakPreview" topLeftCell="A68">
      <selection activeCell="C91" sqref="C91"/>
      <rowBreaks count="2" manualBreakCount="2">
        <brk id="31" max="19" man="1"/>
        <brk id="78" max="19" man="1"/>
      </rowBreaks>
      <pageMargins left="0.42" right="0.34" top="0.57999999999999996" bottom="0.6" header="0.34" footer="0.35"/>
      <pageSetup scale="68" orientation="portrait" r:id="rId41"/>
      <headerFooter alignWithMargins="0">
        <oddFooter>&amp;R&amp;"Book Antiqua,Bold"&amp;8 Page &amp;P of &amp;N</oddFooter>
      </headerFooter>
    </customSheetView>
    <customSheetView guid="{2B801FC0-1466-48F5-835B-336974550AB9}" scale="90" showPageBreaks="1" showGridLines="0" zeroValues="0" printArea="1" hiddenRows="1" hiddenColumns="1" view="pageBreakPreview">
      <selection activeCell="L95" sqref="L95"/>
      <rowBreaks count="2" manualBreakCount="2">
        <brk id="31" max="19" man="1"/>
        <brk id="78" max="19" man="1"/>
      </rowBreaks>
      <pageMargins left="0.42" right="0.34" top="0.57999999999999996" bottom="0.6" header="0.34" footer="0.35"/>
      <pageSetup scale="68" orientation="portrait" r:id="rId42"/>
      <headerFooter alignWithMargins="0">
        <oddFooter>&amp;R&amp;"Book Antiqua,Bold"&amp;8 Page &amp;P of &amp;N</oddFooter>
      </headerFooter>
    </customSheetView>
  </customSheetViews>
  <mergeCells count="113">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20:G20"/>
    <mergeCell ref="H20:L20"/>
    <mergeCell ref="H22:L22"/>
    <mergeCell ref="B21:G21"/>
    <mergeCell ref="B22:G22"/>
    <mergeCell ref="H21:L21"/>
    <mergeCell ref="B18:L18"/>
    <mergeCell ref="B12:F12"/>
    <mergeCell ref="B19:L19"/>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s>
  <phoneticPr fontId="3" type="noConversion"/>
  <conditionalFormatting sqref="A104:L104">
    <cfRule type="expression" dxfId="16" priority="1" stopIfTrue="1">
      <formula>$Z$2&lt;1</formula>
    </cfRule>
  </conditionalFormatting>
  <dataValidations disablePrompts="1" count="1">
    <dataValidation type="list" allowBlank="1" showInputMessage="1" showErrorMessage="1" error="Enter Yes or No from drop down menu." sqref="H23:L24" xr:uid="{00000000-0002-0000-1300-000000000000}">
      <formula1>"Yes, No"</formula1>
    </dataValidation>
  </dataValidations>
  <pageMargins left="0.42" right="0.34" top="0.57999999999999996" bottom="0.6" header="0.34" footer="0.35"/>
  <pageSetup scale="68" orientation="portrait" r:id="rId43"/>
  <headerFooter alignWithMargins="0">
    <oddFooter>&amp;R&amp;"Book Antiqua,Bold"&amp;8 Page &amp;P of &amp;N</oddFooter>
  </headerFooter>
  <rowBreaks count="2" manualBreakCount="2">
    <brk id="31" max="19" man="1"/>
    <brk id="78" max="19" man="1"/>
  </rowBreaks>
  <drawing r:id="rId4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X25"/>
  <sheetViews>
    <sheetView showGridLines="0" showZeros="0" view="pageBreakPreview" zoomScaleNormal="100" zoomScaleSheetLayoutView="100" workbookViewId="0">
      <selection activeCell="C21" sqref="C21:F21"/>
    </sheetView>
  </sheetViews>
  <sheetFormatPr defaultColWidth="9.140625" defaultRowHeight="15.75"/>
  <cols>
    <col min="1" max="1" width="22.35546875" style="70" customWidth="1"/>
    <col min="2" max="2" width="9.35546875" style="70" customWidth="1"/>
    <col min="3" max="3" width="8.5703125" style="70" customWidth="1"/>
    <col min="4" max="4" width="12.140625" style="70" customWidth="1"/>
    <col min="5" max="5" width="11.85546875" style="70" customWidth="1"/>
    <col min="6" max="6" width="6.140625" style="70" customWidth="1"/>
    <col min="7" max="7" width="12" style="70" customWidth="1"/>
    <col min="8" max="8" width="8.85546875" style="70" customWidth="1"/>
    <col min="9" max="9" width="7.42578125" style="73" customWidth="1"/>
    <col min="10" max="10" width="7.5703125" style="73" customWidth="1"/>
    <col min="11" max="16384" width="9.140625" style="73"/>
  </cols>
  <sheetData>
    <row r="1" spans="1:24" ht="22.5" customHeight="1">
      <c r="A1" s="401" t="str">
        <f>Cover!B3</f>
        <v>Specification No: CC/NT/W-COMM/DOM/A01/24/16897</v>
      </c>
      <c r="B1" s="402"/>
      <c r="C1" s="402"/>
      <c r="D1" s="402"/>
      <c r="E1" s="402"/>
      <c r="F1" s="402"/>
      <c r="G1" s="402"/>
      <c r="H1" s="402"/>
      <c r="I1" s="402"/>
      <c r="J1" s="403" t="s">
        <v>461</v>
      </c>
    </row>
    <row r="2" spans="1:24" ht="16.5">
      <c r="A2" s="244"/>
      <c r="B2" s="244"/>
      <c r="C2" s="244"/>
      <c r="D2" s="244"/>
      <c r="E2" s="244"/>
      <c r="F2" s="244"/>
      <c r="G2" s="244"/>
      <c r="H2" s="244"/>
      <c r="I2" s="271"/>
      <c r="J2" s="271"/>
      <c r="X2" s="72" t="e">
        <f>#REF!</f>
        <v>#REF!</v>
      </c>
    </row>
    <row r="3" spans="1:24" ht="114" customHeight="1">
      <c r="A3" s="870" t="str">
        <f>Cover!B2</f>
        <v>Communication Equipment Package FOTE-05: Communication Equipment (SDH) Supply and Installation package for Communication Schemes approved in 24th NCT</v>
      </c>
      <c r="B3" s="870"/>
      <c r="C3" s="870"/>
      <c r="D3" s="870"/>
      <c r="E3" s="870"/>
      <c r="F3" s="870"/>
      <c r="G3" s="870"/>
      <c r="H3" s="870"/>
      <c r="I3" s="870"/>
      <c r="J3" s="870"/>
    </row>
    <row r="4" spans="1:24" ht="21.75" customHeight="1">
      <c r="A4" s="720" t="s">
        <v>243</v>
      </c>
      <c r="B4" s="720"/>
      <c r="C4" s="720"/>
      <c r="D4" s="720"/>
      <c r="E4" s="720"/>
      <c r="F4" s="720"/>
      <c r="G4" s="720"/>
      <c r="H4" s="720"/>
      <c r="I4" s="720"/>
      <c r="J4" s="720"/>
    </row>
    <row r="5" spans="1:24" ht="15.95" customHeight="1">
      <c r="A5" s="79"/>
      <c r="H5" s="77"/>
      <c r="I5" s="78"/>
    </row>
    <row r="6" spans="1:24" ht="20.100000000000001" customHeight="1">
      <c r="A6" s="80" t="str">
        <f>'Attach 3(JV)'!A7:D7</f>
        <v>Bidder’s Name and Address :</v>
      </c>
      <c r="B6" s="95"/>
      <c r="F6" s="81" t="str">
        <f>'Attach 3(JV)'!E7</f>
        <v>To:</v>
      </c>
      <c r="I6" s="78"/>
    </row>
    <row r="7" spans="1:24" ht="18" customHeight="1">
      <c r="A7" s="718">
        <f>'Attach 3(JV)'!A8:D8</f>
        <v>0</v>
      </c>
      <c r="B7" s="718"/>
      <c r="C7" s="718"/>
      <c r="D7" s="718"/>
      <c r="E7" s="119"/>
      <c r="F7" s="99" t="str">
        <f>'Attach 3(JV)'!E8</f>
        <v>Contract Services</v>
      </c>
      <c r="I7" s="78"/>
    </row>
    <row r="8" spans="1:24">
      <c r="A8" s="78" t="s">
        <v>422</v>
      </c>
      <c r="B8" s="887">
        <f>'Attach 3(JV)'!B9:D9</f>
        <v>0</v>
      </c>
      <c r="C8" s="887"/>
      <c r="D8" s="887"/>
      <c r="E8" s="272"/>
      <c r="F8" s="99" t="str">
        <f>'Attach 3(JV)'!E9</f>
        <v>Power Grid Corporation of India Ltd.,</v>
      </c>
      <c r="I8" s="78"/>
    </row>
    <row r="9" spans="1:24">
      <c r="A9" s="78" t="s">
        <v>424</v>
      </c>
      <c r="B9" s="873">
        <f>'Attach 3(JV)'!B10:D10</f>
        <v>0</v>
      </c>
      <c r="C9" s="873"/>
      <c r="D9" s="873"/>
      <c r="E9" s="272"/>
      <c r="F9" s="99" t="str">
        <f>'Attach 3(JV)'!E10</f>
        <v>"Saudamini", Plot No. 2, Sector 29</v>
      </c>
      <c r="G9" s="73"/>
      <c r="I9" s="78"/>
    </row>
    <row r="10" spans="1:24">
      <c r="A10" s="87"/>
      <c r="B10" s="873">
        <f>'Attach 3(JV)'!B11:D11</f>
        <v>0</v>
      </c>
      <c r="C10" s="873"/>
      <c r="D10" s="873"/>
      <c r="E10" s="272"/>
      <c r="F10" s="99" t="str">
        <f>'Attach 3(JV)'!E11</f>
        <v>Gurgaon (Haryana) - 122001</v>
      </c>
      <c r="G10" s="73"/>
      <c r="I10" s="78"/>
    </row>
    <row r="11" spans="1:24">
      <c r="A11" s="87"/>
      <c r="B11" s="873">
        <f>'Attach 3(JV)'!B12:D12</f>
        <v>0</v>
      </c>
      <c r="C11" s="873"/>
      <c r="D11" s="873"/>
      <c r="E11" s="272"/>
      <c r="F11" s="272"/>
      <c r="G11" s="83"/>
      <c r="I11" s="78"/>
    </row>
    <row r="12" spans="1:24">
      <c r="A12" s="87"/>
      <c r="B12" s="873"/>
      <c r="C12" s="873"/>
      <c r="D12" s="873"/>
      <c r="E12" s="272"/>
      <c r="F12" s="272"/>
      <c r="G12" s="83"/>
      <c r="I12" s="78"/>
    </row>
    <row r="13" spans="1:24">
      <c r="B13" s="272"/>
      <c r="C13" s="272"/>
      <c r="D13" s="272"/>
      <c r="E13" s="272"/>
      <c r="F13" s="272"/>
      <c r="G13" s="73"/>
    </row>
    <row r="14" spans="1:24" ht="198" customHeight="1">
      <c r="A14" s="744" t="s">
        <v>202</v>
      </c>
      <c r="B14" s="744"/>
      <c r="C14" s="744"/>
      <c r="D14" s="744"/>
      <c r="E14" s="744"/>
      <c r="F14" s="744"/>
      <c r="G14" s="744"/>
      <c r="H14" s="744"/>
      <c r="I14" s="744"/>
      <c r="J14" s="744"/>
    </row>
    <row r="15" spans="1:24" ht="80.25" customHeight="1">
      <c r="A15" s="275" t="s">
        <v>244</v>
      </c>
      <c r="B15" s="275" t="s">
        <v>420</v>
      </c>
      <c r="C15" s="1097" t="s">
        <v>245</v>
      </c>
      <c r="D15" s="1097"/>
      <c r="E15" s="1097"/>
      <c r="F15" s="1097"/>
      <c r="G15" s="275" t="s">
        <v>246</v>
      </c>
      <c r="H15" s="1097" t="s">
        <v>247</v>
      </c>
      <c r="I15" s="1097"/>
      <c r="J15" s="1097"/>
    </row>
    <row r="16" spans="1:24" ht="21" customHeight="1">
      <c r="A16" s="273"/>
      <c r="B16" s="273"/>
      <c r="C16" s="1095"/>
      <c r="D16" s="1095"/>
      <c r="E16" s="1095"/>
      <c r="F16" s="1095"/>
      <c r="G16" s="273"/>
      <c r="H16" s="1094"/>
      <c r="I16" s="1094"/>
      <c r="J16" s="1094"/>
    </row>
    <row r="17" spans="1:10" ht="21" customHeight="1">
      <c r="A17" s="273"/>
      <c r="B17" s="273"/>
      <c r="C17" s="1095"/>
      <c r="D17" s="1095"/>
      <c r="E17" s="1095"/>
      <c r="F17" s="1095"/>
      <c r="G17" s="273"/>
      <c r="H17" s="1094"/>
      <c r="I17" s="1094"/>
      <c r="J17" s="1094"/>
    </row>
    <row r="18" spans="1:10" ht="21" customHeight="1">
      <c r="A18" s="273"/>
      <c r="B18" s="273"/>
      <c r="C18" s="1095"/>
      <c r="D18" s="1095"/>
      <c r="E18" s="1095"/>
      <c r="F18" s="1095"/>
      <c r="G18" s="273"/>
      <c r="H18" s="1094"/>
      <c r="I18" s="1094"/>
      <c r="J18" s="1094"/>
    </row>
    <row r="19" spans="1:10" ht="21" customHeight="1">
      <c r="A19" s="273"/>
      <c r="B19" s="273"/>
      <c r="C19" s="1095"/>
      <c r="D19" s="1095"/>
      <c r="E19" s="1095"/>
      <c r="F19" s="1095"/>
      <c r="G19" s="273"/>
      <c r="H19" s="1094"/>
      <c r="I19" s="1094"/>
      <c r="J19" s="1094"/>
    </row>
    <row r="20" spans="1:10" ht="21" customHeight="1">
      <c r="A20" s="273"/>
      <c r="B20" s="273"/>
      <c r="C20" s="1095"/>
      <c r="D20" s="1095"/>
      <c r="E20" s="1095"/>
      <c r="F20" s="1095"/>
      <c r="G20" s="273"/>
      <c r="H20" s="1094"/>
      <c r="I20" s="1094"/>
      <c r="J20" s="1094"/>
    </row>
    <row r="21" spans="1:10" ht="21" customHeight="1">
      <c r="A21" s="273"/>
      <c r="B21" s="273"/>
      <c r="C21" s="1095"/>
      <c r="D21" s="1095"/>
      <c r="E21" s="1095"/>
      <c r="F21" s="1095"/>
      <c r="G21" s="273"/>
      <c r="H21" s="1094"/>
      <c r="I21" s="1094"/>
      <c r="J21" s="1094"/>
    </row>
    <row r="22" spans="1:10" ht="31.5" customHeight="1">
      <c r="A22" s="1096" t="s">
        <v>38</v>
      </c>
      <c r="B22" s="1096"/>
      <c r="C22" s="1096"/>
      <c r="D22" s="1096"/>
      <c r="E22" s="1096"/>
      <c r="F22" s="1096"/>
      <c r="G22" s="1096"/>
      <c r="H22" s="1096"/>
      <c r="I22" s="1096"/>
      <c r="J22" s="1096"/>
    </row>
    <row r="23" spans="1:10" ht="28.5" customHeight="1">
      <c r="A23" s="80" t="s">
        <v>471</v>
      </c>
      <c r="B23" s="728">
        <f>'Name of Bidder'!C32</f>
        <v>0</v>
      </c>
      <c r="C23" s="728"/>
      <c r="D23" s="274"/>
      <c r="E23" s="73"/>
      <c r="F23" s="721" t="s">
        <v>469</v>
      </c>
      <c r="G23" s="721"/>
      <c r="H23" s="721">
        <f>'Name of Bidder'!C29</f>
        <v>0</v>
      </c>
      <c r="I23" s="721"/>
      <c r="J23" s="721"/>
    </row>
    <row r="24" spans="1:10" ht="28.5" customHeight="1">
      <c r="A24" s="80" t="s">
        <v>472</v>
      </c>
      <c r="B24" s="721">
        <f>'Name of Bidder'!C33</f>
        <v>0</v>
      </c>
      <c r="C24" s="721"/>
      <c r="D24" s="95"/>
      <c r="E24" s="73"/>
      <c r="F24" s="721" t="s">
        <v>470</v>
      </c>
      <c r="G24" s="721"/>
      <c r="H24" s="721">
        <f>'Name of Bidder'!C30</f>
        <v>0</v>
      </c>
      <c r="I24" s="721"/>
      <c r="J24" s="721"/>
    </row>
    <row r="25" spans="1:10" ht="24" customHeight="1">
      <c r="A25" s="73"/>
      <c r="B25" s="73"/>
      <c r="C25" s="73"/>
      <c r="D25" s="73"/>
      <c r="E25" s="73"/>
      <c r="F25" s="73"/>
      <c r="G25" s="163"/>
      <c r="H25" s="73"/>
    </row>
  </sheetData>
  <sheetProtection algorithmName="SHA-512" hashValue="UP9ZeTRMTU4VlrwpmJi58JKuAcQADuPuK55mW61ewNZSsKMwngO0wG2H8qMOTSn3RyZvOTOH8r3ySIVdmpo2mA==" saltValue="dLRVy3PkLflFqZRSBuPWsw==" spinCount="100000" sheet="1" formatColumns="0" formatRows="0" selectLockedCells="1"/>
  <customSheetViews>
    <customSheetView guid="{D225EADB-9106-48CC-A5A7-31602D4C326D}"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1"/>
    </customSheetView>
    <customSheetView guid="{F34FCE55-6D7A-4595-AE80-79F81F8010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2"/>
    </customSheetView>
    <customSheetView guid="{C6B44705-18CE-41AD-9A5D-3E99B2ECF25D}"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
    </customSheetView>
    <customSheetView guid="{EFBCDFCA-9C0B-4649-BEC1-29A03BD1DB6F}" scale="90" showPageBreaks="1" showGridLines="0" zeroValues="0" printArea="1" view="pageBreakPreview" topLeftCell="A4">
      <selection activeCell="C21" sqref="C21:F21"/>
      <colBreaks count="1" manualBreakCount="1">
        <brk id="10" max="1048575" man="1"/>
      </colBreaks>
      <pageMargins left="0.56000000000000005" right="0.38" top="0.48" bottom="0.31" header="0.3" footer="0.21"/>
      <pageSetup scale="92" orientation="portrait" r:id="rId4"/>
    </customSheetView>
    <customSheetView guid="{0BBA2DF4-A149-40BB-8E82-8CB6DEDB7C04}"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5"/>
    </customSheetView>
    <customSheetView guid="{6AB2DF82-E90A-4CF8-B22E-5D001DAE6667}" scale="90" showPageBreaks="1" showGridLines="0" zeroValues="0" printArea="1" view="pageBreakPreview" topLeftCell="A10">
      <selection activeCell="C21" sqref="C21:F21"/>
      <colBreaks count="1" manualBreakCount="1">
        <brk id="10" max="1048575" man="1"/>
      </colBreaks>
      <pageMargins left="0.56000000000000005" right="0.38" top="0.48" bottom="0.31" header="0.3" footer="0.21"/>
      <pageSetup scale="92" orientation="portrait" r:id="rId6"/>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8"/>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9"/>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0"/>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11"/>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2"/>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7"/>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20"/>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21"/>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3"/>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4"/>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5"/>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6"/>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7"/>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8"/>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9"/>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30"/>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31"/>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2"/>
    </customSheetView>
    <customSheetView guid="{70018498-F475-422B-9308-49B0E7F70B5E}"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33"/>
    </customSheetView>
    <customSheetView guid="{AFE5FD17-FBA4-4313-9A75-8C27B1625512}" scale="90" showPageBreaks="1" showGridLines="0" zeroValues="0" printArea="1" view="pageBreakPreview" topLeftCell="A4">
      <selection activeCell="C21" sqref="C21:F21"/>
      <colBreaks count="1" manualBreakCount="1">
        <brk id="10" max="1048575" man="1"/>
      </colBreaks>
      <pageMargins left="0.56000000000000005" right="0.38" top="0.48" bottom="0.31" header="0.3" footer="0.21"/>
      <pageSetup scale="92" orientation="portrait" r:id="rId34"/>
    </customSheetView>
    <customSheetView guid="{FCC2376C-B604-4287-B4D4-7B2EFDBBC924}"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5"/>
    </customSheetView>
    <customSheetView guid="{2B801FC0-1466-48F5-835B-336974550AB9}"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6"/>
    </customSheetView>
  </customSheetViews>
  <mergeCells count="30">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s>
  <phoneticPr fontId="17" type="noConversion"/>
  <conditionalFormatting sqref="A26:J26">
    <cfRule type="expression" dxfId="15" priority="2" stopIfTrue="1">
      <formula>$X$2&lt;1</formula>
    </cfRule>
  </conditionalFormatting>
  <pageMargins left="0.56000000000000005" right="0.38" top="0.48" bottom="0.31" header="0.3" footer="0.21"/>
  <pageSetup scale="92" orientation="portrait" r:id="rId37"/>
  <colBreaks count="1" manualBreakCount="1">
    <brk id="10" max="1048575" man="1"/>
  </colBreaks>
  <drawing r:id="rId3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P165"/>
  <sheetViews>
    <sheetView showZeros="0" view="pageBreakPreview" topLeftCell="A27" zoomScaleNormal="100" zoomScaleSheetLayoutView="100" workbookViewId="0">
      <selection activeCell="E108" sqref="E108:I108"/>
    </sheetView>
  </sheetViews>
  <sheetFormatPr defaultColWidth="9.140625" defaultRowHeight="13.9"/>
  <cols>
    <col min="1" max="1" width="10" style="245" customWidth="1"/>
    <col min="2" max="2" width="11.5703125" style="245" customWidth="1"/>
    <col min="3" max="3" width="10.85546875" style="245" customWidth="1"/>
    <col min="4" max="5" width="10.640625" style="245" customWidth="1"/>
    <col min="6" max="6" width="11.5703125" style="245" customWidth="1"/>
    <col min="7" max="8" width="10.640625" style="245" customWidth="1"/>
    <col min="9" max="9" width="13.35546875" style="245" customWidth="1"/>
    <col min="10" max="10" width="9.140625" style="245"/>
    <col min="11" max="16" width="9.140625" style="245" hidden="1" customWidth="1"/>
    <col min="17" max="17" width="0" style="245" hidden="1" customWidth="1"/>
    <col min="18" max="18" width="10" style="245" bestFit="1" customWidth="1"/>
    <col min="19" max="16384" width="9.140625" style="245"/>
  </cols>
  <sheetData>
    <row r="1" spans="1:9" ht="27" customHeight="1">
      <c r="A1" s="1100" t="s">
        <v>653</v>
      </c>
      <c r="B1" s="1101"/>
      <c r="C1" s="1101"/>
      <c r="D1" s="1101"/>
      <c r="E1" s="1101"/>
      <c r="F1" s="1101"/>
      <c r="G1" s="1101"/>
      <c r="H1" s="1101"/>
      <c r="I1" s="1102"/>
    </row>
    <row r="2" spans="1:9" ht="31.5" customHeight="1">
      <c r="A2" s="246" t="s">
        <v>13</v>
      </c>
      <c r="B2" s="1103" t="s">
        <v>654</v>
      </c>
      <c r="C2" s="1103"/>
      <c r="D2" s="1103"/>
      <c r="E2" s="1103"/>
      <c r="F2" s="1103"/>
      <c r="G2" s="1103"/>
      <c r="H2" s="1103"/>
      <c r="I2" s="1104"/>
    </row>
    <row r="3" spans="1:9" ht="45" customHeight="1">
      <c r="A3" s="246" t="s">
        <v>14</v>
      </c>
      <c r="B3" s="1103" t="s">
        <v>655</v>
      </c>
      <c r="C3" s="1103"/>
      <c r="D3" s="1103"/>
      <c r="E3" s="1103"/>
      <c r="F3" s="1103"/>
      <c r="G3" s="1103"/>
      <c r="H3" s="1103"/>
      <c r="I3" s="1104"/>
    </row>
    <row r="4" spans="1:9" ht="36" customHeight="1">
      <c r="A4" s="246" t="s">
        <v>15</v>
      </c>
      <c r="B4" s="1103" t="s">
        <v>656</v>
      </c>
      <c r="C4" s="1103"/>
      <c r="D4" s="1103"/>
      <c r="E4" s="1103"/>
      <c r="F4" s="1103"/>
      <c r="G4" s="1103"/>
      <c r="H4" s="1103"/>
      <c r="I4" s="1104"/>
    </row>
    <row r="5" spans="1:9" ht="47.25" customHeight="1">
      <c r="A5" s="246" t="s">
        <v>17</v>
      </c>
      <c r="B5" s="1103" t="s">
        <v>18</v>
      </c>
      <c r="C5" s="1103"/>
      <c r="D5" s="1103"/>
      <c r="E5" s="1103"/>
      <c r="F5" s="1103"/>
      <c r="G5" s="1103"/>
      <c r="H5" s="1103"/>
      <c r="I5" s="1104"/>
    </row>
    <row r="6" spans="1:9" ht="19.5" customHeight="1">
      <c r="A6" s="247" t="s">
        <v>20</v>
      </c>
      <c r="B6" s="1098" t="s">
        <v>744</v>
      </c>
      <c r="C6" s="1098"/>
      <c r="D6" s="1098"/>
      <c r="E6" s="1098"/>
      <c r="F6" s="1098"/>
      <c r="G6" s="1098"/>
      <c r="H6" s="1098"/>
      <c r="I6" s="1099"/>
    </row>
    <row r="30" spans="1:11">
      <c r="K30" s="248">
        <f>'Name of Bidder'!C13</f>
        <v>0</v>
      </c>
    </row>
    <row r="31" spans="1:11">
      <c r="A31" s="249"/>
      <c r="B31" s="249"/>
      <c r="C31" s="249"/>
      <c r="D31" s="249"/>
      <c r="E31" s="249"/>
      <c r="F31" s="249"/>
      <c r="G31" s="249"/>
      <c r="H31" s="249"/>
      <c r="I31" s="249"/>
      <c r="J31" s="249"/>
      <c r="K31" s="250">
        <f>'Name of Bidder'!C14</f>
        <v>0</v>
      </c>
    </row>
    <row r="32" spans="1:11">
      <c r="A32" s="249"/>
      <c r="B32" s="249"/>
      <c r="C32" s="249"/>
      <c r="D32" s="249"/>
      <c r="E32" s="249"/>
      <c r="F32" s="249"/>
      <c r="G32" s="249"/>
      <c r="H32" s="249"/>
      <c r="I32" s="249"/>
      <c r="J32" s="249"/>
      <c r="K32" s="250">
        <f>'Name of Bidder'!C15</f>
        <v>0</v>
      </c>
    </row>
    <row r="33" spans="1:16">
      <c r="A33" s="249"/>
      <c r="B33" s="249"/>
      <c r="C33" s="249"/>
      <c r="D33" s="249"/>
      <c r="E33" s="249"/>
      <c r="F33" s="249"/>
      <c r="G33" s="249"/>
      <c r="H33" s="249"/>
      <c r="I33" s="249"/>
      <c r="J33" s="249"/>
      <c r="K33" s="250">
        <f>'Name of Bidder'!C16</f>
        <v>0</v>
      </c>
    </row>
    <row r="34" spans="1:16">
      <c r="A34" s="249"/>
      <c r="B34" s="249"/>
      <c r="C34" s="249"/>
      <c r="D34" s="249"/>
      <c r="E34" s="249"/>
      <c r="F34" s="249"/>
      <c r="G34" s="249"/>
      <c r="H34" s="249"/>
      <c r="I34" s="249"/>
      <c r="J34" s="249"/>
    </row>
    <row r="35" spans="1:16" ht="19.5" customHeight="1">
      <c r="A35" s="1106" t="s">
        <v>657</v>
      </c>
      <c r="B35" s="1106"/>
      <c r="C35" s="1106"/>
      <c r="D35" s="1106"/>
      <c r="E35" s="1106"/>
      <c r="F35" s="1106"/>
      <c r="G35" s="1106"/>
      <c r="H35" s="1106"/>
      <c r="I35" s="1106"/>
      <c r="J35" s="249"/>
    </row>
    <row r="36" spans="1:16">
      <c r="A36" s="1105" t="s">
        <v>209</v>
      </c>
      <c r="B36" s="1105"/>
      <c r="C36" s="1105"/>
      <c r="D36" s="1105"/>
      <c r="E36" s="1105"/>
      <c r="F36" s="1105"/>
      <c r="G36" s="1105"/>
      <c r="H36" s="1105"/>
      <c r="I36" s="1105"/>
      <c r="J36" s="249"/>
      <c r="K36" s="248">
        <f>'Name of Bidder'!C18</f>
        <v>0</v>
      </c>
      <c r="O36" s="250">
        <f>'Name of Bidder'!C23</f>
        <v>0</v>
      </c>
    </row>
    <row r="37" spans="1:16">
      <c r="A37" s="1107" t="s">
        <v>210</v>
      </c>
      <c r="B37" s="1107"/>
      <c r="C37" s="1107"/>
      <c r="D37" s="1107"/>
      <c r="E37" s="1107"/>
      <c r="F37" s="1107"/>
      <c r="G37" s="1107"/>
      <c r="H37" s="1107"/>
      <c r="I37" s="1107"/>
      <c r="J37" s="249"/>
      <c r="K37" s="248">
        <f>'Name of Bidder'!C19</f>
        <v>0</v>
      </c>
      <c r="O37" s="250">
        <f>'Name of Bidder'!C24</f>
        <v>0</v>
      </c>
    </row>
    <row r="38" spans="1:16" ht="48.6" customHeight="1">
      <c r="A38" s="1108" t="s">
        <v>594</v>
      </c>
      <c r="B38" s="1108"/>
      <c r="C38" s="1108"/>
      <c r="D38" s="1108"/>
      <c r="E38" s="1108"/>
      <c r="F38" s="1108"/>
      <c r="G38" s="1108"/>
      <c r="H38" s="1108"/>
      <c r="I38" s="1108"/>
      <c r="J38" s="249"/>
      <c r="K38" s="248">
        <f>'Name of Bidder'!C20</f>
        <v>0</v>
      </c>
      <c r="O38" s="250">
        <f>'Name of Bidder'!C25</f>
        <v>0</v>
      </c>
    </row>
    <row r="39" spans="1:16">
      <c r="A39" s="1107" t="s">
        <v>616</v>
      </c>
      <c r="B39" s="1107"/>
      <c r="C39" s="1107"/>
      <c r="D39" s="1107"/>
      <c r="E39" s="1107"/>
      <c r="F39" s="1107"/>
      <c r="G39" s="1107"/>
      <c r="H39" s="1107"/>
      <c r="I39" s="1107"/>
      <c r="J39" s="249"/>
      <c r="K39" s="248">
        <f>'Name of Bidder'!C21</f>
        <v>0</v>
      </c>
      <c r="O39" s="250">
        <f>'Name of Bidder'!C26</f>
        <v>0</v>
      </c>
    </row>
    <row r="40" spans="1:16">
      <c r="A40" s="1105" t="s">
        <v>211</v>
      </c>
      <c r="B40" s="1105"/>
      <c r="C40" s="1105"/>
      <c r="D40" s="1105"/>
      <c r="E40" s="1105"/>
      <c r="F40" s="1105"/>
      <c r="G40" s="1105"/>
      <c r="H40" s="1105"/>
      <c r="I40" s="1105"/>
      <c r="J40" s="249"/>
    </row>
    <row r="41" spans="1:16" ht="18.75" customHeight="1">
      <c r="A41" s="1012">
        <f>'Name of Bidder'!C13</f>
        <v>0</v>
      </c>
      <c r="B41" s="1012"/>
      <c r="C41" s="1012"/>
      <c r="D41" s="1012"/>
      <c r="E41" s="1012"/>
      <c r="F41" s="1012"/>
      <c r="G41" s="1012"/>
      <c r="H41" s="1012"/>
      <c r="I41" s="1012"/>
      <c r="J41" s="249"/>
      <c r="K41" s="251">
        <f>'Name of Bidder'!F6</f>
        <v>1</v>
      </c>
      <c r="M41" s="250" t="s">
        <v>455</v>
      </c>
      <c r="P41" s="250" t="s">
        <v>453</v>
      </c>
    </row>
    <row r="42" spans="1:16" ht="21" customHeight="1">
      <c r="A42" s="1008" t="str">
        <f>" having its Registered Office at " &amp; 'Name of Bidder'!C14 &amp; " " &amp; 'Name of Bidder'!C15 &amp; " " &amp; 'Name of Bidder'!C16</f>
        <v xml:space="preserve"> having its Registered Office at   </v>
      </c>
      <c r="B42" s="1008"/>
      <c r="C42" s="1008"/>
      <c r="D42" s="1008"/>
      <c r="E42" s="1008"/>
      <c r="F42" s="1008"/>
      <c r="G42" s="1008"/>
      <c r="H42" s="1008"/>
      <c r="I42" s="1008"/>
      <c r="J42" s="249"/>
      <c r="K42" s="251">
        <f>'Name of Bidder'!F8</f>
        <v>1</v>
      </c>
      <c r="M42" s="250" t="s">
        <v>454</v>
      </c>
    </row>
    <row r="43" spans="1:16" hidden="1">
      <c r="A43" s="1105" t="e">
        <f>IF(#REF! = "Individual Firm", " ", " and ")</f>
        <v>#REF!</v>
      </c>
      <c r="B43" s="1105"/>
      <c r="C43" s="1105"/>
      <c r="D43" s="1105"/>
      <c r="E43" s="1105"/>
      <c r="F43" s="1105"/>
      <c r="G43" s="1105"/>
      <c r="H43" s="1105"/>
      <c r="I43" s="1105"/>
      <c r="J43" s="249"/>
    </row>
    <row r="44" spans="1:16" hidden="1">
      <c r="A44" s="1105" t="e">
        <f xml:space="preserve"> IF(#REF!= "Individual Firm", "",#REF!)</f>
        <v>#REF!</v>
      </c>
      <c r="B44" s="1105"/>
      <c r="C44" s="1105"/>
      <c r="D44" s="1105"/>
      <c r="E44" s="1105"/>
      <c r="F44" s="1105"/>
      <c r="G44" s="1105"/>
      <c r="H44" s="1105"/>
      <c r="I44" s="1105"/>
      <c r="J44" s="249"/>
    </row>
    <row r="45" spans="1:16" ht="39.950000000000003" hidden="1" customHeight="1">
      <c r="A45" s="1108" t="e">
        <f>IF(#REF!= "Sole Bidder", "", "having its Registered Office at "&amp;IF(#REF!=1,#REF!&amp;" "&amp;#REF!&amp;" "&amp;#REF!,IF(#REF!=2,#REF!&amp;" &amp; "&amp;#REF!&amp;" "&amp;#REF!&amp;" and " &amp;#REF!&amp;" &amp; "&amp;#REF!&amp;" "&amp;#REF! &amp;IF(#REF!=2," respectively",""))))</f>
        <v>#REF!</v>
      </c>
      <c r="B45" s="1108"/>
      <c r="C45" s="1108"/>
      <c r="D45" s="1108"/>
      <c r="E45" s="1108"/>
      <c r="F45" s="1108"/>
      <c r="G45" s="1108"/>
      <c r="H45" s="1108"/>
      <c r="I45" s="1108"/>
      <c r="J45" s="249"/>
    </row>
    <row r="46" spans="1:16" ht="14.45" customHeight="1">
      <c r="A46" s="1008" t="str">
        <f>IF('Name of Bidder'!C6 = "JV (Joint Venture)", "and ", "  ")</f>
        <v xml:space="preserve">  </v>
      </c>
      <c r="B46" s="1008"/>
      <c r="C46" s="1008"/>
      <c r="D46" s="1008"/>
      <c r="E46" s="1008"/>
      <c r="F46" s="1008"/>
      <c r="G46" s="1008"/>
      <c r="H46" s="1008"/>
      <c r="I46" s="1008"/>
      <c r="J46" s="249"/>
    </row>
    <row r="47" spans="1:16" ht="18" customHeight="1">
      <c r="A47" s="1008" t="str">
        <f>IF('Name of Bidder'!C6= "JV (Joint Venture)", IF('Name of Bidder'!C8=1,'Name of Bidder'!C18,IF('Name of Bidder'!C8="2 or More",'Name of Bidder'!C18&amp;" &amp; "&amp;'Name of Bidder'!C23,"")),"")</f>
        <v/>
      </c>
      <c r="B47" s="1008"/>
      <c r="C47" s="1008"/>
      <c r="D47" s="1008"/>
      <c r="E47" s="1008"/>
      <c r="F47" s="1008"/>
      <c r="G47" s="1008"/>
      <c r="H47" s="1008"/>
      <c r="I47" s="1008"/>
      <c r="J47" s="249"/>
    </row>
    <row r="48" spans="1:16" ht="24.6" customHeight="1">
      <c r="A48" s="1008"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8" s="1008"/>
      <c r="C48" s="1008"/>
      <c r="D48" s="1008"/>
      <c r="E48" s="1008"/>
      <c r="F48" s="1008"/>
      <c r="G48" s="1008"/>
      <c r="H48" s="1008"/>
      <c r="I48" s="1008"/>
      <c r="J48" s="249"/>
    </row>
    <row r="49" spans="1:10">
      <c r="A49" s="1105" t="s">
        <v>212</v>
      </c>
      <c r="B49" s="1105"/>
      <c r="C49" s="1105"/>
      <c r="D49" s="1105"/>
      <c r="E49" s="1105"/>
      <c r="F49" s="1105"/>
      <c r="G49" s="1105"/>
      <c r="H49" s="1105"/>
      <c r="I49" s="1105"/>
      <c r="J49" s="249"/>
    </row>
    <row r="50" spans="1:10">
      <c r="A50" s="1107" t="s">
        <v>213</v>
      </c>
      <c r="B50" s="1107"/>
      <c r="C50" s="1107"/>
      <c r="D50" s="1107"/>
      <c r="E50" s="1107"/>
      <c r="F50" s="1107"/>
      <c r="G50" s="1107"/>
      <c r="H50" s="1107"/>
      <c r="I50" s="1107"/>
      <c r="J50" s="249"/>
    </row>
    <row r="51" spans="1:10">
      <c r="A51" s="1107" t="s">
        <v>214</v>
      </c>
      <c r="B51" s="1107"/>
      <c r="C51" s="1107"/>
      <c r="D51" s="1107"/>
      <c r="E51" s="1107"/>
      <c r="F51" s="1107"/>
      <c r="G51" s="1107"/>
      <c r="H51" s="1107"/>
      <c r="I51" s="1107"/>
      <c r="J51" s="249"/>
    </row>
    <row r="52" spans="1:10" ht="117" customHeight="1">
      <c r="A52" s="1109" t="str">
        <f>"POWERGRID intends to award, under laid-down organisational procedures, contract(s) for " &amp;Cover!B2            &amp;        Cover!B3</f>
        <v>POWERGRID intends to award, under laid-down organisational procedures, contract(s) for Communication Equipment Package FOTE-05: Communication Equipment (SDH) Supply and Installation package for Communication Schemes approved in 24th NCTSpecification No: CC/NT/W-COMM/DOM/A01/24/16897</v>
      </c>
      <c r="B52" s="1109"/>
      <c r="C52" s="1109"/>
      <c r="D52" s="1109"/>
      <c r="E52" s="1109"/>
      <c r="F52" s="1109"/>
      <c r="G52" s="1109"/>
      <c r="H52" s="1109"/>
      <c r="I52" s="1109"/>
      <c r="J52" s="249"/>
    </row>
    <row r="53" spans="1:10" ht="40.5" customHeight="1">
      <c r="A53" s="1113" t="s">
        <v>887</v>
      </c>
      <c r="B53" s="1113"/>
      <c r="C53" s="1113"/>
      <c r="D53" s="1113"/>
      <c r="E53" s="1113"/>
      <c r="F53" s="1113"/>
      <c r="G53" s="1113"/>
      <c r="H53" s="1113"/>
      <c r="I53" s="1113"/>
      <c r="J53" s="249"/>
    </row>
    <row r="54" spans="1:10" ht="96" customHeight="1">
      <c r="A54" s="1113" t="s">
        <v>888</v>
      </c>
      <c r="B54" s="1113"/>
      <c r="C54" s="1113"/>
      <c r="D54" s="1113"/>
      <c r="E54" s="1113"/>
      <c r="F54" s="1113"/>
      <c r="G54" s="1113"/>
      <c r="H54" s="1113"/>
      <c r="I54" s="1113"/>
      <c r="J54" s="249"/>
    </row>
    <row r="55" spans="1:10" ht="21" customHeight="1">
      <c r="A55" s="1109" t="s">
        <v>215</v>
      </c>
      <c r="B55" s="1109"/>
      <c r="C55" s="1109"/>
      <c r="D55" s="1109"/>
      <c r="E55" s="1110" t="s">
        <v>215</v>
      </c>
      <c r="F55" s="1110"/>
      <c r="G55" s="1110"/>
      <c r="H55" s="1110"/>
      <c r="I55" s="1110"/>
      <c r="J55" s="249"/>
    </row>
    <row r="56" spans="1:10" ht="33" customHeight="1">
      <c r="A56" s="1111" t="s">
        <v>216</v>
      </c>
      <c r="B56" s="1111"/>
      <c r="C56" s="1111"/>
      <c r="D56" s="1111"/>
      <c r="E56" s="1112" t="s">
        <v>292</v>
      </c>
      <c r="F56" s="1112"/>
      <c r="G56" s="1112"/>
      <c r="H56" s="1112"/>
      <c r="I56" s="1112"/>
      <c r="J56" s="249"/>
    </row>
    <row r="57" spans="1:10" ht="22.5" customHeight="1">
      <c r="A57" s="253" t="s">
        <v>639</v>
      </c>
      <c r="B57" s="249"/>
      <c r="C57" s="249"/>
      <c r="D57" s="249"/>
      <c r="E57" s="249"/>
      <c r="F57" s="249"/>
      <c r="G57" s="249"/>
      <c r="H57" s="249"/>
      <c r="I57" s="254" t="s">
        <v>668</v>
      </c>
      <c r="J57" s="249"/>
    </row>
    <row r="58" spans="1:10" ht="22.5" customHeight="1">
      <c r="A58" s="1115" t="s">
        <v>658</v>
      </c>
      <c r="B58" s="1115"/>
      <c r="C58" s="1115"/>
      <c r="D58" s="1115"/>
      <c r="E58" s="1115"/>
      <c r="F58" s="1115"/>
      <c r="G58" s="1115"/>
      <c r="H58" s="1115"/>
      <c r="I58" s="1115"/>
    </row>
    <row r="59" spans="1:10" ht="58.5" customHeight="1">
      <c r="A59" s="1113" t="s">
        <v>659</v>
      </c>
      <c r="B59" s="1113"/>
      <c r="C59" s="1113"/>
      <c r="D59" s="1113"/>
      <c r="E59" s="1113"/>
      <c r="F59" s="1113"/>
      <c r="G59" s="1113"/>
      <c r="H59" s="1113"/>
      <c r="I59" s="1113"/>
    </row>
    <row r="60" spans="1:10" ht="6.6" customHeight="1">
      <c r="A60" s="1116"/>
      <c r="B60" s="1116"/>
      <c r="C60" s="1116"/>
      <c r="D60" s="1116"/>
      <c r="E60" s="1116"/>
      <c r="F60" s="1116"/>
      <c r="G60" s="1116"/>
      <c r="H60" s="1116"/>
      <c r="I60" s="1116"/>
    </row>
    <row r="61" spans="1:10" ht="56.25" customHeight="1">
      <c r="A61" s="258">
        <v>1</v>
      </c>
      <c r="B61" s="1109" t="s">
        <v>889</v>
      </c>
      <c r="C61" s="1109"/>
      <c r="D61" s="1109"/>
      <c r="E61" s="1109"/>
      <c r="F61" s="1109"/>
      <c r="G61" s="1109"/>
      <c r="H61" s="1109"/>
      <c r="I61" s="1109"/>
    </row>
    <row r="62" spans="1:10" ht="51" customHeight="1">
      <c r="A62" s="258">
        <v>2</v>
      </c>
      <c r="B62" s="1109" t="s">
        <v>890</v>
      </c>
      <c r="C62" s="1109"/>
      <c r="D62" s="1109"/>
      <c r="E62" s="1109"/>
      <c r="F62" s="1109"/>
      <c r="G62" s="1109"/>
      <c r="H62" s="1109"/>
      <c r="I62" s="1109"/>
    </row>
    <row r="63" spans="1:10" ht="51.75" customHeight="1">
      <c r="A63" s="258">
        <v>3</v>
      </c>
      <c r="B63" s="1109" t="s">
        <v>660</v>
      </c>
      <c r="C63" s="1109"/>
      <c r="D63" s="1109"/>
      <c r="E63" s="1109"/>
      <c r="F63" s="1109"/>
      <c r="G63" s="1109"/>
      <c r="H63" s="1109"/>
      <c r="I63" s="1109"/>
    </row>
    <row r="64" spans="1:10" ht="69.75" customHeight="1">
      <c r="A64" s="258">
        <v>4</v>
      </c>
      <c r="B64" s="1109" t="s">
        <v>891</v>
      </c>
      <c r="C64" s="1109"/>
      <c r="D64" s="1109"/>
      <c r="E64" s="1109"/>
      <c r="F64" s="1109"/>
      <c r="G64" s="1109"/>
      <c r="H64" s="1109"/>
      <c r="I64" s="1109"/>
    </row>
    <row r="65" spans="1:10" ht="71.25" customHeight="1">
      <c r="A65" s="258">
        <v>5</v>
      </c>
      <c r="B65" s="1109" t="s">
        <v>927</v>
      </c>
      <c r="C65" s="1109"/>
      <c r="D65" s="1109"/>
      <c r="E65" s="1109"/>
      <c r="F65" s="1109"/>
      <c r="G65" s="1109"/>
      <c r="H65" s="1109"/>
      <c r="I65" s="1109"/>
    </row>
    <row r="66" spans="1:10" ht="66" customHeight="1">
      <c r="A66" s="258">
        <v>6</v>
      </c>
      <c r="B66" s="1109" t="s">
        <v>665</v>
      </c>
      <c r="C66" s="1109"/>
      <c r="D66" s="1109"/>
      <c r="E66" s="1109"/>
      <c r="F66" s="1109"/>
      <c r="G66" s="1109"/>
      <c r="H66" s="1109"/>
      <c r="I66" s="1109"/>
    </row>
    <row r="67" spans="1:10" ht="51.75" customHeight="1">
      <c r="A67" s="258">
        <v>7</v>
      </c>
      <c r="B67" s="1109" t="s">
        <v>664</v>
      </c>
      <c r="C67" s="1109"/>
      <c r="D67" s="1109"/>
      <c r="E67" s="1109"/>
      <c r="F67" s="1109"/>
      <c r="G67" s="1109"/>
      <c r="H67" s="1109"/>
      <c r="I67" s="1109"/>
    </row>
    <row r="68" spans="1:10" ht="72.75" customHeight="1">
      <c r="A68" s="258">
        <v>8</v>
      </c>
      <c r="B68" s="1109" t="s">
        <v>892</v>
      </c>
      <c r="C68" s="1109"/>
      <c r="D68" s="1109"/>
      <c r="E68" s="1109"/>
      <c r="F68" s="1109"/>
      <c r="G68" s="1109"/>
      <c r="H68" s="1109"/>
      <c r="I68" s="1109"/>
    </row>
    <row r="69" spans="1:10" ht="60" customHeight="1">
      <c r="A69" s="258">
        <v>9</v>
      </c>
      <c r="B69" s="1109" t="s">
        <v>663</v>
      </c>
      <c r="C69" s="1109"/>
      <c r="D69" s="1109"/>
      <c r="E69" s="1109"/>
      <c r="F69" s="1109"/>
      <c r="G69" s="1109"/>
      <c r="H69" s="1109"/>
      <c r="I69" s="1109"/>
    </row>
    <row r="70" spans="1:10" ht="87.75" customHeight="1">
      <c r="A70" s="258">
        <v>10</v>
      </c>
      <c r="B70" s="1109" t="s">
        <v>662</v>
      </c>
      <c r="C70" s="1109"/>
      <c r="D70" s="1109"/>
      <c r="E70" s="1109"/>
      <c r="F70" s="1109"/>
      <c r="G70" s="1109"/>
      <c r="H70" s="1109"/>
      <c r="I70" s="1109"/>
    </row>
    <row r="71" spans="1:10" ht="27.75" customHeight="1">
      <c r="A71" s="260">
        <v>11</v>
      </c>
      <c r="B71" s="1117" t="s">
        <v>661</v>
      </c>
      <c r="C71" s="1117"/>
      <c r="D71" s="1117"/>
      <c r="E71" s="1117"/>
      <c r="F71" s="1117"/>
      <c r="G71" s="1117"/>
      <c r="H71" s="1117"/>
      <c r="I71" s="1117"/>
    </row>
    <row r="72" spans="1:10" ht="44.25" customHeight="1">
      <c r="A72" s="1113" t="s">
        <v>666</v>
      </c>
      <c r="B72" s="1113"/>
      <c r="C72" s="1113"/>
      <c r="D72" s="1113"/>
      <c r="E72" s="1113"/>
      <c r="F72" s="1113"/>
      <c r="G72" s="1113"/>
      <c r="H72" s="1113"/>
      <c r="I72" s="1113"/>
    </row>
    <row r="73" spans="1:10" ht="109.5" customHeight="1">
      <c r="A73" s="258">
        <v>1</v>
      </c>
      <c r="B73" s="1109" t="s">
        <v>893</v>
      </c>
      <c r="C73" s="1109"/>
      <c r="D73" s="1109"/>
      <c r="E73" s="1109"/>
      <c r="F73" s="1109"/>
      <c r="G73" s="1109"/>
      <c r="H73" s="1109"/>
      <c r="I73" s="1109"/>
    </row>
    <row r="74" spans="1:10" ht="21" customHeight="1">
      <c r="A74" s="1109" t="s">
        <v>215</v>
      </c>
      <c r="B74" s="1109"/>
      <c r="C74" s="1109"/>
      <c r="D74" s="1109"/>
      <c r="E74" s="1110" t="s">
        <v>215</v>
      </c>
      <c r="F74" s="1110"/>
      <c r="G74" s="1110"/>
      <c r="H74" s="1110"/>
      <c r="I74" s="1110"/>
      <c r="J74" s="249"/>
    </row>
    <row r="75" spans="1:10" ht="33" customHeight="1">
      <c r="A75" s="1111" t="s">
        <v>216</v>
      </c>
      <c r="B75" s="1111"/>
      <c r="C75" s="1111"/>
      <c r="D75" s="1111"/>
      <c r="E75" s="1112" t="s">
        <v>292</v>
      </c>
      <c r="F75" s="1112"/>
      <c r="G75" s="1112"/>
      <c r="H75" s="1112"/>
      <c r="I75" s="1112"/>
      <c r="J75" s="249"/>
    </row>
    <row r="76" spans="1:10" ht="22.5" customHeight="1">
      <c r="A76" s="413" t="s">
        <v>639</v>
      </c>
      <c r="B76" s="414"/>
      <c r="C76" s="414"/>
      <c r="D76" s="414"/>
      <c r="E76" s="414"/>
      <c r="F76" s="414"/>
      <c r="G76" s="414"/>
      <c r="H76" s="414"/>
      <c r="I76" s="415" t="s">
        <v>667</v>
      </c>
      <c r="J76" s="249"/>
    </row>
    <row r="77" spans="1:10" ht="66.75" customHeight="1">
      <c r="A77" s="636">
        <v>2</v>
      </c>
      <c r="B77" s="1109" t="s">
        <v>669</v>
      </c>
      <c r="C77" s="1109"/>
      <c r="D77" s="1109"/>
      <c r="E77" s="1109"/>
      <c r="F77" s="1109"/>
      <c r="G77" s="1109"/>
      <c r="H77" s="1109"/>
      <c r="I77" s="1109"/>
    </row>
    <row r="78" spans="1:10" ht="56.25" customHeight="1">
      <c r="A78" s="258">
        <v>3</v>
      </c>
      <c r="B78" s="1109" t="s">
        <v>692</v>
      </c>
      <c r="C78" s="1109"/>
      <c r="D78" s="1109"/>
      <c r="E78" s="1109"/>
      <c r="F78" s="1109"/>
      <c r="G78" s="1109"/>
      <c r="H78" s="1109"/>
      <c r="I78" s="1109"/>
    </row>
    <row r="79" spans="1:10" ht="58.5" customHeight="1">
      <c r="A79" s="258">
        <v>4</v>
      </c>
      <c r="B79" s="1109" t="s">
        <v>691</v>
      </c>
      <c r="C79" s="1109"/>
      <c r="D79" s="1109"/>
      <c r="E79" s="1109"/>
      <c r="F79" s="1109"/>
      <c r="G79" s="1109"/>
      <c r="H79" s="1109"/>
      <c r="I79" s="1109"/>
    </row>
    <row r="80" spans="1:10" ht="54.75" customHeight="1">
      <c r="A80" s="258">
        <v>5</v>
      </c>
      <c r="B80" s="1109" t="s">
        <v>894</v>
      </c>
      <c r="C80" s="1109"/>
      <c r="D80" s="1109"/>
      <c r="E80" s="1109"/>
      <c r="F80" s="1109"/>
      <c r="G80" s="1109"/>
      <c r="H80" s="1109"/>
      <c r="I80" s="1109"/>
    </row>
    <row r="81" spans="1:10" ht="66.75" customHeight="1">
      <c r="A81" s="258">
        <v>6</v>
      </c>
      <c r="B81" s="1109" t="s">
        <v>690</v>
      </c>
      <c r="C81" s="1109"/>
      <c r="D81" s="1109"/>
      <c r="E81" s="1109"/>
      <c r="F81" s="1109"/>
      <c r="G81" s="1109"/>
      <c r="H81" s="1109"/>
      <c r="I81" s="1109"/>
    </row>
    <row r="82" spans="1:10" ht="84.75" customHeight="1">
      <c r="A82" s="258">
        <v>7</v>
      </c>
      <c r="B82" s="1109" t="s">
        <v>689</v>
      </c>
      <c r="C82" s="1109"/>
      <c r="D82" s="1109"/>
      <c r="E82" s="1109"/>
      <c r="F82" s="1109"/>
      <c r="G82" s="1109"/>
      <c r="H82" s="1109"/>
      <c r="I82" s="1109"/>
    </row>
    <row r="83" spans="1:10" ht="91.5" customHeight="1">
      <c r="A83" s="258">
        <v>8</v>
      </c>
      <c r="B83" s="1109" t="s">
        <v>688</v>
      </c>
      <c r="C83" s="1109"/>
      <c r="D83" s="1109"/>
      <c r="E83" s="1109"/>
      <c r="F83" s="1109"/>
      <c r="G83" s="1109"/>
      <c r="H83" s="1109"/>
      <c r="I83" s="1109"/>
    </row>
    <row r="84" spans="1:10" ht="82.5" customHeight="1">
      <c r="A84" s="258">
        <v>9</v>
      </c>
      <c r="B84" s="1109" t="s">
        <v>687</v>
      </c>
      <c r="C84" s="1109"/>
      <c r="D84" s="1109"/>
      <c r="E84" s="1109"/>
      <c r="F84" s="1109"/>
      <c r="G84" s="1109"/>
      <c r="H84" s="1109"/>
      <c r="I84" s="1109"/>
    </row>
    <row r="85" spans="1:10" ht="74.25" customHeight="1">
      <c r="A85" s="258">
        <v>10</v>
      </c>
      <c r="B85" s="1109" t="s">
        <v>895</v>
      </c>
      <c r="C85" s="1109"/>
      <c r="D85" s="1109"/>
      <c r="E85" s="1109"/>
      <c r="F85" s="1109"/>
      <c r="G85" s="1109"/>
      <c r="H85" s="1109"/>
      <c r="I85" s="1109"/>
    </row>
    <row r="86" spans="1:10" ht="56.25" customHeight="1">
      <c r="A86" s="258">
        <v>11</v>
      </c>
      <c r="B86" s="1109" t="s">
        <v>896</v>
      </c>
      <c r="C86" s="1109"/>
      <c r="D86" s="1109"/>
      <c r="E86" s="1109"/>
      <c r="F86" s="1109"/>
      <c r="G86" s="1109"/>
      <c r="H86" s="1109"/>
      <c r="I86" s="1109"/>
    </row>
    <row r="87" spans="1:10" ht="101.25" customHeight="1">
      <c r="A87" s="258">
        <v>12</v>
      </c>
      <c r="B87" s="1109" t="s">
        <v>686</v>
      </c>
      <c r="C87" s="1109"/>
      <c r="D87" s="1109"/>
      <c r="E87" s="1109"/>
      <c r="F87" s="1109"/>
      <c r="G87" s="1109"/>
      <c r="H87" s="1109"/>
      <c r="I87" s="1109"/>
    </row>
    <row r="88" spans="1:10" ht="73.5" customHeight="1">
      <c r="A88" s="258">
        <v>13</v>
      </c>
      <c r="B88" s="1109" t="s">
        <v>685</v>
      </c>
      <c r="C88" s="1109"/>
      <c r="D88" s="1109"/>
      <c r="E88" s="1109"/>
      <c r="F88" s="1109"/>
      <c r="G88" s="1109"/>
      <c r="H88" s="1109"/>
      <c r="I88" s="1109"/>
    </row>
    <row r="89" spans="1:10" ht="79.5" customHeight="1">
      <c r="A89" s="258">
        <v>14</v>
      </c>
      <c r="B89" s="1109" t="s">
        <v>684</v>
      </c>
      <c r="C89" s="1109"/>
      <c r="D89" s="1109"/>
      <c r="E89" s="1109"/>
      <c r="F89" s="1109"/>
      <c r="G89" s="1109"/>
      <c r="H89" s="1109"/>
      <c r="I89" s="1109"/>
    </row>
    <row r="90" spans="1:10" ht="21" customHeight="1">
      <c r="A90" s="1109" t="s">
        <v>215</v>
      </c>
      <c r="B90" s="1109"/>
      <c r="C90" s="1109"/>
      <c r="D90" s="1109"/>
      <c r="E90" s="1110" t="s">
        <v>215</v>
      </c>
      <c r="F90" s="1110"/>
      <c r="G90" s="1110"/>
      <c r="H90" s="1110"/>
      <c r="I90" s="1110"/>
      <c r="J90" s="249"/>
    </row>
    <row r="91" spans="1:10" ht="33" customHeight="1">
      <c r="A91" s="1111" t="s">
        <v>216</v>
      </c>
      <c r="B91" s="1111"/>
      <c r="C91" s="1111"/>
      <c r="D91" s="1111"/>
      <c r="E91" s="1112" t="s">
        <v>292</v>
      </c>
      <c r="F91" s="1112"/>
      <c r="G91" s="1112"/>
      <c r="H91" s="1112"/>
      <c r="I91" s="1112"/>
      <c r="J91" s="249"/>
    </row>
    <row r="92" spans="1:10" ht="22.5" customHeight="1">
      <c r="A92" s="413" t="s">
        <v>639</v>
      </c>
      <c r="B92" s="414"/>
      <c r="C92" s="414"/>
      <c r="D92" s="414"/>
      <c r="E92" s="414"/>
      <c r="F92" s="414"/>
      <c r="G92" s="414"/>
      <c r="H92" s="414"/>
      <c r="I92" s="415" t="s">
        <v>694</v>
      </c>
      <c r="J92" s="249"/>
    </row>
    <row r="93" spans="1:10" ht="104.25" customHeight="1">
      <c r="A93" s="258">
        <v>15</v>
      </c>
      <c r="B93" s="1109" t="s">
        <v>683</v>
      </c>
      <c r="C93" s="1109"/>
      <c r="D93" s="1109"/>
      <c r="E93" s="1109"/>
      <c r="F93" s="1109"/>
      <c r="G93" s="1109"/>
      <c r="H93" s="1109"/>
      <c r="I93" s="1109"/>
    </row>
    <row r="94" spans="1:10" ht="75.75" customHeight="1">
      <c r="A94" s="258">
        <v>16</v>
      </c>
      <c r="B94" s="1109" t="s">
        <v>682</v>
      </c>
      <c r="C94" s="1109"/>
      <c r="D94" s="1109"/>
      <c r="E94" s="1109"/>
      <c r="F94" s="1109"/>
      <c r="G94" s="1109"/>
      <c r="H94" s="1109"/>
      <c r="I94" s="1109"/>
    </row>
    <row r="95" spans="1:10" ht="105" customHeight="1">
      <c r="A95" s="258">
        <v>17</v>
      </c>
      <c r="B95" s="1109" t="s">
        <v>681</v>
      </c>
      <c r="C95" s="1109"/>
      <c r="D95" s="1109"/>
      <c r="E95" s="1109"/>
      <c r="F95" s="1109"/>
      <c r="G95" s="1109"/>
      <c r="H95" s="1109"/>
      <c r="I95" s="1109"/>
    </row>
    <row r="96" spans="1:10" ht="93" customHeight="1">
      <c r="A96" s="258">
        <v>18</v>
      </c>
      <c r="B96" s="1109" t="s">
        <v>680</v>
      </c>
      <c r="C96" s="1109"/>
      <c r="D96" s="1109"/>
      <c r="E96" s="1109"/>
      <c r="F96" s="1109"/>
      <c r="G96" s="1109"/>
      <c r="H96" s="1109"/>
      <c r="I96" s="1109"/>
    </row>
    <row r="97" spans="1:10" ht="90" customHeight="1">
      <c r="A97" s="258">
        <v>19</v>
      </c>
      <c r="B97" s="1109" t="s">
        <v>679</v>
      </c>
      <c r="C97" s="1109"/>
      <c r="D97" s="1109"/>
      <c r="E97" s="1109"/>
      <c r="F97" s="1109"/>
      <c r="G97" s="1109"/>
      <c r="H97" s="1109"/>
      <c r="I97" s="1109"/>
    </row>
    <row r="98" spans="1:10" ht="88.5" customHeight="1">
      <c r="A98" s="258">
        <v>20</v>
      </c>
      <c r="B98" s="1109" t="s">
        <v>897</v>
      </c>
      <c r="C98" s="1109"/>
      <c r="D98" s="1109"/>
      <c r="E98" s="1109"/>
      <c r="F98" s="1109"/>
      <c r="G98" s="1109"/>
      <c r="H98" s="1109"/>
      <c r="I98" s="1109"/>
    </row>
    <row r="99" spans="1:10" ht="25.5" customHeight="1">
      <c r="A99" s="1117" t="s">
        <v>670</v>
      </c>
      <c r="B99" s="1117"/>
      <c r="C99" s="1117"/>
      <c r="D99" s="1117"/>
      <c r="E99" s="1117"/>
      <c r="F99" s="1117"/>
      <c r="G99" s="1117"/>
      <c r="H99" s="1117"/>
      <c r="I99" s="1117"/>
    </row>
    <row r="100" spans="1:10" ht="39" customHeight="1">
      <c r="A100" s="258">
        <v>1</v>
      </c>
      <c r="B100" s="1109" t="s">
        <v>72</v>
      </c>
      <c r="C100" s="1109"/>
      <c r="D100" s="1109"/>
      <c r="E100" s="1109"/>
      <c r="F100" s="1109"/>
      <c r="G100" s="1109"/>
      <c r="H100" s="1109"/>
      <c r="I100" s="1109"/>
    </row>
    <row r="101" spans="1:10" ht="51" customHeight="1">
      <c r="A101" s="258">
        <v>2</v>
      </c>
      <c r="B101" s="1109" t="s">
        <v>673</v>
      </c>
      <c r="C101" s="1109"/>
      <c r="D101" s="1109"/>
      <c r="E101" s="1109"/>
      <c r="F101" s="1109"/>
      <c r="G101" s="1109"/>
      <c r="H101" s="1109"/>
      <c r="I101" s="1109"/>
    </row>
    <row r="102" spans="1:10" ht="18.75" customHeight="1">
      <c r="A102" s="1117" t="s">
        <v>671</v>
      </c>
      <c r="B102" s="1117"/>
      <c r="C102" s="1117"/>
      <c r="D102" s="1117"/>
      <c r="E102" s="1117"/>
      <c r="F102" s="1117"/>
      <c r="G102" s="1117"/>
      <c r="H102" s="1117"/>
      <c r="I102" s="1117"/>
    </row>
    <row r="103" spans="1:10" ht="55.5" customHeight="1">
      <c r="A103" s="1118" t="s">
        <v>672</v>
      </c>
      <c r="B103" s="1118"/>
      <c r="C103" s="1118"/>
      <c r="D103" s="1118"/>
      <c r="E103" s="1118"/>
      <c r="F103" s="1118"/>
      <c r="G103" s="1118"/>
      <c r="H103" s="1118"/>
      <c r="I103" s="1118"/>
    </row>
    <row r="104" spans="1:10" ht="21" customHeight="1">
      <c r="A104" s="1117" t="s">
        <v>674</v>
      </c>
      <c r="B104" s="1117"/>
      <c r="C104" s="1117"/>
      <c r="D104" s="1117"/>
      <c r="E104" s="1117"/>
      <c r="F104" s="1117"/>
      <c r="G104" s="1117"/>
      <c r="H104" s="1117"/>
      <c r="I104" s="1117"/>
    </row>
    <row r="105" spans="1:10" ht="8.1" customHeight="1">
      <c r="A105" s="256"/>
    </row>
    <row r="106" spans="1:10" ht="69" customHeight="1">
      <c r="A106" s="257">
        <v>1</v>
      </c>
      <c r="B106" s="1109" t="s">
        <v>964</v>
      </c>
      <c r="C106" s="1109"/>
      <c r="D106" s="1109"/>
      <c r="E106" s="1109"/>
      <c r="F106" s="1109"/>
      <c r="G106" s="1109"/>
      <c r="H106" s="1109"/>
      <c r="I106" s="1109"/>
    </row>
    <row r="107" spans="1:10" ht="62.25" customHeight="1">
      <c r="A107" s="257">
        <v>2</v>
      </c>
      <c r="B107" s="1109" t="s">
        <v>675</v>
      </c>
      <c r="C107" s="1109"/>
      <c r="D107" s="1109"/>
      <c r="E107" s="1109"/>
      <c r="F107" s="1109"/>
      <c r="G107" s="1109"/>
      <c r="H107" s="1109"/>
      <c r="I107" s="1109"/>
    </row>
    <row r="108" spans="1:10" ht="21" customHeight="1">
      <c r="A108" s="1109" t="s">
        <v>215</v>
      </c>
      <c r="B108" s="1109"/>
      <c r="C108" s="1109"/>
      <c r="D108" s="1109"/>
      <c r="E108" s="1110" t="s">
        <v>215</v>
      </c>
      <c r="F108" s="1110"/>
      <c r="G108" s="1110"/>
      <c r="H108" s="1110"/>
      <c r="I108" s="1110"/>
      <c r="J108" s="249"/>
    </row>
    <row r="109" spans="1:10" ht="33" customHeight="1">
      <c r="A109" s="1111" t="s">
        <v>216</v>
      </c>
      <c r="B109" s="1111"/>
      <c r="C109" s="1111"/>
      <c r="D109" s="1111"/>
      <c r="E109" s="1112" t="s">
        <v>292</v>
      </c>
      <c r="F109" s="1112"/>
      <c r="G109" s="1112"/>
      <c r="H109" s="1112"/>
      <c r="I109" s="1112"/>
      <c r="J109" s="249"/>
    </row>
    <row r="110" spans="1:10" ht="22.5" customHeight="1">
      <c r="A110" s="413" t="s">
        <v>639</v>
      </c>
      <c r="B110" s="414"/>
      <c r="C110" s="414"/>
      <c r="D110" s="414"/>
      <c r="E110" s="414"/>
      <c r="F110" s="414"/>
      <c r="G110" s="414"/>
      <c r="H110" s="414"/>
      <c r="I110" s="415" t="s">
        <v>695</v>
      </c>
      <c r="J110" s="249"/>
    </row>
    <row r="111" spans="1:10" ht="55.5" customHeight="1">
      <c r="A111" s="257">
        <v>3</v>
      </c>
      <c r="B111" s="1109" t="s">
        <v>678</v>
      </c>
      <c r="C111" s="1109"/>
      <c r="D111" s="1109"/>
      <c r="E111" s="1109"/>
      <c r="F111" s="1109"/>
      <c r="G111" s="1109"/>
      <c r="H111" s="1109"/>
      <c r="I111" s="1109"/>
    </row>
    <row r="112" spans="1:10" ht="51" customHeight="1">
      <c r="A112" s="257">
        <v>4</v>
      </c>
      <c r="B112" s="1109" t="s">
        <v>677</v>
      </c>
      <c r="C112" s="1109"/>
      <c r="D112" s="1109"/>
      <c r="E112" s="1109"/>
      <c r="F112" s="1109"/>
      <c r="G112" s="1109"/>
      <c r="H112" s="1109"/>
      <c r="I112" s="1109"/>
    </row>
    <row r="113" spans="1:9" ht="60" customHeight="1">
      <c r="A113" s="257">
        <v>5</v>
      </c>
      <c r="B113" s="1109" t="s">
        <v>676</v>
      </c>
      <c r="C113" s="1109"/>
      <c r="D113" s="1109"/>
      <c r="E113" s="1109"/>
      <c r="F113" s="1109"/>
      <c r="G113" s="1109"/>
      <c r="H113" s="1109"/>
      <c r="I113" s="1109"/>
    </row>
    <row r="114" spans="1:9">
      <c r="A114" s="255"/>
    </row>
    <row r="115" spans="1:9" ht="21.95" customHeight="1">
      <c r="B115" s="252"/>
      <c r="F115" s="252"/>
    </row>
    <row r="116" spans="1:9" ht="21.95" customHeight="1">
      <c r="B116" s="258" t="s">
        <v>8</v>
      </c>
      <c r="C116" s="258"/>
      <c r="D116" s="258"/>
      <c r="E116" s="258"/>
      <c r="F116" s="258" t="s">
        <v>8</v>
      </c>
      <c r="G116" s="258"/>
      <c r="H116" s="258"/>
      <c r="I116" s="258"/>
    </row>
    <row r="117" spans="1:9" ht="39.75" customHeight="1">
      <c r="B117" s="1114" t="s">
        <v>216</v>
      </c>
      <c r="C117" s="1114"/>
      <c r="D117" s="1114"/>
      <c r="E117" s="1114"/>
      <c r="F117" s="1114" t="s">
        <v>292</v>
      </c>
      <c r="G117" s="1114"/>
      <c r="H117" s="1114"/>
      <c r="I117" s="1114"/>
    </row>
    <row r="118" spans="1:9" ht="21.95" customHeight="1">
      <c r="B118" s="259"/>
      <c r="C118" s="255"/>
      <c r="D118" s="255"/>
      <c r="E118" s="255"/>
      <c r="F118" s="260"/>
      <c r="G118" s="260"/>
      <c r="H118" s="260"/>
      <c r="I118" s="260"/>
    </row>
    <row r="119" spans="1:9" ht="21.95" customHeight="1">
      <c r="B119" s="1109" t="s">
        <v>9</v>
      </c>
      <c r="C119" s="1109"/>
      <c r="D119" s="1109"/>
      <c r="E119" s="1109"/>
      <c r="F119" s="1109" t="s">
        <v>9</v>
      </c>
      <c r="G119" s="1109"/>
      <c r="H119" s="1109"/>
      <c r="I119" s="1109"/>
    </row>
    <row r="120" spans="1:9" ht="21.95" customHeight="1">
      <c r="B120" s="252"/>
      <c r="C120" s="255"/>
      <c r="D120" s="255"/>
      <c r="E120" s="255"/>
      <c r="F120" s="252"/>
      <c r="G120" s="255"/>
      <c r="H120" s="255"/>
      <c r="I120" s="255"/>
    </row>
    <row r="121" spans="1:9" ht="21.95" customHeight="1">
      <c r="B121" s="252"/>
      <c r="C121" s="255"/>
      <c r="D121" s="255"/>
      <c r="E121" s="255"/>
      <c r="F121" s="252"/>
      <c r="G121" s="255"/>
      <c r="H121" s="255"/>
      <c r="I121" s="255"/>
    </row>
    <row r="122" spans="1:9" ht="21.95" customHeight="1">
      <c r="B122" s="249" t="s">
        <v>10</v>
      </c>
      <c r="C122" s="416"/>
      <c r="D122" s="263"/>
      <c r="E122" s="263"/>
      <c r="F122" s="249" t="s">
        <v>10</v>
      </c>
      <c r="G122" s="416"/>
      <c r="H122" s="263"/>
      <c r="I122" s="263"/>
    </row>
    <row r="123" spans="1:9" ht="21.95" customHeight="1">
      <c r="B123" s="249" t="s">
        <v>470</v>
      </c>
      <c r="C123" s="261"/>
      <c r="D123" s="263"/>
      <c r="E123" s="263"/>
      <c r="F123" s="249" t="s">
        <v>470</v>
      </c>
      <c r="G123" s="261"/>
      <c r="H123" s="263"/>
      <c r="I123" s="263"/>
    </row>
    <row r="124" spans="1:9" ht="21.95" customHeight="1">
      <c r="B124" s="1109" t="s">
        <v>11</v>
      </c>
      <c r="C124" s="1109"/>
      <c r="D124" s="1109"/>
      <c r="E124" s="1109"/>
      <c r="F124" s="1109" t="s">
        <v>11</v>
      </c>
      <c r="G124" s="1109"/>
      <c r="H124" s="1109"/>
      <c r="I124" s="1109"/>
    </row>
    <row r="125" spans="1:9" ht="21.95" customHeight="1">
      <c r="B125" s="249" t="s">
        <v>693</v>
      </c>
      <c r="F125" s="249" t="s">
        <v>693</v>
      </c>
    </row>
    <row r="126" spans="1:9" ht="21.95" customHeight="1">
      <c r="C126" s="263"/>
      <c r="D126" s="263"/>
      <c r="E126" s="263"/>
      <c r="F126" s="249"/>
      <c r="G126" s="417"/>
      <c r="H126" s="417"/>
      <c r="I126" s="417"/>
    </row>
    <row r="127" spans="1:9" ht="21.95" customHeight="1">
      <c r="B127" s="249"/>
      <c r="C127" s="263"/>
      <c r="D127" s="263"/>
      <c r="E127" s="263"/>
      <c r="F127" s="249"/>
      <c r="G127" s="262"/>
      <c r="H127" s="262"/>
      <c r="I127" s="262"/>
    </row>
    <row r="128" spans="1:9" ht="21.95" customHeight="1">
      <c r="C128" s="262"/>
      <c r="D128" s="262"/>
      <c r="E128" s="262"/>
      <c r="G128" s="262"/>
      <c r="H128" s="262"/>
      <c r="I128" s="262"/>
    </row>
    <row r="129" spans="2:9" ht="21.95" customHeight="1">
      <c r="B129" s="1109" t="s">
        <v>11</v>
      </c>
      <c r="C129" s="1109"/>
      <c r="D129" s="1109"/>
      <c r="E129" s="1109"/>
      <c r="F129" s="1109" t="s">
        <v>11</v>
      </c>
      <c r="G129" s="1109"/>
      <c r="H129" s="1109"/>
      <c r="I129" s="1109"/>
    </row>
    <row r="130" spans="2:9" ht="21.95" customHeight="1">
      <c r="B130" s="249" t="s">
        <v>693</v>
      </c>
      <c r="F130" s="249" t="s">
        <v>693</v>
      </c>
    </row>
    <row r="131" spans="2:9" ht="21.95" customHeight="1">
      <c r="B131" s="249"/>
      <c r="C131" s="263"/>
      <c r="D131" s="263"/>
      <c r="E131" s="263"/>
      <c r="F131" s="249"/>
      <c r="G131" s="263"/>
      <c r="H131" s="263"/>
      <c r="I131" s="263"/>
    </row>
    <row r="132" spans="2:9" ht="21.95" customHeight="1">
      <c r="B132" s="249"/>
      <c r="C132" s="263"/>
      <c r="D132" s="263"/>
      <c r="E132" s="263"/>
      <c r="F132" s="249"/>
      <c r="G132" s="263"/>
      <c r="H132" s="263"/>
      <c r="I132" s="263"/>
    </row>
    <row r="133" spans="2:9" ht="21.95" customHeight="1">
      <c r="B133" s="249"/>
      <c r="C133" s="263"/>
      <c r="D133" s="263"/>
      <c r="E133" s="263"/>
      <c r="F133" s="249"/>
      <c r="G133" s="263"/>
      <c r="H133" s="263"/>
      <c r="I133" s="263"/>
    </row>
    <row r="134" spans="2:9" ht="21.95" customHeight="1">
      <c r="B134" s="249"/>
      <c r="C134" s="249"/>
      <c r="D134" s="249"/>
      <c r="E134" s="249"/>
      <c r="F134" s="249"/>
    </row>
    <row r="135" spans="2:9" ht="21.95" customHeight="1">
      <c r="B135" s="249"/>
      <c r="C135" s="249"/>
      <c r="D135" s="249"/>
      <c r="E135" s="249"/>
      <c r="F135" s="249"/>
    </row>
    <row r="136" spans="2:9" ht="21.95" customHeight="1">
      <c r="B136" s="249"/>
      <c r="C136" s="249"/>
      <c r="D136" s="249"/>
      <c r="E136" s="249"/>
      <c r="F136" s="249"/>
    </row>
    <row r="137" spans="2:9" ht="21.95" customHeight="1">
      <c r="B137" s="249"/>
      <c r="C137" s="249"/>
      <c r="D137" s="249"/>
      <c r="E137" s="249"/>
      <c r="F137" s="249"/>
    </row>
    <row r="138" spans="2:9" ht="21.95" customHeight="1">
      <c r="B138" s="249"/>
      <c r="C138" s="249"/>
      <c r="D138" s="249"/>
      <c r="E138" s="249"/>
      <c r="F138" s="249"/>
    </row>
    <row r="139" spans="2:9" ht="21.95" customHeight="1">
      <c r="B139" s="249"/>
      <c r="C139" s="249"/>
      <c r="D139" s="249"/>
      <c r="E139" s="249"/>
      <c r="F139" s="249"/>
    </row>
    <row r="140" spans="2:9" ht="21.95" customHeight="1">
      <c r="B140" s="249"/>
      <c r="C140" s="249"/>
      <c r="D140" s="249"/>
      <c r="E140" s="249"/>
      <c r="F140" s="249"/>
    </row>
    <row r="141" spans="2:9" ht="21.95" customHeight="1">
      <c r="B141" s="249"/>
      <c r="C141" s="249"/>
      <c r="D141" s="249"/>
      <c r="E141" s="249"/>
      <c r="F141" s="249"/>
    </row>
    <row r="142" spans="2:9" ht="21.95" customHeight="1">
      <c r="B142" s="249"/>
      <c r="C142" s="249"/>
      <c r="D142" s="249"/>
      <c r="E142" s="249"/>
      <c r="F142" s="249"/>
    </row>
    <row r="143" spans="2:9" ht="21.95" customHeight="1">
      <c r="B143" s="249"/>
      <c r="C143" s="249"/>
      <c r="D143" s="249"/>
      <c r="E143" s="249"/>
      <c r="F143" s="249"/>
    </row>
    <row r="144" spans="2:9" ht="21.95" customHeight="1">
      <c r="B144" s="249"/>
      <c r="C144" s="249"/>
      <c r="D144" s="249"/>
      <c r="E144" s="249"/>
      <c r="F144" s="249"/>
    </row>
    <row r="145" spans="1:9" ht="21.95" customHeight="1">
      <c r="B145" s="249"/>
      <c r="C145" s="249"/>
      <c r="D145" s="249"/>
      <c r="E145" s="249"/>
      <c r="F145" s="249"/>
    </row>
    <row r="146" spans="1:9" ht="21.95" customHeight="1">
      <c r="B146" s="249"/>
      <c r="C146" s="249"/>
      <c r="D146" s="249"/>
      <c r="E146" s="249"/>
      <c r="F146" s="249"/>
    </row>
    <row r="147" spans="1:9" ht="21.95" customHeight="1">
      <c r="B147" s="249"/>
      <c r="C147" s="249"/>
      <c r="D147" s="249"/>
      <c r="E147" s="249"/>
      <c r="F147" s="249"/>
    </row>
    <row r="148" spans="1:9" ht="21.95" customHeight="1">
      <c r="B148" s="249"/>
      <c r="C148" s="249"/>
      <c r="D148" s="249"/>
      <c r="E148" s="249"/>
      <c r="F148" s="249"/>
    </row>
    <row r="149" spans="1:9" ht="21.95" customHeight="1">
      <c r="B149" s="249"/>
      <c r="C149" s="249"/>
      <c r="D149" s="249"/>
      <c r="E149" s="249"/>
      <c r="F149" s="249"/>
    </row>
    <row r="150" spans="1:9" ht="21.95" customHeight="1">
      <c r="A150" s="262"/>
      <c r="B150" s="263"/>
      <c r="C150" s="263"/>
      <c r="D150" s="263"/>
      <c r="E150" s="263"/>
      <c r="F150" s="263"/>
      <c r="G150" s="262"/>
      <c r="H150" s="262"/>
      <c r="I150" s="262"/>
    </row>
    <row r="151" spans="1:9" ht="21.95" customHeight="1">
      <c r="A151" s="253" t="s">
        <v>639</v>
      </c>
      <c r="B151" s="249"/>
      <c r="C151" s="249"/>
      <c r="D151" s="249"/>
      <c r="E151" s="249"/>
      <c r="F151" s="249"/>
      <c r="G151" s="249"/>
      <c r="H151" s="249"/>
      <c r="I151" s="254" t="s">
        <v>696</v>
      </c>
    </row>
    <row r="152" spans="1:9" ht="21.95" customHeight="1">
      <c r="B152" s="249"/>
      <c r="C152" s="249"/>
      <c r="D152" s="249"/>
      <c r="E152" s="249"/>
      <c r="F152" s="249"/>
    </row>
    <row r="153" spans="1:9" ht="21.95" customHeight="1">
      <c r="B153" s="249"/>
      <c r="C153" s="249"/>
      <c r="D153" s="249"/>
      <c r="E153" s="249"/>
      <c r="F153" s="249"/>
    </row>
    <row r="154" spans="1:9" ht="21.95" customHeight="1">
      <c r="B154" s="249"/>
      <c r="C154" s="249"/>
      <c r="D154" s="249"/>
      <c r="E154" s="249"/>
      <c r="F154" s="249"/>
    </row>
    <row r="155" spans="1:9" ht="21.95" customHeight="1">
      <c r="B155" s="249"/>
      <c r="C155" s="249"/>
      <c r="D155" s="249"/>
      <c r="E155" s="249"/>
      <c r="F155" s="249"/>
    </row>
    <row r="156" spans="1:9" ht="21.95" customHeight="1">
      <c r="B156" s="249"/>
      <c r="C156" s="249"/>
      <c r="D156" s="249"/>
      <c r="E156" s="249"/>
      <c r="F156" s="249"/>
    </row>
    <row r="157" spans="1:9" ht="21.95" customHeight="1">
      <c r="B157" s="249"/>
      <c r="C157" s="249"/>
      <c r="D157" s="249"/>
      <c r="E157" s="249"/>
      <c r="F157" s="249"/>
    </row>
    <row r="158" spans="1:9" ht="21.95" customHeight="1">
      <c r="B158" s="249"/>
      <c r="C158" s="249"/>
      <c r="D158" s="249"/>
      <c r="E158" s="249"/>
      <c r="F158" s="249"/>
    </row>
    <row r="159" spans="1:9" ht="21.95" customHeight="1">
      <c r="B159" s="249"/>
      <c r="C159" s="249"/>
      <c r="D159" s="249"/>
      <c r="E159" s="249"/>
      <c r="F159" s="249"/>
    </row>
    <row r="160" spans="1:9" ht="21.95" customHeight="1">
      <c r="B160" s="249"/>
      <c r="C160" s="249"/>
      <c r="D160" s="249"/>
      <c r="E160" s="249"/>
      <c r="F160" s="249"/>
    </row>
    <row r="161" spans="2:10" ht="21.95" customHeight="1">
      <c r="B161" s="249"/>
      <c r="C161" s="249"/>
      <c r="D161" s="249"/>
      <c r="E161" s="249"/>
      <c r="F161" s="249"/>
    </row>
    <row r="162" spans="2:10" ht="21.95" customHeight="1">
      <c r="B162" s="249"/>
      <c r="C162" s="249"/>
      <c r="D162" s="249"/>
      <c r="E162" s="249"/>
      <c r="F162" s="249"/>
    </row>
    <row r="163" spans="2:10" ht="21.95" customHeight="1">
      <c r="B163" s="249"/>
      <c r="C163" s="249"/>
      <c r="D163" s="249"/>
      <c r="E163" s="249"/>
      <c r="F163" s="249"/>
    </row>
    <row r="165" spans="2:10">
      <c r="J165" s="249"/>
    </row>
  </sheetData>
  <sheetProtection algorithmName="SHA-512" hashValue="9MoRSqO95Ik6IPSTeD5jxoN5hOWU9r4VAl5374IlRTT0HWA14oDlaAYfbgpmTtzD3gc+z/zhTPHchRBTI5XWEg==" saltValue="oCR0po1r45TyJgcOiDjOaA==" spinCount="100000" sheet="1" formatColumns="0" formatRows="0" selectLockedCells="1"/>
  <customSheetViews>
    <customSheetView guid="{D225EADB-9106-48CC-A5A7-31602D4C326D}" showPageBreaks="1" zeroValues="0" printArea="1" hiddenRows="1" hiddenColumns="1" view="pageBreakPreview" topLeftCell="A27">
      <selection activeCell="E108" sqref="E108:I108"/>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1"/>
      <headerFooter alignWithMargins="0"/>
    </customSheetView>
    <customSheetView guid="{F34FCE55-6D7A-4595-AE80-79F81F8010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
      <headerFooter alignWithMargins="0"/>
    </customSheetView>
    <customSheetView guid="{C6B44705-18CE-41AD-9A5D-3E99B2ECF25D}"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3"/>
      <headerFooter alignWithMargins="0"/>
    </customSheetView>
    <customSheetView guid="{EFBCDFCA-9C0B-4649-BEC1-29A03BD1DB6F}" showPageBreaks="1" zeroValues="0" printArea="1" hiddenRows="1" hiddenColumns="1" view="pageBreakPreview" topLeftCell="A3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4"/>
      <headerFooter alignWithMargins="0"/>
    </customSheetView>
    <customSheetView guid="{0BBA2DF4-A149-40BB-8E82-8CB6DEDB7C04}" showPageBreaks="1" zeroValues="0" printArea="1" hiddenRows="1" hiddenColumns="1" view="pageBreakPreview" topLeftCell="A67">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5"/>
      <headerFooter alignWithMargins="0"/>
    </customSheetView>
    <customSheetView guid="{6AB2DF82-E90A-4CF8-B22E-5D001DAE6667}" showPageBreaks="1" zeroValues="0" printArea="1" hiddenRows="1" hiddenColumns="1" view="pageBreakPreview" topLeftCell="A76">
      <selection activeCell="A42" sqref="A42:I42"/>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6"/>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3"/>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B07A37BF-D9F4-4586-9D27-CDE2FA2D1222}"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20"/>
      <headerFooter alignWithMargins="0"/>
    </customSheetView>
    <customSheetView guid="{E8F77A2D-E40A-4668-A8F2-3CE31C4AC520}" showPageBreaks="1" zeroValues="0" printArea="1" hiddenRows="1" hiddenColumns="1" view="pageBreakPreview" topLeftCell="A42">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21"/>
      <headerFooter alignWithMargins="0"/>
    </customSheetView>
    <customSheetView guid="{938A4A51-D362-4606-B51E-5F7EE488A1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2"/>
      <headerFooter alignWithMargins="0"/>
    </customSheetView>
    <customSheetView guid="{70018498-F475-422B-9308-49B0E7F70B5E}" showPageBreaks="1" zeroValues="0" printArea="1" hiddenRows="1" hiddenColumns="1" view="pageBreakPreview" topLeftCell="A67">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3"/>
      <headerFooter alignWithMargins="0"/>
    </customSheetView>
    <customSheetView guid="{AFE5FD17-FBA4-4313-9A75-8C27B1625512}" showPageBreaks="1" zeroValues="0" printArea="1" hiddenRows="1" hiddenColumns="1" view="pageBreakPreview" topLeftCell="A3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4"/>
      <headerFooter alignWithMargins="0"/>
    </customSheetView>
    <customSheetView guid="{FCC2376C-B604-4287-B4D4-7B2EFDBBC924}" showPageBreaks="1" zeroValues="0" printArea="1" hiddenRows="1" hiddenColumns="1" view="pageBreakPreview" topLeftCell="A1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5"/>
      <headerFooter alignWithMargins="0"/>
    </customSheetView>
    <customSheetView guid="{2B801FC0-1466-48F5-835B-336974550AB9}" showPageBreaks="1" zeroValues="0" printArea="1" hiddenRows="1" hiddenColumns="1" view="pageBreakPreview" topLeftCell="A27">
      <selection activeCell="E108" sqref="E108:I108"/>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6"/>
      <headerFooter alignWithMargins="0"/>
    </customSheetView>
  </customSheetViews>
  <mergeCells count="96">
    <mergeCell ref="B107:I107"/>
    <mergeCell ref="B111:I111"/>
    <mergeCell ref="B112:I112"/>
    <mergeCell ref="B113:I113"/>
    <mergeCell ref="F124:I124"/>
    <mergeCell ref="A108:D108"/>
    <mergeCell ref="E108:I108"/>
    <mergeCell ref="A109:D109"/>
    <mergeCell ref="E109:I109"/>
    <mergeCell ref="B124:E124"/>
    <mergeCell ref="B100:I100"/>
    <mergeCell ref="B101:I101"/>
    <mergeCell ref="A99:I99"/>
    <mergeCell ref="B98:I98"/>
    <mergeCell ref="A103:I103"/>
    <mergeCell ref="A102:I102"/>
    <mergeCell ref="B83:I83"/>
    <mergeCell ref="B84:I84"/>
    <mergeCell ref="B95:I95"/>
    <mergeCell ref="B96:I96"/>
    <mergeCell ref="B97:I97"/>
    <mergeCell ref="B85:I85"/>
    <mergeCell ref="B86:I86"/>
    <mergeCell ref="B87:I87"/>
    <mergeCell ref="B88:I88"/>
    <mergeCell ref="B89:I89"/>
    <mergeCell ref="B93:I93"/>
    <mergeCell ref="A90:D90"/>
    <mergeCell ref="E90:I90"/>
    <mergeCell ref="A91:D91"/>
    <mergeCell ref="E91:I91"/>
    <mergeCell ref="B94:I94"/>
    <mergeCell ref="B82:I82"/>
    <mergeCell ref="B67:I67"/>
    <mergeCell ref="B68:I68"/>
    <mergeCell ref="B69:I69"/>
    <mergeCell ref="B70:I70"/>
    <mergeCell ref="B71:I71"/>
    <mergeCell ref="B77:I77"/>
    <mergeCell ref="B73:I73"/>
    <mergeCell ref="A72:I72"/>
    <mergeCell ref="A74:D74"/>
    <mergeCell ref="E74:I74"/>
    <mergeCell ref="A75:D75"/>
    <mergeCell ref="E75:I75"/>
    <mergeCell ref="B79:I79"/>
    <mergeCell ref="B80:I80"/>
    <mergeCell ref="B81:I81"/>
    <mergeCell ref="B129:E129"/>
    <mergeCell ref="F129:I129"/>
    <mergeCell ref="A53:I53"/>
    <mergeCell ref="A54:I54"/>
    <mergeCell ref="A59:I59"/>
    <mergeCell ref="B62:I62"/>
    <mergeCell ref="B61:I61"/>
    <mergeCell ref="B117:E117"/>
    <mergeCell ref="F117:I117"/>
    <mergeCell ref="B119:E119"/>
    <mergeCell ref="F119:I119"/>
    <mergeCell ref="A58:I58"/>
    <mergeCell ref="A60:I60"/>
    <mergeCell ref="A104:I104"/>
    <mergeCell ref="B106:I106"/>
    <mergeCell ref="B63:I63"/>
    <mergeCell ref="B64:I64"/>
    <mergeCell ref="B65:I65"/>
    <mergeCell ref="B66:I66"/>
    <mergeCell ref="B78:I78"/>
    <mergeCell ref="A50:I50"/>
    <mergeCell ref="A51:I51"/>
    <mergeCell ref="A52:I52"/>
    <mergeCell ref="A55:D55"/>
    <mergeCell ref="E55:I55"/>
    <mergeCell ref="A56:D56"/>
    <mergeCell ref="E56:I56"/>
    <mergeCell ref="A49:I49"/>
    <mergeCell ref="A35:I35"/>
    <mergeCell ref="A36:I36"/>
    <mergeCell ref="A37:I37"/>
    <mergeCell ref="A38:I38"/>
    <mergeCell ref="A39:I39"/>
    <mergeCell ref="A40:I40"/>
    <mergeCell ref="A41:I41"/>
    <mergeCell ref="A42:I42"/>
    <mergeCell ref="A43:I43"/>
    <mergeCell ref="A44:I44"/>
    <mergeCell ref="A45:I45"/>
    <mergeCell ref="A46:I46"/>
    <mergeCell ref="A48:I48"/>
    <mergeCell ref="A47:I47"/>
    <mergeCell ref="B6:I6"/>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7"/>
  <headerFooter alignWithMargins="0"/>
  <rowBreaks count="3" manualBreakCount="3">
    <brk id="57" max="8" man="1"/>
    <brk id="76" max="8" man="1"/>
    <brk id="92" max="8" man="1"/>
  </rowBreaks>
  <drawing r:id="rId2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dimension ref="A1:J27"/>
  <sheetViews>
    <sheetView showGridLines="0" showZeros="0" view="pageBreakPreview" zoomScale="90" zoomScaleNormal="100" zoomScaleSheetLayoutView="90" workbookViewId="0">
      <selection activeCell="H17" sqref="H17"/>
    </sheetView>
  </sheetViews>
  <sheetFormatPr defaultColWidth="9.140625" defaultRowHeight="15.75"/>
  <cols>
    <col min="1" max="1" width="12" style="73" customWidth="1"/>
    <col min="2" max="6" width="9.140625" style="73"/>
    <col min="7" max="7" width="18" style="73" customWidth="1"/>
    <col min="8" max="9" width="9.140625" style="73"/>
    <col min="10" max="10" width="16.140625" style="73" customWidth="1"/>
    <col min="11" max="16384" width="9.140625" style="73"/>
  </cols>
  <sheetData>
    <row r="1" spans="1:10" ht="27.75" customHeight="1">
      <c r="A1" s="1124" t="str">
        <f>Cover!B3</f>
        <v>Specification No: CC/NT/W-COMM/DOM/A01/24/16897</v>
      </c>
      <c r="B1" s="1124"/>
      <c r="C1" s="1124"/>
      <c r="D1" s="1124"/>
      <c r="E1" s="1124"/>
      <c r="F1" s="1124"/>
      <c r="G1" s="1124"/>
      <c r="H1" s="401"/>
      <c r="I1" s="1119" t="s">
        <v>717</v>
      </c>
      <c r="J1" s="1119"/>
    </row>
    <row r="2" spans="1:10" ht="16.5">
      <c r="A2" s="277"/>
      <c r="B2" s="277"/>
      <c r="C2" s="277"/>
      <c r="D2" s="277"/>
      <c r="E2" s="277"/>
      <c r="F2" s="277"/>
      <c r="G2" s="277"/>
      <c r="H2" s="277"/>
      <c r="I2" s="277"/>
      <c r="J2" s="277"/>
    </row>
    <row r="3" spans="1:10" ht="107.25" customHeight="1">
      <c r="A3" s="1120" t="str">
        <f>Cover!B2</f>
        <v>Communication Equipment Package FOTE-05: Communication Equipment (SDH) Supply and Installation package for Communication Schemes approved in 24th NCT</v>
      </c>
      <c r="B3" s="1120"/>
      <c r="C3" s="1120"/>
      <c r="D3" s="1120"/>
      <c r="E3" s="1120"/>
      <c r="F3" s="1120"/>
      <c r="G3" s="1120"/>
      <c r="H3" s="1120"/>
      <c r="I3" s="1120"/>
      <c r="J3" s="1120"/>
    </row>
    <row r="5" spans="1:10">
      <c r="A5" s="1121" t="s">
        <v>407</v>
      </c>
      <c r="B5" s="1121"/>
      <c r="C5" s="1121"/>
      <c r="D5" s="1121"/>
      <c r="E5" s="1121"/>
      <c r="F5" s="1121"/>
      <c r="G5" s="1121"/>
      <c r="H5" s="1121"/>
      <c r="I5" s="1121"/>
      <c r="J5" s="1121"/>
    </row>
    <row r="7" spans="1:10">
      <c r="A7" s="73" t="str">
        <f>'Attach 3(JV)'!A7:D7</f>
        <v>Bidder’s Name and Address :</v>
      </c>
      <c r="G7" s="110" t="str">
        <f>'Attach 3(JV)'!E7</f>
        <v>To:</v>
      </c>
    </row>
    <row r="8" spans="1:10">
      <c r="A8" s="110">
        <f>'Attach 3(JV)'!A8:D8</f>
        <v>0</v>
      </c>
      <c r="G8" s="73" t="str">
        <f>'Attach 3(JV)'!E8</f>
        <v>Contract Services</v>
      </c>
    </row>
    <row r="9" spans="1:10">
      <c r="A9" s="78" t="s">
        <v>422</v>
      </c>
      <c r="B9" s="1122">
        <f>'Attach 3(JV)'!B9:D9</f>
        <v>0</v>
      </c>
      <c r="C9" s="1122"/>
      <c r="D9" s="1122"/>
      <c r="E9" s="1122"/>
      <c r="F9" s="1122"/>
      <c r="G9" s="73" t="str">
        <f>'Attach 3(JV)'!E9</f>
        <v>Power Grid Corporation of India Ltd.,</v>
      </c>
    </row>
    <row r="10" spans="1:10">
      <c r="A10" s="78" t="s">
        <v>424</v>
      </c>
      <c r="B10" s="1123">
        <f>'Attach 3(JV)'!B10:D10</f>
        <v>0</v>
      </c>
      <c r="C10" s="1123"/>
      <c r="D10" s="1123"/>
      <c r="E10" s="1123"/>
      <c r="F10" s="1123"/>
      <c r="G10" s="73" t="str">
        <f>'Attach 3(JV)'!E10</f>
        <v>"Saudamini", Plot No. 2, Sector 29</v>
      </c>
    </row>
    <row r="11" spans="1:10">
      <c r="B11" s="1123">
        <f>'Attach 3(JV)'!B11:D11</f>
        <v>0</v>
      </c>
      <c r="C11" s="1123"/>
      <c r="D11" s="1123"/>
      <c r="E11" s="1123"/>
      <c r="F11" s="1123"/>
      <c r="G11" s="73" t="str">
        <f>'Attach 3(JV)'!E11</f>
        <v>Gurgaon (Haryana) - 122001</v>
      </c>
    </row>
    <row r="12" spans="1:10">
      <c r="B12" s="1123">
        <f>'Attach 3(JV)'!B12:D12</f>
        <v>0</v>
      </c>
      <c r="C12" s="1123"/>
      <c r="D12" s="1123"/>
      <c r="E12" s="1123"/>
      <c r="F12" s="1123"/>
    </row>
    <row r="14" spans="1:10">
      <c r="A14" s="73" t="s">
        <v>236</v>
      </c>
    </row>
    <row r="16" spans="1:10" ht="48" customHeight="1">
      <c r="A16" s="770" t="s">
        <v>34</v>
      </c>
      <c r="B16" s="770"/>
      <c r="C16" s="770"/>
      <c r="D16" s="770"/>
      <c r="E16" s="770"/>
      <c r="F16" s="770"/>
      <c r="G16" s="770"/>
      <c r="H16" s="770"/>
      <c r="I16" s="770"/>
      <c r="J16" s="770"/>
    </row>
    <row r="17" spans="1:10">
      <c r="A17" s="276"/>
      <c r="B17" s="276"/>
      <c r="C17" s="276"/>
      <c r="D17" s="276"/>
      <c r="E17" s="276"/>
      <c r="F17" s="276"/>
      <c r="G17" s="276"/>
      <c r="H17" s="276"/>
      <c r="I17" s="276"/>
      <c r="J17" s="276"/>
    </row>
    <row r="18" spans="1:10" ht="40.5" customHeight="1">
      <c r="A18" s="770" t="s">
        <v>597</v>
      </c>
      <c r="B18" s="770"/>
      <c r="C18" s="770"/>
      <c r="D18" s="770"/>
      <c r="E18" s="770"/>
      <c r="F18" s="770"/>
      <c r="G18" s="770"/>
      <c r="H18" s="770"/>
      <c r="I18" s="770"/>
      <c r="J18" s="770"/>
    </row>
    <row r="19" spans="1:10">
      <c r="A19" s="276"/>
      <c r="B19" s="276"/>
      <c r="C19" s="276"/>
      <c r="D19" s="276"/>
      <c r="E19" s="276"/>
      <c r="F19" s="276"/>
      <c r="G19" s="276"/>
      <c r="H19" s="276"/>
      <c r="I19" s="276"/>
      <c r="J19" s="276"/>
    </row>
    <row r="20" spans="1:10" ht="43.5" customHeight="1">
      <c r="A20" s="100" t="s">
        <v>99</v>
      </c>
      <c r="B20" s="770" t="s">
        <v>37</v>
      </c>
      <c r="C20" s="770"/>
      <c r="D20" s="770"/>
      <c r="E20" s="770"/>
      <c r="F20" s="770"/>
      <c r="G20" s="770"/>
      <c r="H20" s="770"/>
      <c r="I20" s="770"/>
      <c r="J20" s="770"/>
    </row>
    <row r="21" spans="1:10" ht="59.25" customHeight="1">
      <c r="A21" s="100" t="s">
        <v>107</v>
      </c>
      <c r="B21" s="770" t="s">
        <v>35</v>
      </c>
      <c r="C21" s="770"/>
      <c r="D21" s="770"/>
      <c r="E21" s="770"/>
      <c r="F21" s="770"/>
      <c r="G21" s="770"/>
      <c r="H21" s="770"/>
      <c r="I21" s="770"/>
      <c r="J21" s="770"/>
    </row>
    <row r="23" spans="1:10" ht="82.5" customHeight="1">
      <c r="A23" s="770" t="s">
        <v>36</v>
      </c>
      <c r="B23" s="770"/>
      <c r="C23" s="770"/>
      <c r="D23" s="770"/>
      <c r="E23" s="770"/>
      <c r="F23" s="770"/>
      <c r="G23" s="770"/>
      <c r="H23" s="770"/>
      <c r="I23" s="770"/>
      <c r="J23" s="770"/>
    </row>
    <row r="25" spans="1:10">
      <c r="A25" s="110" t="str">
        <f>'Name of Bidder'!B32</f>
        <v xml:space="preserve">Date     </v>
      </c>
      <c r="B25" s="1125">
        <f>'Name of Bidder'!C32</f>
        <v>0</v>
      </c>
      <c r="C25" s="1125"/>
      <c r="F25" s="1122" t="str">
        <f>'Name of Bidder'!B29</f>
        <v xml:space="preserve">Printed Name </v>
      </c>
      <c r="G25" s="1122"/>
      <c r="H25" s="1122">
        <f>'Name of Bidder'!C29</f>
        <v>0</v>
      </c>
      <c r="I25" s="1122"/>
      <c r="J25" s="1122"/>
    </row>
    <row r="26" spans="1:10">
      <c r="A26" s="110"/>
      <c r="F26" s="110"/>
      <c r="G26" s="110"/>
    </row>
    <row r="27" spans="1:10">
      <c r="A27" s="110" t="str">
        <f>'Name of Bidder'!B33</f>
        <v xml:space="preserve">Place     </v>
      </c>
      <c r="B27" s="1122">
        <f>'Name of Bidder'!C33</f>
        <v>0</v>
      </c>
      <c r="C27" s="1122"/>
      <c r="F27" s="1122" t="str">
        <f>'Name of Bidder'!B30</f>
        <v>Designation</v>
      </c>
      <c r="G27" s="1122"/>
      <c r="H27" s="1122">
        <f>'Name of Bidder'!C30</f>
        <v>0</v>
      </c>
      <c r="I27" s="1122"/>
      <c r="J27" s="1122"/>
    </row>
  </sheetData>
  <sheetProtection algorithmName="SHA-512" hashValue="mE2RcaZyMAYQUmkKcjgpvM1RReLaQwYFTuYTxpdg/zpFnL8sV/qR/c2XtEBiV7DJ4hMetaFTYccKu0GUuKEz0g==" saltValue="da4q3Ra+ewPje1snCifCmQ==" spinCount="100000" sheet="1" formatColumns="0" formatRows="0" selectLockedCells="1"/>
  <customSheetViews>
    <customSheetView guid="{D225EADB-9106-48CC-A5A7-31602D4C326D}" scale="90" showPageBreaks="1" showGridLines="0" zeroValues="0" printArea="1" view="pageBreakPreview" topLeftCell="A4">
      <selection activeCell="H17" sqref="H17"/>
      <pageMargins left="0.75" right="0.45" top="0.7" bottom="0.56999999999999995" header="0.34" footer="0.31"/>
      <pageSetup scale="94" orientation="portrait" r:id="rId1"/>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4" orientation="portrait" r:id="rId2"/>
      <headerFooter alignWithMargins="0"/>
    </customSheetView>
    <customSheetView guid="{C6B44705-18CE-41AD-9A5D-3E99B2ECF25D}" scale="90" showPageBreaks="1" showGridLines="0" zeroValues="0" printArea="1" view="pageBreakPreview">
      <selection activeCell="H17" sqref="H17"/>
      <pageMargins left="0.75" right="0.45" top="0.7" bottom="0.56999999999999995" header="0.34" footer="0.31"/>
      <pageSetup scale="94" orientation="portrait" r:id="rId3"/>
      <headerFooter alignWithMargins="0"/>
    </customSheetView>
    <customSheetView guid="{EFBCDFCA-9C0B-4649-BEC1-29A03BD1DB6F}" scale="90" showPageBreaks="1" showGridLines="0" zeroValues="0" printArea="1" view="pageBreakPreview" topLeftCell="A7">
      <selection activeCell="H17" sqref="H17"/>
      <pageMargins left="0.75" right="0.45" top="0.7" bottom="0.56999999999999995" header="0.34" footer="0.31"/>
      <pageSetup scale="94" orientation="portrait" r:id="rId4"/>
      <headerFooter alignWithMargins="0"/>
    </customSheetView>
    <customSheetView guid="{0BBA2DF4-A149-40BB-8E82-8CB6DEDB7C04}" scale="90" showPageBreaks="1" showGridLines="0" zeroValues="0" printArea="1" view="pageBreakPreview">
      <selection activeCell="H17" sqref="H17"/>
      <pageMargins left="0.75" right="0.45" top="0.7" bottom="0.56999999999999995" header="0.34" footer="0.31"/>
      <pageSetup scale="94" orientation="portrait" r:id="rId5"/>
      <headerFooter alignWithMargins="0"/>
    </customSheetView>
    <customSheetView guid="{6AB2DF82-E90A-4CF8-B22E-5D001DAE6667}" scale="90" showPageBreaks="1" showGridLines="0" zeroValues="0" printArea="1" view="pageBreakPreview" topLeftCell="A13">
      <selection activeCell="H17" sqref="H17"/>
      <pageMargins left="0.75" right="0.45" top="0.7" bottom="0.56999999999999995" header="0.34" footer="0.31"/>
      <pageSetup scale="96" orientation="portrait" r:id="rId6"/>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9"/>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10"/>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11"/>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2"/>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3"/>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4"/>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5"/>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7"/>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20"/>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21"/>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2"/>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3"/>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4"/>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5"/>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6"/>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7"/>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28"/>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9"/>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30"/>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31"/>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2"/>
      <headerFooter alignWithMargins="0"/>
    </customSheetView>
    <customSheetView guid="{70018498-F475-422B-9308-49B0E7F70B5E}" scale="90" showPageBreaks="1" showGridLines="0" zeroValues="0" printArea="1" view="pageBreakPreview">
      <selection activeCell="H17" sqref="H17"/>
      <pageMargins left="0.75" right="0.45" top="0.7" bottom="0.56999999999999995" header="0.34" footer="0.31"/>
      <pageSetup scale="94" orientation="portrait" r:id="rId33"/>
      <headerFooter alignWithMargins="0"/>
    </customSheetView>
    <customSheetView guid="{AFE5FD17-FBA4-4313-9A75-8C27B1625512}" scale="90" showPageBreaks="1" showGridLines="0" zeroValues="0" printArea="1" view="pageBreakPreview" topLeftCell="A7">
      <selection activeCell="H17" sqref="H17"/>
      <pageMargins left="0.75" right="0.45" top="0.7" bottom="0.56999999999999995" header="0.34" footer="0.31"/>
      <pageSetup scale="94" orientation="portrait" r:id="rId34"/>
      <headerFooter alignWithMargins="0"/>
    </customSheetView>
    <customSheetView guid="{FCC2376C-B604-4287-B4D4-7B2EFDBBC924}" scale="90" showPageBreaks="1" showGridLines="0" zeroValues="0" printArea="1" view="pageBreakPreview">
      <selection activeCell="H17" sqref="H17"/>
      <pageMargins left="0.75" right="0.45" top="0.7" bottom="0.56999999999999995" header="0.34" footer="0.31"/>
      <pageSetup scale="94" orientation="portrait" r:id="rId35"/>
      <headerFooter alignWithMargins="0"/>
    </customSheetView>
    <customSheetView guid="{2B801FC0-1466-48F5-835B-336974550AB9}" scale="90" showPageBreaks="1" showGridLines="0" zeroValues="0" printArea="1" view="pageBreakPreview" topLeftCell="A4">
      <selection activeCell="H17" sqref="H17"/>
      <pageMargins left="0.75" right="0.45" top="0.7" bottom="0.56999999999999995" header="0.34" footer="0.31"/>
      <pageSetup scale="94" orientation="portrait" r:id="rId36"/>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4" orientation="portrait" r:id="rId37"/>
  <headerFooter alignWithMargins="0"/>
  <ignoredErrors>
    <ignoredError sqref="B25" unlockedFormula="1"/>
  </ignoredErrors>
  <drawing r:id="rId38"/>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S29"/>
  <sheetViews>
    <sheetView view="pageBreakPreview" topLeftCell="A8" zoomScale="110" zoomScaleNormal="100" zoomScaleSheetLayoutView="110" workbookViewId="0">
      <selection activeCell="P22" sqref="P22"/>
    </sheetView>
  </sheetViews>
  <sheetFormatPr defaultColWidth="9.140625" defaultRowHeight="12.75"/>
  <cols>
    <col min="1" max="12" width="9.140625" style="406"/>
    <col min="13" max="13" width="9.140625" style="406" hidden="1" customWidth="1"/>
    <col min="14" max="16384" width="9.140625" style="406"/>
  </cols>
  <sheetData>
    <row r="1" spans="1:11" s="405" customFormat="1" ht="18" customHeight="1">
      <c r="A1" s="405" t="str">
        <f>'Attach 19'!A1:G1</f>
        <v>Specification No: CC/NT/W-COMM/DOM/A01/24/16897</v>
      </c>
      <c r="I1" s="1135" t="s">
        <v>642</v>
      </c>
      <c r="J1" s="1135"/>
      <c r="K1" s="1135"/>
    </row>
    <row r="3" spans="1:11" ht="60" customHeight="1">
      <c r="A3" s="1134" t="str">
        <f>Cover!B2</f>
        <v>Communication Equipment Package FOTE-05: Communication Equipment (SDH) Supply and Installation package for Communication Schemes approved in 24th NCT</v>
      </c>
      <c r="B3" s="1134"/>
      <c r="C3" s="1134"/>
      <c r="D3" s="1134"/>
      <c r="E3" s="1134"/>
      <c r="F3" s="1134"/>
      <c r="G3" s="1134"/>
      <c r="H3" s="1134"/>
      <c r="I3" s="1134"/>
      <c r="J3" s="1134"/>
      <c r="K3" s="1134"/>
    </row>
    <row r="5" spans="1:11" ht="29.25" customHeight="1">
      <c r="A5" s="1127" t="s">
        <v>643</v>
      </c>
      <c r="B5" s="1127"/>
      <c r="C5" s="1127"/>
      <c r="D5" s="1127"/>
      <c r="E5" s="1127"/>
      <c r="F5" s="1127"/>
      <c r="G5" s="1127"/>
      <c r="H5" s="1127"/>
      <c r="I5" s="1127"/>
      <c r="J5" s="1127"/>
      <c r="K5" s="1127"/>
    </row>
    <row r="7" spans="1:11">
      <c r="A7" s="406" t="s">
        <v>641</v>
      </c>
      <c r="G7" s="406" t="s">
        <v>421</v>
      </c>
    </row>
    <row r="8" spans="1:11" ht="13.15">
      <c r="A8" s="1126">
        <f>'Attach 19'!A8</f>
        <v>0</v>
      </c>
      <c r="B8" s="1126"/>
      <c r="C8" s="1126"/>
      <c r="D8" s="1126"/>
      <c r="E8" s="1126"/>
      <c r="F8" s="1126"/>
      <c r="G8" s="406" t="s">
        <v>423</v>
      </c>
    </row>
    <row r="9" spans="1:11" ht="13.15">
      <c r="A9" s="406" t="s">
        <v>422</v>
      </c>
      <c r="B9" s="1126">
        <f>'Attach 19'!B9:F9</f>
        <v>0</v>
      </c>
      <c r="C9" s="1126"/>
      <c r="D9" s="1126"/>
      <c r="E9" s="1126"/>
      <c r="F9" s="1126"/>
      <c r="G9" s="406" t="s">
        <v>425</v>
      </c>
    </row>
    <row r="10" spans="1:11" ht="13.15">
      <c r="A10" s="406" t="s">
        <v>424</v>
      </c>
      <c r="B10" s="1126">
        <f>'Attach 19'!B10:F10</f>
        <v>0</v>
      </c>
      <c r="C10" s="1126"/>
      <c r="D10" s="1126"/>
      <c r="E10" s="1126"/>
      <c r="F10" s="1126"/>
      <c r="G10" s="406" t="s">
        <v>67</v>
      </c>
    </row>
    <row r="11" spans="1:11" ht="13.15">
      <c r="B11" s="1126">
        <f>'Attach 19'!B11:F11</f>
        <v>0</v>
      </c>
      <c r="C11" s="1126"/>
      <c r="D11" s="1126"/>
      <c r="E11" s="1126"/>
      <c r="F11" s="1126"/>
      <c r="G11" s="406" t="s">
        <v>426</v>
      </c>
    </row>
    <row r="12" spans="1:11" ht="13.15">
      <c r="B12" s="1126">
        <f>'Attach 19'!B12:F12</f>
        <v>0</v>
      </c>
      <c r="C12" s="1126"/>
      <c r="D12" s="1126"/>
      <c r="E12" s="1126"/>
      <c r="F12" s="1126"/>
    </row>
    <row r="14" spans="1:11" ht="19.5" customHeight="1">
      <c r="A14" s="1133" t="s">
        <v>236</v>
      </c>
      <c r="B14" s="1133"/>
      <c r="C14" s="408"/>
      <c r="D14" s="408"/>
      <c r="E14" s="408"/>
      <c r="F14" s="408"/>
      <c r="G14" s="408"/>
      <c r="H14" s="408"/>
      <c r="I14" s="408"/>
      <c r="J14" s="408"/>
    </row>
    <row r="15" spans="1:11">
      <c r="A15" s="408"/>
      <c r="B15" s="408"/>
      <c r="C15" s="408"/>
      <c r="D15" s="408"/>
      <c r="E15" s="408"/>
      <c r="F15" s="408"/>
      <c r="G15" s="408"/>
      <c r="H15" s="408"/>
      <c r="I15" s="408"/>
      <c r="J15" s="408"/>
    </row>
    <row r="16" spans="1:11" ht="98.25" customHeight="1">
      <c r="A16" s="408">
        <v>1</v>
      </c>
      <c r="B16" s="1133" t="s">
        <v>644</v>
      </c>
      <c r="C16" s="1133"/>
      <c r="D16" s="1133"/>
      <c r="E16" s="1133"/>
      <c r="F16" s="1133"/>
      <c r="G16" s="1133"/>
      <c r="H16" s="1133"/>
      <c r="I16" s="1133"/>
      <c r="J16" s="1133"/>
      <c r="K16" s="1133"/>
    </row>
    <row r="17" spans="1:19">
      <c r="A17" s="408"/>
      <c r="B17" s="408"/>
      <c r="C17" s="408"/>
      <c r="D17" s="408"/>
      <c r="E17" s="408"/>
      <c r="F17" s="408"/>
      <c r="G17" s="408"/>
      <c r="H17" s="408"/>
      <c r="I17" s="408"/>
      <c r="J17" s="408"/>
    </row>
    <row r="18" spans="1:19" ht="51" customHeight="1">
      <c r="A18" s="408"/>
      <c r="B18" s="1133" t="s">
        <v>645</v>
      </c>
      <c r="C18" s="1133"/>
      <c r="D18" s="1133"/>
      <c r="E18" s="1133"/>
      <c r="F18" s="1133"/>
      <c r="G18" s="1133"/>
      <c r="H18" s="1133"/>
      <c r="I18" s="1133"/>
      <c r="J18" s="1133"/>
      <c r="K18" s="1133"/>
      <c r="M18" s="410" t="b">
        <v>0</v>
      </c>
    </row>
    <row r="19" spans="1:19" ht="18.75" customHeight="1" thickBot="1">
      <c r="A19" s="408"/>
      <c r="B19" s="408"/>
      <c r="C19" s="408"/>
      <c r="D19" s="408"/>
      <c r="E19" s="408"/>
      <c r="F19" s="407" t="s">
        <v>646</v>
      </c>
      <c r="G19" s="408"/>
      <c r="H19" s="408"/>
      <c r="I19" s="408"/>
      <c r="J19" s="408"/>
    </row>
    <row r="20" spans="1:19" ht="113.25" customHeight="1" thickBot="1">
      <c r="A20" s="408"/>
      <c r="B20" s="1136"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133"/>
      <c r="D20" s="1133"/>
      <c r="E20" s="1133"/>
      <c r="F20" s="1133"/>
      <c r="G20" s="1133"/>
      <c r="H20" s="1133"/>
      <c r="I20" s="1133"/>
      <c r="J20" s="1133"/>
      <c r="K20" s="1133"/>
      <c r="M20" s="411" t="b">
        <v>1</v>
      </c>
      <c r="N20" s="412"/>
      <c r="O20" s="1131" t="s">
        <v>650</v>
      </c>
      <c r="P20" s="1131"/>
      <c r="Q20" s="1131"/>
      <c r="R20" s="1131"/>
      <c r="S20" s="1132"/>
    </row>
    <row r="21" spans="1:19" ht="27.75" customHeight="1">
      <c r="A21" s="409" t="s">
        <v>647</v>
      </c>
      <c r="B21" s="1130" t="s">
        <v>648</v>
      </c>
      <c r="C21" s="1130"/>
      <c r="D21" s="1130"/>
      <c r="E21" s="1130"/>
      <c r="F21" s="1130"/>
      <c r="G21" s="1130"/>
      <c r="H21" s="1130"/>
      <c r="I21" s="1130"/>
      <c r="J21" s="1130"/>
      <c r="K21" s="1130"/>
    </row>
    <row r="22" spans="1:19" ht="27.75" customHeight="1">
      <c r="A22" s="409" t="s">
        <v>107</v>
      </c>
      <c r="B22" s="1129" t="s">
        <v>648</v>
      </c>
      <c r="C22" s="1129"/>
      <c r="D22" s="1129"/>
      <c r="E22" s="1129"/>
      <c r="F22" s="1129"/>
      <c r="G22" s="1129"/>
      <c r="H22" s="1129"/>
      <c r="I22" s="1129"/>
      <c r="J22" s="1129"/>
      <c r="K22" s="1129"/>
    </row>
    <row r="23" spans="1:19" ht="20.25" customHeight="1">
      <c r="A23" s="408"/>
      <c r="B23" s="1128" t="s">
        <v>649</v>
      </c>
      <c r="C23" s="1128"/>
      <c r="D23" s="1128"/>
      <c r="E23" s="1128"/>
      <c r="F23" s="1128"/>
      <c r="G23" s="1128"/>
      <c r="H23" s="1128"/>
      <c r="I23" s="1128"/>
      <c r="J23" s="1128"/>
      <c r="K23" s="1128"/>
    </row>
    <row r="24" spans="1:19">
      <c r="A24" s="408"/>
      <c r="B24" s="408"/>
      <c r="C24" s="408"/>
      <c r="D24" s="408"/>
      <c r="E24" s="408"/>
      <c r="F24" s="408"/>
      <c r="G24" s="408"/>
      <c r="H24" s="408"/>
      <c r="I24" s="408"/>
      <c r="J24" s="408"/>
    </row>
    <row r="25" spans="1:19" ht="13.15">
      <c r="A25" s="406" t="s">
        <v>449</v>
      </c>
      <c r="B25" s="1126">
        <v>0</v>
      </c>
      <c r="C25" s="1126"/>
      <c r="F25" s="406" t="s">
        <v>60</v>
      </c>
      <c r="H25" s="1126">
        <v>0</v>
      </c>
      <c r="I25" s="1126"/>
      <c r="J25" s="1126"/>
      <c r="K25" s="1126"/>
    </row>
    <row r="27" spans="1:19" ht="13.15">
      <c r="A27" s="406" t="s">
        <v>450</v>
      </c>
      <c r="B27" s="1126">
        <v>0</v>
      </c>
      <c r="C27" s="1126"/>
      <c r="F27" s="406" t="s">
        <v>61</v>
      </c>
      <c r="H27" s="1126">
        <v>0</v>
      </c>
      <c r="I27" s="1126"/>
      <c r="J27" s="1126"/>
      <c r="K27" s="1126"/>
    </row>
    <row r="29" spans="1:19" hidden="1">
      <c r="N29" s="406" t="s">
        <v>651</v>
      </c>
      <c r="O29" s="406" t="s">
        <v>652</v>
      </c>
    </row>
  </sheetData>
  <customSheetViews>
    <customSheetView guid="{D225EADB-9106-48CC-A5A7-31602D4C326D}" scale="110" showPageBreaks="1" printArea="1" hiddenRows="1" hiddenColumns="1" state="hidden" view="pageBreakPreview" topLeftCell="A8">
      <selection activeCell="P22" sqref="P22"/>
      <pageMargins left="0.7" right="0.7" top="0.75" bottom="0.75" header="0.3" footer="0.3"/>
      <pageSetup scale="96" orientation="portrait" r:id="rId1"/>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C6B44705-18CE-41AD-9A5D-3E99B2ECF25D}"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EFBCDFCA-9C0B-4649-BEC1-29A03BD1DB6F}"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0BBA2DF4-A149-40BB-8E82-8CB6DEDB7C04}"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70018498-F475-422B-9308-49B0E7F70B5E}" scale="110" showPageBreaks="1" printArea="1" hiddenRows="1" hiddenColumns="1" state="hidden" view="pageBreakPreview" topLeftCell="A19">
      <selection activeCell="P22" sqref="P22"/>
      <pageMargins left="0.7" right="0.7" top="0.75" bottom="0.75" header="0.3" footer="0.3"/>
      <pageSetup scale="96" orientation="portrait" r:id="rId23"/>
    </customSheetView>
    <customSheetView guid="{AFE5FD17-FBA4-4313-9A75-8C27B1625512}" scale="110" showPageBreaks="1" printArea="1" hiddenRows="1" hiddenColumns="1" state="hidden" view="pageBreakPreview" topLeftCell="A19">
      <selection activeCell="P22" sqref="P22"/>
      <pageMargins left="0.7" right="0.7" top="0.75" bottom="0.75" header="0.3" footer="0.3"/>
      <pageSetup scale="96" orientation="portrait" r:id="rId24"/>
    </customSheetView>
    <customSheetView guid="{FCC2376C-B604-4287-B4D4-7B2EFDBBC924}" scale="110" showPageBreaks="1" printArea="1" hiddenRows="1" hiddenColumns="1" state="hidden" view="pageBreakPreview" topLeftCell="A19">
      <selection activeCell="P22" sqref="P22"/>
      <pageMargins left="0.7" right="0.7" top="0.75" bottom="0.75" header="0.3" footer="0.3"/>
      <pageSetup scale="96" orientation="portrait" r:id="rId25"/>
    </customSheetView>
    <customSheetView guid="{2B801FC0-1466-48F5-835B-336974550AB9}" scale="110" showPageBreaks="1" printArea="1" hiddenRows="1" hiddenColumns="1" state="hidden" view="pageBreakPreview" topLeftCell="A8">
      <selection activeCell="P22" sqref="P22"/>
      <pageMargins left="0.7" right="0.7" top="0.75" bottom="0.75" header="0.3" footer="0.3"/>
      <pageSetup scale="96" orientation="portrait" r:id="rId26"/>
    </customSheetView>
  </customSheetViews>
  <mergeCells count="20">
    <mergeCell ref="O20:S20"/>
    <mergeCell ref="B12:F12"/>
    <mergeCell ref="A14:B14"/>
    <mergeCell ref="A3:K3"/>
    <mergeCell ref="I1:K1"/>
    <mergeCell ref="B16:K16"/>
    <mergeCell ref="B18:K18"/>
    <mergeCell ref="B11:F11"/>
    <mergeCell ref="B10:F10"/>
    <mergeCell ref="B9:F9"/>
    <mergeCell ref="A8:F8"/>
    <mergeCell ref="B20:K20"/>
    <mergeCell ref="B27:C27"/>
    <mergeCell ref="B25:C25"/>
    <mergeCell ref="H27:K27"/>
    <mergeCell ref="H25:K25"/>
    <mergeCell ref="A5:K5"/>
    <mergeCell ref="B23:K23"/>
    <mergeCell ref="B22:K22"/>
    <mergeCell ref="B21:K21"/>
  </mergeCells>
  <conditionalFormatting sqref="B18:K18">
    <cfRule type="expression" dxfId="14" priority="4" stopIfTrue="1">
      <formula>M20=TRUE</formula>
    </cfRule>
  </conditionalFormatting>
  <conditionalFormatting sqref="B20:K20">
    <cfRule type="expression" dxfId="13" priority="3" stopIfTrue="1">
      <formula>M18=TRUE</formula>
    </cfRule>
  </conditionalFormatting>
  <conditionalFormatting sqref="N20">
    <cfRule type="expression" dxfId="12" priority="1" stopIfTrue="1">
      <formula>$M$18=TRUE</formula>
    </cfRule>
  </conditionalFormatting>
  <conditionalFormatting sqref="O20:S20">
    <cfRule type="expression" dxfId="11" priority="2" stopIfTrue="1">
      <formula>M18=TRUE</formula>
    </cfRule>
  </conditionalFormatting>
  <pageMargins left="0.7" right="0.7" top="0.75" bottom="0.75" header="0.3" footer="0.3"/>
  <pageSetup scale="96" orientation="portrait" r:id="rId27"/>
  <drawing r:id="rId28"/>
  <legacyDrawing r:id="rId29"/>
  <mc:AlternateContent xmlns:mc="http://schemas.openxmlformats.org/markup-compatibility/2006">
    <mc:Choice Requires="x14">
      <controls>
        <mc:AlternateContent xmlns:mc="http://schemas.openxmlformats.org/markup-compatibility/2006">
          <mc:Choice Requires="x14">
            <control shapeId="90113" r:id="rId30" name="Check Box 1">
              <controlPr defaultSize="0" print="0" autoFill="0" autoLine="0" autoPict="0">
                <anchor moveWithCells="1">
                  <from>
                    <xdr:col>0</xdr:col>
                    <xdr:colOff>404813</xdr:colOff>
                    <xdr:row>16</xdr:row>
                    <xdr:rowOff>123825</xdr:rowOff>
                  </from>
                  <to>
                    <xdr:col>1</xdr:col>
                    <xdr:colOff>100013</xdr:colOff>
                    <xdr:row>17</xdr:row>
                    <xdr:rowOff>276225</xdr:rowOff>
                  </to>
                </anchor>
              </controlPr>
            </control>
          </mc:Choice>
        </mc:AlternateContent>
        <mc:AlternateContent xmlns:mc="http://schemas.openxmlformats.org/markup-compatibility/2006">
          <mc:Choice Requires="x14">
            <control shapeId="90114" r:id="rId31" name="Check Box 2">
              <controlPr defaultSize="0" print="0" autoFill="0" autoLine="0" autoPict="0">
                <anchor moveWithCells="1">
                  <from>
                    <xdr:col>0</xdr:col>
                    <xdr:colOff>404813</xdr:colOff>
                    <xdr:row>18</xdr:row>
                    <xdr:rowOff>176213</xdr:rowOff>
                  </from>
                  <to>
                    <xdr:col>1</xdr:col>
                    <xdr:colOff>100013</xdr:colOff>
                    <xdr:row>19</xdr:row>
                    <xdr:rowOff>276225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J23"/>
  <sheetViews>
    <sheetView topLeftCell="A17" workbookViewId="0">
      <selection activeCell="A19" sqref="A19"/>
    </sheetView>
  </sheetViews>
  <sheetFormatPr defaultColWidth="9.140625" defaultRowHeight="15.75"/>
  <cols>
    <col min="1" max="1" width="12" style="73" customWidth="1"/>
    <col min="2" max="9" width="9.140625" style="73"/>
    <col min="10" max="10" width="19" style="73" customWidth="1"/>
    <col min="11" max="16384" width="9.140625" style="73"/>
  </cols>
  <sheetData>
    <row r="1" spans="1:10" ht="27.75" customHeight="1">
      <c r="A1" s="1124" t="str">
        <f>Cover!B3</f>
        <v>Specification No: CC/NT/W-COMM/DOM/A01/24/16897</v>
      </c>
      <c r="B1" s="1124"/>
      <c r="C1" s="1124"/>
      <c r="D1" s="1124"/>
      <c r="E1" s="1124"/>
      <c r="F1" s="1124"/>
      <c r="G1" s="1124"/>
      <c r="H1" s="401"/>
      <c r="I1" s="1119" t="s">
        <v>721</v>
      </c>
      <c r="J1" s="1119"/>
    </row>
    <row r="2" spans="1:10" ht="16.5">
      <c r="A2" s="277"/>
      <c r="B2" s="277"/>
      <c r="C2" s="277"/>
      <c r="D2" s="277"/>
      <c r="E2" s="277"/>
      <c r="F2" s="277"/>
      <c r="G2" s="277"/>
      <c r="H2" s="277"/>
      <c r="I2" s="277"/>
      <c r="J2" s="277"/>
    </row>
    <row r="3" spans="1:10" ht="126.75" customHeight="1">
      <c r="A3" s="1120" t="str">
        <f>Cover!B2</f>
        <v>Communication Equipment Package FOTE-05: Communication Equipment (SDH) Supply and Installation package for Communication Schemes approved in 24th NCT</v>
      </c>
      <c r="B3" s="1120"/>
      <c r="C3" s="1120"/>
      <c r="D3" s="1120"/>
      <c r="E3" s="1120"/>
      <c r="F3" s="1120"/>
      <c r="G3" s="1120"/>
      <c r="H3" s="1120"/>
      <c r="I3" s="1120"/>
      <c r="J3" s="1120"/>
    </row>
    <row r="5" spans="1:10" ht="75.75" customHeight="1">
      <c r="A5" s="781" t="s">
        <v>731</v>
      </c>
      <c r="B5" s="781"/>
      <c r="C5" s="781"/>
      <c r="D5" s="781"/>
      <c r="E5" s="781"/>
      <c r="F5" s="781"/>
      <c r="G5" s="781"/>
      <c r="H5" s="781"/>
      <c r="I5" s="781"/>
      <c r="J5" s="781"/>
    </row>
    <row r="7" spans="1:10">
      <c r="A7" s="73" t="str">
        <f>'Attach 3(JV)'!A7:D7</f>
        <v>Bidder’s Name and Address :</v>
      </c>
      <c r="G7" s="110" t="str">
        <f>'Attach 3(JV)'!E7</f>
        <v>To:</v>
      </c>
    </row>
    <row r="8" spans="1:10">
      <c r="A8" s="110">
        <f>'Attach 3(JV)'!A8:D8</f>
        <v>0</v>
      </c>
      <c r="G8" s="73" t="str">
        <f>'Attach 3(JV)'!E8</f>
        <v>Contract Services</v>
      </c>
    </row>
    <row r="9" spans="1:10">
      <c r="A9" s="78" t="s">
        <v>422</v>
      </c>
      <c r="B9" s="1122">
        <f>'Attach 3(JV)'!B9:D9</f>
        <v>0</v>
      </c>
      <c r="C9" s="1122"/>
      <c r="D9" s="1122"/>
      <c r="E9" s="1122"/>
      <c r="F9" s="1122"/>
      <c r="G9" s="73" t="str">
        <f>'Attach 3(JV)'!E9</f>
        <v>Power Grid Corporation of India Ltd.,</v>
      </c>
    </row>
    <row r="10" spans="1:10">
      <c r="A10" s="78" t="s">
        <v>424</v>
      </c>
      <c r="B10" s="1123">
        <f>'Attach 3(JV)'!B10:D10</f>
        <v>0</v>
      </c>
      <c r="C10" s="1123"/>
      <c r="D10" s="1123"/>
      <c r="E10" s="1123"/>
      <c r="F10" s="1123"/>
      <c r="G10" s="73" t="str">
        <f>'Attach 3(JV)'!E10</f>
        <v>"Saudamini", Plot No. 2, Sector 29</v>
      </c>
    </row>
    <row r="11" spans="1:10">
      <c r="B11" s="1123">
        <f>'Attach 3(JV)'!B11:D11</f>
        <v>0</v>
      </c>
      <c r="C11" s="1123"/>
      <c r="D11" s="1123"/>
      <c r="E11" s="1123"/>
      <c r="F11" s="1123"/>
      <c r="G11" s="73" t="str">
        <f>'Attach 3(JV)'!E11</f>
        <v>Gurgaon (Haryana) - 122001</v>
      </c>
    </row>
    <row r="12" spans="1:10">
      <c r="B12" s="1123">
        <f>'Attach 3(JV)'!B12:D12</f>
        <v>0</v>
      </c>
      <c r="C12" s="1123"/>
      <c r="D12" s="1123"/>
      <c r="E12" s="1123"/>
      <c r="F12" s="1123"/>
    </row>
    <row r="14" spans="1:10">
      <c r="A14" s="73" t="s">
        <v>236</v>
      </c>
    </row>
    <row r="16" spans="1:10" ht="78" customHeight="1">
      <c r="A16" s="770" t="s">
        <v>729</v>
      </c>
      <c r="B16" s="770"/>
      <c r="C16" s="770"/>
      <c r="D16" s="770"/>
      <c r="E16" s="770"/>
      <c r="F16" s="770"/>
      <c r="G16" s="770"/>
      <c r="H16" s="770"/>
      <c r="I16" s="770"/>
      <c r="J16" s="770"/>
    </row>
    <row r="17" spans="1:10" ht="66" customHeight="1">
      <c r="A17" s="770" t="s">
        <v>730</v>
      </c>
      <c r="B17" s="770"/>
      <c r="C17" s="770"/>
      <c r="D17" s="770"/>
      <c r="E17" s="770"/>
      <c r="F17" s="770"/>
      <c r="G17" s="770"/>
      <c r="H17" s="770"/>
      <c r="I17" s="770"/>
      <c r="J17" s="770"/>
    </row>
    <row r="18" spans="1:10" ht="58.5" customHeight="1">
      <c r="A18" s="770" t="s">
        <v>722</v>
      </c>
      <c r="B18" s="770"/>
      <c r="C18" s="770"/>
      <c r="D18" s="770"/>
      <c r="E18" s="770"/>
      <c r="F18" s="770"/>
      <c r="G18" s="770"/>
      <c r="H18" s="770"/>
      <c r="I18" s="770"/>
      <c r="J18" s="770"/>
    </row>
    <row r="19" spans="1:10" ht="26.25" customHeight="1">
      <c r="A19" s="110" t="s">
        <v>719</v>
      </c>
    </row>
    <row r="20" spans="1:10" ht="26.25" customHeight="1"/>
    <row r="21" spans="1:10">
      <c r="A21" s="110" t="str">
        <f>'Name of Bidder'!B32</f>
        <v xml:space="preserve">Date     </v>
      </c>
      <c r="B21" s="1125">
        <f>'Name of Bidder'!C32</f>
        <v>0</v>
      </c>
      <c r="C21" s="1125"/>
      <c r="F21" s="1122" t="str">
        <f>'Name of Bidder'!B29</f>
        <v xml:space="preserve">Printed Name </v>
      </c>
      <c r="G21" s="1122"/>
      <c r="H21" s="1122">
        <f>'Name of Bidder'!C29</f>
        <v>0</v>
      </c>
      <c r="I21" s="1122"/>
      <c r="J21" s="1122"/>
    </row>
    <row r="22" spans="1:10">
      <c r="A22" s="110"/>
      <c r="F22" s="110"/>
      <c r="G22" s="110"/>
    </row>
    <row r="23" spans="1:10">
      <c r="A23" s="110" t="str">
        <f>'Name of Bidder'!B33</f>
        <v xml:space="preserve">Place     </v>
      </c>
      <c r="B23" s="1122">
        <f>'Name of Bidder'!C33</f>
        <v>0</v>
      </c>
      <c r="C23" s="1122"/>
      <c r="F23" s="1122" t="str">
        <f>'Name of Bidder'!B30</f>
        <v>Designation</v>
      </c>
      <c r="G23" s="1122"/>
      <c r="H23" s="1122">
        <f>'Name of Bidder'!C30</f>
        <v>0</v>
      </c>
      <c r="I23" s="1122"/>
      <c r="J23" s="1122"/>
    </row>
  </sheetData>
  <customSheetViews>
    <customSheetView guid="{D225EADB-9106-48CC-A5A7-31602D4C326D}" state="hidden" topLeftCell="A17">
      <selection activeCell="A19" sqref="A19"/>
      <pageMargins left="0.7" right="0.7" top="0.75" bottom="0.75" header="0.3" footer="0.3"/>
      <pageSetup paperSize="9" scale="85" orientation="portrait" r:id="rId1"/>
    </customSheetView>
    <customSheetView guid="{F34FCE55-6D7A-4595-AE80-79F81F8010EA}" state="hidden" topLeftCell="A17">
      <selection activeCell="A19" sqref="A19"/>
      <pageMargins left="0.7" right="0.7" top="0.75" bottom="0.75" header="0.3" footer="0.3"/>
      <pageSetup paperSize="9" scale="85" orientation="portrait" r:id="rId2"/>
    </customSheetView>
    <customSheetView guid="{C6B44705-18CE-41AD-9A5D-3E99B2ECF25D}" state="hidden" topLeftCell="A17">
      <selection activeCell="A19" sqref="A19"/>
      <pageMargins left="0.7" right="0.7" top="0.75" bottom="0.75" header="0.3" footer="0.3"/>
      <pageSetup paperSize="9" scale="85" orientation="portrait" r:id="rId3"/>
    </customSheetView>
    <customSheetView guid="{EFBCDFCA-9C0B-4649-BEC1-29A03BD1DB6F}" state="hidden" topLeftCell="A17">
      <selection activeCell="A19" sqref="A19"/>
      <pageMargins left="0.7" right="0.7" top="0.75" bottom="0.75" header="0.3" footer="0.3"/>
      <pageSetup paperSize="9" scale="85" orientation="portrait" r:id="rId4"/>
    </customSheetView>
    <customSheetView guid="{0BBA2DF4-A149-40BB-8E82-8CB6DEDB7C04}" state="hidden" topLeftCell="A17">
      <selection activeCell="A19" sqref="A19"/>
      <pageMargins left="0.7" right="0.7" top="0.75" bottom="0.75" header="0.3" footer="0.3"/>
      <pageSetup paperSize="9" scale="85" orientation="portrait" r:id="rId5"/>
    </customSheetView>
    <customSheetView guid="{6AB2DF82-E90A-4CF8-B22E-5D001DAE6667}" state="hidden" topLeftCell="A17">
      <selection activeCell="A19" sqref="A19"/>
      <pageMargins left="0.7" right="0.7" top="0.75" bottom="0.75" header="0.3" footer="0.3"/>
      <pageSetup paperSize="9" scale="85" orientation="portrait" r:id="rId6"/>
    </customSheetView>
    <customSheetView guid="{10C5F276-B641-4058-B015-CD9DBF21498B}" state="hidden" topLeftCell="A17">
      <selection activeCell="A19" sqref="A19"/>
      <pageMargins left="0.7" right="0.7" top="0.75" bottom="0.75" header="0.3" footer="0.3"/>
      <pageSetup paperSize="9" scale="85" orientation="portrait" r:id="rId7"/>
    </customSheetView>
    <customSheetView guid="{728AEB16-F9CD-4198-B4E9-2E28A5E42262}" topLeftCell="A7">
      <selection activeCell="E6" sqref="E6"/>
      <pageMargins left="0.7" right="0.7" top="0.75" bottom="0.75" header="0.3" footer="0.3"/>
      <pageSetup paperSize="9" scale="85" orientation="portrait" r:id="rId8"/>
    </customSheetView>
    <customSheetView guid="{564AA8DD-E850-4E6F-BA1D-8F79D1361145}" topLeftCell="A2">
      <selection activeCell="H10" sqref="H10"/>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30E57F47-2338-458C-930A-44F048960490}" state="hidden" topLeftCell="A17">
      <selection activeCell="A19" sqref="A19"/>
      <pageMargins left="0.7" right="0.7" top="0.75" bottom="0.75" header="0.3" footer="0.3"/>
      <pageSetup paperSize="9" scale="85" orientation="portrait" r:id="rId11"/>
    </customSheetView>
    <customSheetView guid="{9EDBA9B2-46ED-415A-B10B-329571C4D4AF}" state="hidden" topLeftCell="A17">
      <selection activeCell="A19" sqref="A19"/>
      <pageMargins left="0.7" right="0.7" top="0.75" bottom="0.75" header="0.3" footer="0.3"/>
      <pageSetup paperSize="9" scale="85" orientation="portrait" r:id="rId12"/>
    </customSheetView>
    <customSheetView guid="{B07A37BF-D9F4-4586-9D27-CDE2FA2D1222}" state="hidden" topLeftCell="A17">
      <selection activeCell="A19" sqref="A19"/>
      <pageMargins left="0.7" right="0.7" top="0.75" bottom="0.75" header="0.3" footer="0.3"/>
      <pageSetup paperSize="9" scale="85" orientation="portrait" r:id="rId13"/>
    </customSheetView>
    <customSheetView guid="{42E95D05-5FE4-4BDE-99D8-8A5175191762}" state="hidden" topLeftCell="A17">
      <selection activeCell="A19" sqref="A19"/>
      <pageMargins left="0.7" right="0.7" top="0.75" bottom="0.75" header="0.3" footer="0.3"/>
      <pageSetup paperSize="9" scale="85" orientation="portrait" r:id="rId14"/>
    </customSheetView>
    <customSheetView guid="{906C1F80-87B7-4777-98E9-010D55358499}" state="hidden" topLeftCell="A17">
      <selection activeCell="A19" sqref="A19"/>
      <pageMargins left="0.7" right="0.7" top="0.75" bottom="0.75" header="0.3" footer="0.3"/>
      <pageSetup paperSize="9" scale="85" orientation="portrait" r:id="rId15"/>
    </customSheetView>
    <customSheetView guid="{E8F77A2D-E40A-4668-A8F2-3CE31C4AC520}" state="hidden" topLeftCell="A17">
      <selection activeCell="A19" sqref="A19"/>
      <pageMargins left="0.7" right="0.7" top="0.75" bottom="0.75" header="0.3" footer="0.3"/>
      <pageSetup paperSize="9" scale="85" orientation="portrait" r:id="rId16"/>
    </customSheetView>
    <customSheetView guid="{938A4A51-D362-4606-B51E-5F7EE488A1EA}" state="hidden" topLeftCell="A17">
      <selection activeCell="A19" sqref="A19"/>
      <pageMargins left="0.7" right="0.7" top="0.75" bottom="0.75" header="0.3" footer="0.3"/>
      <pageSetup paperSize="9" scale="85" orientation="portrait" r:id="rId17"/>
    </customSheetView>
    <customSheetView guid="{70018498-F475-422B-9308-49B0E7F70B5E}" state="hidden" topLeftCell="A17">
      <selection activeCell="A19" sqref="A19"/>
      <pageMargins left="0.7" right="0.7" top="0.75" bottom="0.75" header="0.3" footer="0.3"/>
      <pageSetup paperSize="9" scale="85" orientation="portrait" r:id="rId18"/>
    </customSheetView>
    <customSheetView guid="{AFE5FD17-FBA4-4313-9A75-8C27B1625512}" state="hidden" topLeftCell="A17">
      <selection activeCell="A19" sqref="A19"/>
      <pageMargins left="0.7" right="0.7" top="0.75" bottom="0.75" header="0.3" footer="0.3"/>
      <pageSetup paperSize="9" scale="85" orientation="portrait" r:id="rId19"/>
    </customSheetView>
    <customSheetView guid="{FCC2376C-B604-4287-B4D4-7B2EFDBBC924}" state="hidden" topLeftCell="A17">
      <selection activeCell="A19" sqref="A19"/>
      <pageMargins left="0.7" right="0.7" top="0.75" bottom="0.75" header="0.3" footer="0.3"/>
      <pageSetup paperSize="9" scale="85" orientation="portrait" r:id="rId20"/>
    </customSheetView>
    <customSheetView guid="{2B801FC0-1466-48F5-835B-336974550AB9}" state="hidden" topLeftCell="A17">
      <selection activeCell="A19" sqref="A19"/>
      <pageMargins left="0.7" right="0.7" top="0.75" bottom="0.75" header="0.3" footer="0.3"/>
      <pageSetup paperSize="9" scale="85" orientation="portrait" r:id="rId21"/>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22"/>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dimension ref="A1:J28"/>
  <sheetViews>
    <sheetView showGridLines="0" showZeros="0" view="pageBreakPreview" topLeftCell="A22" zoomScale="115" zoomScaleNormal="100" zoomScaleSheetLayoutView="115" workbookViewId="0">
      <selection activeCell="A24" sqref="A24:F24"/>
    </sheetView>
  </sheetViews>
  <sheetFormatPr defaultColWidth="9.140625" defaultRowHeight="15.75"/>
  <cols>
    <col min="1" max="1" width="12" style="73" customWidth="1"/>
    <col min="2" max="9" width="9.140625" style="73"/>
    <col min="10" max="10" width="16.140625" style="73" customWidth="1"/>
    <col min="11" max="16384" width="9.140625" style="73"/>
  </cols>
  <sheetData>
    <row r="1" spans="1:10" ht="27.75" customHeight="1">
      <c r="A1" s="1124" t="str">
        <f>Cover!B3</f>
        <v>Specification No: CC/NT/W-COMM/DOM/A01/24/16897</v>
      </c>
      <c r="B1" s="1124"/>
      <c r="C1" s="1124"/>
      <c r="D1" s="1124"/>
      <c r="E1" s="1124"/>
      <c r="F1" s="1124"/>
      <c r="G1" s="1124"/>
      <c r="H1" s="401" t="s">
        <v>720</v>
      </c>
      <c r="I1" s="401"/>
      <c r="J1" s="401"/>
    </row>
    <row r="2" spans="1:10" ht="16.5">
      <c r="A2" s="277"/>
      <c r="B2" s="277"/>
      <c r="C2" s="277"/>
      <c r="D2" s="277"/>
      <c r="E2" s="277"/>
      <c r="F2" s="277"/>
      <c r="G2" s="277"/>
      <c r="H2" s="277"/>
      <c r="I2" s="277"/>
      <c r="J2" s="277"/>
    </row>
    <row r="3" spans="1:10" ht="112.5" customHeight="1">
      <c r="A3" s="1120" t="str">
        <f>Cover!B2</f>
        <v>Communication Equipment Package FOTE-05: Communication Equipment (SDH) Supply and Installation package for Communication Schemes approved in 24th NCT</v>
      </c>
      <c r="B3" s="1120"/>
      <c r="C3" s="1120"/>
      <c r="D3" s="1120"/>
      <c r="E3" s="1120"/>
      <c r="F3" s="1120"/>
      <c r="G3" s="1120"/>
      <c r="H3" s="1120"/>
      <c r="I3" s="1120"/>
      <c r="J3" s="1120"/>
    </row>
    <row r="5" spans="1:10" ht="67.5" customHeight="1">
      <c r="A5" s="1141" t="s">
        <v>732</v>
      </c>
      <c r="B5" s="1141"/>
      <c r="C5" s="1141"/>
      <c r="D5" s="1141"/>
      <c r="E5" s="1141"/>
      <c r="F5" s="1141"/>
      <c r="G5" s="1141"/>
      <c r="H5" s="1141"/>
      <c r="I5" s="1141"/>
      <c r="J5" s="1141"/>
    </row>
    <row r="7" spans="1:10">
      <c r="A7" s="73" t="str">
        <f>'Attach 3(JV)'!A7:D7</f>
        <v>Bidder’s Name and Address :</v>
      </c>
      <c r="G7" s="110" t="str">
        <f>'Attach 3(JV)'!E7</f>
        <v>To:</v>
      </c>
    </row>
    <row r="8" spans="1:10">
      <c r="A8" s="110">
        <f>'Attach 3(JV)'!A8:D8</f>
        <v>0</v>
      </c>
      <c r="G8" s="73" t="str">
        <f>'Attach 3(JV)'!E8</f>
        <v>Contract Services</v>
      </c>
    </row>
    <row r="9" spans="1:10">
      <c r="A9" s="78" t="s">
        <v>422</v>
      </c>
      <c r="B9" s="1122">
        <f>'Attach 3(JV)'!B9:D9</f>
        <v>0</v>
      </c>
      <c r="C9" s="1122"/>
      <c r="D9" s="1122"/>
      <c r="E9" s="1122"/>
      <c r="F9" s="1122"/>
      <c r="G9" s="73" t="str">
        <f>'Attach 3(JV)'!E9</f>
        <v>Power Grid Corporation of India Ltd.,</v>
      </c>
    </row>
    <row r="10" spans="1:10">
      <c r="A10" s="78" t="s">
        <v>424</v>
      </c>
      <c r="B10" s="1123">
        <f>'Attach 3(JV)'!B10:D10</f>
        <v>0</v>
      </c>
      <c r="C10" s="1123"/>
      <c r="D10" s="1123"/>
      <c r="E10" s="1123"/>
      <c r="F10" s="1123"/>
      <c r="G10" s="73" t="str">
        <f>'Attach 3(JV)'!E10</f>
        <v>"Saudamini", Plot No. 2, Sector 29</v>
      </c>
    </row>
    <row r="11" spans="1:10">
      <c r="B11" s="1123">
        <f>'Attach 3(JV)'!B11:D11</f>
        <v>0</v>
      </c>
      <c r="C11" s="1123"/>
      <c r="D11" s="1123"/>
      <c r="E11" s="1123"/>
      <c r="F11" s="1123"/>
      <c r="G11" s="73" t="str">
        <f>'Attach 3(JV)'!E11</f>
        <v>Gurgaon (Haryana) - 122001</v>
      </c>
    </row>
    <row r="12" spans="1:10">
      <c r="B12" s="1123">
        <f>'Attach 3(JV)'!B12:D12</f>
        <v>0</v>
      </c>
      <c r="C12" s="1123"/>
      <c r="D12" s="1123"/>
      <c r="E12" s="1123"/>
      <c r="F12" s="1123"/>
    </row>
    <row r="14" spans="1:10">
      <c r="A14" s="73" t="s">
        <v>236</v>
      </c>
    </row>
    <row r="16" spans="1:10" ht="101.25" customHeight="1">
      <c r="A16" s="737" t="s">
        <v>733</v>
      </c>
      <c r="B16" s="737"/>
      <c r="C16" s="737"/>
      <c r="D16" s="737"/>
      <c r="E16" s="737"/>
      <c r="F16" s="737"/>
      <c r="G16" s="737"/>
      <c r="H16" s="737"/>
      <c r="I16" s="737"/>
      <c r="J16" s="737"/>
    </row>
    <row r="17" spans="1:10" ht="33" customHeight="1">
      <c r="A17" s="1138"/>
      <c r="B17" s="1139"/>
      <c r="C17" s="1139"/>
      <c r="D17" s="1139"/>
      <c r="E17" s="1139"/>
      <c r="F17" s="1139"/>
      <c r="G17" s="1139"/>
      <c r="H17" s="1139"/>
      <c r="I17" s="1139"/>
      <c r="J17" s="1140"/>
    </row>
    <row r="18" spans="1:10" ht="66.75" customHeight="1">
      <c r="A18" s="1137" t="s">
        <v>736</v>
      </c>
      <c r="B18" s="737"/>
      <c r="C18" s="737"/>
      <c r="D18" s="737"/>
      <c r="E18" s="737"/>
      <c r="F18" s="737"/>
      <c r="G18" s="737"/>
      <c r="H18" s="737"/>
      <c r="I18" s="737"/>
      <c r="J18" s="737"/>
    </row>
    <row r="19" spans="1:10" ht="51" customHeight="1">
      <c r="A19" s="737" t="s">
        <v>724</v>
      </c>
      <c r="B19" s="737"/>
      <c r="C19" s="737"/>
      <c r="D19" s="737"/>
      <c r="E19" s="737"/>
      <c r="F19" s="737"/>
      <c r="G19" s="737"/>
      <c r="H19" s="737"/>
      <c r="I19" s="737"/>
      <c r="J19" s="737"/>
    </row>
    <row r="20" spans="1:10" ht="33" customHeight="1">
      <c r="A20" s="737" t="s">
        <v>723</v>
      </c>
      <c r="B20" s="737"/>
      <c r="C20" s="737"/>
      <c r="D20" s="737"/>
      <c r="E20" s="737"/>
      <c r="F20" s="737"/>
      <c r="G20" s="737"/>
      <c r="H20" s="737"/>
      <c r="I20" s="737"/>
      <c r="J20" s="737"/>
    </row>
    <row r="21" spans="1:10" ht="51" customHeight="1">
      <c r="A21" s="737" t="s">
        <v>725</v>
      </c>
      <c r="B21" s="737"/>
      <c r="C21" s="737"/>
      <c r="D21" s="737"/>
      <c r="E21" s="737"/>
      <c r="F21" s="737"/>
      <c r="G21" s="737"/>
      <c r="H21" s="737"/>
      <c r="I21" s="737"/>
      <c r="J21" s="737"/>
    </row>
    <row r="22" spans="1:10" ht="51" customHeight="1">
      <c r="A22" s="737" t="s">
        <v>726</v>
      </c>
      <c r="B22" s="737"/>
      <c r="C22" s="737"/>
      <c r="D22" s="737"/>
      <c r="E22" s="737"/>
      <c r="F22" s="737"/>
      <c r="G22" s="737"/>
      <c r="H22" s="737"/>
      <c r="I22" s="737"/>
      <c r="J22" s="737"/>
    </row>
    <row r="23" spans="1:10" ht="51" customHeight="1">
      <c r="A23" s="737" t="s">
        <v>727</v>
      </c>
      <c r="B23" s="737"/>
      <c r="C23" s="737"/>
      <c r="D23" s="737"/>
      <c r="E23" s="737"/>
      <c r="F23" s="737"/>
      <c r="G23" s="737"/>
      <c r="H23" s="737"/>
      <c r="I23" s="737"/>
      <c r="J23" s="737"/>
    </row>
    <row r="24" spans="1:10" ht="13.5" customHeight="1">
      <c r="A24" s="1122" t="s">
        <v>719</v>
      </c>
      <c r="B24" s="1122"/>
      <c r="C24" s="1122"/>
      <c r="D24" s="1122"/>
      <c r="E24" s="1122"/>
      <c r="F24" s="1122"/>
    </row>
    <row r="25" spans="1:10" ht="13.5" customHeight="1"/>
    <row r="26" spans="1:10">
      <c r="A26" s="110" t="str">
        <f>'Name of Bidder'!B32</f>
        <v xml:space="preserve">Date     </v>
      </c>
      <c r="B26" s="1125">
        <f>'Name of Bidder'!C32</f>
        <v>0</v>
      </c>
      <c r="C26" s="1125"/>
      <c r="F26" s="1122" t="str">
        <f>'Name of Bidder'!B29</f>
        <v xml:space="preserve">Printed Name </v>
      </c>
      <c r="G26" s="1122"/>
      <c r="H26" s="1122">
        <f>'Name of Bidder'!C29</f>
        <v>0</v>
      </c>
      <c r="I26" s="1122"/>
      <c r="J26" s="1122"/>
    </row>
    <row r="27" spans="1:10">
      <c r="A27" s="110"/>
      <c r="F27" s="110"/>
      <c r="G27" s="110"/>
    </row>
    <row r="28" spans="1:10">
      <c r="A28" s="110" t="str">
        <f>'Name of Bidder'!B33</f>
        <v xml:space="preserve">Place     </v>
      </c>
      <c r="B28" s="1122">
        <f>'Name of Bidder'!C33</f>
        <v>0</v>
      </c>
      <c r="C28" s="1122"/>
      <c r="F28" s="1122" t="str">
        <f>'Name of Bidder'!B30</f>
        <v>Designation</v>
      </c>
      <c r="G28" s="1122"/>
      <c r="H28" s="1122">
        <f>'Name of Bidder'!C30</f>
        <v>0</v>
      </c>
      <c r="I28" s="1122"/>
      <c r="J28" s="1122"/>
    </row>
  </sheetData>
  <customSheetViews>
    <customSheetView guid="{D225EADB-9106-48CC-A5A7-31602D4C326D}"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C6B44705-18CE-41AD-9A5D-3E99B2ECF25D}"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EFBCDFCA-9C0B-4649-BEC1-29A03BD1DB6F}"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0BBA2DF4-A149-40BB-8E82-8CB6DEDB7C04}"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9"/>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70018498-F475-422B-9308-49B0E7F70B5E}"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AFE5FD17-FBA4-4313-9A75-8C27B1625512}"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 guid="{FCC2376C-B604-4287-B4D4-7B2EFDBBC924}" scale="115" showPageBreaks="1" showGridLines="0" zeroValues="0" printArea="1" state="hidden" view="pageBreakPreview" topLeftCell="A22">
      <selection activeCell="A24" sqref="A24:F24"/>
      <pageMargins left="0.75" right="0.45" top="0.7" bottom="0.56999999999999995" header="0.34" footer="0.31"/>
      <pageSetup scale="101" orientation="portrait" r:id="rId21"/>
      <headerFooter alignWithMargins="0"/>
    </customSheetView>
    <customSheetView guid="{2B801FC0-1466-48F5-835B-336974550AB9}" scale="115" showPageBreaks="1" showGridLines="0" zeroValues="0" printArea="1" state="hidden" view="pageBreakPreview" topLeftCell="A22">
      <selection activeCell="A24" sqref="A24:F24"/>
      <pageMargins left="0.75" right="0.45" top="0.7" bottom="0.56999999999999995" header="0.34" footer="0.31"/>
      <pageSetup scale="101" orientation="portrait" r:id="rId22"/>
      <headerFooter alignWithMargins="0"/>
    </customSheetView>
  </customSheetViews>
  <mergeCells count="22">
    <mergeCell ref="B28:C28"/>
    <mergeCell ref="F28:G28"/>
    <mergeCell ref="H28:J28"/>
    <mergeCell ref="A21:J21"/>
    <mergeCell ref="A22:J22"/>
    <mergeCell ref="A24:F24"/>
    <mergeCell ref="B26:C26"/>
    <mergeCell ref="F26:G26"/>
    <mergeCell ref="H26:J26"/>
    <mergeCell ref="A1:G1"/>
    <mergeCell ref="A3:J3"/>
    <mergeCell ref="A5:J5"/>
    <mergeCell ref="B9:F9"/>
    <mergeCell ref="B10:F10"/>
    <mergeCell ref="A18:J18"/>
    <mergeCell ref="A23:J23"/>
    <mergeCell ref="A17:J17"/>
    <mergeCell ref="B11:F11"/>
    <mergeCell ref="B12:F12"/>
    <mergeCell ref="A16:J16"/>
    <mergeCell ref="A19:J19"/>
    <mergeCell ref="A20:J20"/>
  </mergeCells>
  <pageMargins left="0.75" right="0.45" top="0.7" bottom="0.56999999999999995" header="0.34" footer="0.31"/>
  <pageSetup scale="101" orientation="portrait" r:id="rId23"/>
  <headerFooter alignWithMargins="0"/>
  <drawing r:id="rId2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AZ165"/>
  <sheetViews>
    <sheetView showGridLines="0" showZeros="0" view="pageBreakPreview" topLeftCell="A72" zoomScaleNormal="100" zoomScaleSheetLayoutView="100" workbookViewId="0">
      <selection activeCell="D133" sqref="D133:F133"/>
    </sheetView>
  </sheetViews>
  <sheetFormatPr defaultColWidth="9.140625" defaultRowHeight="15.75"/>
  <cols>
    <col min="1" max="1" width="10.640625" style="278" customWidth="1"/>
    <col min="2" max="2" width="13.5703125" style="281" customWidth="1"/>
    <col min="3" max="3" width="14.640625" style="278" customWidth="1"/>
    <col min="4" max="4" width="15.35546875" style="278" customWidth="1"/>
    <col min="5" max="5" width="16.5703125" style="278" customWidth="1"/>
    <col min="6" max="6" width="52.85546875" style="278" customWidth="1"/>
    <col min="7" max="7" width="12.85546875" style="278" hidden="1" customWidth="1"/>
    <col min="8" max="8" width="14.5703125" style="278" hidden="1" customWidth="1"/>
    <col min="9" max="9" width="14.140625" style="279" hidden="1" customWidth="1"/>
    <col min="10" max="10" width="13.140625" style="279" hidden="1" customWidth="1"/>
    <col min="11" max="11" width="8.85546875" style="279" hidden="1" customWidth="1"/>
    <col min="12" max="25" width="9.140625" style="279" hidden="1" customWidth="1"/>
    <col min="26" max="26" width="22.140625" style="279" hidden="1" customWidth="1"/>
    <col min="27" max="27" width="15.85546875" style="279" hidden="1" customWidth="1"/>
    <col min="28" max="28" width="20" style="279" hidden="1" customWidth="1"/>
    <col min="29" max="29" width="13.85546875" style="279" hidden="1" customWidth="1"/>
    <col min="30" max="30" width="9.140625" style="279" hidden="1" customWidth="1"/>
    <col min="31" max="31" width="9.140625" style="280" hidden="1" customWidth="1"/>
    <col min="32" max="32" width="13.640625" style="280" hidden="1" customWidth="1"/>
    <col min="33" max="35" width="9.140625" style="279" hidden="1" customWidth="1"/>
    <col min="36" max="36" width="10.42578125" style="279" hidden="1" customWidth="1"/>
    <col min="37" max="37" width="9.140625" style="279" hidden="1" customWidth="1"/>
    <col min="38" max="38" width="18.640625" style="279" hidden="1" customWidth="1"/>
    <col min="39" max="39" width="13.140625" style="279" hidden="1" customWidth="1"/>
    <col min="40" max="40" width="14.140625" style="279" hidden="1" customWidth="1"/>
    <col min="41" max="41" width="16.5703125" style="279" hidden="1" customWidth="1"/>
    <col min="42" max="42" width="19.640625" style="279" hidden="1" customWidth="1"/>
    <col min="43" max="48" width="9.140625" style="279" hidden="1" customWidth="1"/>
    <col min="49" max="49" width="15.35546875" style="279" customWidth="1"/>
    <col min="50" max="50" width="12.35546875" style="279" customWidth="1"/>
    <col min="51" max="51" width="13" style="279" customWidth="1"/>
    <col min="52" max="52" width="17.35546875" style="279" customWidth="1"/>
    <col min="53" max="65" width="9.140625" style="279" customWidth="1"/>
    <col min="66" max="16384" width="9.140625" style="279"/>
  </cols>
  <sheetData>
    <row r="2" spans="1:13" ht="21" customHeight="1">
      <c r="B2" s="1155" t="s">
        <v>546</v>
      </c>
      <c r="C2" s="1156"/>
      <c r="D2" s="1156"/>
      <c r="E2" s="1156"/>
      <c r="F2" s="1157"/>
    </row>
    <row r="3" spans="1:13" ht="20.25" customHeight="1"/>
    <row r="4" spans="1:13" ht="20.25" customHeight="1"/>
    <row r="5" spans="1:13" ht="20.25" hidden="1" customHeight="1">
      <c r="A5" s="280">
        <v>1</v>
      </c>
      <c r="B5" s="281" t="s">
        <v>547</v>
      </c>
      <c r="M5" s="280"/>
    </row>
    <row r="6" spans="1:13" ht="49.5" hidden="1" customHeight="1">
      <c r="B6" s="282"/>
      <c r="C6" s="279"/>
      <c r="G6" s="283">
        <v>1</v>
      </c>
      <c r="M6" s="280"/>
    </row>
    <row r="7" spans="1:13" ht="20.25" customHeight="1">
      <c r="D7" s="285"/>
      <c r="E7" s="1158"/>
      <c r="F7" s="1158"/>
      <c r="M7" s="280" t="s">
        <v>709</v>
      </c>
    </row>
    <row r="8" spans="1:13" ht="23.25" customHeight="1">
      <c r="A8" s="280">
        <v>1</v>
      </c>
      <c r="B8" s="1159" t="s">
        <v>548</v>
      </c>
      <c r="C8" s="1159"/>
      <c r="D8" s="1159"/>
      <c r="M8" s="280"/>
    </row>
    <row r="9" spans="1:13" ht="20.25" customHeight="1">
      <c r="A9" s="280"/>
    </row>
    <row r="10" spans="1:13" ht="20.25" customHeight="1">
      <c r="A10" s="280"/>
      <c r="B10" s="1171" t="s">
        <v>549</v>
      </c>
      <c r="C10" s="1171"/>
      <c r="D10" s="1171"/>
    </row>
    <row r="11" spans="1:13" ht="21.75" customHeight="1">
      <c r="A11" s="280"/>
      <c r="B11" s="1171"/>
      <c r="C11" s="1171"/>
      <c r="D11" s="1171"/>
    </row>
    <row r="12" spans="1:13" ht="24" customHeight="1">
      <c r="A12" s="280"/>
      <c r="B12" s="1172"/>
      <c r="C12" s="1172"/>
      <c r="D12" s="1172"/>
      <c r="E12" s="286" t="s">
        <v>550</v>
      </c>
      <c r="F12" s="287"/>
      <c r="H12" s="280"/>
    </row>
    <row r="13" spans="1:13" ht="24" customHeight="1">
      <c r="A13" s="280"/>
      <c r="B13" s="288"/>
      <c r="C13" s="288"/>
      <c r="D13" s="288"/>
      <c r="E13" s="286"/>
      <c r="H13" s="280"/>
    </row>
    <row r="14" spans="1:13" ht="22.5" customHeight="1">
      <c r="A14" s="280"/>
    </row>
    <row r="15" spans="1:13" ht="22.5" hidden="1" customHeight="1">
      <c r="A15" s="280">
        <v>3</v>
      </c>
      <c r="B15" s="1169" t="s">
        <v>551</v>
      </c>
      <c r="C15" s="1170"/>
      <c r="D15" s="289"/>
      <c r="E15" s="1173"/>
      <c r="F15" s="1174"/>
    </row>
    <row r="16" spans="1:13" ht="22.5" hidden="1" customHeight="1">
      <c r="A16" s="280"/>
      <c r="C16" s="281"/>
      <c r="E16" s="281"/>
      <c r="F16" s="281"/>
    </row>
    <row r="17" spans="1:40" ht="22.5" hidden="1" customHeight="1">
      <c r="A17" s="280">
        <v>4</v>
      </c>
      <c r="B17" s="290" t="s">
        <v>552</v>
      </c>
      <c r="C17" s="291" t="s">
        <v>709</v>
      </c>
      <c r="D17" s="292" t="s">
        <v>553</v>
      </c>
      <c r="E17" s="1165"/>
      <c r="F17" s="1165"/>
    </row>
    <row r="18" spans="1:40" ht="22.5" hidden="1" customHeight="1">
      <c r="A18" s="280"/>
      <c r="C18" s="293"/>
      <c r="D18" s="294"/>
      <c r="E18" s="295"/>
      <c r="F18" s="295"/>
    </row>
    <row r="19" spans="1:40" ht="22.5" hidden="1" customHeight="1">
      <c r="A19" s="280">
        <v>5</v>
      </c>
      <c r="B19" s="1169" t="s">
        <v>879</v>
      </c>
      <c r="C19" s="1170"/>
      <c r="D19" s="289"/>
      <c r="E19" s="296"/>
    </row>
    <row r="20" spans="1:40" ht="21.75" customHeight="1"/>
    <row r="21" spans="1:40" ht="69" hidden="1" customHeight="1">
      <c r="A21" s="280" t="s">
        <v>629</v>
      </c>
      <c r="B21" s="1166" t="s">
        <v>628</v>
      </c>
      <c r="C21" s="1167"/>
      <c r="D21" s="1168"/>
      <c r="E21" s="1165" t="s">
        <v>870</v>
      </c>
      <c r="F21" s="1165"/>
    </row>
    <row r="22" spans="1:40" s="362" customFormat="1" ht="15.4" hidden="1">
      <c r="A22" s="360"/>
      <c r="B22" s="361" t="s">
        <v>630</v>
      </c>
      <c r="C22" s="360"/>
      <c r="D22" s="360"/>
      <c r="E22" s="360"/>
      <c r="F22" s="360"/>
      <c r="G22" s="360"/>
      <c r="H22" s="360"/>
      <c r="AE22" s="363"/>
      <c r="AF22" s="363"/>
    </row>
    <row r="24" spans="1:40" ht="19.5" customHeight="1">
      <c r="A24" s="297" t="str">
        <f>Cover!B3</f>
        <v>Specification No: CC/NT/W-COMM/DOM/A01/24/16897</v>
      </c>
      <c r="B24" s="297"/>
      <c r="C24" s="294"/>
      <c r="D24" s="294"/>
      <c r="E24" s="294"/>
      <c r="F24" s="298" t="s">
        <v>463</v>
      </c>
      <c r="AE24" s="284">
        <v>1</v>
      </c>
      <c r="AF24" s="284" t="s">
        <v>482</v>
      </c>
      <c r="AI24" s="280">
        <v>1</v>
      </c>
      <c r="AJ24" s="279" t="s">
        <v>483</v>
      </c>
      <c r="AM24" s="299">
        <v>1</v>
      </c>
      <c r="AN24" s="299" t="s">
        <v>384</v>
      </c>
    </row>
    <row r="25" spans="1:40">
      <c r="B25" s="278"/>
      <c r="AE25" s="284">
        <v>2</v>
      </c>
      <c r="AF25" s="284" t="s">
        <v>369</v>
      </c>
      <c r="AI25" s="280">
        <v>2</v>
      </c>
      <c r="AJ25" s="279" t="s">
        <v>370</v>
      </c>
      <c r="AM25" s="299">
        <v>2</v>
      </c>
      <c r="AN25" s="299" t="s">
        <v>385</v>
      </c>
    </row>
    <row r="26" spans="1:40" ht="19.5" customHeight="1">
      <c r="A26" s="1160" t="s">
        <v>462</v>
      </c>
      <c r="B26" s="1160"/>
      <c r="C26" s="1160"/>
      <c r="D26" s="1160"/>
      <c r="E26" s="1160"/>
      <c r="F26" s="1160"/>
      <c r="AE26" s="284">
        <v>3</v>
      </c>
      <c r="AF26" s="284" t="s">
        <v>371</v>
      </c>
      <c r="AI26" s="280">
        <v>3</v>
      </c>
      <c r="AJ26" s="279" t="s">
        <v>372</v>
      </c>
      <c r="AM26" s="300">
        <v>3</v>
      </c>
      <c r="AN26" s="300" t="s">
        <v>386</v>
      </c>
    </row>
    <row r="27" spans="1:40" ht="18" customHeight="1">
      <c r="A27" s="301"/>
      <c r="B27" s="301"/>
      <c r="C27" s="301"/>
      <c r="D27" s="301"/>
      <c r="E27" s="301"/>
      <c r="F27" s="301"/>
      <c r="AE27" s="284">
        <v>4</v>
      </c>
      <c r="AF27" s="284" t="s">
        <v>373</v>
      </c>
      <c r="AI27" s="280">
        <v>4</v>
      </c>
      <c r="AJ27" s="279" t="s">
        <v>374</v>
      </c>
      <c r="AM27" s="299">
        <v>4</v>
      </c>
      <c r="AN27" s="299" t="s">
        <v>387</v>
      </c>
    </row>
    <row r="28" spans="1:40" ht="18" customHeight="1">
      <c r="A28" s="281" t="s">
        <v>698</v>
      </c>
      <c r="C28" s="1161"/>
      <c r="D28" s="1161"/>
      <c r="E28" s="1161"/>
      <c r="F28" s="1161"/>
      <c r="AE28" s="284">
        <v>5</v>
      </c>
      <c r="AF28" s="284" t="s">
        <v>373</v>
      </c>
      <c r="AI28" s="280">
        <v>5</v>
      </c>
      <c r="AJ28" s="279" t="s">
        <v>375</v>
      </c>
      <c r="AM28" s="299">
        <v>5</v>
      </c>
      <c r="AN28" s="299" t="s">
        <v>388</v>
      </c>
    </row>
    <row r="29" spans="1:40" ht="18" customHeight="1">
      <c r="A29" s="281"/>
      <c r="C29" s="281"/>
      <c r="D29" s="281"/>
      <c r="E29" s="281"/>
      <c r="F29" s="281"/>
      <c r="AE29" s="284">
        <v>6</v>
      </c>
      <c r="AF29" s="284" t="s">
        <v>373</v>
      </c>
      <c r="AI29" s="280"/>
      <c r="AM29" s="299">
        <v>6</v>
      </c>
      <c r="AN29" s="299" t="s">
        <v>389</v>
      </c>
    </row>
    <row r="30" spans="1:40" ht="18" customHeight="1">
      <c r="A30" s="281" t="s">
        <v>471</v>
      </c>
      <c r="B30" s="1163">
        <f>'Name of Bidder'!C32</f>
        <v>0</v>
      </c>
      <c r="C30" s="1163"/>
      <c r="AE30" s="284">
        <v>7</v>
      </c>
      <c r="AF30" s="284" t="s">
        <v>373</v>
      </c>
      <c r="AG30" s="302">
        <f>DAY(B30)</f>
        <v>0</v>
      </c>
      <c r="AI30" s="280">
        <v>6</v>
      </c>
      <c r="AJ30" s="279" t="s">
        <v>376</v>
      </c>
      <c r="AM30" s="299">
        <v>7</v>
      </c>
      <c r="AN30" s="299" t="s">
        <v>390</v>
      </c>
    </row>
    <row r="31" spans="1:40" ht="18" customHeight="1">
      <c r="A31" s="281"/>
      <c r="B31" s="303"/>
      <c r="C31" s="303"/>
      <c r="AE31" s="284">
        <v>8</v>
      </c>
      <c r="AF31" s="284" t="s">
        <v>373</v>
      </c>
      <c r="AG31" s="302">
        <f>MONTH(B30)</f>
        <v>1</v>
      </c>
      <c r="AI31" s="280">
        <v>7</v>
      </c>
      <c r="AJ31" s="279" t="s">
        <v>377</v>
      </c>
      <c r="AM31" s="299">
        <v>8</v>
      </c>
      <c r="AN31" s="299" t="s">
        <v>391</v>
      </c>
    </row>
    <row r="32" spans="1:40" ht="18" customHeight="1">
      <c r="A32" s="99" t="str">
        <f>'Attach 3(JV)'!E7</f>
        <v>To:</v>
      </c>
      <c r="B32" s="304"/>
      <c r="F32" s="305"/>
      <c r="AE32" s="284">
        <v>9</v>
      </c>
      <c r="AF32" s="284" t="s">
        <v>373</v>
      </c>
      <c r="AG32" s="302" t="str">
        <f>LOOKUP(AG31,AI24:AI36,AJ24:AJ36)</f>
        <v>January</v>
      </c>
      <c r="AI32" s="280">
        <v>8</v>
      </c>
      <c r="AJ32" s="279" t="s">
        <v>378</v>
      </c>
      <c r="AM32" s="299">
        <v>9</v>
      </c>
      <c r="AN32" s="299" t="s">
        <v>392</v>
      </c>
    </row>
    <row r="33" spans="1:52" ht="18" customHeight="1">
      <c r="A33" s="99" t="str">
        <f>'Attach 3(JV)'!E8</f>
        <v>Contract Services</v>
      </c>
      <c r="B33" s="306"/>
      <c r="F33" s="305"/>
      <c r="AE33" s="284">
        <v>10</v>
      </c>
      <c r="AF33" s="284" t="s">
        <v>373</v>
      </c>
      <c r="AG33" s="302">
        <f>YEAR(B30)</f>
        <v>1900</v>
      </c>
      <c r="AI33" s="280">
        <v>9</v>
      </c>
      <c r="AJ33" s="279" t="s">
        <v>379</v>
      </c>
      <c r="AM33" s="299">
        <v>10</v>
      </c>
      <c r="AN33" s="299" t="s">
        <v>393</v>
      </c>
    </row>
    <row r="34" spans="1:52" ht="18" customHeight="1">
      <c r="A34" s="99" t="str">
        <f>'Attach 3(JV)'!E9</f>
        <v>Power Grid Corporation of India Ltd.,</v>
      </c>
      <c r="B34" s="306"/>
      <c r="F34" s="305"/>
      <c r="AE34" s="284">
        <v>11</v>
      </c>
      <c r="AF34" s="284" t="s">
        <v>373</v>
      </c>
      <c r="AI34" s="280">
        <v>10</v>
      </c>
      <c r="AJ34" s="279" t="s">
        <v>380</v>
      </c>
      <c r="AM34" s="299">
        <v>11</v>
      </c>
      <c r="AN34" s="299" t="s">
        <v>394</v>
      </c>
    </row>
    <row r="35" spans="1:52" ht="18" customHeight="1">
      <c r="A35" s="99" t="str">
        <f>'Attach 3(JV)'!E10</f>
        <v>"Saudamini", Plot No. 2, Sector 29</v>
      </c>
      <c r="B35" s="306"/>
      <c r="F35" s="305"/>
      <c r="AE35" s="284">
        <v>12</v>
      </c>
      <c r="AF35" s="284" t="s">
        <v>373</v>
      </c>
      <c r="AI35" s="280">
        <v>11</v>
      </c>
      <c r="AJ35" s="279" t="s">
        <v>381</v>
      </c>
      <c r="AM35" s="299">
        <v>12</v>
      </c>
      <c r="AN35" s="299" t="s">
        <v>395</v>
      </c>
    </row>
    <row r="36" spans="1:52" ht="18" customHeight="1" thickBot="1">
      <c r="A36" s="99" t="str">
        <f>'Attach 3(JV)'!E11</f>
        <v>Gurgaon (Haryana) - 122001</v>
      </c>
      <c r="B36" s="306"/>
      <c r="F36" s="305"/>
      <c r="AE36" s="284">
        <v>13</v>
      </c>
      <c r="AF36" s="284" t="s">
        <v>373</v>
      </c>
      <c r="AI36" s="280">
        <v>12</v>
      </c>
      <c r="AJ36" s="279" t="s">
        <v>382</v>
      </c>
      <c r="AM36" s="299">
        <v>13</v>
      </c>
      <c r="AN36" s="299" t="s">
        <v>396</v>
      </c>
    </row>
    <row r="37" spans="1:52" ht="18" customHeight="1" thickBot="1">
      <c r="A37" s="306"/>
      <c r="B37" s="306"/>
      <c r="F37" s="305"/>
      <c r="AE37" s="284">
        <v>14</v>
      </c>
      <c r="AF37" s="284" t="s">
        <v>373</v>
      </c>
      <c r="AL37" s="307" t="str">
        <f>IF(ISERROR(LOOKUP(E19,AM24:AM43,AN24:AN43)), "Zero", LOOKUP(E19,AM24:AM43,AN24:AN43))</f>
        <v>Zero</v>
      </c>
      <c r="AM37" s="299">
        <v>14</v>
      </c>
      <c r="AN37" s="299" t="s">
        <v>397</v>
      </c>
    </row>
    <row r="38" spans="1:52" ht="15.75" customHeight="1" thickBot="1">
      <c r="A38" s="281"/>
      <c r="F38" s="305"/>
      <c r="AE38" s="284">
        <v>15</v>
      </c>
      <c r="AF38" s="284" t="s">
        <v>373</v>
      </c>
      <c r="AL38" s="308" t="str">
        <f>IF(J45 &gt; 9, "("&amp;E19&amp;")", "("&amp;E19&amp;")")</f>
        <v>()</v>
      </c>
      <c r="AM38" s="309">
        <v>15</v>
      </c>
      <c r="AN38" s="299" t="s">
        <v>398</v>
      </c>
    </row>
    <row r="39" spans="1:52" ht="84" customHeight="1">
      <c r="A39" s="310" t="s">
        <v>404</v>
      </c>
      <c r="B39" s="311"/>
      <c r="C39" s="1164" t="str">
        <f>Cover!B2&amp;" "&amp;Cover!B3</f>
        <v>Communication Equipment Package FOTE-05: Communication Equipment (SDH) Supply and Installation package for Communication Schemes approved in 24th NCT Specification No: CC/NT/W-COMM/DOM/A01/24/16897</v>
      </c>
      <c r="D39" s="1164"/>
      <c r="E39" s="1164"/>
      <c r="F39" s="1164"/>
      <c r="L39" s="312"/>
      <c r="M39" s="313"/>
      <c r="N39" s="313"/>
      <c r="Q39" s="314"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84">
        <v>16</v>
      </c>
      <c r="AF39" s="284" t="s">
        <v>373</v>
      </c>
      <c r="AM39" s="299">
        <v>16</v>
      </c>
      <c r="AN39" s="299" t="s">
        <v>399</v>
      </c>
    </row>
    <row r="40" spans="1:52" ht="24.75" customHeight="1" thickBot="1">
      <c r="A40" s="278" t="s">
        <v>30</v>
      </c>
      <c r="B40" s="278"/>
      <c r="C40" s="305"/>
      <c r="D40" s="305"/>
      <c r="E40" s="305"/>
      <c r="F40" s="305"/>
      <c r="G40" s="1162"/>
      <c r="H40" s="1162"/>
      <c r="I40" s="1162"/>
      <c r="K40" s="315"/>
      <c r="L40" s="312"/>
      <c r="M40" s="313"/>
      <c r="N40" s="313"/>
      <c r="AE40" s="284">
        <v>17</v>
      </c>
      <c r="AF40" s="284" t="s">
        <v>373</v>
      </c>
      <c r="AM40" s="299">
        <v>17</v>
      </c>
      <c r="AN40" s="299" t="s">
        <v>400</v>
      </c>
      <c r="AR40" s="1147"/>
      <c r="AS40" s="1147"/>
    </row>
    <row r="41" spans="1:52" ht="142.5" customHeight="1">
      <c r="A41" s="311">
        <v>1</v>
      </c>
      <c r="B41" s="1143"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144"/>
      <c r="D41" s="1144"/>
      <c r="E41" s="1144"/>
      <c r="F41" s="1144"/>
      <c r="G41" s="280"/>
      <c r="H41" s="1142"/>
      <c r="I41" s="1142"/>
      <c r="L41" s="312"/>
      <c r="M41" s="313"/>
      <c r="N41" s="313"/>
      <c r="Z41" s="316"/>
      <c r="AA41" s="317"/>
      <c r="AB41" s="470" t="s">
        <v>22</v>
      </c>
      <c r="AC41" s="318">
        <f>Cover!G21</f>
        <v>0</v>
      </c>
      <c r="AE41" s="284">
        <v>18</v>
      </c>
      <c r="AF41" s="284" t="s">
        <v>373</v>
      </c>
      <c r="AM41" s="299">
        <v>18</v>
      </c>
      <c r="AN41" s="299" t="s">
        <v>401</v>
      </c>
    </row>
    <row r="42" spans="1:52" ht="48" customHeight="1">
      <c r="A42" s="429">
        <v>1.1000000000000001</v>
      </c>
      <c r="B42" s="1144" t="s">
        <v>746</v>
      </c>
      <c r="C42" s="1144"/>
      <c r="D42" s="1144"/>
      <c r="E42" s="1144"/>
      <c r="F42" s="1144"/>
      <c r="L42" s="312"/>
      <c r="M42" s="313"/>
      <c r="N42" s="313"/>
      <c r="AB42" s="471"/>
      <c r="AE42" s="284">
        <v>19</v>
      </c>
      <c r="AF42" s="284" t="s">
        <v>373</v>
      </c>
      <c r="AM42" s="299">
        <v>19</v>
      </c>
      <c r="AN42" s="299" t="s">
        <v>402</v>
      </c>
    </row>
    <row r="43" spans="1:52" s="278" customFormat="1" ht="32.25" customHeight="1">
      <c r="A43" s="319">
        <v>2</v>
      </c>
      <c r="B43" s="1152" t="s">
        <v>23</v>
      </c>
      <c r="C43" s="1152"/>
      <c r="D43" s="1152"/>
      <c r="E43" s="1152"/>
      <c r="F43" s="1152"/>
      <c r="L43" s="312"/>
      <c r="M43" s="313"/>
      <c r="N43" s="313"/>
      <c r="AB43" s="471"/>
      <c r="AE43" s="284">
        <v>20</v>
      </c>
      <c r="AF43" s="284" t="s">
        <v>373</v>
      </c>
      <c r="AM43" s="299">
        <v>20</v>
      </c>
      <c r="AN43" s="299" t="s">
        <v>403</v>
      </c>
    </row>
    <row r="44" spans="1:52" ht="39" customHeight="1">
      <c r="A44" s="311">
        <v>2.1</v>
      </c>
      <c r="B44" s="1144" t="s">
        <v>554</v>
      </c>
      <c r="C44" s="1144"/>
      <c r="D44" s="1144"/>
      <c r="E44" s="1144"/>
      <c r="F44" s="1144"/>
      <c r="G44" s="320"/>
      <c r="H44" s="320"/>
      <c r="I44" s="320"/>
      <c r="J44" s="320"/>
      <c r="L44" s="312"/>
      <c r="M44" s="321"/>
      <c r="N44" s="313"/>
      <c r="AB44" s="471"/>
      <c r="AE44" s="284">
        <v>21</v>
      </c>
      <c r="AF44" s="284" t="s">
        <v>482</v>
      </c>
      <c r="AM44" s="322"/>
      <c r="AN44" s="322"/>
    </row>
    <row r="45" spans="1:52" ht="51.75" customHeight="1">
      <c r="A45" s="323" t="s">
        <v>432</v>
      </c>
      <c r="B45" s="1146" t="s">
        <v>555</v>
      </c>
      <c r="C45" s="1146"/>
      <c r="D45" s="1153" t="str">
        <f>"Bid Security, in a separate envelope, in the form of "&amp;AW46&amp;" for a sum of "&amp;AX46&amp;" "&amp;AY46&amp;" ("&amp;'N-W (Cr.)'!A127&amp;") "&amp;" initially valid upto "&amp;AZ46&amp;""</f>
        <v xml:space="preserve">Bid Security, in a separate envelope, in the form of  for a sum of   ()  initially valid upto </v>
      </c>
      <c r="E45" s="1153"/>
      <c r="F45" s="1153"/>
      <c r="G45" s="325"/>
      <c r="H45" s="325"/>
      <c r="I45" s="326"/>
      <c r="J45" s="326"/>
      <c r="L45" s="312"/>
      <c r="M45" s="313"/>
      <c r="N45" s="313"/>
      <c r="Z45" s="327" t="s">
        <v>405</v>
      </c>
      <c r="AB45" s="471"/>
      <c r="AE45" s="284">
        <v>22</v>
      </c>
      <c r="AF45" s="284" t="s">
        <v>373</v>
      </c>
      <c r="AM45" s="322"/>
      <c r="AN45" s="322"/>
      <c r="AW45" s="1189" t="s">
        <v>972</v>
      </c>
      <c r="AX45" s="1190"/>
      <c r="AY45" s="1190"/>
      <c r="AZ45" s="1191"/>
    </row>
    <row r="46" spans="1:52" ht="81.75" customHeight="1">
      <c r="A46" s="323"/>
      <c r="B46" s="324"/>
      <c r="C46" s="324"/>
      <c r="D46" s="1148" t="s">
        <v>973</v>
      </c>
      <c r="E46" s="1148"/>
      <c r="F46" s="1148"/>
      <c r="G46" s="325"/>
      <c r="H46" s="325"/>
      <c r="I46" s="326"/>
      <c r="J46" s="326"/>
      <c r="L46" s="312"/>
      <c r="M46" s="313"/>
      <c r="N46" s="313"/>
      <c r="Z46" s="78"/>
      <c r="AB46" s="579"/>
      <c r="AF46" s="284"/>
      <c r="AM46" s="331"/>
      <c r="AN46" s="322"/>
      <c r="AO46" s="1149" t="s">
        <v>874</v>
      </c>
      <c r="AP46" s="1150"/>
      <c r="AW46" s="690"/>
      <c r="AX46" s="691"/>
      <c r="AY46" s="691"/>
      <c r="AZ46" s="692"/>
    </row>
    <row r="47" spans="1:52" ht="76.5" customHeight="1">
      <c r="A47" s="323"/>
      <c r="B47" s="324"/>
      <c r="C47" s="324"/>
      <c r="D47" s="1151" t="s">
        <v>974</v>
      </c>
      <c r="E47" s="1151"/>
      <c r="F47" s="1151"/>
      <c r="G47" s="325"/>
      <c r="H47" s="325"/>
      <c r="I47" s="326"/>
      <c r="J47" s="326"/>
      <c r="L47" s="312"/>
      <c r="M47" s="313"/>
      <c r="N47" s="313"/>
      <c r="Z47" s="78" t="s">
        <v>406</v>
      </c>
      <c r="AB47" s="579"/>
      <c r="AF47" s="284"/>
      <c r="AM47" s="331"/>
      <c r="AN47" s="322"/>
    </row>
    <row r="48" spans="1:52" ht="152.25" customHeight="1" thickBot="1">
      <c r="A48" s="323" t="s">
        <v>433</v>
      </c>
      <c r="B48" s="1146" t="s">
        <v>556</v>
      </c>
      <c r="C48" s="1146" t="s">
        <v>556</v>
      </c>
      <c r="D48" s="1143" t="s">
        <v>875</v>
      </c>
      <c r="E48" s="1144" t="s">
        <v>291</v>
      </c>
      <c r="F48" s="1144"/>
      <c r="G48" s="316"/>
      <c r="H48" s="328"/>
      <c r="I48" s="328"/>
      <c r="J48" s="328"/>
      <c r="K48" s="328"/>
      <c r="M48" s="312"/>
      <c r="N48" s="313"/>
      <c r="O48" s="313"/>
      <c r="Z48" s="279" t="s">
        <v>234</v>
      </c>
      <c r="AA48" s="327"/>
      <c r="AE48" s="284">
        <v>23</v>
      </c>
      <c r="AF48" s="284" t="s">
        <v>373</v>
      </c>
      <c r="AM48" s="322"/>
      <c r="AN48" s="322"/>
    </row>
    <row r="49" spans="1:40" ht="82.5" customHeight="1" thickBot="1">
      <c r="A49" s="323" t="s">
        <v>434</v>
      </c>
      <c r="B49" s="1146" t="s">
        <v>557</v>
      </c>
      <c r="C49" s="1146"/>
      <c r="D49" s="1143" t="s">
        <v>595</v>
      </c>
      <c r="E49" s="1154"/>
      <c r="F49" s="1154"/>
      <c r="L49" s="312"/>
      <c r="M49" s="313"/>
      <c r="N49" s="313"/>
      <c r="Z49" s="327"/>
      <c r="AB49" s="329"/>
      <c r="AE49" s="284">
        <v>24</v>
      </c>
      <c r="AF49" s="284" t="s">
        <v>373</v>
      </c>
      <c r="AM49" s="322"/>
      <c r="AN49" s="322"/>
    </row>
    <row r="50" spans="1:40" ht="66.75" customHeight="1">
      <c r="A50" s="323"/>
      <c r="B50" s="324"/>
      <c r="C50" s="324"/>
      <c r="D50" s="1143" t="s">
        <v>596</v>
      </c>
      <c r="E50" s="1154"/>
      <c r="F50" s="1154"/>
      <c r="L50" s="312"/>
      <c r="M50" s="313"/>
      <c r="N50" s="313"/>
      <c r="Z50" s="327"/>
      <c r="AB50" s="330"/>
      <c r="AE50" s="284"/>
      <c r="AF50" s="284"/>
      <c r="AM50" s="331"/>
      <c r="AN50" s="331"/>
    </row>
    <row r="51" spans="1:40" ht="123" customHeight="1">
      <c r="A51" s="323" t="s">
        <v>435</v>
      </c>
      <c r="B51" s="1146" t="s">
        <v>558</v>
      </c>
      <c r="C51" s="1146"/>
      <c r="D51" s="1143" t="s">
        <v>417</v>
      </c>
      <c r="E51" s="1145"/>
      <c r="F51" s="1145"/>
      <c r="L51" s="321"/>
      <c r="M51" s="313"/>
      <c r="N51" s="313"/>
      <c r="Z51" s="327"/>
      <c r="AB51" s="330"/>
      <c r="AE51" s="284">
        <v>25</v>
      </c>
      <c r="AF51" s="284" t="s">
        <v>373</v>
      </c>
    </row>
    <row r="52" spans="1:40" ht="66" customHeight="1">
      <c r="A52" s="323" t="s">
        <v>32</v>
      </c>
      <c r="B52" s="1146" t="s">
        <v>559</v>
      </c>
      <c r="C52" s="1146"/>
      <c r="D52" s="1143" t="s">
        <v>24</v>
      </c>
      <c r="E52" s="1145"/>
      <c r="F52" s="1145"/>
      <c r="L52" s="321"/>
      <c r="M52" s="313"/>
      <c r="N52" s="313"/>
      <c r="AB52" s="330"/>
      <c r="AE52" s="284">
        <v>26</v>
      </c>
      <c r="AF52" s="284" t="s">
        <v>373</v>
      </c>
    </row>
    <row r="53" spans="1:40" ht="101.25" customHeight="1">
      <c r="A53" s="323" t="s">
        <v>33</v>
      </c>
      <c r="B53" s="1146" t="s">
        <v>625</v>
      </c>
      <c r="C53" s="1146"/>
      <c r="D53" s="1143" t="s">
        <v>626</v>
      </c>
      <c r="E53" s="1145"/>
      <c r="F53" s="1145"/>
      <c r="L53" s="321"/>
      <c r="M53" s="313"/>
      <c r="N53" s="313"/>
      <c r="AB53" s="330"/>
      <c r="AE53" s="284"/>
      <c r="AF53" s="284"/>
    </row>
    <row r="54" spans="1:40" ht="118.5" customHeight="1">
      <c r="A54" s="323" t="s">
        <v>561</v>
      </c>
      <c r="B54" s="1146" t="s">
        <v>560</v>
      </c>
      <c r="C54" s="1146"/>
      <c r="D54" s="1143" t="s">
        <v>290</v>
      </c>
      <c r="E54" s="1145"/>
      <c r="F54" s="1145"/>
      <c r="L54" s="321"/>
      <c r="M54" s="313"/>
      <c r="N54" s="313"/>
      <c r="AB54" s="330"/>
      <c r="AE54" s="284">
        <v>27</v>
      </c>
      <c r="AF54" s="284" t="s">
        <v>373</v>
      </c>
    </row>
    <row r="55" spans="1:40" ht="66.75" customHeight="1">
      <c r="A55" s="323" t="s">
        <v>563</v>
      </c>
      <c r="B55" s="1146" t="s">
        <v>562</v>
      </c>
      <c r="C55" s="1146"/>
      <c r="D55" s="1143" t="s">
        <v>751</v>
      </c>
      <c r="E55" s="1145"/>
      <c r="F55" s="1145"/>
      <c r="L55" s="321"/>
      <c r="M55" s="313"/>
      <c r="N55" s="313"/>
      <c r="AB55" s="330"/>
      <c r="AE55" s="284">
        <v>28</v>
      </c>
      <c r="AF55" s="284" t="s">
        <v>373</v>
      </c>
    </row>
    <row r="56" spans="1:40" ht="21.75" customHeight="1">
      <c r="A56" s="323" t="s">
        <v>99</v>
      </c>
      <c r="B56" s="1146" t="s">
        <v>564</v>
      </c>
      <c r="C56" s="1146"/>
      <c r="D56" s="1143" t="s">
        <v>565</v>
      </c>
      <c r="E56" s="1145"/>
      <c r="F56" s="1145"/>
      <c r="L56" s="321"/>
      <c r="M56" s="313"/>
      <c r="N56" s="313"/>
      <c r="AB56" s="330"/>
      <c r="AE56" s="284">
        <v>29</v>
      </c>
      <c r="AF56" s="284" t="s">
        <v>373</v>
      </c>
    </row>
    <row r="57" spans="1:40" ht="21.75" customHeight="1">
      <c r="A57" s="323" t="s">
        <v>568</v>
      </c>
      <c r="B57" s="1146" t="s">
        <v>566</v>
      </c>
      <c r="C57" s="1146"/>
      <c r="D57" s="1143" t="s">
        <v>567</v>
      </c>
      <c r="E57" s="1145"/>
      <c r="F57" s="1145"/>
      <c r="L57" s="321"/>
      <c r="M57" s="313"/>
      <c r="N57" s="313"/>
    </row>
    <row r="58" spans="1:40" ht="22.5" customHeight="1">
      <c r="A58" s="323" t="s">
        <v>571</v>
      </c>
      <c r="B58" s="1146" t="s">
        <v>569</v>
      </c>
      <c r="C58" s="1146"/>
      <c r="D58" s="1143" t="s">
        <v>570</v>
      </c>
      <c r="E58" s="1143"/>
      <c r="F58" s="1143"/>
      <c r="L58" s="321"/>
      <c r="M58" s="313"/>
      <c r="N58" s="313"/>
    </row>
    <row r="59" spans="1:40" ht="24" customHeight="1">
      <c r="A59" s="323" t="s">
        <v>574</v>
      </c>
      <c r="B59" s="1146" t="s">
        <v>572</v>
      </c>
      <c r="C59" s="1146"/>
      <c r="D59" s="1143" t="s">
        <v>573</v>
      </c>
      <c r="E59" s="1143"/>
      <c r="F59" s="1143"/>
      <c r="L59" s="321"/>
      <c r="M59" s="313"/>
      <c r="N59" s="313"/>
    </row>
    <row r="60" spans="1:40" ht="35.25" customHeight="1">
      <c r="A60" s="323" t="s">
        <v>577</v>
      </c>
      <c r="B60" s="1146" t="s">
        <v>575</v>
      </c>
      <c r="C60" s="1146"/>
      <c r="D60" s="1143" t="s">
        <v>576</v>
      </c>
      <c r="E60" s="1143"/>
      <c r="F60" s="1143"/>
      <c r="L60" s="321"/>
      <c r="M60" s="313"/>
      <c r="N60" s="313"/>
    </row>
    <row r="61" spans="1:40" ht="20.25" customHeight="1">
      <c r="A61" s="323" t="s">
        <v>580</v>
      </c>
      <c r="B61" s="1146" t="s">
        <v>578</v>
      </c>
      <c r="C61" s="1146"/>
      <c r="D61" s="1143" t="s">
        <v>579</v>
      </c>
      <c r="E61" s="1143"/>
      <c r="F61" s="1143"/>
      <c r="L61" s="321"/>
      <c r="M61" s="313"/>
      <c r="N61" s="313"/>
    </row>
    <row r="62" spans="1:40" ht="33" customHeight="1">
      <c r="A62" s="323" t="s">
        <v>582</v>
      </c>
      <c r="B62" s="1146" t="s">
        <v>581</v>
      </c>
      <c r="C62" s="1146"/>
      <c r="D62" s="1143" t="s">
        <v>418</v>
      </c>
      <c r="E62" s="1143"/>
      <c r="F62" s="1143"/>
      <c r="L62" s="321"/>
      <c r="M62" s="313"/>
      <c r="N62" s="313"/>
    </row>
    <row r="63" spans="1:40" ht="62.25" customHeight="1">
      <c r="A63" s="323" t="s">
        <v>584</v>
      </c>
      <c r="B63" s="1146" t="s">
        <v>583</v>
      </c>
      <c r="C63" s="1146"/>
      <c r="D63" s="1143" t="s">
        <v>848</v>
      </c>
      <c r="E63" s="1145"/>
      <c r="F63" s="1145"/>
      <c r="L63" s="321"/>
      <c r="M63" s="313"/>
      <c r="N63" s="313"/>
    </row>
    <row r="64" spans="1:40" ht="24" customHeight="1">
      <c r="A64" s="323" t="s">
        <v>587</v>
      </c>
      <c r="B64" s="1146" t="s">
        <v>585</v>
      </c>
      <c r="C64" s="1146"/>
      <c r="D64" s="1143" t="s">
        <v>586</v>
      </c>
      <c r="E64" s="1145"/>
      <c r="F64" s="1145"/>
      <c r="L64" s="321"/>
      <c r="M64" s="313"/>
      <c r="N64" s="313"/>
    </row>
    <row r="65" spans="1:14" ht="25.5" customHeight="1">
      <c r="A65" s="323" t="s">
        <v>589</v>
      </c>
      <c r="B65" s="1146" t="s">
        <v>588</v>
      </c>
      <c r="C65" s="1146"/>
      <c r="D65" s="1143" t="s">
        <v>458</v>
      </c>
      <c r="E65" s="1145"/>
      <c r="F65" s="1145"/>
      <c r="L65" s="321"/>
      <c r="M65" s="313"/>
      <c r="N65" s="313"/>
    </row>
    <row r="66" spans="1:14" ht="22.5" customHeight="1">
      <c r="A66" s="323" t="s">
        <v>130</v>
      </c>
      <c r="B66" s="1146" t="s">
        <v>590</v>
      </c>
      <c r="C66" s="1146"/>
      <c r="D66" s="1143" t="s">
        <v>702</v>
      </c>
      <c r="E66" s="1143"/>
      <c r="F66" s="1143"/>
      <c r="L66" s="321"/>
      <c r="M66" s="313"/>
      <c r="N66" s="313"/>
    </row>
    <row r="67" spans="1:14" ht="33.75" customHeight="1">
      <c r="A67" s="323" t="s">
        <v>459</v>
      </c>
      <c r="B67" s="1146" t="s">
        <v>131</v>
      </c>
      <c r="C67" s="1146"/>
      <c r="D67" s="1143" t="s">
        <v>133</v>
      </c>
      <c r="E67" s="1143"/>
      <c r="F67" s="1143"/>
      <c r="L67" s="321"/>
      <c r="M67" s="313"/>
      <c r="N67" s="313"/>
    </row>
    <row r="68" spans="1:14" ht="47.25" customHeight="1">
      <c r="A68" s="323" t="s">
        <v>627</v>
      </c>
      <c r="B68" s="1146" t="s">
        <v>134</v>
      </c>
      <c r="C68" s="1146"/>
      <c r="D68" s="1143" t="s">
        <v>711</v>
      </c>
      <c r="E68" s="1143"/>
      <c r="F68" s="1143"/>
      <c r="L68" s="321"/>
      <c r="M68" s="313"/>
      <c r="N68" s="313"/>
    </row>
    <row r="69" spans="1:14" ht="48" customHeight="1">
      <c r="A69" s="323" t="s">
        <v>227</v>
      </c>
      <c r="B69" s="1146" t="s">
        <v>640</v>
      </c>
      <c r="C69" s="1146"/>
      <c r="D69" s="1171" t="s">
        <v>909</v>
      </c>
      <c r="E69" s="1171"/>
      <c r="F69" s="1171"/>
      <c r="L69" s="321"/>
      <c r="M69" s="313"/>
      <c r="N69" s="313"/>
    </row>
    <row r="70" spans="1:14" ht="45.75" customHeight="1">
      <c r="A70" s="323" t="s">
        <v>718</v>
      </c>
      <c r="B70" s="1146" t="s">
        <v>710</v>
      </c>
      <c r="C70" s="1146"/>
      <c r="D70" s="1171" t="s">
        <v>975</v>
      </c>
      <c r="E70" s="1171"/>
      <c r="F70" s="1171"/>
      <c r="L70" s="321"/>
      <c r="M70" s="313"/>
      <c r="N70" s="313"/>
    </row>
    <row r="71" spans="1:14" ht="34.5" customHeight="1">
      <c r="A71" s="323" t="s">
        <v>232</v>
      </c>
      <c r="B71" s="1146" t="s">
        <v>846</v>
      </c>
      <c r="C71" s="1146"/>
      <c r="D71" s="1143" t="s">
        <v>945</v>
      </c>
      <c r="E71" s="1143"/>
      <c r="F71" s="1143"/>
      <c r="L71" s="312"/>
      <c r="M71" s="313"/>
      <c r="N71" s="313"/>
    </row>
    <row r="72" spans="1:14" ht="47.25" customHeight="1">
      <c r="A72" s="323" t="s">
        <v>869</v>
      </c>
      <c r="B72" s="1146" t="s">
        <v>847</v>
      </c>
      <c r="C72" s="1146"/>
      <c r="D72" s="1143" t="s">
        <v>908</v>
      </c>
      <c r="E72" s="1143"/>
      <c r="F72" s="1143"/>
      <c r="L72" s="312"/>
      <c r="M72" s="313"/>
      <c r="N72" s="313"/>
    </row>
    <row r="73" spans="1:14" ht="62" customHeight="1">
      <c r="A73" s="323" t="s">
        <v>924</v>
      </c>
      <c r="B73" s="1146" t="s">
        <v>925</v>
      </c>
      <c r="C73" s="1146"/>
      <c r="D73" s="1143" t="s">
        <v>967</v>
      </c>
      <c r="E73" s="1143"/>
      <c r="F73" s="1143"/>
      <c r="L73" s="312"/>
      <c r="M73" s="313"/>
      <c r="N73" s="313"/>
    </row>
    <row r="74" spans="1:14" ht="55.5" customHeight="1">
      <c r="A74" s="323" t="s">
        <v>934</v>
      </c>
      <c r="B74" s="1146" t="s">
        <v>935</v>
      </c>
      <c r="C74" s="1146"/>
      <c r="D74" s="1143" t="s">
        <v>966</v>
      </c>
      <c r="E74" s="1143"/>
      <c r="F74" s="1143"/>
      <c r="L74" s="312"/>
      <c r="M74" s="313"/>
      <c r="N74" s="313"/>
    </row>
    <row r="75" spans="1:14" ht="36.75" customHeight="1">
      <c r="A75" s="323" t="s">
        <v>938</v>
      </c>
      <c r="B75" s="1146" t="s">
        <v>936</v>
      </c>
      <c r="C75" s="1146"/>
      <c r="D75" s="1143" t="s">
        <v>976</v>
      </c>
      <c r="E75" s="1143"/>
      <c r="F75" s="1143"/>
      <c r="L75" s="312"/>
      <c r="M75" s="313"/>
      <c r="N75" s="313"/>
    </row>
    <row r="76" spans="1:14" ht="41.25" customHeight="1">
      <c r="A76" s="323" t="s">
        <v>982</v>
      </c>
      <c r="B76" s="1146" t="s">
        <v>983</v>
      </c>
      <c r="C76" s="1146"/>
      <c r="D76" s="1143" t="s">
        <v>984</v>
      </c>
      <c r="E76" s="1143"/>
      <c r="F76" s="1143"/>
      <c r="L76" s="312"/>
      <c r="M76" s="313"/>
      <c r="N76" s="313"/>
    </row>
    <row r="77" spans="1:14" ht="10.5" customHeight="1">
      <c r="A77" s="323"/>
      <c r="B77" s="1146"/>
      <c r="C77" s="1146"/>
      <c r="L77" s="312"/>
      <c r="M77" s="313"/>
      <c r="N77" s="313"/>
    </row>
    <row r="78" spans="1:14" ht="63" customHeight="1">
      <c r="A78" s="332">
        <v>3</v>
      </c>
      <c r="B78" s="1143" t="s">
        <v>237</v>
      </c>
      <c r="C78" s="1143"/>
      <c r="D78" s="1143"/>
      <c r="E78" s="1143"/>
      <c r="F78" s="1143"/>
      <c r="L78" s="313"/>
      <c r="M78" s="313"/>
      <c r="N78" s="321"/>
    </row>
    <row r="79" spans="1:14" ht="78" customHeight="1">
      <c r="A79" s="333">
        <v>3.1</v>
      </c>
      <c r="B79" s="1143" t="s">
        <v>408</v>
      </c>
      <c r="C79" s="1143"/>
      <c r="D79" s="1143"/>
      <c r="E79" s="1143"/>
      <c r="F79" s="1143"/>
      <c r="L79" s="313"/>
      <c r="M79" s="313"/>
      <c r="N79" s="313"/>
    </row>
    <row r="80" spans="1:14" ht="79.5" customHeight="1">
      <c r="A80" s="333">
        <v>3.2</v>
      </c>
      <c r="B80" s="1143" t="s">
        <v>752</v>
      </c>
      <c r="C80" s="1143"/>
      <c r="D80" s="1143"/>
      <c r="E80" s="1143"/>
      <c r="F80" s="1143"/>
      <c r="L80" s="313"/>
      <c r="M80" s="313"/>
      <c r="N80" s="313"/>
    </row>
    <row r="81" spans="1:32" ht="72" customHeight="1">
      <c r="A81" s="311">
        <v>4</v>
      </c>
      <c r="B81" s="1143" t="s">
        <v>871</v>
      </c>
      <c r="C81" s="1143"/>
      <c r="D81" s="1143"/>
      <c r="E81" s="1143"/>
      <c r="F81" s="1143"/>
      <c r="H81" s="334"/>
      <c r="L81" s="313"/>
      <c r="M81" s="313"/>
      <c r="N81" s="313"/>
    </row>
    <row r="82" spans="1:32" ht="52.5" customHeight="1">
      <c r="A82" s="333">
        <v>4.0999999999999996</v>
      </c>
      <c r="B82" s="1143" t="s">
        <v>712</v>
      </c>
      <c r="C82" s="1143"/>
      <c r="D82" s="1143"/>
      <c r="E82" s="1143"/>
      <c r="F82" s="1143"/>
      <c r="L82" s="313"/>
      <c r="M82" s="313"/>
      <c r="N82" s="313"/>
    </row>
    <row r="83" spans="1:32" ht="8.25" customHeight="1">
      <c r="A83" s="333"/>
      <c r="B83" s="279"/>
      <c r="C83" s="279"/>
      <c r="D83" s="279"/>
      <c r="E83" s="279"/>
      <c r="F83" s="279"/>
      <c r="L83" s="313"/>
      <c r="M83" s="313"/>
      <c r="N83" s="313"/>
    </row>
    <row r="84" spans="1:32" ht="104.25" customHeight="1">
      <c r="A84" s="333">
        <v>4.2</v>
      </c>
      <c r="B84" s="1143" t="s">
        <v>872</v>
      </c>
      <c r="C84" s="1143"/>
      <c r="D84" s="1143"/>
      <c r="E84" s="1143"/>
      <c r="F84" s="1143"/>
      <c r="L84" s="313"/>
      <c r="M84" s="313"/>
      <c r="N84" s="313"/>
    </row>
    <row r="85" spans="1:32" ht="69" hidden="1" customHeight="1">
      <c r="A85" s="333"/>
      <c r="B85" s="1143"/>
      <c r="C85" s="1143"/>
      <c r="D85" s="1143"/>
      <c r="E85" s="1143"/>
      <c r="F85" s="1143"/>
      <c r="L85" s="313"/>
      <c r="M85" s="313"/>
      <c r="N85" s="313"/>
    </row>
    <row r="86" spans="1:32" ht="36" customHeight="1">
      <c r="A86" s="335">
        <v>5</v>
      </c>
      <c r="B86" s="1175" t="s">
        <v>31</v>
      </c>
      <c r="C86" s="1175"/>
      <c r="D86" s="1175"/>
      <c r="E86" s="1175"/>
      <c r="F86" s="1175"/>
      <c r="L86" s="313"/>
      <c r="M86" s="313"/>
      <c r="N86" s="313"/>
    </row>
    <row r="87" spans="1:32" s="278" customFormat="1" ht="3.75" hidden="1" customHeight="1">
      <c r="A87" s="281"/>
      <c r="B87" s="1179"/>
      <c r="C87" s="1179"/>
      <c r="D87" s="1179"/>
      <c r="E87" s="1179"/>
      <c r="F87" s="1179"/>
      <c r="H87" s="281"/>
      <c r="AE87" s="280"/>
      <c r="AF87" s="280"/>
    </row>
    <row r="88" spans="1:32" ht="9.75" hidden="1" customHeight="1">
      <c r="A88" s="333"/>
      <c r="B88" s="1143"/>
      <c r="C88" s="1143"/>
      <c r="D88" s="1143"/>
      <c r="E88" s="1143"/>
      <c r="F88" s="1143"/>
      <c r="L88" s="313"/>
      <c r="M88" s="313"/>
      <c r="N88" s="313"/>
    </row>
    <row r="89" spans="1:32" ht="4.5" customHeight="1">
      <c r="A89" s="333"/>
      <c r="B89" s="1143"/>
      <c r="C89" s="1143"/>
      <c r="D89" s="1143"/>
      <c r="E89" s="1143"/>
      <c r="F89" s="1143"/>
      <c r="L89" s="313"/>
      <c r="M89" s="313"/>
      <c r="N89" s="313"/>
    </row>
    <row r="90" spans="1:32" ht="4.5" customHeight="1">
      <c r="A90" s="336"/>
      <c r="B90" s="1143"/>
      <c r="C90" s="1143"/>
      <c r="D90" s="1143"/>
      <c r="E90" s="1143"/>
      <c r="F90" s="1143"/>
      <c r="G90" s="331"/>
      <c r="H90" s="1159"/>
      <c r="I90" s="1159"/>
      <c r="K90" s="331"/>
      <c r="L90" s="313"/>
      <c r="M90" s="313"/>
      <c r="N90" s="313"/>
      <c r="Z90" s="337" t="s">
        <v>513</v>
      </c>
    </row>
    <row r="91" spans="1:32" ht="6.75" customHeight="1">
      <c r="A91" s="333"/>
      <c r="B91" s="1143"/>
      <c r="C91" s="1143"/>
      <c r="D91" s="1143"/>
      <c r="E91" s="1143"/>
      <c r="F91" s="1143"/>
      <c r="L91" s="313"/>
      <c r="M91" s="313"/>
      <c r="N91" s="313"/>
    </row>
    <row r="92" spans="1:32" ht="232.5" customHeight="1">
      <c r="A92" s="333">
        <v>5.0999999999999996</v>
      </c>
      <c r="B92" s="1143" t="s">
        <v>873</v>
      </c>
      <c r="C92" s="1143"/>
      <c r="D92" s="1143"/>
      <c r="E92" s="1143"/>
      <c r="F92" s="1143"/>
      <c r="L92" s="313"/>
      <c r="M92" s="313"/>
      <c r="N92" s="313"/>
    </row>
    <row r="93" spans="1:32" ht="35.25" hidden="1" customHeight="1">
      <c r="A93" s="333"/>
      <c r="B93" s="1143"/>
      <c r="C93" s="1143"/>
      <c r="D93" s="1143"/>
      <c r="E93" s="1143"/>
      <c r="F93" s="1143"/>
      <c r="L93" s="313"/>
      <c r="M93" s="313"/>
      <c r="N93" s="313"/>
    </row>
    <row r="94" spans="1:32" ht="39.6" customHeight="1">
      <c r="A94" s="311">
        <v>6</v>
      </c>
      <c r="B94" s="1171" t="s">
        <v>135</v>
      </c>
      <c r="C94" s="1171"/>
      <c r="D94" s="1171"/>
      <c r="E94" s="1171"/>
      <c r="F94" s="1171"/>
      <c r="L94" s="313"/>
      <c r="M94" s="313"/>
      <c r="N94" s="313"/>
    </row>
    <row r="95" spans="1:32" ht="36" hidden="1" customHeight="1">
      <c r="A95" s="338"/>
      <c r="B95" s="1171"/>
      <c r="C95" s="1171"/>
      <c r="D95" s="1171"/>
      <c r="E95" s="1171"/>
      <c r="F95" s="1171"/>
      <c r="L95" s="313"/>
      <c r="M95" s="313"/>
      <c r="N95" s="313"/>
    </row>
    <row r="96" spans="1:32" ht="21.75" customHeight="1">
      <c r="A96" s="338" t="s">
        <v>432</v>
      </c>
      <c r="B96" s="1171" t="s">
        <v>136</v>
      </c>
      <c r="C96" s="1171"/>
      <c r="D96" s="1171" t="s">
        <v>137</v>
      </c>
      <c r="E96" s="1171"/>
      <c r="F96" s="1171"/>
      <c r="L96" s="313"/>
      <c r="M96" s="313"/>
      <c r="N96" s="313"/>
    </row>
    <row r="97" spans="1:14" ht="24.75" customHeight="1">
      <c r="A97" s="338" t="s">
        <v>433</v>
      </c>
      <c r="B97" s="1177" t="s">
        <v>937</v>
      </c>
      <c r="C97" s="1177"/>
      <c r="D97" s="1176" t="s">
        <v>716</v>
      </c>
      <c r="E97" s="1176"/>
      <c r="F97" s="1176"/>
      <c r="L97" s="313"/>
      <c r="M97" s="313"/>
      <c r="N97" s="313"/>
    </row>
    <row r="98" spans="1:14" ht="25.5" customHeight="1">
      <c r="A98" s="338" t="s">
        <v>434</v>
      </c>
      <c r="B98" s="1171" t="s">
        <v>138</v>
      </c>
      <c r="C98" s="1171"/>
      <c r="D98" s="1171" t="s">
        <v>139</v>
      </c>
      <c r="E98" s="1171"/>
      <c r="F98" s="1171"/>
      <c r="L98" s="313"/>
      <c r="M98" s="313"/>
      <c r="N98" s="313"/>
    </row>
    <row r="99" spans="1:14" ht="24" customHeight="1">
      <c r="A99" s="338" t="s">
        <v>435</v>
      </c>
      <c r="B99" s="1171" t="s">
        <v>140</v>
      </c>
      <c r="C99" s="1171"/>
      <c r="D99" s="1171" t="s">
        <v>141</v>
      </c>
      <c r="E99" s="1171"/>
      <c r="F99" s="1171"/>
      <c r="L99" s="313"/>
      <c r="M99" s="313"/>
      <c r="N99" s="313"/>
    </row>
    <row r="100" spans="1:14" ht="21" customHeight="1">
      <c r="A100" s="338" t="s">
        <v>32</v>
      </c>
      <c r="B100" s="1171" t="s">
        <v>142</v>
      </c>
      <c r="C100" s="1171"/>
      <c r="D100" s="1171" t="s">
        <v>143</v>
      </c>
      <c r="E100" s="1171"/>
      <c r="F100" s="1171"/>
      <c r="L100" s="313"/>
      <c r="M100" s="313"/>
      <c r="N100" s="313"/>
    </row>
    <row r="101" spans="1:14" ht="21" customHeight="1">
      <c r="A101" s="338" t="s">
        <v>33</v>
      </c>
      <c r="B101" s="1171" t="s">
        <v>144</v>
      </c>
      <c r="C101" s="1171"/>
      <c r="D101" s="1171" t="s">
        <v>145</v>
      </c>
      <c r="E101" s="1171"/>
      <c r="F101" s="1171"/>
      <c r="L101" s="313"/>
      <c r="M101" s="313"/>
      <c r="N101" s="313"/>
    </row>
    <row r="102" spans="1:14" ht="22.5" customHeight="1">
      <c r="A102" s="338" t="s">
        <v>561</v>
      </c>
      <c r="B102" s="1171" t="s">
        <v>146</v>
      </c>
      <c r="C102" s="1171"/>
      <c r="D102" s="1171" t="s">
        <v>147</v>
      </c>
      <c r="E102" s="1171"/>
      <c r="F102" s="1171"/>
      <c r="L102" s="313"/>
      <c r="M102" s="313"/>
      <c r="N102" s="313"/>
    </row>
    <row r="103" spans="1:14" ht="24" customHeight="1">
      <c r="A103" s="338" t="s">
        <v>563</v>
      </c>
      <c r="B103" s="1171" t="s">
        <v>148</v>
      </c>
      <c r="C103" s="1171"/>
      <c r="D103" s="1171" t="s">
        <v>149</v>
      </c>
      <c r="E103" s="1171"/>
      <c r="F103" s="1171"/>
      <c r="L103" s="313"/>
      <c r="M103" s="313"/>
      <c r="N103" s="313"/>
    </row>
    <row r="104" spans="1:14" ht="22.5" customHeight="1">
      <c r="A104" s="338" t="s">
        <v>99</v>
      </c>
      <c r="B104" s="1171" t="s">
        <v>150</v>
      </c>
      <c r="C104" s="1171"/>
      <c r="D104" s="1171" t="s">
        <v>151</v>
      </c>
      <c r="E104" s="1171"/>
      <c r="F104" s="1171"/>
      <c r="L104" s="313"/>
      <c r="M104" s="313"/>
      <c r="N104" s="313"/>
    </row>
    <row r="105" spans="1:14" ht="23.25" customHeight="1">
      <c r="A105" s="338" t="s">
        <v>568</v>
      </c>
      <c r="B105" s="1171" t="s">
        <v>152</v>
      </c>
      <c r="C105" s="1171"/>
      <c r="D105" s="1171" t="s">
        <v>153</v>
      </c>
      <c r="E105" s="1171"/>
      <c r="F105" s="1171"/>
      <c r="L105" s="313"/>
      <c r="M105" s="313"/>
      <c r="N105" s="313"/>
    </row>
    <row r="106" spans="1:14" ht="21" customHeight="1">
      <c r="A106" s="338" t="s">
        <v>571</v>
      </c>
      <c r="B106" s="1171" t="s">
        <v>154</v>
      </c>
      <c r="C106" s="1171"/>
      <c r="D106" s="1171" t="s">
        <v>155</v>
      </c>
      <c r="E106" s="1171"/>
      <c r="F106" s="1171"/>
      <c r="L106" s="313"/>
      <c r="M106" s="313"/>
      <c r="N106" s="313"/>
    </row>
    <row r="107" spans="1:14" ht="22.5" customHeight="1">
      <c r="A107" s="338" t="s">
        <v>574</v>
      </c>
      <c r="B107" s="1171" t="s">
        <v>156</v>
      </c>
      <c r="C107" s="1171"/>
      <c r="D107" s="1171" t="s">
        <v>157</v>
      </c>
      <c r="E107" s="1171"/>
      <c r="F107" s="1171"/>
      <c r="L107" s="313"/>
      <c r="M107" s="313"/>
      <c r="N107" s="313"/>
    </row>
    <row r="108" spans="1:14" ht="22.5" customHeight="1">
      <c r="A108" s="338" t="s">
        <v>577</v>
      </c>
      <c r="B108" s="288" t="s">
        <v>960</v>
      </c>
      <c r="C108" s="288"/>
      <c r="D108" s="288" t="s">
        <v>961</v>
      </c>
      <c r="E108" s="288"/>
      <c r="F108" s="288"/>
      <c r="L108" s="313"/>
      <c r="M108" s="313"/>
      <c r="N108" s="313"/>
    </row>
    <row r="109" spans="1:14" ht="44.25" customHeight="1">
      <c r="A109" s="338" t="s">
        <v>580</v>
      </c>
      <c r="B109" s="1171" t="s">
        <v>158</v>
      </c>
      <c r="C109" s="1171"/>
      <c r="D109" s="1171" t="s">
        <v>159</v>
      </c>
      <c r="E109" s="1171"/>
      <c r="F109" s="1171"/>
      <c r="L109" s="313"/>
      <c r="M109" s="313"/>
      <c r="N109" s="313"/>
    </row>
    <row r="110" spans="1:14" ht="45" customHeight="1">
      <c r="A110" s="311"/>
      <c r="B110" s="1143" t="s">
        <v>160</v>
      </c>
      <c r="C110" s="1143"/>
      <c r="D110" s="1143"/>
      <c r="E110" s="1143"/>
      <c r="F110" s="1143"/>
      <c r="L110" s="313"/>
      <c r="M110" s="313"/>
      <c r="N110" s="313"/>
    </row>
    <row r="111" spans="1:14" ht="52.5" customHeight="1">
      <c r="A111" s="311">
        <v>7</v>
      </c>
      <c r="B111" s="1143" t="s">
        <v>161</v>
      </c>
      <c r="C111" s="1143"/>
      <c r="D111" s="1143"/>
      <c r="E111" s="1143"/>
      <c r="F111" s="1143"/>
      <c r="L111" s="313"/>
      <c r="M111" s="313"/>
      <c r="N111" s="313"/>
    </row>
    <row r="112" spans="1:14" ht="61.5" hidden="1" customHeight="1">
      <c r="A112" s="311">
        <v>7.1</v>
      </c>
      <c r="B112" s="279"/>
      <c r="C112" s="279"/>
      <c r="D112" s="279"/>
      <c r="E112" s="279"/>
      <c r="F112" s="279"/>
      <c r="L112" s="313"/>
      <c r="M112" s="313"/>
      <c r="N112" s="313"/>
    </row>
    <row r="113" spans="1:48" ht="61.5" customHeight="1">
      <c r="A113" s="311">
        <v>8</v>
      </c>
      <c r="B113" s="1143" t="s">
        <v>203</v>
      </c>
      <c r="C113" s="1143"/>
      <c r="D113" s="1143"/>
      <c r="E113" s="1143"/>
      <c r="F113" s="1143"/>
      <c r="L113" s="313"/>
      <c r="M113" s="313"/>
      <c r="N113" s="313"/>
    </row>
    <row r="114" spans="1:48" ht="69.75" customHeight="1">
      <c r="A114" s="311">
        <v>9</v>
      </c>
      <c r="B114" s="1143" t="s">
        <v>959</v>
      </c>
      <c r="C114" s="1143"/>
      <c r="D114" s="1143"/>
      <c r="E114" s="1143"/>
      <c r="F114" s="1143"/>
      <c r="L114" s="313"/>
      <c r="M114" s="313"/>
      <c r="N114" s="313"/>
    </row>
    <row r="115" spans="1:48" ht="68.25" customHeight="1">
      <c r="A115" s="311">
        <v>10</v>
      </c>
      <c r="B115" s="1143" t="s">
        <v>480</v>
      </c>
      <c r="C115" s="1143"/>
      <c r="D115" s="1143"/>
      <c r="E115" s="1143"/>
      <c r="F115" s="1143"/>
      <c r="L115" s="313"/>
      <c r="M115" s="313"/>
      <c r="N115" s="313"/>
    </row>
    <row r="116" spans="1:48" ht="32.25" customHeight="1">
      <c r="A116" s="311">
        <v>11</v>
      </c>
      <c r="B116" s="1143" t="s">
        <v>481</v>
      </c>
      <c r="C116" s="1143"/>
      <c r="D116" s="1143"/>
      <c r="E116" s="1143"/>
      <c r="F116" s="1143"/>
      <c r="L116" s="313"/>
      <c r="M116" s="313"/>
      <c r="N116" s="313"/>
    </row>
    <row r="117" spans="1:48" ht="69" customHeight="1">
      <c r="A117" s="311" t="s">
        <v>624</v>
      </c>
      <c r="B117" s="1183" t="s">
        <v>451</v>
      </c>
      <c r="C117" s="1183"/>
      <c r="D117" s="1183"/>
      <c r="E117" s="1183"/>
      <c r="F117" s="1183"/>
      <c r="L117" s="313"/>
      <c r="M117" s="313"/>
      <c r="N117" s="313"/>
      <c r="AS117" s="339">
        <f>'Name of Bidder'!F6</f>
        <v>1</v>
      </c>
    </row>
    <row r="118" spans="1:48" ht="62.25" customHeight="1">
      <c r="A118" s="311">
        <v>13</v>
      </c>
      <c r="B118" s="1143" t="str">
        <f>"We are a Micro and Small Enterprise (MSE) registered with " &amp; 'Name of Bidder'!C11 &amp; ", a designated Authority of GoI under the Public Procurement Policy for MSEs order 2012,Notification dated 01/06/2020 read in conjunction with related notifications issued from time to time for such enterprises."</f>
        <v>We are a Micro and Small Enterprise (MSE) registered with , a designated Authority of GoI under the Public Procurement Policy for MSEs order 2012,Notification dated 01/06/2020 read in conjunction with related notifications issued from time to time for such enterprises.</v>
      </c>
      <c r="C118" s="1143"/>
      <c r="D118" s="1143"/>
      <c r="E118" s="1143"/>
      <c r="F118" s="1143"/>
      <c r="L118" s="313"/>
      <c r="M118" s="313"/>
      <c r="N118" s="313"/>
      <c r="AS118" s="339"/>
      <c r="AT118" s="279">
        <f>'Name of Bidder'!C10</f>
        <v>0</v>
      </c>
      <c r="AU118" s="279">
        <f>IF(AT118="No",1,2)</f>
        <v>2</v>
      </c>
      <c r="AV118" s="279">
        <f>AU118</f>
        <v>2</v>
      </c>
    </row>
    <row r="119" spans="1:48" ht="89.25" customHeight="1">
      <c r="A119" s="311">
        <v>14</v>
      </c>
      <c r="B119" s="1183" t="s">
        <v>162</v>
      </c>
      <c r="C119" s="1183"/>
      <c r="D119" s="1183"/>
      <c r="E119" s="1183"/>
      <c r="F119" s="1183"/>
      <c r="L119" s="313"/>
      <c r="M119" s="313"/>
      <c r="N119" s="313"/>
    </row>
    <row r="120" spans="1:48" ht="160.5" customHeight="1">
      <c r="A120" s="335">
        <v>15</v>
      </c>
      <c r="B120" s="1185" t="s">
        <v>981</v>
      </c>
      <c r="C120" s="1185"/>
      <c r="D120" s="1185"/>
      <c r="E120" s="1185"/>
      <c r="F120" s="1185"/>
      <c r="L120" s="313"/>
      <c r="M120" s="313"/>
      <c r="N120" s="313"/>
    </row>
    <row r="121" spans="1:48" ht="17.25" customHeight="1">
      <c r="B121" s="340"/>
      <c r="C121" s="341"/>
      <c r="D121" s="341"/>
      <c r="E121" s="342"/>
      <c r="F121" s="342"/>
    </row>
    <row r="122" spans="1:48" ht="19.5" customHeight="1">
      <c r="B122" s="343" t="s">
        <v>163</v>
      </c>
      <c r="C122" s="344"/>
      <c r="D122" s="345"/>
      <c r="E122" s="345"/>
      <c r="F122" s="345"/>
    </row>
    <row r="123" spans="1:48" ht="16.5" customHeight="1">
      <c r="B123" s="343"/>
      <c r="C123" s="344"/>
      <c r="D123" s="345"/>
      <c r="E123" s="345"/>
      <c r="F123" s="345"/>
    </row>
    <row r="124" spans="1:48" ht="21" customHeight="1">
      <c r="B124" s="346"/>
      <c r="C124" s="345"/>
      <c r="D124" s="345"/>
      <c r="E124" s="343"/>
      <c r="F124" s="347" t="s">
        <v>383</v>
      </c>
    </row>
    <row r="125" spans="1:48" ht="15.75" customHeight="1">
      <c r="B125" s="346"/>
      <c r="C125" s="345"/>
      <c r="D125" s="345"/>
      <c r="E125" s="343"/>
      <c r="F125" s="347"/>
    </row>
    <row r="126" spans="1:48" ht="21" customHeight="1">
      <c r="B126" s="346"/>
      <c r="C126" s="345"/>
      <c r="E126" s="1192" t="str">
        <f>"For and on behalf of : "&amp;'Attach 3(JV)'!A8</f>
        <v>For and on behalf of : 0</v>
      </c>
      <c r="F126" s="1192"/>
    </row>
    <row r="127" spans="1:48" ht="15.75" customHeight="1">
      <c r="A127" s="279"/>
      <c r="B127" s="279"/>
      <c r="C127" s="348"/>
      <c r="D127" s="279"/>
      <c r="E127" s="349"/>
      <c r="F127" s="281"/>
    </row>
    <row r="128" spans="1:48" ht="38.25" customHeight="1">
      <c r="A128" s="281" t="s">
        <v>223</v>
      </c>
      <c r="B128" s="1194">
        <f>'Name of Bidder'!C32</f>
        <v>0</v>
      </c>
      <c r="C128" s="1194"/>
      <c r="D128" s="350" t="s">
        <v>165</v>
      </c>
      <c r="E128" s="350"/>
      <c r="F128" s="282">
        <f>'Name of Bidder'!C29</f>
        <v>0</v>
      </c>
    </row>
    <row r="129" spans="1:32" ht="18.75" customHeight="1">
      <c r="A129" s="281" t="s">
        <v>164</v>
      </c>
      <c r="B129" s="1163">
        <f>'Name of Bidder'!C33</f>
        <v>0</v>
      </c>
      <c r="C129" s="1163"/>
      <c r="D129" s="1193" t="s">
        <v>470</v>
      </c>
      <c r="E129" s="1193"/>
      <c r="F129" s="282">
        <f>'Name of Bidder'!C30</f>
        <v>0</v>
      </c>
    </row>
    <row r="130" spans="1:32" s="278" customFormat="1" ht="18.75" customHeight="1">
      <c r="F130" s="282"/>
      <c r="AE130" s="280"/>
      <c r="AF130" s="280"/>
    </row>
    <row r="131" spans="1:32" ht="15.75" customHeight="1">
      <c r="B131" s="278"/>
      <c r="D131" s="279"/>
      <c r="E131" s="349"/>
    </row>
    <row r="132" spans="1:32" s="278" customFormat="1" ht="18.75" customHeight="1">
      <c r="A132" s="351" t="s">
        <v>166</v>
      </c>
      <c r="B132" s="352"/>
      <c r="C132" s="353"/>
      <c r="D132" s="343"/>
      <c r="E132" s="347"/>
      <c r="F132" s="343"/>
      <c r="H132" s="281"/>
      <c r="AE132" s="280"/>
      <c r="AF132" s="280"/>
    </row>
    <row r="133" spans="1:32" s="278" customFormat="1" ht="18.75" customHeight="1">
      <c r="A133" s="1186" t="s">
        <v>63</v>
      </c>
      <c r="B133" s="1186"/>
      <c r="C133" s="1186"/>
      <c r="D133" s="1182"/>
      <c r="E133" s="1182"/>
      <c r="F133" s="1182"/>
      <c r="H133" s="281"/>
      <c r="AE133" s="280"/>
      <c r="AF133" s="280"/>
    </row>
    <row r="134" spans="1:32" s="278" customFormat="1" ht="18.75" customHeight="1">
      <c r="A134" s="1181"/>
      <c r="B134" s="1181"/>
      <c r="C134" s="1181"/>
      <c r="D134" s="354"/>
      <c r="E134" s="354"/>
      <c r="F134" s="354"/>
      <c r="H134" s="281"/>
      <c r="AE134" s="280"/>
      <c r="AF134" s="280"/>
    </row>
    <row r="135" spans="1:32" s="278" customFormat="1" ht="18.75" customHeight="1">
      <c r="A135" s="1187"/>
      <c r="B135" s="1187"/>
      <c r="C135" s="1187"/>
      <c r="D135" s="354"/>
      <c r="E135" s="354"/>
      <c r="F135" s="354"/>
      <c r="H135" s="281"/>
      <c r="AE135" s="280"/>
      <c r="AF135" s="280"/>
    </row>
    <row r="136" spans="1:32" s="278" customFormat="1" ht="18.75" customHeight="1">
      <c r="A136" s="1184" t="s">
        <v>64</v>
      </c>
      <c r="B136" s="1184"/>
      <c r="C136" s="1184"/>
      <c r="D136" s="1182"/>
      <c r="E136" s="1182"/>
      <c r="F136" s="1182"/>
      <c r="H136" s="281"/>
      <c r="AE136" s="280"/>
      <c r="AF136" s="280"/>
    </row>
    <row r="137" spans="1:32" s="278" customFormat="1" ht="18.75" customHeight="1">
      <c r="A137" s="1184" t="s">
        <v>241</v>
      </c>
      <c r="B137" s="1184"/>
      <c r="C137" s="1184"/>
      <c r="D137" s="1180"/>
      <c r="E137" s="1180"/>
      <c r="F137" s="1180"/>
      <c r="H137" s="281"/>
      <c r="AE137" s="280"/>
      <c r="AF137" s="280"/>
    </row>
    <row r="138" spans="1:32" s="278" customFormat="1" ht="18.75" customHeight="1">
      <c r="A138" s="1184" t="s">
        <v>65</v>
      </c>
      <c r="B138" s="1184"/>
      <c r="C138" s="1184"/>
      <c r="D138" s="1182"/>
      <c r="E138" s="1182"/>
      <c r="F138" s="1182"/>
      <c r="H138" s="281"/>
      <c r="AE138" s="280"/>
      <c r="AF138" s="280"/>
    </row>
    <row r="139" spans="1:32" s="278" customFormat="1" ht="18.75" customHeight="1">
      <c r="A139" s="1186" t="s">
        <v>66</v>
      </c>
      <c r="B139" s="1186"/>
      <c r="C139" s="1186"/>
      <c r="D139" s="354"/>
      <c r="E139" s="354"/>
      <c r="F139" s="354"/>
      <c r="H139" s="281"/>
      <c r="AE139" s="280"/>
      <c r="AF139" s="280"/>
    </row>
    <row r="140" spans="1:32" s="278" customFormat="1" ht="18.75" customHeight="1">
      <c r="A140" s="1181"/>
      <c r="B140" s="1181"/>
      <c r="C140" s="1181"/>
      <c r="D140" s="354"/>
      <c r="E140" s="354"/>
      <c r="F140" s="354"/>
      <c r="H140" s="281"/>
      <c r="AE140" s="280"/>
      <c r="AF140" s="280"/>
    </row>
    <row r="141" spans="1:32" s="278" customFormat="1" ht="18.75" customHeight="1">
      <c r="A141" s="1187"/>
      <c r="B141" s="1187"/>
      <c r="C141" s="1187"/>
      <c r="D141" s="1182"/>
      <c r="E141" s="1182"/>
      <c r="F141" s="1182"/>
      <c r="H141" s="281"/>
      <c r="AE141" s="280"/>
      <c r="AF141" s="280"/>
    </row>
    <row r="142" spans="1:32" s="278" customFormat="1" ht="24" customHeight="1">
      <c r="A142" s="351"/>
      <c r="B142" s="351"/>
      <c r="C142" s="351"/>
      <c r="D142" s="355"/>
      <c r="E142" s="355"/>
      <c r="F142" s="355"/>
      <c r="H142" s="281"/>
      <c r="AE142" s="280"/>
      <c r="AF142" s="280"/>
    </row>
    <row r="143" spans="1:32" s="278" customFormat="1" ht="24" customHeight="1">
      <c r="A143" s="349"/>
      <c r="B143" s="1159"/>
      <c r="C143" s="1159"/>
      <c r="D143" s="1159"/>
      <c r="E143" s="1159"/>
      <c r="F143" s="1159"/>
      <c r="H143" s="281"/>
      <c r="AE143" s="280"/>
      <c r="AF143" s="280"/>
    </row>
    <row r="144" spans="1:32" s="278" customFormat="1" ht="21" customHeight="1">
      <c r="A144" s="323"/>
      <c r="B144" s="1188"/>
      <c r="C144" s="1188"/>
      <c r="D144" s="1188"/>
      <c r="E144" s="1188"/>
      <c r="F144" s="1188"/>
      <c r="H144" s="281"/>
      <c r="AE144" s="280"/>
      <c r="AF144" s="280"/>
    </row>
    <row r="145" spans="1:32" s="278" customFormat="1" ht="24" hidden="1" customHeight="1">
      <c r="A145" s="323"/>
      <c r="B145" s="1171"/>
      <c r="C145" s="1171"/>
      <c r="D145" s="1171"/>
      <c r="E145" s="1171"/>
      <c r="F145" s="1171"/>
      <c r="H145" s="281"/>
      <c r="AE145" s="280"/>
      <c r="AF145" s="280"/>
    </row>
    <row r="146" spans="1:32" ht="51" customHeight="1">
      <c r="A146" s="323"/>
      <c r="B146" s="1171"/>
      <c r="C146" s="1171"/>
      <c r="D146" s="1171"/>
      <c r="E146" s="1171"/>
      <c r="F146" s="1171"/>
    </row>
    <row r="147" spans="1:32" ht="46.5" customHeight="1">
      <c r="A147" s="323"/>
      <c r="B147" s="1171"/>
      <c r="C147" s="1171"/>
      <c r="D147" s="1171"/>
      <c r="E147" s="1171"/>
      <c r="F147" s="1171"/>
    </row>
    <row r="148" spans="1:32" ht="15.75" customHeight="1">
      <c r="A148" s="281"/>
      <c r="B148" s="288"/>
      <c r="C148" s="285"/>
      <c r="D148" s="285"/>
      <c r="E148" s="285"/>
      <c r="F148" s="285"/>
    </row>
    <row r="149" spans="1:32" ht="30.75" customHeight="1">
      <c r="A149" s="1178"/>
      <c r="B149" s="1178"/>
      <c r="C149" s="1178"/>
      <c r="D149" s="1178"/>
      <c r="E149" s="1178"/>
      <c r="F149" s="1178"/>
    </row>
    <row r="150" spans="1:32" ht="24" customHeight="1">
      <c r="A150" s="281"/>
    </row>
    <row r="151" spans="1:32" ht="24" customHeight="1">
      <c r="A151" s="281"/>
    </row>
    <row r="152" spans="1:32" ht="24" customHeight="1">
      <c r="A152" s="281"/>
    </row>
    <row r="153" spans="1:32" ht="24" customHeight="1">
      <c r="A153" s="281"/>
    </row>
    <row r="154" spans="1:32" ht="24" customHeight="1">
      <c r="A154" s="281"/>
    </row>
    <row r="155" spans="1:32" ht="24" customHeight="1">
      <c r="A155" s="281"/>
    </row>
    <row r="156" spans="1:32" ht="24" customHeight="1">
      <c r="A156" s="281"/>
    </row>
    <row r="157" spans="1:32" ht="24" customHeight="1">
      <c r="A157" s="281"/>
    </row>
    <row r="158" spans="1:32" ht="24" customHeight="1"/>
    <row r="159" spans="1:32" ht="24" customHeight="1"/>
    <row r="160" spans="1:32" ht="24" customHeight="1"/>
    <row r="161" ht="24" customHeight="1"/>
    <row r="162" ht="24" customHeight="1"/>
    <row r="163" ht="24" customHeight="1"/>
    <row r="164" ht="24" customHeight="1"/>
    <row r="165" ht="24" customHeight="1"/>
  </sheetData>
  <sheetProtection algorithmName="SHA-512" hashValue="lA/hpQcXCqTBemFCjNn94iY7/Q3SbZGZpHmO/DRqEKgZ2w5OC/THc7iP0e2M25roeXur7Jr/fCn0oV+UCiNmng==" saltValue="uzyZ4hgeOmo8vs3l9cX4mw==" spinCount="100000" sheet="1" formatColumns="0" formatRows="0" selectLockedCells="1"/>
  <customSheetViews>
    <customSheetView guid="{D225EADB-9106-48CC-A5A7-31602D4C326D}" showPageBreaks="1" showGridLines="0" zeroValues="0" printArea="1" hiddenRows="1" hiddenColumns="1" view="pageBreakPreview" topLeftCell="A68">
      <selection activeCell="D133" sqref="D133:F133"/>
      <rowBreaks count="1" manualBreakCount="1">
        <brk id="85" max="16383" man="1"/>
      </rowBreaks>
      <pageMargins left="0.76" right="0.25" top="0.61" bottom="0.45" header="0.35" footer="0.26"/>
      <pageSetup scale="85" fitToHeight="3" orientation="portrait" r:id="rId1"/>
      <headerFooter alignWithMargins="0">
        <oddFooter>&amp;R&amp;"Arial,Bold"&amp;11Page &amp;P of &amp;N</oddFooter>
      </headerFooter>
    </customSheetView>
    <customSheetView guid="{F34FCE55-6D7A-4595-AE80-79F81F8010EA}" showPageBreaks="1" showGridLines="0" zeroValues="0" printArea="1" hiddenRows="1" hiddenColumns="1" view="pageBreakPreview" topLeftCell="A75">
      <selection activeCell="B12" sqref="B12:D12"/>
      <rowBreaks count="1" manualBreakCount="1">
        <brk id="86" max="16383" man="1"/>
      </rowBreaks>
      <pageMargins left="0.76" right="0.25" top="0.61" bottom="0.45" header="0.35" footer="0.26"/>
      <pageSetup scale="85" fitToHeight="3" orientation="portrait" r:id="rId2"/>
      <headerFooter alignWithMargins="0">
        <oddFooter>&amp;R&amp;"Arial,Bold"&amp;11Page &amp;P of &amp;N</oddFooter>
      </headerFooter>
    </customSheetView>
    <customSheetView guid="{C6B44705-18CE-41AD-9A5D-3E99B2ECF25D}" showPageBreaks="1" showGridLines="0" zeroValues="0" printArea="1" hiddenRows="1" hiddenColumns="1" view="pageBreakPreview" topLeftCell="A116">
      <selection activeCell="D132" sqref="D132:F132"/>
      <rowBreaks count="1" manualBreakCount="1">
        <brk id="86" max="16383" man="1"/>
      </rowBreaks>
      <pageMargins left="0.76" right="0.25" top="0.61" bottom="0.45" header="0.35" footer="0.26"/>
      <pageSetup scale="85" fitToHeight="3" orientation="portrait" r:id="rId3"/>
      <headerFooter alignWithMargins="0">
        <oddFooter>&amp;R&amp;"Arial,Bold"&amp;11Page &amp;P of &amp;N</oddFooter>
      </headerFooter>
    </customSheetView>
    <customSheetView guid="{EFBCDFCA-9C0B-4649-BEC1-29A03BD1DB6F}" showPageBreaks="1" showGridLines="0" zeroValues="0" printArea="1" hiddenRows="1" hiddenColumns="1" view="pageBreakPreview" topLeftCell="A99">
      <selection activeCell="D133" sqref="D133:F133"/>
      <rowBreaks count="1" manualBreakCount="1">
        <brk id="86" max="16383" man="1"/>
      </rowBreaks>
      <pageMargins left="0.76" right="0.25" top="0.61" bottom="0.45" header="0.35" footer="0.26"/>
      <pageSetup scale="85" fitToHeight="3" orientation="portrait" r:id="rId4"/>
      <headerFooter alignWithMargins="0">
        <oddFooter>&amp;R&amp;"Arial,Bold"&amp;11Page &amp;P of &amp;N</oddFooter>
      </headerFooter>
    </customSheetView>
    <customSheetView guid="{0BBA2DF4-A149-40BB-8E82-8CB6DEDB7C04}" scale="90" showPageBreaks="1" showGridLines="0" zeroValues="0" printArea="1" hiddenRows="1" hiddenColumns="1" view="pageBreakPreview" topLeftCell="A136">
      <selection activeCell="F136" sqref="F136"/>
      <rowBreaks count="1" manualBreakCount="1">
        <brk id="82" max="16383" man="1"/>
      </rowBreaks>
      <pageMargins left="0.76" right="0.25" top="0.61" bottom="0.45" header="0.35" footer="0.26"/>
      <pageSetup scale="85" fitToHeight="3" orientation="portrait" r:id="rId5"/>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2">
      <selection activeCell="C28" sqref="C28:F28"/>
      <rowBreaks count="1" manualBreakCount="1">
        <brk id="81" max="16383" man="1"/>
      </rowBreaks>
      <pageMargins left="0.76" right="0.25" top="0.61" bottom="0.45" header="0.35" footer="0.26"/>
      <pageSetup scale="85" fitToHeight="3" orientation="portrait" r:id="rId6"/>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9"/>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1"/>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2"/>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3"/>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30"/>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31"/>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2"/>
      <headerFooter alignWithMargins="0">
        <oddFooter>&amp;R&amp;"Arial,Bold"&amp;11Page &amp;P of &amp;N</oddFooter>
      </headerFooter>
    </customSheetView>
    <customSheetView guid="{70018498-F475-422B-9308-49B0E7F70B5E}" scale="90" showPageBreaks="1" showGridLines="0" zeroValues="0" printArea="1" hiddenRows="1" hiddenColumns="1" view="pageBreakPreview" topLeftCell="A119">
      <selection activeCell="D133" sqref="D133:F133"/>
      <rowBreaks count="1" manualBreakCount="1">
        <brk id="86" max="16383" man="1"/>
      </rowBreaks>
      <pageMargins left="0.76" right="0.25" top="0.61" bottom="0.45" header="0.35" footer="0.26"/>
      <pageSetup scale="85" fitToHeight="3" orientation="portrait" r:id="rId33"/>
      <headerFooter alignWithMargins="0">
        <oddFooter>&amp;R&amp;"Arial,Bold"&amp;11Page &amp;P of &amp;N</oddFooter>
      </headerFooter>
    </customSheetView>
    <customSheetView guid="{AFE5FD17-FBA4-4313-9A75-8C27B1625512}" showPageBreaks="1" showGridLines="0" zeroValues="0" printArea="1" hiddenRows="1" hiddenColumns="1" view="pageBreakPreview" topLeftCell="A19">
      <selection activeCell="D133" sqref="D133:F133"/>
      <rowBreaks count="1" manualBreakCount="1">
        <brk id="86" max="16383" man="1"/>
      </rowBreaks>
      <pageMargins left="0.76" right="0.25" top="0.61" bottom="0.45" header="0.35" footer="0.26"/>
      <pageSetup scale="85" fitToHeight="3" orientation="portrait" r:id="rId34"/>
      <headerFooter alignWithMargins="0">
        <oddFooter>&amp;R&amp;"Arial,Bold"&amp;11Page &amp;P of &amp;N</oddFooter>
      </headerFooter>
    </customSheetView>
    <customSheetView guid="{FCC2376C-B604-4287-B4D4-7B2EFDBBC924}" showPageBreaks="1" showGridLines="0" zeroValues="0" printArea="1" hiddenRows="1" hiddenColumns="1" view="pageBreakPreview" topLeftCell="A81">
      <selection activeCell="D133" sqref="D133:F133"/>
      <rowBreaks count="1" manualBreakCount="1">
        <brk id="86" max="16383" man="1"/>
      </rowBreaks>
      <pageMargins left="0.76" right="0.25" top="0.61" bottom="0.45" header="0.35" footer="0.26"/>
      <pageSetup scale="85" fitToHeight="3" orientation="portrait" r:id="rId35"/>
      <headerFooter alignWithMargins="0">
        <oddFooter>&amp;R&amp;"Arial,Bold"&amp;11Page &amp;P of &amp;N</oddFooter>
      </headerFooter>
    </customSheetView>
    <customSheetView guid="{2B801FC0-1466-48F5-835B-336974550AB9}" showPageBreaks="1" showGridLines="0" zeroValues="0" printArea="1" hiddenRows="1" hiddenColumns="1" view="pageBreakPreview" topLeftCell="A56">
      <selection activeCell="D133" sqref="D133:F133"/>
      <rowBreaks count="1" manualBreakCount="1">
        <brk id="85" max="16383" man="1"/>
      </rowBreaks>
      <pageMargins left="0.76" right="0.25" top="0.61" bottom="0.45" header="0.35" footer="0.26"/>
      <pageSetup scale="85" fitToHeight="3" orientation="portrait" r:id="rId36"/>
      <headerFooter alignWithMargins="0">
        <oddFooter>&amp;R&amp;"Arial,Bold"&amp;11Page &amp;P of &amp;N</oddFooter>
      </headerFooter>
    </customSheetView>
  </customSheetViews>
  <mergeCells count="164">
    <mergeCell ref="AW45:AZ45"/>
    <mergeCell ref="A133:C133"/>
    <mergeCell ref="A135:C135"/>
    <mergeCell ref="A136:C136"/>
    <mergeCell ref="D136:F136"/>
    <mergeCell ref="B104:C104"/>
    <mergeCell ref="B106:C106"/>
    <mergeCell ref="D106:F106"/>
    <mergeCell ref="B105:C105"/>
    <mergeCell ref="B111:F111"/>
    <mergeCell ref="B113:F113"/>
    <mergeCell ref="E126:F126"/>
    <mergeCell ref="B129:C129"/>
    <mergeCell ref="D129:E129"/>
    <mergeCell ref="B128:C128"/>
    <mergeCell ref="B101:C101"/>
    <mergeCell ref="B102:C102"/>
    <mergeCell ref="D102:F102"/>
    <mergeCell ref="D101:F101"/>
    <mergeCell ref="H90:I90"/>
    <mergeCell ref="B91:F91"/>
    <mergeCell ref="B92:F92"/>
    <mergeCell ref="B93:F93"/>
    <mergeCell ref="B90:F90"/>
    <mergeCell ref="B147:F147"/>
    <mergeCell ref="D138:F138"/>
    <mergeCell ref="A139:C139"/>
    <mergeCell ref="A140:C140"/>
    <mergeCell ref="A141:C141"/>
    <mergeCell ref="A138:C138"/>
    <mergeCell ref="D141:F141"/>
    <mergeCell ref="B143:F143"/>
    <mergeCell ref="B144:F144"/>
    <mergeCell ref="B146:F146"/>
    <mergeCell ref="B145:F145"/>
    <mergeCell ref="D137:F137"/>
    <mergeCell ref="A134:C134"/>
    <mergeCell ref="D133:F133"/>
    <mergeCell ref="B110:F110"/>
    <mergeCell ref="B119:F119"/>
    <mergeCell ref="B117:F117"/>
    <mergeCell ref="D104:F104"/>
    <mergeCell ref="A137:C137"/>
    <mergeCell ref="B115:F115"/>
    <mergeCell ref="B120:F120"/>
    <mergeCell ref="D97:F97"/>
    <mergeCell ref="B94:F94"/>
    <mergeCell ref="B95:F95"/>
    <mergeCell ref="B97:C97"/>
    <mergeCell ref="B89:F89"/>
    <mergeCell ref="A149:F149"/>
    <mergeCell ref="B80:F80"/>
    <mergeCell ref="B96:C96"/>
    <mergeCell ref="D96:F96"/>
    <mergeCell ref="B85:F85"/>
    <mergeCell ref="B87:F87"/>
    <mergeCell ref="B81:F81"/>
    <mergeCell ref="B118:F118"/>
    <mergeCell ref="B107:C107"/>
    <mergeCell ref="B103:C103"/>
    <mergeCell ref="B98:C98"/>
    <mergeCell ref="D98:F98"/>
    <mergeCell ref="B116:F116"/>
    <mergeCell ref="D107:F107"/>
    <mergeCell ref="D105:F105"/>
    <mergeCell ref="B109:C109"/>
    <mergeCell ref="D109:F109"/>
    <mergeCell ref="D103:F103"/>
    <mergeCell ref="B114:F114"/>
    <mergeCell ref="B100:C100"/>
    <mergeCell ref="D100:F100"/>
    <mergeCell ref="B99:C99"/>
    <mergeCell ref="D99:F99"/>
    <mergeCell ref="B74:C74"/>
    <mergeCell ref="B68:C68"/>
    <mergeCell ref="D67:F67"/>
    <mergeCell ref="B79:F79"/>
    <mergeCell ref="B82:F82"/>
    <mergeCell ref="B88:F88"/>
    <mergeCell ref="B84:F84"/>
    <mergeCell ref="B86:F86"/>
    <mergeCell ref="D73:F73"/>
    <mergeCell ref="B70:C70"/>
    <mergeCell ref="B78:F78"/>
    <mergeCell ref="B75:C75"/>
    <mergeCell ref="D74:F74"/>
    <mergeCell ref="D70:F70"/>
    <mergeCell ref="B77:C77"/>
    <mergeCell ref="B71:C71"/>
    <mergeCell ref="D71:F71"/>
    <mergeCell ref="B72:C72"/>
    <mergeCell ref="B73:C73"/>
    <mergeCell ref="D72:F72"/>
    <mergeCell ref="D75:F75"/>
    <mergeCell ref="D76:F76"/>
    <mergeCell ref="B66:C66"/>
    <mergeCell ref="B62:C62"/>
    <mergeCell ref="D68:F68"/>
    <mergeCell ref="B67:C67"/>
    <mergeCell ref="B69:C69"/>
    <mergeCell ref="D69:F69"/>
    <mergeCell ref="B64:C64"/>
    <mergeCell ref="D64:F64"/>
    <mergeCell ref="B65:C65"/>
    <mergeCell ref="D66:F66"/>
    <mergeCell ref="D62:F62"/>
    <mergeCell ref="B76:C76"/>
    <mergeCell ref="B54:C54"/>
    <mergeCell ref="D54:F54"/>
    <mergeCell ref="B60:C60"/>
    <mergeCell ref="D60:F60"/>
    <mergeCell ref="D65:F65"/>
    <mergeCell ref="D63:F63"/>
    <mergeCell ref="B61:C61"/>
    <mergeCell ref="D61:F61"/>
    <mergeCell ref="B63:C63"/>
    <mergeCell ref="B55:C55"/>
    <mergeCell ref="D55:F55"/>
    <mergeCell ref="B59:C59"/>
    <mergeCell ref="D59:F59"/>
    <mergeCell ref="B57:C57"/>
    <mergeCell ref="D57:F57"/>
    <mergeCell ref="B58:C58"/>
    <mergeCell ref="D58:F58"/>
    <mergeCell ref="B56:C56"/>
    <mergeCell ref="D56:F56"/>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H41:I41"/>
    <mergeCell ref="B41:F41"/>
    <mergeCell ref="D51:F51"/>
    <mergeCell ref="B53:C53"/>
    <mergeCell ref="AR40:AS40"/>
    <mergeCell ref="D46:F46"/>
    <mergeCell ref="AO46:AP46"/>
    <mergeCell ref="D47:F47"/>
    <mergeCell ref="B52:C52"/>
    <mergeCell ref="B42:F42"/>
    <mergeCell ref="B43:F43"/>
    <mergeCell ref="B44:F44"/>
    <mergeCell ref="B45:C45"/>
    <mergeCell ref="D48:F48"/>
    <mergeCell ref="D45:F45"/>
    <mergeCell ref="B48:C48"/>
    <mergeCell ref="B49:C49"/>
    <mergeCell ref="D49:F49"/>
    <mergeCell ref="D52:F52"/>
    <mergeCell ref="D50:F50"/>
    <mergeCell ref="B51:C51"/>
    <mergeCell ref="D53:F53"/>
  </mergeCells>
  <phoneticPr fontId="17" type="noConversion"/>
  <conditionalFormatting sqref="A88">
    <cfRule type="expression" dxfId="10" priority="41" stopIfTrue="1">
      <formula>G6=1</formula>
    </cfRule>
  </conditionalFormatting>
  <conditionalFormatting sqref="B85:F85">
    <cfRule type="expression" dxfId="9" priority="9" stopIfTrue="1">
      <formula>$G$6=1</formula>
    </cfRule>
  </conditionalFormatting>
  <conditionalFormatting sqref="B88:F91">
    <cfRule type="expression" dxfId="8" priority="38" stopIfTrue="1">
      <formula>$G$6=1</formula>
    </cfRule>
  </conditionalFormatting>
  <conditionalFormatting sqref="B92:F93">
    <cfRule type="expression" dxfId="7" priority="62" stopIfTrue="1">
      <formula>$G$6=2</formula>
    </cfRule>
  </conditionalFormatting>
  <conditionalFormatting sqref="B117:F117">
    <cfRule type="expression" dxfId="6" priority="75" stopIfTrue="1">
      <formula>$AS$117&lt;2</formula>
    </cfRule>
  </conditionalFormatting>
  <conditionalFormatting sqref="B118:F118">
    <cfRule type="expression" dxfId="5" priority="6" stopIfTrue="1">
      <formula>$AV$118&lt;2</formula>
    </cfRule>
  </conditionalFormatting>
  <conditionalFormatting sqref="D46:F47">
    <cfRule type="expression" dxfId="4" priority="1">
      <formula>$K$87=1</formula>
    </cfRule>
    <cfRule type="expression" dxfId="3" priority="2">
      <formula>$K$89=2</formula>
    </cfRule>
  </conditionalFormatting>
  <conditionalFormatting sqref="D50:F50">
    <cfRule type="expression" dxfId="2" priority="37" stopIfTrue="1">
      <formula>$AS$117&lt;2</formula>
    </cfRule>
  </conditionalFormatting>
  <conditionalFormatting sqref="E7:F7">
    <cfRule type="expression" dxfId="1" priority="48" stopIfTrue="1">
      <formula>G6=2</formula>
    </cfRule>
  </conditionalFormatting>
  <conditionalFormatting sqref="H90:I90">
    <cfRule type="expression" dxfId="0" priority="50" stopIfTrue="1">
      <formula>H81=3</formula>
    </cfRule>
  </conditionalFormatting>
  <dataValidations count="7">
    <dataValidation type="whole" operator="greaterThan" allowBlank="1" showInputMessage="1" showErrorMessage="1" error="Please insert value in numerals." sqref="E19 E17:F17" xr:uid="{00000000-0002-0000-1A00-000002000000}">
      <formula1>0</formula1>
    </dataValidation>
    <dataValidation type="whole" allowBlank="1" showInputMessage="1" showErrorMessage="1" error="Enter numeric figure only !" prompt="Enter the Bid Security Amount in Figures" sqref="AY46" xr:uid="{00000000-0002-0000-1A00-000003000000}">
      <formula1>0</formula1>
      <formula2>990000000</formula2>
    </dataValidation>
    <dataValidation allowBlank="1" showInputMessage="1" showErrorMessage="1" error="Enter numeric figure above and including 250" prompt="Enter the date of Validity of Bid Security" sqref="AZ46" xr:uid="{AF352AEB-8BE9-4284-9973-DC76146EBA34}"/>
    <dataValidation type="list" allowBlank="1" showInputMessage="1" showErrorMessage="1" sqref="AW46" xr:uid="{A9632738-5B5C-47EA-80B1-885B5C76E415}">
      <formula1>"crossed bank draft, pay order, banker certified cheque, bank guarantee, Insurance Surety Bond "</formula1>
    </dataValidation>
    <dataValidation type="whole" allowBlank="1" showInputMessage="1" showErrorMessage="1" error="Enter numeric figure between 1 to 20 only !" sqref="J45:J47" xr:uid="{00000000-0002-0000-1A00-000000000000}">
      <formula1>1</formula1>
      <formula2>20</formula2>
    </dataValidation>
    <dataValidation type="whole" allowBlank="1" showInputMessage="1" showErrorMessage="1" error="Enter numeric figure only !" sqref="I45:I47" xr:uid="{00000000-0002-0000-1A00-000001000000}">
      <formula1>0</formula1>
      <formula2>990000000</formula2>
    </dataValidation>
    <dataValidation type="list" allowBlank="1" showInputMessage="1" showErrorMessage="1" sqref="F15 E15:E16" xr:uid="{00000000-0002-0000-1A00-000004000000}">
      <formula1>$Z$45:$Z$51</formula1>
    </dataValidation>
  </dataValidations>
  <pageMargins left="0.76" right="0.25" top="0.61" bottom="0.45" header="0.35" footer="0.26"/>
  <pageSetup scale="85" fitToHeight="3" orientation="portrait" r:id="rId37"/>
  <headerFooter alignWithMargins="0">
    <oddFooter>&amp;R&amp;"Arial,Bold"&amp;11Page &amp;P of &amp;N</oddFooter>
  </headerFooter>
  <rowBreaks count="1" manualBreakCount="1">
    <brk id="85" max="16383" man="1"/>
  </rowBreaks>
  <ignoredErrors>
    <ignoredError sqref="B41" emptyCellReference="1"/>
  </ignoredErrors>
  <drawing r:id="rId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Normal="100" zoomScaleSheetLayoutView="90" workbookViewId="0">
      <selection activeCell="C15" sqref="C15"/>
    </sheetView>
  </sheetViews>
  <sheetFormatPr defaultColWidth="9.140625" defaultRowHeight="15.75"/>
  <cols>
    <col min="1" max="1" width="14" style="70" customWidth="1"/>
    <col min="2" max="2" width="20.85546875" style="70" customWidth="1"/>
    <col min="3" max="3" width="11.42578125" style="70" customWidth="1"/>
    <col min="4" max="4" width="25" style="70" customWidth="1"/>
    <col min="5" max="5" width="44.42578125" style="70" customWidth="1"/>
    <col min="6" max="6" width="12.85546875" style="70" customWidth="1"/>
    <col min="7" max="25" width="9.640625" style="70" customWidth="1"/>
    <col min="26" max="26" width="18" style="69" customWidth="1"/>
    <col min="27" max="28" width="9.140625" style="70"/>
    <col min="29" max="16384" width="9.140625" style="73"/>
  </cols>
  <sheetData>
    <row r="1" spans="1:46" ht="24" customHeight="1">
      <c r="A1" s="65" t="str">
        <f>Cover!B3</f>
        <v>Specification No: CC/NT/W-COMM/DOM/A01/24/16897</v>
      </c>
      <c r="B1" s="66"/>
      <c r="C1" s="66"/>
      <c r="D1" s="66"/>
      <c r="E1" s="67" t="s">
        <v>176</v>
      </c>
      <c r="F1" s="71"/>
      <c r="G1" s="71"/>
      <c r="H1" s="71"/>
      <c r="I1" s="71"/>
      <c r="J1" s="71"/>
      <c r="K1" s="71"/>
      <c r="L1" s="71"/>
      <c r="M1" s="71"/>
      <c r="N1" s="71"/>
      <c r="O1" s="71"/>
      <c r="P1" s="71"/>
      <c r="Q1" s="71"/>
      <c r="R1" s="71"/>
      <c r="S1" s="71"/>
      <c r="T1" s="71"/>
      <c r="U1" s="71"/>
      <c r="V1" s="71"/>
      <c r="W1" s="71"/>
      <c r="X1" s="71"/>
      <c r="Y1" s="71"/>
      <c r="Z1" s="72" t="e">
        <f>#REF!</f>
        <v>#REF!</v>
      </c>
      <c r="AT1" s="74" t="e">
        <f>#REF!</f>
        <v>#REF!</v>
      </c>
    </row>
    <row r="2" spans="1:46">
      <c r="Z2" s="72" t="e">
        <f>#REF!</f>
        <v>#REF!</v>
      </c>
    </row>
    <row r="3" spans="1:46" ht="80.25" customHeight="1">
      <c r="A3" s="719" t="str">
        <f>Cover!B2</f>
        <v>Communication Equipment Package FOTE-05: Communication Equipment (SDH) Supply and Installation package for Communication Schemes approved in 24th NCT</v>
      </c>
      <c r="B3" s="719"/>
      <c r="C3" s="719"/>
      <c r="D3" s="719"/>
      <c r="E3" s="719"/>
      <c r="F3" s="75"/>
      <c r="G3" s="75"/>
      <c r="H3" s="75"/>
      <c r="I3" s="75"/>
      <c r="J3" s="75"/>
      <c r="K3" s="75"/>
      <c r="L3" s="75"/>
      <c r="M3" s="75"/>
      <c r="N3" s="75"/>
      <c r="O3" s="75"/>
      <c r="P3" s="75"/>
      <c r="Q3" s="75"/>
      <c r="R3" s="75"/>
      <c r="S3" s="75"/>
      <c r="T3" s="75"/>
      <c r="U3" s="75"/>
      <c r="V3" s="75"/>
      <c r="W3" s="75"/>
      <c r="X3" s="75"/>
      <c r="Y3" s="75"/>
      <c r="AA3" s="68"/>
      <c r="AB3" s="68"/>
    </row>
    <row r="4" spans="1:46" ht="20.100000000000001" customHeight="1">
      <c r="A4" s="76"/>
      <c r="AB4" s="77"/>
      <c r="AC4" s="78"/>
    </row>
    <row r="5" spans="1:46" ht="20.100000000000001" customHeight="1">
      <c r="A5" s="720" t="s">
        <v>235</v>
      </c>
      <c r="B5" s="720"/>
      <c r="C5" s="720"/>
      <c r="D5" s="720"/>
      <c r="E5" s="720"/>
      <c r="F5" s="76"/>
      <c r="G5" s="76"/>
      <c r="H5" s="76"/>
      <c r="I5" s="76"/>
      <c r="J5" s="76"/>
      <c r="K5" s="76"/>
      <c r="L5" s="76"/>
      <c r="M5" s="76"/>
      <c r="N5" s="76"/>
      <c r="O5" s="76"/>
      <c r="P5" s="76"/>
      <c r="Q5" s="76"/>
      <c r="R5" s="76"/>
      <c r="S5" s="76"/>
      <c r="T5" s="76"/>
      <c r="U5" s="76"/>
      <c r="V5" s="76"/>
      <c r="W5" s="76"/>
      <c r="X5" s="76"/>
      <c r="Y5" s="76"/>
      <c r="AB5" s="77"/>
      <c r="AC5" s="78"/>
    </row>
    <row r="6" spans="1:46" ht="20.100000000000001" customHeight="1">
      <c r="A6" s="79"/>
      <c r="AB6" s="77"/>
      <c r="AC6" s="78"/>
    </row>
    <row r="7" spans="1:46" ht="20.100000000000001" customHeight="1">
      <c r="A7" s="721" t="str">
        <f>IF(G8=2, "Bidder’s Name and Address (Lead Partner of) :", "Bidder’s Name and Address :")</f>
        <v>Bidder’s Name and Address :</v>
      </c>
      <c r="B7" s="721"/>
      <c r="C7" s="721"/>
      <c r="D7" s="721"/>
      <c r="E7" s="81" t="s">
        <v>421</v>
      </c>
      <c r="F7" s="82"/>
      <c r="G7" s="82"/>
      <c r="H7" s="82"/>
      <c r="I7" s="81"/>
      <c r="J7" s="81"/>
      <c r="K7" s="81"/>
      <c r="L7" s="81"/>
      <c r="M7" s="81"/>
      <c r="N7" s="81"/>
      <c r="O7" s="81"/>
      <c r="P7" s="81"/>
      <c r="Q7" s="81"/>
      <c r="R7" s="81"/>
      <c r="S7" s="81"/>
      <c r="T7" s="81"/>
      <c r="U7" s="81"/>
      <c r="V7" s="81"/>
      <c r="W7" s="81"/>
      <c r="X7" s="81"/>
      <c r="Y7" s="81"/>
      <c r="AB7" s="77"/>
      <c r="AC7" s="78"/>
    </row>
    <row r="8" spans="1:46" ht="20.25" customHeight="1">
      <c r="A8" s="718">
        <f>IF(G8&lt;2,'Name of Bidder'!C13, IF(AND(G8=2,G9=1),"JV of "&amp;'Name of Bidder'!C13&amp;" and "&amp;'Name of Bidder'!C18, IF(AND(G8=2,G9="2 or more"),"JV of "&amp;'Name of Bidder'!C13&amp;", "&amp;'Name of Bidder'!C18&amp;" and "&amp;'Name of Bidder'!C23)))</f>
        <v>0</v>
      </c>
      <c r="B8" s="718"/>
      <c r="C8" s="718"/>
      <c r="D8" s="718"/>
      <c r="E8" s="83" t="s">
        <v>423</v>
      </c>
      <c r="F8" s="82"/>
      <c r="G8" s="84">
        <f>'Name of Bidder'!F6</f>
        <v>1</v>
      </c>
      <c r="H8" s="85"/>
      <c r="I8" s="81"/>
      <c r="J8" s="81"/>
      <c r="K8" s="81"/>
      <c r="L8" s="81"/>
      <c r="M8" s="81"/>
      <c r="N8" s="81"/>
      <c r="O8" s="81"/>
      <c r="P8" s="81"/>
      <c r="Q8" s="81"/>
      <c r="R8" s="81"/>
      <c r="S8" s="81"/>
      <c r="T8" s="81"/>
      <c r="U8" s="81"/>
      <c r="V8" s="81"/>
      <c r="W8" s="81"/>
      <c r="X8" s="81"/>
      <c r="Y8" s="81"/>
      <c r="Z8" s="86" t="e">
        <f>IF(#REF!=1,#REF!&amp;" &amp; "&amp;#REF!,IF(#REF!="2 or More",#REF!&amp;" , "&amp;#REF!&amp;" &amp; "&amp;#REF!,""))</f>
        <v>#REF!</v>
      </c>
      <c r="AB8" s="77"/>
      <c r="AC8" s="78"/>
    </row>
    <row r="9" spans="1:46" ht="20.100000000000001" customHeight="1">
      <c r="A9" s="87" t="s">
        <v>422</v>
      </c>
      <c r="B9" s="724">
        <f>'Name of Bidder'!C13</f>
        <v>0</v>
      </c>
      <c r="C9" s="724"/>
      <c r="D9" s="724"/>
      <c r="E9" s="83" t="s">
        <v>425</v>
      </c>
      <c r="F9" s="88"/>
      <c r="G9" s="84">
        <f>'Name of Bidder'!C8</f>
        <v>1</v>
      </c>
      <c r="H9" s="88"/>
      <c r="I9" s="83"/>
      <c r="J9" s="83"/>
      <c r="K9" s="83"/>
      <c r="L9" s="83"/>
      <c r="M9" s="83"/>
      <c r="N9" s="83"/>
      <c r="O9" s="83"/>
      <c r="P9" s="83"/>
      <c r="Q9" s="83"/>
      <c r="R9" s="83"/>
      <c r="S9" s="83"/>
      <c r="T9" s="83"/>
      <c r="U9" s="83"/>
      <c r="V9" s="83"/>
      <c r="W9" s="83"/>
      <c r="X9" s="83"/>
      <c r="Y9" s="83"/>
      <c r="AB9" s="77"/>
      <c r="AC9" s="78"/>
    </row>
    <row r="10" spans="1:46" ht="20.100000000000001" customHeight="1">
      <c r="A10" s="87" t="s">
        <v>424</v>
      </c>
      <c r="B10" s="725">
        <f>'Name of Bidder'!C14</f>
        <v>0</v>
      </c>
      <c r="C10" s="725"/>
      <c r="D10" s="725"/>
      <c r="E10" s="83" t="s">
        <v>67</v>
      </c>
      <c r="F10" s="88"/>
      <c r="G10" s="88"/>
      <c r="H10" s="88"/>
      <c r="I10" s="83"/>
      <c r="J10" s="83"/>
      <c r="K10" s="83"/>
      <c r="L10" s="83"/>
      <c r="M10" s="83"/>
      <c r="N10" s="83"/>
      <c r="O10" s="83"/>
      <c r="P10" s="83"/>
      <c r="Q10" s="83"/>
      <c r="R10" s="83"/>
      <c r="S10" s="83"/>
      <c r="T10" s="83"/>
      <c r="U10" s="83"/>
      <c r="V10" s="83"/>
      <c r="W10" s="83"/>
      <c r="X10" s="83"/>
      <c r="Y10" s="83"/>
      <c r="AB10" s="77"/>
      <c r="AC10" s="78"/>
    </row>
    <row r="11" spans="1:46" ht="20.100000000000001" customHeight="1">
      <c r="B11" s="725">
        <f>'Name of Bidder'!C15</f>
        <v>0</v>
      </c>
      <c r="C11" s="725"/>
      <c r="D11" s="725"/>
      <c r="E11" s="83" t="s">
        <v>426</v>
      </c>
      <c r="F11" s="83"/>
      <c r="G11" s="83"/>
      <c r="H11" s="83"/>
      <c r="I11" s="83"/>
      <c r="J11" s="83"/>
      <c r="K11" s="83"/>
      <c r="L11" s="83"/>
      <c r="M11" s="83"/>
      <c r="N11" s="83"/>
      <c r="O11" s="83"/>
      <c r="P11" s="83"/>
      <c r="Q11" s="83"/>
      <c r="R11" s="83"/>
      <c r="S11" s="83"/>
      <c r="T11" s="83"/>
      <c r="U11" s="83"/>
      <c r="V11" s="83"/>
      <c r="W11" s="83"/>
      <c r="X11" s="83"/>
      <c r="Y11" s="83"/>
    </row>
    <row r="12" spans="1:46" ht="20.100000000000001" customHeight="1">
      <c r="A12" s="79"/>
      <c r="B12" s="725">
        <f>'Name of Bidder'!C16</f>
        <v>0</v>
      </c>
      <c r="C12" s="725"/>
      <c r="D12" s="725"/>
      <c r="E12" s="83"/>
      <c r="F12" s="83"/>
      <c r="G12" s="83"/>
      <c r="H12" s="83"/>
      <c r="I12" s="83"/>
      <c r="J12" s="83"/>
      <c r="K12" s="83"/>
      <c r="L12" s="83"/>
      <c r="M12" s="83"/>
      <c r="N12" s="83"/>
      <c r="O12" s="83"/>
      <c r="P12" s="83"/>
      <c r="Q12" s="83"/>
      <c r="R12" s="83"/>
      <c r="S12" s="83"/>
      <c r="T12" s="83"/>
      <c r="U12" s="83"/>
      <c r="V12" s="83"/>
      <c r="W12" s="83"/>
      <c r="X12" s="83"/>
      <c r="Y12" s="83"/>
    </row>
    <row r="13" spans="1:46" ht="14.25" customHeight="1">
      <c r="A13" s="79"/>
      <c r="B13" s="89"/>
      <c r="C13" s="89"/>
      <c r="D13" s="89"/>
      <c r="E13" s="73"/>
      <c r="F13" s="83"/>
      <c r="G13" s="83"/>
      <c r="H13" s="83"/>
      <c r="I13" s="83"/>
      <c r="J13" s="83"/>
      <c r="K13" s="83"/>
      <c r="L13" s="83"/>
      <c r="M13" s="83"/>
      <c r="N13" s="83"/>
      <c r="O13" s="83"/>
      <c r="P13" s="83"/>
      <c r="Q13" s="83"/>
      <c r="R13" s="83"/>
      <c r="S13" s="83"/>
      <c r="T13" s="83"/>
      <c r="U13" s="83"/>
      <c r="V13" s="83"/>
      <c r="W13" s="83"/>
      <c r="X13" s="83"/>
      <c r="Y13" s="83"/>
    </row>
    <row r="14" spans="1:46" ht="20.100000000000001" customHeight="1">
      <c r="A14" s="720" t="str">
        <f>IF('Name of Bidder'!C6="Sole Bidder", "This Attachment is Not Applicable", "")</f>
        <v>This Attachment is Not Applicable</v>
      </c>
      <c r="B14" s="720"/>
      <c r="C14" s="720"/>
      <c r="D14" s="720"/>
      <c r="E14" s="720"/>
      <c r="F14" s="83"/>
      <c r="G14" s="83"/>
      <c r="H14" s="83"/>
      <c r="I14" s="83"/>
      <c r="J14" s="83"/>
      <c r="K14" s="83"/>
      <c r="L14" s="83"/>
      <c r="M14" s="83"/>
      <c r="N14" s="83"/>
      <c r="O14" s="83"/>
      <c r="P14" s="83"/>
      <c r="Q14" s="83"/>
      <c r="R14" s="83"/>
      <c r="S14" s="83"/>
      <c r="T14" s="83"/>
      <c r="U14" s="83"/>
      <c r="V14" s="83"/>
      <c r="W14" s="83"/>
      <c r="X14" s="83"/>
      <c r="Y14" s="83"/>
    </row>
    <row r="15" spans="1:46" ht="20.100000000000001" customHeight="1">
      <c r="A15" s="617" t="str">
        <f>IF(G8=2, "Name(s) and Addresse(s) of other partner(s)", "")</f>
        <v/>
      </c>
      <c r="B15" s="89"/>
      <c r="C15" s="89"/>
      <c r="D15" s="89"/>
      <c r="E15" s="83"/>
      <c r="F15" s="83"/>
      <c r="G15" s="83"/>
      <c r="H15" s="83"/>
      <c r="I15" s="83"/>
      <c r="J15" s="83"/>
      <c r="K15" s="83"/>
      <c r="L15" s="83"/>
      <c r="M15" s="83"/>
      <c r="N15" s="83"/>
      <c r="O15" s="83"/>
      <c r="P15" s="83"/>
      <c r="Q15" s="83"/>
      <c r="R15" s="83"/>
      <c r="S15" s="83"/>
      <c r="T15" s="83"/>
      <c r="U15" s="83"/>
      <c r="V15" s="83"/>
      <c r="W15" s="83"/>
      <c r="X15" s="83"/>
      <c r="Y15" s="83"/>
    </row>
    <row r="16" spans="1:46" ht="20.100000000000001" customHeight="1">
      <c r="A16" s="618"/>
      <c r="B16" s="724" t="str">
        <f>IF(AND(G8=2, G9="2 or More"),"Other Partner-1", IF(AND(G8=2, G9=1),"Other Partner", ""))</f>
        <v/>
      </c>
      <c r="C16" s="724"/>
      <c r="D16" s="724"/>
      <c r="E16" s="90" t="str">
        <f>IF(AND(G8=2, G9="2 or More"),"Other Partner-2", IF(AND(G8=2, G9=1),"", ""))</f>
        <v/>
      </c>
      <c r="F16" s="83"/>
      <c r="G16" s="83"/>
      <c r="H16" s="83"/>
      <c r="I16" s="83"/>
      <c r="J16" s="83"/>
      <c r="K16" s="83"/>
      <c r="L16" s="83"/>
      <c r="M16" s="83"/>
      <c r="N16" s="83"/>
      <c r="O16" s="83"/>
      <c r="P16" s="83"/>
      <c r="Q16" s="83"/>
      <c r="R16" s="83"/>
      <c r="S16" s="83"/>
      <c r="T16" s="83"/>
      <c r="U16" s="83"/>
      <c r="V16" s="83"/>
      <c r="W16" s="83"/>
      <c r="X16" s="83"/>
      <c r="Y16" s="83"/>
    </row>
    <row r="17" spans="1:27" ht="20.100000000000001" customHeight="1">
      <c r="A17" s="87" t="str">
        <f>IF(AND(G8=2, G9="2 or More"),"Name :", IF(AND(G8=2, G9=1),"Name: ", ""))</f>
        <v/>
      </c>
      <c r="B17" s="725" t="str">
        <f>IF(AND(G8=2, G9="2 or More"), 'Name of Bidder'!C18, IF(AND(G8=2, G9=1), 'Name of Bidder'!C18, ""))</f>
        <v/>
      </c>
      <c r="C17" s="725"/>
      <c r="D17" s="725"/>
      <c r="E17" s="91" t="str">
        <f>IF(AND(G8=2, G9="2 or More"), 'Name of Bidder'!C23, IF(AND(G8=2, G9=1),"", ""))</f>
        <v/>
      </c>
      <c r="F17" s="83"/>
      <c r="G17" s="83"/>
      <c r="H17" s="83"/>
      <c r="I17" s="83"/>
      <c r="J17" s="83"/>
      <c r="K17" s="83"/>
      <c r="L17" s="83"/>
      <c r="M17" s="83"/>
      <c r="N17" s="83"/>
      <c r="O17" s="83"/>
      <c r="P17" s="83"/>
      <c r="Q17" s="83"/>
      <c r="R17" s="83"/>
      <c r="S17" s="83"/>
      <c r="T17" s="83"/>
      <c r="U17" s="83"/>
      <c r="V17" s="83"/>
      <c r="W17" s="83"/>
      <c r="X17" s="83"/>
      <c r="Y17" s="83"/>
    </row>
    <row r="18" spans="1:27" ht="20.100000000000001" customHeight="1">
      <c r="A18" s="87" t="str">
        <f>IF(AND(G8=2, G9="2 or More"),"Address :", IF(AND(G8=2, G9=1),"Address :", ""))</f>
        <v/>
      </c>
      <c r="B18" s="725" t="str">
        <f>IF(AND(G8=2, G9="2 or More"), 'Name of Bidder'!C19, IF(AND(G8=2, G9=1), 'Name of Bidder'!C19, ""))</f>
        <v/>
      </c>
      <c r="C18" s="725"/>
      <c r="D18" s="725"/>
      <c r="E18" s="91" t="str">
        <f>IF(AND(G8=2, G9="2 or More"), 'Name of Bidder'!C24, IF(AND(G8=2, G9=1),"", ""))</f>
        <v/>
      </c>
      <c r="F18" s="83"/>
      <c r="G18" s="83"/>
      <c r="H18" s="83"/>
      <c r="I18" s="83"/>
      <c r="J18" s="83"/>
      <c r="K18" s="83"/>
      <c r="L18" s="83"/>
      <c r="M18" s="83"/>
      <c r="N18" s="83"/>
      <c r="O18" s="83"/>
      <c r="P18" s="83"/>
      <c r="Q18" s="83"/>
      <c r="R18" s="83"/>
      <c r="S18" s="83"/>
      <c r="T18" s="83"/>
      <c r="U18" s="83"/>
      <c r="V18" s="83"/>
      <c r="W18" s="83"/>
      <c r="X18" s="83"/>
      <c r="Y18" s="83"/>
    </row>
    <row r="19" spans="1:27" ht="20.100000000000001" customHeight="1">
      <c r="A19" s="79"/>
      <c r="B19" s="725" t="str">
        <f>IF(AND(G8=2, G9="2 or More"), 'Name of Bidder'!C20, IF(AND(G8=2, G9=1), 'Name of Bidder'!C20, ""))</f>
        <v/>
      </c>
      <c r="C19" s="725"/>
      <c r="D19" s="725"/>
      <c r="E19" s="91" t="str">
        <f>IF(AND(G8=2, G9="2 or More"), 'Name of Bidder'!C25, IF(AND(G8=2, G9=1),"", ""))</f>
        <v/>
      </c>
      <c r="AA19" s="83"/>
    </row>
    <row r="20" spans="1:27" ht="20.100000000000001" customHeight="1">
      <c r="A20" s="79"/>
      <c r="B20" s="725" t="str">
        <f>IF(AND(G8=2, G9="2 or More"), 'Name of Bidder'!C21, IF(AND(G8=2, G9=1), 'Name of Bidder'!C21, ""))</f>
        <v/>
      </c>
      <c r="C20" s="725"/>
      <c r="D20" s="725"/>
      <c r="E20" s="91" t="str">
        <f>IF(AND(G8=2, G9="2 or More"), 'Name of Bidder'!C26, IF(AND(G8=2, G9=1),"", ""))</f>
        <v/>
      </c>
      <c r="AA20" s="83"/>
    </row>
    <row r="21" spans="1:27" ht="20.100000000000001" customHeight="1">
      <c r="A21" s="70" t="s">
        <v>236</v>
      </c>
    </row>
    <row r="22" spans="1:27" ht="84" customHeight="1">
      <c r="A22" s="723" t="s">
        <v>414</v>
      </c>
      <c r="B22" s="723"/>
      <c r="C22" s="723"/>
      <c r="D22" s="723"/>
      <c r="E22" s="723"/>
      <c r="F22" s="79"/>
      <c r="G22" s="79"/>
      <c r="H22" s="79"/>
      <c r="I22" s="79"/>
      <c r="J22" s="79"/>
      <c r="K22" s="79"/>
      <c r="L22" s="79"/>
      <c r="M22" s="79"/>
      <c r="N22" s="79"/>
      <c r="O22" s="79"/>
      <c r="P22" s="79"/>
      <c r="Q22" s="79"/>
      <c r="R22" s="79"/>
      <c r="S22" s="79"/>
      <c r="T22" s="79"/>
      <c r="U22" s="79"/>
      <c r="V22" s="79"/>
      <c r="W22" s="79"/>
      <c r="X22" s="79"/>
      <c r="Y22" s="79"/>
    </row>
    <row r="23" spans="1:27" ht="33" customHeight="1">
      <c r="A23" s="722" t="s">
        <v>242</v>
      </c>
      <c r="B23" s="722"/>
      <c r="D23" s="93"/>
    </row>
    <row r="24" spans="1:27" ht="33" customHeight="1">
      <c r="A24" s="80" t="s">
        <v>471</v>
      </c>
      <c r="B24" s="94">
        <f>'Name of Bidder'!C32</f>
        <v>0</v>
      </c>
      <c r="C24" s="95"/>
      <c r="D24" s="93" t="s">
        <v>469</v>
      </c>
      <c r="E24" s="96">
        <f>'Name of Bidder'!C29</f>
        <v>0</v>
      </c>
      <c r="F24" s="95"/>
      <c r="G24" s="95"/>
      <c r="H24" s="95"/>
      <c r="I24" s="95"/>
      <c r="J24" s="95"/>
      <c r="K24" s="95"/>
      <c r="L24" s="95"/>
      <c r="M24" s="95"/>
      <c r="N24" s="95"/>
      <c r="O24" s="95"/>
      <c r="P24" s="95"/>
      <c r="Q24" s="95"/>
      <c r="R24" s="95"/>
      <c r="S24" s="95"/>
      <c r="T24" s="95"/>
      <c r="U24" s="95"/>
      <c r="V24" s="95"/>
      <c r="W24" s="95"/>
      <c r="X24" s="95"/>
      <c r="Y24" s="95"/>
      <c r="AA24" s="70" t="e">
        <f>#REF!</f>
        <v>#REF!</v>
      </c>
    </row>
    <row r="25" spans="1:27" ht="33" customHeight="1">
      <c r="A25" s="80" t="s">
        <v>472</v>
      </c>
      <c r="B25" s="96">
        <f>'Name of Bidder'!C33</f>
        <v>0</v>
      </c>
      <c r="C25" s="95"/>
      <c r="D25" s="93" t="s">
        <v>470</v>
      </c>
      <c r="E25" s="96">
        <f>'Name of Bidder'!C30</f>
        <v>0</v>
      </c>
      <c r="F25" s="96"/>
      <c r="G25" s="96"/>
      <c r="H25" s="96"/>
      <c r="I25" s="96"/>
      <c r="J25" s="96"/>
      <c r="K25" s="96"/>
      <c r="L25" s="96"/>
      <c r="M25" s="96"/>
      <c r="N25" s="96"/>
      <c r="O25" s="96"/>
      <c r="P25" s="96"/>
      <c r="Q25" s="96"/>
      <c r="R25" s="96"/>
      <c r="S25" s="96"/>
      <c r="T25" s="96"/>
      <c r="U25" s="96"/>
      <c r="V25" s="96"/>
      <c r="W25" s="96"/>
      <c r="X25" s="96"/>
      <c r="Y25" s="96"/>
      <c r="AA25" s="70" t="e">
        <f>#REF!</f>
        <v>#REF!</v>
      </c>
    </row>
    <row r="26" spans="1:27" ht="33" customHeight="1">
      <c r="C26" s="95"/>
      <c r="D26" s="93"/>
      <c r="F26" s="96"/>
      <c r="G26" s="96"/>
      <c r="H26" s="96"/>
      <c r="I26" s="96"/>
      <c r="J26" s="96"/>
      <c r="K26" s="96"/>
      <c r="L26" s="96"/>
      <c r="M26" s="96"/>
      <c r="N26" s="96"/>
      <c r="O26" s="96"/>
      <c r="P26" s="96"/>
      <c r="Q26" s="96"/>
      <c r="R26" s="96"/>
      <c r="S26" s="96"/>
      <c r="T26" s="96"/>
      <c r="U26" s="96"/>
      <c r="V26" s="96"/>
      <c r="W26" s="96"/>
      <c r="X26" s="96"/>
      <c r="Y26" s="96"/>
    </row>
    <row r="27" spans="1:27" ht="33" customHeight="1">
      <c r="A27" s="95"/>
      <c r="C27" s="95"/>
      <c r="E27" s="95"/>
      <c r="F27" s="95"/>
      <c r="G27" s="95"/>
      <c r="H27" s="95"/>
      <c r="I27" s="95"/>
      <c r="J27" s="95"/>
      <c r="K27" s="95"/>
      <c r="L27" s="95"/>
      <c r="M27" s="95"/>
      <c r="N27" s="95"/>
      <c r="O27" s="95"/>
      <c r="P27" s="95"/>
      <c r="Q27" s="95"/>
      <c r="R27" s="95"/>
      <c r="S27" s="95"/>
      <c r="T27" s="95"/>
      <c r="U27" s="95"/>
      <c r="V27" s="95"/>
      <c r="W27" s="95"/>
      <c r="X27" s="95"/>
      <c r="Y27" s="95"/>
    </row>
    <row r="28" spans="1:27" ht="20.100000000000001" customHeight="1"/>
    <row r="29" spans="1:27" ht="20.100000000000001" customHeight="1">
      <c r="A29" s="92"/>
    </row>
    <row r="30" spans="1:27" ht="20.100000000000001" customHeight="1"/>
    <row r="31" spans="1:27" ht="20.100000000000001" customHeight="1"/>
    <row r="32" spans="1:27" ht="20.100000000000001" customHeight="1">
      <c r="A32" s="92"/>
    </row>
    <row r="33" spans="1:1" ht="20.100000000000001" customHeight="1"/>
    <row r="34" spans="1:1" ht="20.100000000000001" customHeight="1">
      <c r="A34" s="92"/>
    </row>
    <row r="35" spans="1:1" ht="20.100000000000001" customHeight="1"/>
    <row r="36" spans="1:1" ht="20.100000000000001" customHeight="1">
      <c r="A36" s="92"/>
    </row>
    <row r="37" spans="1:1" ht="20.100000000000001" customHeight="1"/>
    <row r="38" spans="1:1" ht="20.100000000000001" customHeight="1"/>
    <row r="39" spans="1:1" ht="20.100000000000001" customHeight="1"/>
    <row r="40" spans="1:1" ht="20.100000000000001" customHeight="1"/>
  </sheetData>
  <sheetProtection algorithmName="SHA-512" hashValue="hTb0YDa6MhfI0e7UK3NdHuaitcQFbiE8Df+c0GrPLaLXCKfhBTa+JJYA6WmimVWgcXi1lGKp4Ko+KaB0DWdoRw==" saltValue="1IJbsxy78EU9P6xiQA6aDQ==" spinCount="100000" sheet="1" formatColumns="0" formatRows="0" selectLockedCells="1"/>
  <customSheetViews>
    <customSheetView guid="{D225EADB-9106-48CC-A5A7-31602D4C326D}" scale="90" showPageBreaks="1" showGridLines="0" zeroValues="0" printArea="1" view="pageBreakPreview">
      <selection activeCell="C15" sqref="C15"/>
      <pageMargins left="0.79" right="0.41" top="0.57999999999999996" bottom="0.6" header="0.34" footer="0.35"/>
      <pageSetup scale="89" orientation="portrait" r:id="rId1"/>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A23" sqref="A23:B23"/>
      <pageMargins left="0.79" right="0.41" top="0.57999999999999996" bottom="0.6" header="0.34" footer="0.35"/>
      <pageSetup scale="89" orientation="portrait" r:id="rId2"/>
      <headerFooter alignWithMargins="0">
        <oddFooter>&amp;R&amp;"Book Antiqua,Bold"&amp;8 Page &amp;P of &amp;N</oddFooter>
      </headerFooter>
    </customSheetView>
    <customSheetView guid="{C6B44705-18CE-41AD-9A5D-3E99B2ECF25D}" scale="90" showPageBreaks="1" showGridLines="0" zeroValues="0" printArea="1" view="pageBreakPreview">
      <selection activeCell="A23" sqref="A23:B23"/>
      <pageMargins left="0.79" right="0.41" top="0.57999999999999996" bottom="0.6" header="0.34" footer="0.35"/>
      <pageSetup scale="89" orientation="portrait" r:id="rId3"/>
      <headerFooter alignWithMargins="0">
        <oddFooter>&amp;R&amp;"Book Antiqua,Bold"&amp;8 Page &amp;P of &amp;N</oddFooter>
      </headerFooter>
    </customSheetView>
    <customSheetView guid="{EFBCDFCA-9C0B-4649-BEC1-29A03BD1DB6F}" scale="90" showPageBreaks="1" showGridLines="0" zeroValues="0" printArea="1" view="pageBreakPreview" topLeftCell="A13">
      <selection activeCell="A23" sqref="A23:B23"/>
      <pageMargins left="0.79" right="0.41" top="0.57999999999999996" bottom="0.6" header="0.34" footer="0.35"/>
      <pageSetup scale="89" orientation="portrait" r:id="rId4"/>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A23" sqref="A23:B23"/>
      <pageMargins left="0.79" right="0.41" top="0.57999999999999996" bottom="0.6" header="0.34" footer="0.35"/>
      <pageSetup scale="89" orientation="portrait" r:id="rId5"/>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21"/>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6"/>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7"/>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31"/>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2"/>
      <headerFooter alignWithMargins="0">
        <oddFooter>&amp;R&amp;"Book Antiqua,Bold"&amp;8 Page &amp;P of &amp;N</oddFooter>
      </headerFooter>
    </customSheetView>
    <customSheetView guid="{70018498-F475-422B-9308-49B0E7F70B5E}" scale="90" showPageBreaks="1" showGridLines="0" zeroValues="0" printArea="1" view="pageBreakPreview">
      <selection activeCell="A23" sqref="A23:B23"/>
      <pageMargins left="0.79" right="0.41" top="0.57999999999999996" bottom="0.6" header="0.34" footer="0.35"/>
      <pageSetup scale="89" orientation="portrait" r:id="rId33"/>
      <headerFooter alignWithMargins="0">
        <oddFooter>&amp;R&amp;"Book Antiqua,Bold"&amp;8 Page &amp;P of &amp;N</oddFooter>
      </headerFooter>
    </customSheetView>
    <customSheetView guid="{AFE5FD17-FBA4-4313-9A75-8C27B1625512}" scale="90" showPageBreaks="1" showGridLines="0" zeroValues="0" printArea="1" view="pageBreakPreview" topLeftCell="A13">
      <selection activeCell="A23" sqref="A23:B23"/>
      <pageMargins left="0.79" right="0.41" top="0.57999999999999996" bottom="0.6" header="0.34" footer="0.35"/>
      <pageSetup scale="89" orientation="portrait" r:id="rId34"/>
      <headerFooter alignWithMargins="0">
        <oddFooter>&amp;R&amp;"Book Antiqua,Bold"&amp;8 Page &amp;P of &amp;N</oddFooter>
      </headerFooter>
    </customSheetView>
    <customSheetView guid="{FCC2376C-B604-4287-B4D4-7B2EFDBBC924}" scale="90" showPageBreaks="1" showGridLines="0" zeroValues="0" printArea="1" view="pageBreakPreview">
      <selection activeCell="A23" sqref="A23:B23"/>
      <pageMargins left="0.79" right="0.41" top="0.57999999999999996" bottom="0.6" header="0.34" footer="0.35"/>
      <pageSetup scale="89" orientation="portrait" r:id="rId35"/>
      <headerFooter alignWithMargins="0">
        <oddFooter>&amp;R&amp;"Book Antiqua,Bold"&amp;8 Page &amp;P of &amp;N</oddFooter>
      </headerFooter>
    </customSheetView>
    <customSheetView guid="{2B801FC0-1466-48F5-835B-336974550AB9}" scale="90" showPageBreaks="1" showGridLines="0" zeroValues="0" printArea="1" view="pageBreakPreview">
      <selection activeCell="C15" sqref="C15"/>
      <pageMargins left="0.79" right="0.41" top="0.57999999999999996" bottom="0.6" header="0.34" footer="0.35"/>
      <pageSetup scale="89" orientation="portrait" r:id="rId36"/>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cfRule type="expression" dxfId="68" priority="1" stopIfTrue="1">
      <formula>$Z$2=0</formula>
    </cfRule>
  </conditionalFormatting>
  <conditionalFormatting sqref="A21">
    <cfRule type="expression" dxfId="67" priority="5" stopIfTrue="1">
      <formula>$G$8=1</formula>
    </cfRule>
  </conditionalFormatting>
  <conditionalFormatting sqref="A23:B23">
    <cfRule type="expression" dxfId="66" priority="8" stopIfTrue="1">
      <formula>$G$8=1</formula>
    </cfRule>
  </conditionalFormatting>
  <conditionalFormatting sqref="A22:E22">
    <cfRule type="expression" dxfId="65" priority="6" stopIfTrue="1">
      <formula>$G$8=1</formula>
    </cfRule>
  </conditionalFormatting>
  <conditionalFormatting sqref="B15:D16 E15:E20">
    <cfRule type="expression" dxfId="64" priority="2" stopIfTrue="1">
      <formula>$Z$2=0</formula>
    </cfRule>
  </conditionalFormatting>
  <conditionalFormatting sqref="B17:D20">
    <cfRule type="expression" dxfId="63" priority="3" stopIfTrue="1">
      <formula>$G$8=3</formula>
    </cfRule>
    <cfRule type="expression" dxfId="62" priority="4" stopIfTrue="1">
      <formula>$G$9=1</formula>
    </cfRule>
  </conditionalFormatting>
  <pageMargins left="0.79" right="0.41" top="0.57999999999999996" bottom="0.6" header="0.34" footer="0.35"/>
  <pageSetup scale="89" orientation="portrait" r:id="rId37"/>
  <headerFooter alignWithMargins="0">
    <oddFooter>&amp;R&amp;"Book Antiqua,Bold"&amp;8 Page &amp;P of &amp;N</oddFooter>
  </headerFooter>
  <drawing r:id="rId3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AA235"/>
  <sheetViews>
    <sheetView view="pageBreakPreview" topLeftCell="A120" zoomScaleNormal="100" workbookViewId="0">
      <selection activeCell="A125" sqref="A125:B125"/>
    </sheetView>
  </sheetViews>
  <sheetFormatPr defaultColWidth="9.140625" defaultRowHeight="12.75"/>
  <cols>
    <col min="1" max="1" width="5.140625" style="1" customWidth="1"/>
    <col min="2" max="2" width="13.35546875" style="1" customWidth="1"/>
    <col min="3" max="3" width="9.140625" style="1" hidden="1" customWidth="1"/>
    <col min="4" max="4" width="10.3554687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35546875" style="1" hidden="1" customWidth="1"/>
    <col min="11" max="11" width="5" style="1" hidden="1" customWidth="1"/>
    <col min="12" max="12" width="11.35546875" style="1" hidden="1" customWidth="1"/>
    <col min="13" max="13" width="9.140625" style="1" hidden="1" customWidth="1"/>
    <col min="14" max="14" width="10.35546875" style="1" hidden="1" customWidth="1"/>
    <col min="15" max="15" width="3.640625" style="1" hidden="1" customWidth="1"/>
    <col min="16" max="16" width="6.42578125" style="1" hidden="1" customWidth="1"/>
    <col min="17" max="17" width="11.140625" style="1" hidden="1" customWidth="1"/>
    <col min="18" max="18" width="9.140625" style="1" hidden="1" customWidth="1"/>
    <col min="19" max="19" width="9.35546875" style="1" hidden="1" customWidth="1"/>
    <col min="20" max="20" width="3.3554687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1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123</v>
      </c>
    </row>
    <row r="3" spans="1:27" ht="13.5" hidden="1" thickBot="1">
      <c r="A3" s="1202">
        <v>155885</v>
      </c>
      <c r="B3" s="1203"/>
      <c r="C3" s="8"/>
      <c r="D3" s="9"/>
      <c r="E3" s="8"/>
      <c r="F3" s="1202">
        <v>4960</v>
      </c>
      <c r="G3" s="1203"/>
      <c r="H3" s="8"/>
      <c r="I3" s="9"/>
      <c r="K3" s="1202">
        <v>10352</v>
      </c>
      <c r="L3" s="1203"/>
      <c r="M3" s="8"/>
      <c r="N3" s="9"/>
      <c r="P3" s="1202">
        <v>691647</v>
      </c>
      <c r="Q3" s="1203"/>
      <c r="R3" s="8"/>
      <c r="S3" s="9"/>
      <c r="U3" s="7" t="s">
        <v>124</v>
      </c>
    </row>
    <row r="4" spans="1:27" ht="13.15" hidden="1">
      <c r="A4" s="1197"/>
      <c r="B4" s="1198"/>
      <c r="C4" s="8"/>
      <c r="D4" s="9"/>
      <c r="E4" s="8"/>
      <c r="F4" s="10"/>
      <c r="G4" s="8"/>
      <c r="H4" s="8"/>
      <c r="I4" s="9"/>
      <c r="K4" s="10"/>
      <c r="L4" s="8"/>
      <c r="M4" s="8"/>
      <c r="N4" s="9"/>
      <c r="P4" s="10"/>
      <c r="Q4" s="8"/>
      <c r="R4" s="8"/>
      <c r="S4" s="9"/>
      <c r="U4" s="7" t="s">
        <v>125</v>
      </c>
    </row>
    <row r="5" spans="1:27" ht="13.15" hidden="1">
      <c r="A5" s="10"/>
      <c r="B5" s="11"/>
      <c r="C5" s="11"/>
      <c r="D5" s="12"/>
      <c r="E5" s="11"/>
      <c r="F5" s="10"/>
      <c r="G5" s="11"/>
      <c r="H5" s="11"/>
      <c r="I5" s="12"/>
      <c r="K5" s="10"/>
      <c r="L5" s="11"/>
      <c r="M5" s="11"/>
      <c r="N5" s="12"/>
      <c r="P5" s="10"/>
      <c r="Q5" s="11"/>
      <c r="R5" s="11"/>
      <c r="S5" s="12"/>
      <c r="U5" s="7" t="s">
        <v>167</v>
      </c>
    </row>
    <row r="6" spans="1:27" ht="51.75" hidden="1" customHeight="1" thickBot="1">
      <c r="A6" s="1199" t="str">
        <f>IF(OR((A3&gt;9999999999),(A3&lt;0)),"Invalid Entry - More than 1000 crore OR -ve value",IF(A3=0, "",+CONCATENATE(U2,B13,D13,B12,D12,B11,D11,B10,D10,B9,D9,B8," Only")))</f>
        <v>USD One Lac Fifty Five Thousand Eight Hundred Eighty Five Only</v>
      </c>
      <c r="B6" s="1200"/>
      <c r="C6" s="1200"/>
      <c r="D6" s="1201"/>
      <c r="E6" s="13"/>
      <c r="F6" s="1199" t="str">
        <f>IF(OR((F3&gt;9999999999),(F3&lt;0)),"Invalid Entry - More than 1000 crore OR -ve value",IF(F3=0, "",+CONCATENATE(U3, G13,I13,G12,I12,G11,I11,G10,I10,G9,I9,G8," Only")))</f>
        <v>EURO Four Thousand Nine Hundred Sixty Only</v>
      </c>
      <c r="G6" s="1200"/>
      <c r="H6" s="1200"/>
      <c r="I6" s="1201"/>
      <c r="J6" s="13"/>
      <c r="K6" s="1199" t="str">
        <f>IF(OR((K3&gt;9999999999),(K3&lt;0)),"Invalid Entry - More than 1000 crore OR -ve value",IF(K3=0, "",+CONCATENATE(U4, L13,N13,L12,N12,L11,N11,L10,N10,L9,N9,L8," Only")))</f>
        <v>RMB Ten Thousand Three Hundred Fifty Two Only</v>
      </c>
      <c r="L6" s="1200"/>
      <c r="M6" s="1200"/>
      <c r="N6" s="1201"/>
      <c r="P6" s="1199" t="str">
        <f>IF(OR((P3&gt;9999999999),(P3&lt;0)),"Invalid Entry - More than 1000 crore OR -ve value",IF(P3=0, "",+CONCATENATE(U5, Q13,S13,Q12,S12,Q11,S11,Q10,S10,Q9,S9,Q8," Only")))</f>
        <v>INR Six Lac Ninety One Thousand Six Hundred Forty Seven Only</v>
      </c>
      <c r="Q6" s="1200"/>
      <c r="R6" s="1200"/>
      <c r="S6" s="1201"/>
      <c r="U6" s="1204" t="str">
        <f>VLOOKUP(1,T30:Y45,6,FALSE)</f>
        <v>USD 155885/- + EURO 4960/- + RMB 10352/- + INR 691647/-</v>
      </c>
      <c r="V6" s="1204"/>
      <c r="W6" s="1204"/>
      <c r="X6" s="1204"/>
      <c r="Y6" s="1204"/>
      <c r="Z6" s="1204"/>
      <c r="AA6" s="1204"/>
    </row>
    <row r="7" spans="1:27" ht="70.5" hidden="1" customHeight="1" thickBot="1">
      <c r="A7" s="10"/>
      <c r="B7" s="11"/>
      <c r="C7" s="11"/>
      <c r="D7" s="12"/>
      <c r="E7" s="11"/>
      <c r="F7" s="10"/>
      <c r="G7" s="11"/>
      <c r="H7" s="11"/>
      <c r="I7" s="12"/>
      <c r="K7" s="10"/>
      <c r="L7" s="11"/>
      <c r="M7" s="11"/>
      <c r="N7" s="12"/>
      <c r="P7" s="10"/>
      <c r="Q7" s="11"/>
      <c r="R7" s="11"/>
      <c r="S7" s="12"/>
      <c r="U7" s="1205" t="str">
        <f>VLOOKUP(1,T10:Y25,6,FALSE)</f>
        <v>USD One Lac Fifty Five Thousand Eight Hundred Eighty Five Only plus EURO Four Thousand Nine Hundred Sixty Only plus RMB Ten Thousand Three Hundred Fifty Two Only plus INR Six Lac Ninety One Thousand Six Hundred Forty Seven Only</v>
      </c>
      <c r="V7" s="1206"/>
      <c r="W7" s="1206"/>
      <c r="X7" s="1206"/>
      <c r="Y7" s="1206"/>
      <c r="Z7" s="1206"/>
      <c r="AA7" s="1207"/>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168</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514</v>
      </c>
      <c r="C18" s="11"/>
      <c r="D18" s="12"/>
      <c r="E18" s="11"/>
      <c r="F18" s="22">
        <v>4</v>
      </c>
      <c r="G18" s="23" t="s">
        <v>514</v>
      </c>
      <c r="H18" s="11"/>
      <c r="I18" s="12"/>
      <c r="K18" s="22">
        <v>4</v>
      </c>
      <c r="L18" s="23" t="s">
        <v>514</v>
      </c>
      <c r="M18" s="11"/>
      <c r="N18" s="12"/>
      <c r="P18" s="22">
        <v>4</v>
      </c>
      <c r="Q18" s="23" t="s">
        <v>514</v>
      </c>
      <c r="R18" s="11"/>
      <c r="S18" s="12"/>
      <c r="T18" s="16">
        <f t="shared" si="4"/>
        <v>0</v>
      </c>
      <c r="U18" s="1">
        <v>1</v>
      </c>
      <c r="V18" s="1">
        <v>0</v>
      </c>
      <c r="W18" s="1">
        <v>0</v>
      </c>
      <c r="X18" s="1">
        <v>0</v>
      </c>
      <c r="Y18" s="17" t="str">
        <f>IF(AND($A$3&gt;0,$F$3=0,$K$3=0,$P$3=0), $A$6, "")</f>
        <v/>
      </c>
    </row>
    <row r="19" spans="1:27" hidden="1">
      <c r="A19" s="22">
        <v>5</v>
      </c>
      <c r="B19" s="23" t="s">
        <v>515</v>
      </c>
      <c r="C19" s="11"/>
      <c r="D19" s="12"/>
      <c r="E19" s="11"/>
      <c r="F19" s="22">
        <v>5</v>
      </c>
      <c r="G19" s="23" t="s">
        <v>515</v>
      </c>
      <c r="H19" s="11"/>
      <c r="I19" s="12"/>
      <c r="K19" s="22">
        <v>5</v>
      </c>
      <c r="L19" s="23" t="s">
        <v>515</v>
      </c>
      <c r="M19" s="11"/>
      <c r="N19" s="12"/>
      <c r="P19" s="22">
        <v>5</v>
      </c>
      <c r="Q19" s="23" t="s">
        <v>515</v>
      </c>
      <c r="R19" s="11"/>
      <c r="S19" s="12"/>
      <c r="T19" s="16">
        <f t="shared" si="4"/>
        <v>0</v>
      </c>
      <c r="U19" s="1">
        <v>1</v>
      </c>
      <c r="V19" s="1">
        <v>0</v>
      </c>
      <c r="W19" s="1">
        <v>0</v>
      </c>
      <c r="X19" s="1">
        <v>1</v>
      </c>
      <c r="Y19" s="18" t="str">
        <f>IF(AND($A$3&gt;0,$F$3=0,$K$3=0,$P$3&gt;0),$A$6&amp;$AA$10&amp;$P$6, "")</f>
        <v/>
      </c>
    </row>
    <row r="20" spans="1:27" hidden="1">
      <c r="A20" s="22">
        <v>6</v>
      </c>
      <c r="B20" s="23" t="s">
        <v>516</v>
      </c>
      <c r="C20" s="11"/>
      <c r="D20" s="12"/>
      <c r="E20" s="11"/>
      <c r="F20" s="22">
        <v>6</v>
      </c>
      <c r="G20" s="23" t="s">
        <v>516</v>
      </c>
      <c r="H20" s="11"/>
      <c r="I20" s="12"/>
      <c r="K20" s="22">
        <v>6</v>
      </c>
      <c r="L20" s="23" t="s">
        <v>516</v>
      </c>
      <c r="M20" s="11"/>
      <c r="N20" s="12"/>
      <c r="P20" s="22">
        <v>6</v>
      </c>
      <c r="Q20" s="23" t="s">
        <v>516</v>
      </c>
      <c r="R20" s="11"/>
      <c r="S20" s="12"/>
      <c r="T20" s="16">
        <f t="shared" si="4"/>
        <v>0</v>
      </c>
      <c r="U20" s="1">
        <v>1</v>
      </c>
      <c r="V20" s="1">
        <v>0</v>
      </c>
      <c r="W20" s="1">
        <v>1</v>
      </c>
      <c r="X20" s="1">
        <v>0</v>
      </c>
      <c r="Y20" s="18" t="str">
        <f>IF(AND($A$3&gt;0,$F$3=0,$K$3&gt;0,$P$3=0),$A$6&amp;$AA$10&amp;$K$6, "")</f>
        <v/>
      </c>
    </row>
    <row r="21" spans="1:27" hidden="1">
      <c r="A21" s="22">
        <v>7</v>
      </c>
      <c r="B21" s="23" t="s">
        <v>517</v>
      </c>
      <c r="C21" s="11"/>
      <c r="D21" s="12"/>
      <c r="E21" s="11"/>
      <c r="F21" s="22">
        <v>7</v>
      </c>
      <c r="G21" s="23" t="s">
        <v>517</v>
      </c>
      <c r="H21" s="11"/>
      <c r="I21" s="12"/>
      <c r="K21" s="22">
        <v>7</v>
      </c>
      <c r="L21" s="23" t="s">
        <v>517</v>
      </c>
      <c r="M21" s="11"/>
      <c r="N21" s="12"/>
      <c r="P21" s="22">
        <v>7</v>
      </c>
      <c r="Q21" s="23" t="s">
        <v>517</v>
      </c>
      <c r="R21" s="11"/>
      <c r="S21" s="12"/>
      <c r="T21" s="16">
        <f t="shared" si="4"/>
        <v>0</v>
      </c>
      <c r="U21" s="1">
        <v>1</v>
      </c>
      <c r="V21" s="1">
        <v>0</v>
      </c>
      <c r="W21" s="1">
        <v>1</v>
      </c>
      <c r="X21" s="1">
        <v>1</v>
      </c>
      <c r="Y21" s="18" t="str">
        <f>IF(AND($A$3&gt;0,$F$3=0,$K$3&gt;0,$P$3&gt;0),$A$6&amp;$AA$10&amp;$K$6&amp;$AA$10&amp;$P$6, "")</f>
        <v/>
      </c>
    </row>
    <row r="22" spans="1:27" hidden="1">
      <c r="A22" s="22">
        <v>8</v>
      </c>
      <c r="B22" s="23" t="s">
        <v>518</v>
      </c>
      <c r="C22" s="11"/>
      <c r="D22" s="12"/>
      <c r="E22" s="11"/>
      <c r="F22" s="22">
        <v>8</v>
      </c>
      <c r="G22" s="23" t="s">
        <v>518</v>
      </c>
      <c r="H22" s="11"/>
      <c r="I22" s="12"/>
      <c r="K22" s="22">
        <v>8</v>
      </c>
      <c r="L22" s="23" t="s">
        <v>518</v>
      </c>
      <c r="M22" s="11"/>
      <c r="N22" s="12"/>
      <c r="P22" s="22">
        <v>8</v>
      </c>
      <c r="Q22" s="23" t="s">
        <v>518</v>
      </c>
      <c r="R22" s="11"/>
      <c r="S22" s="12"/>
      <c r="T22" s="16">
        <f t="shared" si="4"/>
        <v>0</v>
      </c>
      <c r="U22" s="1">
        <v>1</v>
      </c>
      <c r="V22" s="1">
        <v>1</v>
      </c>
      <c r="W22" s="1">
        <v>0</v>
      </c>
      <c r="X22" s="1">
        <v>0</v>
      </c>
      <c r="Y22" s="18" t="str">
        <f>IF(AND($A$3&gt;0,$F$3&gt;0,$K$3=0,$P$3=0),$A$6&amp;$AA$10&amp;$F$6, "")</f>
        <v/>
      </c>
    </row>
    <row r="23" spans="1:27" hidden="1">
      <c r="A23" s="22">
        <v>9</v>
      </c>
      <c r="B23" s="23" t="s">
        <v>519</v>
      </c>
      <c r="C23" s="11"/>
      <c r="D23" s="12"/>
      <c r="E23" s="11"/>
      <c r="F23" s="22">
        <v>9</v>
      </c>
      <c r="G23" s="23" t="s">
        <v>519</v>
      </c>
      <c r="H23" s="11"/>
      <c r="I23" s="12"/>
      <c r="K23" s="22">
        <v>9</v>
      </c>
      <c r="L23" s="23" t="s">
        <v>519</v>
      </c>
      <c r="M23" s="11"/>
      <c r="N23" s="12"/>
      <c r="P23" s="22">
        <v>9</v>
      </c>
      <c r="Q23" s="23" t="s">
        <v>519</v>
      </c>
      <c r="R23" s="11"/>
      <c r="S23" s="12"/>
      <c r="T23" s="16">
        <f t="shared" si="4"/>
        <v>0</v>
      </c>
      <c r="U23" s="1">
        <v>1</v>
      </c>
      <c r="V23" s="1">
        <v>1</v>
      </c>
      <c r="W23" s="1">
        <v>0</v>
      </c>
      <c r="X23" s="1">
        <v>1</v>
      </c>
      <c r="Y23" s="18" t="str">
        <f>IF(AND($A$3&gt;0,$F$3&gt;0,$K$3=0,$P$3&gt;0),$A$6&amp;$AA$10&amp;$F$6&amp;$AA$10&amp;$P$6, "")</f>
        <v/>
      </c>
    </row>
    <row r="24" spans="1:27" hidden="1">
      <c r="A24" s="22">
        <v>10</v>
      </c>
      <c r="B24" s="23" t="s">
        <v>520</v>
      </c>
      <c r="C24" s="11"/>
      <c r="D24" s="12"/>
      <c r="E24" s="11"/>
      <c r="F24" s="22">
        <v>10</v>
      </c>
      <c r="G24" s="23" t="s">
        <v>520</v>
      </c>
      <c r="H24" s="11"/>
      <c r="I24" s="12"/>
      <c r="K24" s="22">
        <v>10</v>
      </c>
      <c r="L24" s="23" t="s">
        <v>520</v>
      </c>
      <c r="M24" s="11"/>
      <c r="N24" s="12"/>
      <c r="P24" s="22">
        <v>10</v>
      </c>
      <c r="Q24" s="23" t="s">
        <v>520</v>
      </c>
      <c r="R24" s="11"/>
      <c r="S24" s="12"/>
      <c r="T24" s="16">
        <f t="shared" si="4"/>
        <v>0</v>
      </c>
      <c r="U24" s="1">
        <v>1</v>
      </c>
      <c r="V24" s="1">
        <v>1</v>
      </c>
      <c r="W24" s="1">
        <v>1</v>
      </c>
      <c r="X24" s="1">
        <v>0</v>
      </c>
      <c r="Y24" s="18" t="str">
        <f>IF(AND($A$3&gt;0,$F$3&gt;0,$K$3&gt;0,$P$3=0),$A$6&amp;$AA$10&amp;$F$6&amp;$AA$10&amp;$K$6, "")</f>
        <v/>
      </c>
    </row>
    <row r="25" spans="1:27" hidden="1">
      <c r="A25" s="22">
        <v>11</v>
      </c>
      <c r="B25" s="23" t="s">
        <v>521</v>
      </c>
      <c r="C25" s="11"/>
      <c r="D25" s="12"/>
      <c r="E25" s="11"/>
      <c r="F25" s="22">
        <v>11</v>
      </c>
      <c r="G25" s="23" t="s">
        <v>521</v>
      </c>
      <c r="H25" s="11"/>
      <c r="I25" s="12"/>
      <c r="K25" s="22">
        <v>11</v>
      </c>
      <c r="L25" s="23" t="s">
        <v>521</v>
      </c>
      <c r="M25" s="11"/>
      <c r="N25" s="12"/>
      <c r="P25" s="22">
        <v>11</v>
      </c>
      <c r="Q25" s="23" t="s">
        <v>521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522</v>
      </c>
      <c r="C26" s="11"/>
      <c r="D26" s="12"/>
      <c r="E26" s="11"/>
      <c r="F26" s="22">
        <v>12</v>
      </c>
      <c r="G26" s="23" t="s">
        <v>522</v>
      </c>
      <c r="H26" s="11"/>
      <c r="I26" s="12"/>
      <c r="K26" s="22">
        <v>12</v>
      </c>
      <c r="L26" s="23" t="s">
        <v>522</v>
      </c>
      <c r="M26" s="11"/>
      <c r="N26" s="12"/>
      <c r="P26" s="22">
        <v>12</v>
      </c>
      <c r="Q26" s="23" t="s">
        <v>522</v>
      </c>
      <c r="R26" s="11"/>
      <c r="S26" s="12"/>
    </row>
    <row r="27" spans="1:27" hidden="1">
      <c r="A27" s="22">
        <v>13</v>
      </c>
      <c r="B27" s="23" t="s">
        <v>523</v>
      </c>
      <c r="C27" s="11"/>
      <c r="D27" s="12"/>
      <c r="E27" s="11"/>
      <c r="F27" s="22">
        <v>13</v>
      </c>
      <c r="G27" s="23" t="s">
        <v>523</v>
      </c>
      <c r="H27" s="11"/>
      <c r="I27" s="12"/>
      <c r="K27" s="22">
        <v>13</v>
      </c>
      <c r="L27" s="23" t="s">
        <v>523</v>
      </c>
      <c r="M27" s="11"/>
      <c r="N27" s="12"/>
      <c r="P27" s="22">
        <v>13</v>
      </c>
      <c r="Q27" s="23" t="s">
        <v>523</v>
      </c>
      <c r="R27" s="11"/>
      <c r="S27" s="12"/>
    </row>
    <row r="28" spans="1:27" hidden="1">
      <c r="A28" s="22">
        <v>14</v>
      </c>
      <c r="B28" s="23" t="s">
        <v>524</v>
      </c>
      <c r="C28" s="11"/>
      <c r="D28" s="12"/>
      <c r="E28" s="11"/>
      <c r="F28" s="22">
        <v>14</v>
      </c>
      <c r="G28" s="23" t="s">
        <v>524</v>
      </c>
      <c r="H28" s="11"/>
      <c r="I28" s="12"/>
      <c r="K28" s="22">
        <v>14</v>
      </c>
      <c r="L28" s="23" t="s">
        <v>524</v>
      </c>
      <c r="M28" s="11"/>
      <c r="N28" s="12"/>
      <c r="P28" s="22">
        <v>14</v>
      </c>
      <c r="Q28" s="23" t="s">
        <v>524</v>
      </c>
      <c r="R28" s="11"/>
      <c r="S28" s="12"/>
    </row>
    <row r="29" spans="1:27" hidden="1">
      <c r="A29" s="22">
        <v>15</v>
      </c>
      <c r="B29" s="23" t="s">
        <v>525</v>
      </c>
      <c r="C29" s="11"/>
      <c r="D29" s="12"/>
      <c r="E29" s="11"/>
      <c r="F29" s="22">
        <v>15</v>
      </c>
      <c r="G29" s="23" t="s">
        <v>525</v>
      </c>
      <c r="H29" s="11"/>
      <c r="I29" s="12"/>
      <c r="K29" s="22">
        <v>15</v>
      </c>
      <c r="L29" s="23" t="s">
        <v>525</v>
      </c>
      <c r="M29" s="11"/>
      <c r="N29" s="12"/>
      <c r="P29" s="22">
        <v>15</v>
      </c>
      <c r="Q29" s="23" t="s">
        <v>525</v>
      </c>
      <c r="R29" s="11"/>
      <c r="S29" s="12"/>
    </row>
    <row r="30" spans="1:27" hidden="1">
      <c r="A30" s="22">
        <v>16</v>
      </c>
      <c r="B30" s="23" t="s">
        <v>526</v>
      </c>
      <c r="C30" s="11"/>
      <c r="D30" s="12"/>
      <c r="E30" s="11"/>
      <c r="F30" s="22">
        <v>16</v>
      </c>
      <c r="G30" s="23" t="s">
        <v>526</v>
      </c>
      <c r="H30" s="11"/>
      <c r="I30" s="12"/>
      <c r="K30" s="22">
        <v>16</v>
      </c>
      <c r="L30" s="23" t="s">
        <v>526</v>
      </c>
      <c r="M30" s="11"/>
      <c r="N30" s="12"/>
      <c r="P30" s="22">
        <v>16</v>
      </c>
      <c r="Q30" s="23" t="s">
        <v>526</v>
      </c>
      <c r="R30" s="11"/>
      <c r="S30" s="12"/>
      <c r="T30" s="16">
        <f>IF(Y30="",0, 1)</f>
        <v>0</v>
      </c>
      <c r="U30" s="1">
        <v>0</v>
      </c>
      <c r="V30" s="1">
        <v>0</v>
      </c>
      <c r="W30" s="1">
        <v>0</v>
      </c>
      <c r="X30" s="1">
        <v>0</v>
      </c>
      <c r="Y30" s="17" t="str">
        <f>IF(AND($A$3=0,$F$3=0,$K$3=0,$P$3=0)," 0/-", "")</f>
        <v/>
      </c>
      <c r="AA30" s="1" t="s">
        <v>169</v>
      </c>
    </row>
    <row r="31" spans="1:27" hidden="1">
      <c r="A31" s="22">
        <v>17</v>
      </c>
      <c r="B31" s="23" t="s">
        <v>527</v>
      </c>
      <c r="C31" s="11"/>
      <c r="D31" s="12"/>
      <c r="E31" s="11"/>
      <c r="F31" s="22">
        <v>17</v>
      </c>
      <c r="G31" s="23" t="s">
        <v>527</v>
      </c>
      <c r="H31" s="11"/>
      <c r="I31" s="12"/>
      <c r="K31" s="22">
        <v>17</v>
      </c>
      <c r="L31" s="23" t="s">
        <v>527</v>
      </c>
      <c r="M31" s="11"/>
      <c r="N31" s="12"/>
      <c r="P31" s="22">
        <v>17</v>
      </c>
      <c r="Q31" s="23" t="s">
        <v>527</v>
      </c>
      <c r="R31" s="11"/>
      <c r="S31" s="12"/>
      <c r="T31" s="16">
        <f t="shared" ref="T31:T45" si="5">IF(Y31="",0, 1)</f>
        <v>0</v>
      </c>
      <c r="U31" s="1">
        <v>0</v>
      </c>
      <c r="V31" s="1">
        <v>0</v>
      </c>
      <c r="W31" s="1">
        <v>0</v>
      </c>
      <c r="X31" s="1">
        <v>1</v>
      </c>
      <c r="Y31" s="18" t="str">
        <f>IF(AND($A$3=0,$F$3=0,$K$3=0,$P$3&gt;0),$U$5&amp;$P$3&amp;$AA$32, "")</f>
        <v/>
      </c>
      <c r="AA31" s="1" t="s">
        <v>170</v>
      </c>
    </row>
    <row r="32" spans="1:27" hidden="1">
      <c r="A32" s="22">
        <v>18</v>
      </c>
      <c r="B32" s="23" t="s">
        <v>528</v>
      </c>
      <c r="C32" s="11"/>
      <c r="D32" s="12"/>
      <c r="E32" s="11"/>
      <c r="F32" s="22">
        <v>18</v>
      </c>
      <c r="G32" s="23" t="s">
        <v>528</v>
      </c>
      <c r="H32" s="11"/>
      <c r="I32" s="12"/>
      <c r="K32" s="22">
        <v>18</v>
      </c>
      <c r="L32" s="23" t="s">
        <v>528</v>
      </c>
      <c r="M32" s="11"/>
      <c r="N32" s="12"/>
      <c r="P32" s="22">
        <v>18</v>
      </c>
      <c r="Q32" s="23" t="s">
        <v>528</v>
      </c>
      <c r="R32" s="11"/>
      <c r="S32" s="12"/>
      <c r="T32" s="16">
        <f t="shared" si="5"/>
        <v>0</v>
      </c>
      <c r="U32" s="1">
        <v>0</v>
      </c>
      <c r="V32" s="1">
        <v>0</v>
      </c>
      <c r="W32" s="1">
        <v>1</v>
      </c>
      <c r="X32" s="1">
        <v>0</v>
      </c>
      <c r="Y32" s="18" t="str">
        <f>IF(AND($A$3=0,$F$3=0,$K$3&gt;0,$P$3=0),$U$4&amp;$K$3&amp;$AA$32, "")</f>
        <v/>
      </c>
      <c r="AA32" s="1" t="s">
        <v>171</v>
      </c>
    </row>
    <row r="33" spans="1:25" hidden="1">
      <c r="A33" s="22">
        <v>19</v>
      </c>
      <c r="B33" s="23" t="s">
        <v>529</v>
      </c>
      <c r="C33" s="11"/>
      <c r="D33" s="12"/>
      <c r="E33" s="11"/>
      <c r="F33" s="22">
        <v>19</v>
      </c>
      <c r="G33" s="23" t="s">
        <v>529</v>
      </c>
      <c r="H33" s="11"/>
      <c r="I33" s="12"/>
      <c r="K33" s="22">
        <v>19</v>
      </c>
      <c r="L33" s="23" t="s">
        <v>529</v>
      </c>
      <c r="M33" s="11"/>
      <c r="N33" s="12"/>
      <c r="P33" s="22">
        <v>19</v>
      </c>
      <c r="Q33" s="23" t="s">
        <v>529</v>
      </c>
      <c r="R33" s="11"/>
      <c r="S33" s="12"/>
      <c r="T33" s="16">
        <f t="shared" si="5"/>
        <v>0</v>
      </c>
      <c r="U33" s="1">
        <v>0</v>
      </c>
      <c r="V33" s="1">
        <v>0</v>
      </c>
      <c r="W33" s="1">
        <v>1</v>
      </c>
      <c r="X33" s="1">
        <v>1</v>
      </c>
      <c r="Y33" s="18" t="str">
        <f>IF(AND($A$3=0,$F$3=0,$K$3&gt;0,$P$3&gt;0),$U$4&amp;$K$3&amp;$AA$31&amp;$U$5&amp;$P$3&amp;$AA$32, "")</f>
        <v/>
      </c>
    </row>
    <row r="34" spans="1:25" hidden="1">
      <c r="A34" s="22">
        <v>20</v>
      </c>
      <c r="B34" s="23" t="s">
        <v>530</v>
      </c>
      <c r="C34" s="11"/>
      <c r="D34" s="12"/>
      <c r="E34" s="11"/>
      <c r="F34" s="22">
        <v>20</v>
      </c>
      <c r="G34" s="23" t="s">
        <v>530</v>
      </c>
      <c r="H34" s="11"/>
      <c r="I34" s="12"/>
      <c r="K34" s="22">
        <v>20</v>
      </c>
      <c r="L34" s="23" t="s">
        <v>530</v>
      </c>
      <c r="M34" s="11"/>
      <c r="N34" s="12"/>
      <c r="P34" s="22">
        <v>20</v>
      </c>
      <c r="Q34" s="23" t="s">
        <v>530</v>
      </c>
      <c r="R34" s="11"/>
      <c r="S34" s="12"/>
      <c r="T34" s="16">
        <f t="shared" si="5"/>
        <v>0</v>
      </c>
      <c r="U34" s="1">
        <v>0</v>
      </c>
      <c r="V34" s="1">
        <v>1</v>
      </c>
      <c r="W34" s="1">
        <v>0</v>
      </c>
      <c r="X34" s="1">
        <v>0</v>
      </c>
      <c r="Y34" s="18" t="str">
        <f>IF(AND($A$3=0,$F$3&gt;0,$K$3=0,$P$3=0),$U$3&amp;$F$3&amp;$AA$32, "")</f>
        <v/>
      </c>
    </row>
    <row r="35" spans="1:25" hidden="1">
      <c r="A35" s="22">
        <v>21</v>
      </c>
      <c r="B35" s="23" t="s">
        <v>531</v>
      </c>
      <c r="C35" s="11"/>
      <c r="D35" s="12"/>
      <c r="E35" s="11"/>
      <c r="F35" s="22">
        <v>21</v>
      </c>
      <c r="G35" s="23" t="s">
        <v>531</v>
      </c>
      <c r="H35" s="11"/>
      <c r="I35" s="12"/>
      <c r="K35" s="22">
        <v>21</v>
      </c>
      <c r="L35" s="23" t="s">
        <v>531</v>
      </c>
      <c r="M35" s="11"/>
      <c r="N35" s="12"/>
      <c r="P35" s="22">
        <v>21</v>
      </c>
      <c r="Q35" s="23" t="s">
        <v>531</v>
      </c>
      <c r="R35" s="11"/>
      <c r="S35" s="12"/>
      <c r="T35" s="16">
        <f t="shared" si="5"/>
        <v>0</v>
      </c>
      <c r="U35" s="1">
        <v>0</v>
      </c>
      <c r="V35" s="1">
        <v>1</v>
      </c>
      <c r="W35" s="1">
        <v>0</v>
      </c>
      <c r="X35" s="1">
        <v>1</v>
      </c>
      <c r="Y35" s="18" t="str">
        <f>IF(AND($A$3=0,$F$3&gt;0,$K$3=0,$P$3&gt;0),$U$3&amp;$F$3&amp;$AA$31&amp;$U$5&amp;$P$3&amp;$AA$32, "")</f>
        <v/>
      </c>
    </row>
    <row r="36" spans="1:25" hidden="1">
      <c r="A36" s="22">
        <v>22</v>
      </c>
      <c r="B36" s="23" t="s">
        <v>532</v>
      </c>
      <c r="C36" s="11"/>
      <c r="D36" s="12"/>
      <c r="E36" s="11"/>
      <c r="F36" s="22">
        <v>22</v>
      </c>
      <c r="G36" s="23" t="s">
        <v>532</v>
      </c>
      <c r="H36" s="11"/>
      <c r="I36" s="12"/>
      <c r="K36" s="22">
        <v>22</v>
      </c>
      <c r="L36" s="23" t="s">
        <v>532</v>
      </c>
      <c r="M36" s="11"/>
      <c r="N36" s="12"/>
      <c r="P36" s="22">
        <v>22</v>
      </c>
      <c r="Q36" s="23" t="s">
        <v>532</v>
      </c>
      <c r="R36" s="11"/>
      <c r="S36" s="12"/>
      <c r="T36" s="16">
        <f t="shared" si="5"/>
        <v>0</v>
      </c>
      <c r="U36" s="1">
        <v>0</v>
      </c>
      <c r="V36" s="1">
        <v>1</v>
      </c>
      <c r="W36" s="1">
        <v>1</v>
      </c>
      <c r="X36" s="1">
        <v>0</v>
      </c>
      <c r="Y36" s="18" t="str">
        <f>IF(AND($A$3=0,$F$3&gt;0,$K$3&gt;0,$P$3=0),$U$3&amp;$F$3&amp;$AA$31&amp;$U$4&amp;$K$3, "")</f>
        <v/>
      </c>
    </row>
    <row r="37" spans="1:25" hidden="1">
      <c r="A37" s="22">
        <v>23</v>
      </c>
      <c r="B37" s="23" t="s">
        <v>533</v>
      </c>
      <c r="C37" s="11"/>
      <c r="D37" s="12"/>
      <c r="E37" s="11"/>
      <c r="F37" s="22">
        <v>23</v>
      </c>
      <c r="G37" s="23" t="s">
        <v>533</v>
      </c>
      <c r="H37" s="11"/>
      <c r="I37" s="12"/>
      <c r="K37" s="22">
        <v>23</v>
      </c>
      <c r="L37" s="23" t="s">
        <v>533</v>
      </c>
      <c r="M37" s="11"/>
      <c r="N37" s="12"/>
      <c r="P37" s="22">
        <v>23</v>
      </c>
      <c r="Q37" s="23" t="s">
        <v>533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534</v>
      </c>
      <c r="C38" s="11"/>
      <c r="D38" s="12"/>
      <c r="E38" s="11"/>
      <c r="F38" s="22">
        <v>24</v>
      </c>
      <c r="G38" s="23" t="s">
        <v>534</v>
      </c>
      <c r="H38" s="11"/>
      <c r="I38" s="12"/>
      <c r="K38" s="22">
        <v>24</v>
      </c>
      <c r="L38" s="23" t="s">
        <v>534</v>
      </c>
      <c r="M38" s="11"/>
      <c r="N38" s="12"/>
      <c r="P38" s="22">
        <v>24</v>
      </c>
      <c r="Q38" s="23" t="s">
        <v>534</v>
      </c>
      <c r="R38" s="11"/>
      <c r="S38" s="12"/>
      <c r="T38" s="16">
        <f t="shared" si="5"/>
        <v>0</v>
      </c>
      <c r="U38" s="1">
        <v>1</v>
      </c>
      <c r="V38" s="1">
        <v>0</v>
      </c>
      <c r="W38" s="1">
        <v>0</v>
      </c>
      <c r="X38" s="1">
        <v>0</v>
      </c>
      <c r="Y38" s="17" t="str">
        <f>IF(AND($A$3&gt;0,$F$3=0,$K$3=0,$P$3=0), $U$2&amp;$A$3&amp;$AA$32, "")</f>
        <v/>
      </c>
    </row>
    <row r="39" spans="1:25" hidden="1">
      <c r="A39" s="22">
        <v>25</v>
      </c>
      <c r="B39" s="23" t="s">
        <v>535</v>
      </c>
      <c r="C39" s="11"/>
      <c r="D39" s="12"/>
      <c r="E39" s="11"/>
      <c r="F39" s="22">
        <v>25</v>
      </c>
      <c r="G39" s="23" t="s">
        <v>535</v>
      </c>
      <c r="H39" s="11"/>
      <c r="I39" s="12"/>
      <c r="K39" s="22">
        <v>25</v>
      </c>
      <c r="L39" s="23" t="s">
        <v>535</v>
      </c>
      <c r="M39" s="11"/>
      <c r="N39" s="12"/>
      <c r="P39" s="22">
        <v>25</v>
      </c>
      <c r="Q39" s="23" t="s">
        <v>535</v>
      </c>
      <c r="R39" s="11"/>
      <c r="S39" s="12"/>
      <c r="T39" s="16">
        <f t="shared" si="5"/>
        <v>0</v>
      </c>
      <c r="U39" s="1">
        <v>1</v>
      </c>
      <c r="V39" s="1">
        <v>0</v>
      </c>
      <c r="W39" s="1">
        <v>0</v>
      </c>
      <c r="X39" s="1">
        <v>1</v>
      </c>
      <c r="Y39" s="18" t="str">
        <f>IF(AND($A$3&gt;0,$F$3=0,$K$3=0,$P$3&gt;0),$U$2&amp;$A$3&amp;$AA$31&amp;$U$5&amp;$P$3&amp;$AA$32, "")</f>
        <v/>
      </c>
    </row>
    <row r="40" spans="1:25" hidden="1">
      <c r="A40" s="22">
        <v>26</v>
      </c>
      <c r="B40" s="23" t="s">
        <v>536</v>
      </c>
      <c r="C40" s="11"/>
      <c r="D40" s="12"/>
      <c r="E40" s="11"/>
      <c r="F40" s="22">
        <v>26</v>
      </c>
      <c r="G40" s="23" t="s">
        <v>536</v>
      </c>
      <c r="H40" s="11"/>
      <c r="I40" s="12"/>
      <c r="K40" s="22">
        <v>26</v>
      </c>
      <c r="L40" s="23" t="s">
        <v>536</v>
      </c>
      <c r="M40" s="11"/>
      <c r="N40" s="12"/>
      <c r="P40" s="22">
        <v>26</v>
      </c>
      <c r="Q40" s="23" t="s">
        <v>536</v>
      </c>
      <c r="R40" s="11"/>
      <c r="S40" s="12"/>
      <c r="T40" s="16">
        <f t="shared" si="5"/>
        <v>0</v>
      </c>
      <c r="U40" s="1">
        <v>1</v>
      </c>
      <c r="V40" s="1">
        <v>0</v>
      </c>
      <c r="W40" s="1">
        <v>1</v>
      </c>
      <c r="X40" s="1">
        <v>0</v>
      </c>
      <c r="Y40" s="18" t="str">
        <f>IF(AND($A$3&gt;0,$F$3=0,$K$3&gt;0,$P$3=0),$U$2&amp;$A$3&amp;$AA$31&amp;$U$4&amp;$K$3, "")</f>
        <v/>
      </c>
    </row>
    <row r="41" spans="1:25" hidden="1">
      <c r="A41" s="22">
        <v>27</v>
      </c>
      <c r="B41" s="23" t="s">
        <v>537</v>
      </c>
      <c r="C41" s="11"/>
      <c r="D41" s="12"/>
      <c r="E41" s="11"/>
      <c r="F41" s="22">
        <v>27</v>
      </c>
      <c r="G41" s="23" t="s">
        <v>537</v>
      </c>
      <c r="H41" s="11"/>
      <c r="I41" s="12"/>
      <c r="K41" s="22">
        <v>27</v>
      </c>
      <c r="L41" s="23" t="s">
        <v>537</v>
      </c>
      <c r="M41" s="11"/>
      <c r="N41" s="12"/>
      <c r="P41" s="22">
        <v>27</v>
      </c>
      <c r="Q41" s="23" t="s">
        <v>537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538</v>
      </c>
      <c r="C42" s="11"/>
      <c r="D42" s="12"/>
      <c r="E42" s="11"/>
      <c r="F42" s="22">
        <v>28</v>
      </c>
      <c r="G42" s="23" t="s">
        <v>538</v>
      </c>
      <c r="H42" s="11"/>
      <c r="I42" s="12"/>
      <c r="K42" s="22">
        <v>28</v>
      </c>
      <c r="L42" s="23" t="s">
        <v>538</v>
      </c>
      <c r="M42" s="11"/>
      <c r="N42" s="12"/>
      <c r="P42" s="22">
        <v>28</v>
      </c>
      <c r="Q42" s="23" t="s">
        <v>538</v>
      </c>
      <c r="R42" s="11"/>
      <c r="S42" s="12"/>
      <c r="T42" s="16">
        <f t="shared" si="5"/>
        <v>0</v>
      </c>
      <c r="U42" s="1">
        <v>1</v>
      </c>
      <c r="V42" s="1">
        <v>1</v>
      </c>
      <c r="W42" s="1">
        <v>0</v>
      </c>
      <c r="X42" s="1">
        <v>0</v>
      </c>
      <c r="Y42" s="18" t="str">
        <f>IF(AND($A$3&gt;0,$F$3&gt;0,$K$3=0,$P$3=0),$U$2&amp;$A$3&amp;$AA$31&amp;$U$3&amp;$F$3, "")</f>
        <v/>
      </c>
    </row>
    <row r="43" spans="1:25" hidden="1">
      <c r="A43" s="22">
        <v>29</v>
      </c>
      <c r="B43" s="23" t="s">
        <v>539</v>
      </c>
      <c r="C43" s="11"/>
      <c r="D43" s="12"/>
      <c r="E43" s="11"/>
      <c r="F43" s="22">
        <v>29</v>
      </c>
      <c r="G43" s="23" t="s">
        <v>539</v>
      </c>
      <c r="H43" s="11"/>
      <c r="I43" s="12"/>
      <c r="K43" s="22">
        <v>29</v>
      </c>
      <c r="L43" s="23" t="s">
        <v>539</v>
      </c>
      <c r="M43" s="11"/>
      <c r="N43" s="12"/>
      <c r="P43" s="22">
        <v>29</v>
      </c>
      <c r="Q43" s="23" t="s">
        <v>539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540</v>
      </c>
      <c r="C44" s="11"/>
      <c r="D44" s="12"/>
      <c r="E44" s="11"/>
      <c r="F44" s="22">
        <v>30</v>
      </c>
      <c r="G44" s="23" t="s">
        <v>540</v>
      </c>
      <c r="H44" s="11"/>
      <c r="I44" s="12"/>
      <c r="K44" s="22">
        <v>30</v>
      </c>
      <c r="L44" s="23" t="s">
        <v>540</v>
      </c>
      <c r="M44" s="11"/>
      <c r="N44" s="12"/>
      <c r="P44" s="22">
        <v>30</v>
      </c>
      <c r="Q44" s="23" t="s">
        <v>540</v>
      </c>
      <c r="R44" s="11"/>
      <c r="S44" s="12"/>
      <c r="T44" s="16">
        <f t="shared" si="5"/>
        <v>0</v>
      </c>
      <c r="U44" s="1">
        <v>1</v>
      </c>
      <c r="V44" s="1">
        <v>1</v>
      </c>
      <c r="W44" s="1">
        <v>1</v>
      </c>
      <c r="X44" s="1">
        <v>0</v>
      </c>
      <c r="Y44" s="18" t="str">
        <f>IF(AND($A$3&gt;0,$F$3&gt;0,$K$3&gt;0,$P$3=0),$U$2&amp;$A$3&amp;$AA$31&amp;$U$3&amp;$F$3&amp;$AA$31&amp;$U$4&amp;$K$3, "")</f>
        <v/>
      </c>
    </row>
    <row r="45" spans="1:25" hidden="1">
      <c r="A45" s="22">
        <v>31</v>
      </c>
      <c r="B45" s="23" t="s">
        <v>541</v>
      </c>
      <c r="C45" s="11"/>
      <c r="D45" s="12"/>
      <c r="E45" s="11"/>
      <c r="F45" s="22">
        <v>31</v>
      </c>
      <c r="G45" s="23" t="s">
        <v>541</v>
      </c>
      <c r="H45" s="11"/>
      <c r="I45" s="12"/>
      <c r="K45" s="22">
        <v>31</v>
      </c>
      <c r="L45" s="23" t="s">
        <v>541</v>
      </c>
      <c r="M45" s="11"/>
      <c r="N45" s="12"/>
      <c r="P45" s="22">
        <v>31</v>
      </c>
      <c r="Q45" s="23" t="s">
        <v>541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542</v>
      </c>
      <c r="C46" s="11"/>
      <c r="D46" s="12"/>
      <c r="E46" s="11"/>
      <c r="F46" s="22">
        <v>32</v>
      </c>
      <c r="G46" s="23" t="s">
        <v>542</v>
      </c>
      <c r="H46" s="11"/>
      <c r="I46" s="12"/>
      <c r="K46" s="22">
        <v>32</v>
      </c>
      <c r="L46" s="23" t="s">
        <v>542</v>
      </c>
      <c r="M46" s="11"/>
      <c r="N46" s="12"/>
      <c r="P46" s="22">
        <v>32</v>
      </c>
      <c r="Q46" s="23" t="s">
        <v>542</v>
      </c>
      <c r="R46" s="11"/>
      <c r="S46" s="12"/>
    </row>
    <row r="47" spans="1:25" hidden="1">
      <c r="A47" s="22">
        <v>33</v>
      </c>
      <c r="B47" s="23" t="s">
        <v>543</v>
      </c>
      <c r="C47" s="11"/>
      <c r="D47" s="12"/>
      <c r="E47" s="11"/>
      <c r="F47" s="22">
        <v>33</v>
      </c>
      <c r="G47" s="23" t="s">
        <v>543</v>
      </c>
      <c r="H47" s="11"/>
      <c r="I47" s="12"/>
      <c r="K47" s="22">
        <v>33</v>
      </c>
      <c r="L47" s="23" t="s">
        <v>543</v>
      </c>
      <c r="M47" s="11"/>
      <c r="N47" s="12"/>
      <c r="P47" s="22">
        <v>33</v>
      </c>
      <c r="Q47" s="23" t="s">
        <v>543</v>
      </c>
      <c r="R47" s="11"/>
      <c r="S47" s="12"/>
    </row>
    <row r="48" spans="1:25" hidden="1">
      <c r="A48" s="22">
        <v>34</v>
      </c>
      <c r="B48" s="23" t="s">
        <v>544</v>
      </c>
      <c r="C48" s="11"/>
      <c r="D48" s="12"/>
      <c r="E48" s="11"/>
      <c r="F48" s="22">
        <v>34</v>
      </c>
      <c r="G48" s="23" t="s">
        <v>544</v>
      </c>
      <c r="H48" s="11"/>
      <c r="I48" s="12"/>
      <c r="K48" s="22">
        <v>34</v>
      </c>
      <c r="L48" s="23" t="s">
        <v>544</v>
      </c>
      <c r="M48" s="11"/>
      <c r="N48" s="12"/>
      <c r="P48" s="22">
        <v>34</v>
      </c>
      <c r="Q48" s="23" t="s">
        <v>544</v>
      </c>
      <c r="R48" s="11"/>
      <c r="S48" s="12"/>
    </row>
    <row r="49" spans="1:19" hidden="1">
      <c r="A49" s="22">
        <v>35</v>
      </c>
      <c r="B49" s="23" t="s">
        <v>172</v>
      </c>
      <c r="C49" s="11"/>
      <c r="D49" s="12"/>
      <c r="E49" s="11"/>
      <c r="F49" s="22">
        <v>35</v>
      </c>
      <c r="G49" s="23" t="s">
        <v>172</v>
      </c>
      <c r="H49" s="11"/>
      <c r="I49" s="12"/>
      <c r="K49" s="22">
        <v>35</v>
      </c>
      <c r="L49" s="23" t="s">
        <v>172</v>
      </c>
      <c r="M49" s="11"/>
      <c r="N49" s="12"/>
      <c r="P49" s="22">
        <v>35</v>
      </c>
      <c r="Q49" s="23" t="s">
        <v>172</v>
      </c>
      <c r="R49" s="11"/>
      <c r="S49" s="12"/>
    </row>
    <row r="50" spans="1:19" hidden="1">
      <c r="A50" s="22">
        <v>36</v>
      </c>
      <c r="B50" s="23" t="s">
        <v>545</v>
      </c>
      <c r="C50" s="11"/>
      <c r="D50" s="12"/>
      <c r="E50" s="11"/>
      <c r="F50" s="22">
        <v>36</v>
      </c>
      <c r="G50" s="23" t="s">
        <v>545</v>
      </c>
      <c r="H50" s="11"/>
      <c r="I50" s="12"/>
      <c r="K50" s="22">
        <v>36</v>
      </c>
      <c r="L50" s="23" t="s">
        <v>545</v>
      </c>
      <c r="M50" s="11"/>
      <c r="N50" s="12"/>
      <c r="P50" s="22">
        <v>36</v>
      </c>
      <c r="Q50" s="23" t="s">
        <v>545</v>
      </c>
      <c r="R50" s="11"/>
      <c r="S50" s="12"/>
    </row>
    <row r="51" spans="1:19" hidden="1">
      <c r="A51" s="22">
        <v>37</v>
      </c>
      <c r="B51" s="23" t="s">
        <v>305</v>
      </c>
      <c r="C51" s="11"/>
      <c r="D51" s="12"/>
      <c r="E51" s="11"/>
      <c r="F51" s="22">
        <v>37</v>
      </c>
      <c r="G51" s="23" t="s">
        <v>305</v>
      </c>
      <c r="H51" s="11"/>
      <c r="I51" s="12"/>
      <c r="K51" s="22">
        <v>37</v>
      </c>
      <c r="L51" s="23" t="s">
        <v>305</v>
      </c>
      <c r="M51" s="11"/>
      <c r="N51" s="12"/>
      <c r="P51" s="22">
        <v>37</v>
      </c>
      <c r="Q51" s="23" t="s">
        <v>305</v>
      </c>
      <c r="R51" s="11"/>
      <c r="S51" s="12"/>
    </row>
    <row r="52" spans="1:19" hidden="1">
      <c r="A52" s="22">
        <v>38</v>
      </c>
      <c r="B52" s="23" t="s">
        <v>306</v>
      </c>
      <c r="C52" s="11"/>
      <c r="D52" s="12"/>
      <c r="E52" s="11"/>
      <c r="F52" s="22">
        <v>38</v>
      </c>
      <c r="G52" s="23" t="s">
        <v>306</v>
      </c>
      <c r="H52" s="11"/>
      <c r="I52" s="12"/>
      <c r="K52" s="22">
        <v>38</v>
      </c>
      <c r="L52" s="23" t="s">
        <v>306</v>
      </c>
      <c r="M52" s="11"/>
      <c r="N52" s="12"/>
      <c r="P52" s="22">
        <v>38</v>
      </c>
      <c r="Q52" s="23" t="s">
        <v>306</v>
      </c>
      <c r="R52" s="11"/>
      <c r="S52" s="12"/>
    </row>
    <row r="53" spans="1:19" hidden="1">
      <c r="A53" s="22">
        <v>39</v>
      </c>
      <c r="B53" s="23" t="s">
        <v>307</v>
      </c>
      <c r="C53" s="11"/>
      <c r="D53" s="12"/>
      <c r="E53" s="11"/>
      <c r="F53" s="22">
        <v>39</v>
      </c>
      <c r="G53" s="23" t="s">
        <v>307</v>
      </c>
      <c r="H53" s="11"/>
      <c r="I53" s="12"/>
      <c r="K53" s="22">
        <v>39</v>
      </c>
      <c r="L53" s="23" t="s">
        <v>307</v>
      </c>
      <c r="M53" s="11"/>
      <c r="N53" s="12"/>
      <c r="P53" s="22">
        <v>39</v>
      </c>
      <c r="Q53" s="23" t="s">
        <v>307</v>
      </c>
      <c r="R53" s="11"/>
      <c r="S53" s="12"/>
    </row>
    <row r="54" spans="1:19" hidden="1">
      <c r="A54" s="22">
        <v>40</v>
      </c>
      <c r="B54" s="23" t="s">
        <v>308</v>
      </c>
      <c r="C54" s="11"/>
      <c r="D54" s="12"/>
      <c r="E54" s="11"/>
      <c r="F54" s="22">
        <v>40</v>
      </c>
      <c r="G54" s="23" t="s">
        <v>308</v>
      </c>
      <c r="H54" s="11"/>
      <c r="I54" s="12"/>
      <c r="K54" s="22">
        <v>40</v>
      </c>
      <c r="L54" s="23" t="s">
        <v>308</v>
      </c>
      <c r="M54" s="11"/>
      <c r="N54" s="12"/>
      <c r="P54" s="22">
        <v>40</v>
      </c>
      <c r="Q54" s="23" t="s">
        <v>308</v>
      </c>
      <c r="R54" s="11"/>
      <c r="S54" s="12"/>
    </row>
    <row r="55" spans="1:19" hidden="1">
      <c r="A55" s="22">
        <v>41</v>
      </c>
      <c r="B55" s="23" t="s">
        <v>309</v>
      </c>
      <c r="C55" s="11"/>
      <c r="D55" s="12"/>
      <c r="E55" s="11"/>
      <c r="F55" s="22">
        <v>41</v>
      </c>
      <c r="G55" s="23" t="s">
        <v>309</v>
      </c>
      <c r="H55" s="11"/>
      <c r="I55" s="12"/>
      <c r="K55" s="22">
        <v>41</v>
      </c>
      <c r="L55" s="23" t="s">
        <v>309</v>
      </c>
      <c r="M55" s="11"/>
      <c r="N55" s="12"/>
      <c r="P55" s="22">
        <v>41</v>
      </c>
      <c r="Q55" s="23" t="s">
        <v>309</v>
      </c>
      <c r="R55" s="11"/>
      <c r="S55" s="12"/>
    </row>
    <row r="56" spans="1:19" hidden="1">
      <c r="A56" s="22">
        <v>42</v>
      </c>
      <c r="B56" s="23" t="s">
        <v>310</v>
      </c>
      <c r="C56" s="11"/>
      <c r="D56" s="12"/>
      <c r="E56" s="11"/>
      <c r="F56" s="22">
        <v>42</v>
      </c>
      <c r="G56" s="23" t="s">
        <v>310</v>
      </c>
      <c r="H56" s="11"/>
      <c r="I56" s="12"/>
      <c r="K56" s="22">
        <v>42</v>
      </c>
      <c r="L56" s="23" t="s">
        <v>310</v>
      </c>
      <c r="M56" s="11"/>
      <c r="N56" s="12"/>
      <c r="P56" s="22">
        <v>42</v>
      </c>
      <c r="Q56" s="23" t="s">
        <v>310</v>
      </c>
      <c r="R56" s="11"/>
      <c r="S56" s="12"/>
    </row>
    <row r="57" spans="1:19" hidden="1">
      <c r="A57" s="22">
        <v>43</v>
      </c>
      <c r="B57" s="23" t="s">
        <v>311</v>
      </c>
      <c r="C57" s="11"/>
      <c r="D57" s="12"/>
      <c r="E57" s="11"/>
      <c r="F57" s="22">
        <v>43</v>
      </c>
      <c r="G57" s="23" t="s">
        <v>311</v>
      </c>
      <c r="H57" s="11"/>
      <c r="I57" s="12"/>
      <c r="K57" s="22">
        <v>43</v>
      </c>
      <c r="L57" s="23" t="s">
        <v>311</v>
      </c>
      <c r="M57" s="11"/>
      <c r="N57" s="12"/>
      <c r="P57" s="22">
        <v>43</v>
      </c>
      <c r="Q57" s="23" t="s">
        <v>311</v>
      </c>
      <c r="R57" s="11"/>
      <c r="S57" s="12"/>
    </row>
    <row r="58" spans="1:19" hidden="1">
      <c r="A58" s="22">
        <v>44</v>
      </c>
      <c r="B58" s="23" t="s">
        <v>312</v>
      </c>
      <c r="C58" s="11"/>
      <c r="D58" s="12"/>
      <c r="E58" s="11"/>
      <c r="F58" s="22">
        <v>44</v>
      </c>
      <c r="G58" s="23" t="s">
        <v>312</v>
      </c>
      <c r="H58" s="11"/>
      <c r="I58" s="12"/>
      <c r="K58" s="22">
        <v>44</v>
      </c>
      <c r="L58" s="23" t="s">
        <v>312</v>
      </c>
      <c r="M58" s="11"/>
      <c r="N58" s="12"/>
      <c r="P58" s="22">
        <v>44</v>
      </c>
      <c r="Q58" s="23" t="s">
        <v>312</v>
      </c>
      <c r="R58" s="11"/>
      <c r="S58" s="12"/>
    </row>
    <row r="59" spans="1:19" hidden="1">
      <c r="A59" s="22">
        <v>45</v>
      </c>
      <c r="B59" s="23" t="s">
        <v>313</v>
      </c>
      <c r="C59" s="11"/>
      <c r="D59" s="12"/>
      <c r="E59" s="11"/>
      <c r="F59" s="22">
        <v>45</v>
      </c>
      <c r="G59" s="23" t="s">
        <v>313</v>
      </c>
      <c r="H59" s="11"/>
      <c r="I59" s="12"/>
      <c r="K59" s="22">
        <v>45</v>
      </c>
      <c r="L59" s="23" t="s">
        <v>313</v>
      </c>
      <c r="M59" s="11"/>
      <c r="N59" s="12"/>
      <c r="P59" s="22">
        <v>45</v>
      </c>
      <c r="Q59" s="23" t="s">
        <v>313</v>
      </c>
      <c r="R59" s="11"/>
      <c r="S59" s="12"/>
    </row>
    <row r="60" spans="1:19" hidden="1">
      <c r="A60" s="22">
        <v>46</v>
      </c>
      <c r="B60" s="23" t="s">
        <v>314</v>
      </c>
      <c r="C60" s="11"/>
      <c r="D60" s="12"/>
      <c r="E60" s="11"/>
      <c r="F60" s="22">
        <v>46</v>
      </c>
      <c r="G60" s="23" t="s">
        <v>314</v>
      </c>
      <c r="H60" s="11"/>
      <c r="I60" s="12"/>
      <c r="K60" s="22">
        <v>46</v>
      </c>
      <c r="L60" s="23" t="s">
        <v>314</v>
      </c>
      <c r="M60" s="11"/>
      <c r="N60" s="12"/>
      <c r="P60" s="22">
        <v>46</v>
      </c>
      <c r="Q60" s="23" t="s">
        <v>314</v>
      </c>
      <c r="R60" s="11"/>
      <c r="S60" s="12"/>
    </row>
    <row r="61" spans="1:19" hidden="1">
      <c r="A61" s="22">
        <v>47</v>
      </c>
      <c r="B61" s="23" t="s">
        <v>315</v>
      </c>
      <c r="C61" s="11"/>
      <c r="D61" s="12"/>
      <c r="E61" s="11"/>
      <c r="F61" s="22">
        <v>47</v>
      </c>
      <c r="G61" s="23" t="s">
        <v>315</v>
      </c>
      <c r="H61" s="11"/>
      <c r="I61" s="12"/>
      <c r="K61" s="22">
        <v>47</v>
      </c>
      <c r="L61" s="23" t="s">
        <v>315</v>
      </c>
      <c r="M61" s="11"/>
      <c r="N61" s="12"/>
      <c r="P61" s="22">
        <v>47</v>
      </c>
      <c r="Q61" s="23" t="s">
        <v>315</v>
      </c>
      <c r="R61" s="11"/>
      <c r="S61" s="12"/>
    </row>
    <row r="62" spans="1:19" hidden="1">
      <c r="A62" s="22">
        <v>48</v>
      </c>
      <c r="B62" s="23" t="s">
        <v>316</v>
      </c>
      <c r="C62" s="11"/>
      <c r="D62" s="12"/>
      <c r="E62" s="11"/>
      <c r="F62" s="22">
        <v>48</v>
      </c>
      <c r="G62" s="23" t="s">
        <v>316</v>
      </c>
      <c r="H62" s="11"/>
      <c r="I62" s="12"/>
      <c r="K62" s="22">
        <v>48</v>
      </c>
      <c r="L62" s="23" t="s">
        <v>316</v>
      </c>
      <c r="M62" s="11"/>
      <c r="N62" s="12"/>
      <c r="P62" s="22">
        <v>48</v>
      </c>
      <c r="Q62" s="23" t="s">
        <v>316</v>
      </c>
      <c r="R62" s="11"/>
      <c r="S62" s="12"/>
    </row>
    <row r="63" spans="1:19" hidden="1">
      <c r="A63" s="22">
        <v>49</v>
      </c>
      <c r="B63" s="23" t="s">
        <v>317</v>
      </c>
      <c r="C63" s="11"/>
      <c r="D63" s="12"/>
      <c r="E63" s="11"/>
      <c r="F63" s="22">
        <v>49</v>
      </c>
      <c r="G63" s="23" t="s">
        <v>317</v>
      </c>
      <c r="H63" s="11"/>
      <c r="I63" s="12"/>
      <c r="K63" s="22">
        <v>49</v>
      </c>
      <c r="L63" s="23" t="s">
        <v>317</v>
      </c>
      <c r="M63" s="11"/>
      <c r="N63" s="12"/>
      <c r="P63" s="22">
        <v>49</v>
      </c>
      <c r="Q63" s="23" t="s">
        <v>317</v>
      </c>
      <c r="R63" s="11"/>
      <c r="S63" s="12"/>
    </row>
    <row r="64" spans="1:19" hidden="1">
      <c r="A64" s="22">
        <v>50</v>
      </c>
      <c r="B64" s="23" t="s">
        <v>318</v>
      </c>
      <c r="C64" s="11"/>
      <c r="D64" s="12"/>
      <c r="E64" s="11"/>
      <c r="F64" s="22">
        <v>50</v>
      </c>
      <c r="G64" s="23" t="s">
        <v>318</v>
      </c>
      <c r="H64" s="11"/>
      <c r="I64" s="12"/>
      <c r="K64" s="22">
        <v>50</v>
      </c>
      <c r="L64" s="23" t="s">
        <v>318</v>
      </c>
      <c r="M64" s="11"/>
      <c r="N64" s="12"/>
      <c r="P64" s="22">
        <v>50</v>
      </c>
      <c r="Q64" s="23" t="s">
        <v>318</v>
      </c>
      <c r="R64" s="11"/>
      <c r="S64" s="12"/>
    </row>
    <row r="65" spans="1:19" hidden="1">
      <c r="A65" s="22">
        <v>51</v>
      </c>
      <c r="B65" s="23" t="s">
        <v>319</v>
      </c>
      <c r="C65" s="11"/>
      <c r="D65" s="12"/>
      <c r="E65" s="11"/>
      <c r="F65" s="22">
        <v>51</v>
      </c>
      <c r="G65" s="23" t="s">
        <v>319</v>
      </c>
      <c r="H65" s="11"/>
      <c r="I65" s="12"/>
      <c r="K65" s="22">
        <v>51</v>
      </c>
      <c r="L65" s="23" t="s">
        <v>319</v>
      </c>
      <c r="M65" s="11"/>
      <c r="N65" s="12"/>
      <c r="P65" s="22">
        <v>51</v>
      </c>
      <c r="Q65" s="23" t="s">
        <v>319</v>
      </c>
      <c r="R65" s="11"/>
      <c r="S65" s="12"/>
    </row>
    <row r="66" spans="1:19" hidden="1">
      <c r="A66" s="22">
        <v>52</v>
      </c>
      <c r="B66" s="23" t="s">
        <v>320</v>
      </c>
      <c r="C66" s="11"/>
      <c r="D66" s="12"/>
      <c r="E66" s="11"/>
      <c r="F66" s="22">
        <v>52</v>
      </c>
      <c r="G66" s="23" t="s">
        <v>320</v>
      </c>
      <c r="H66" s="11"/>
      <c r="I66" s="12"/>
      <c r="K66" s="22">
        <v>52</v>
      </c>
      <c r="L66" s="23" t="s">
        <v>320</v>
      </c>
      <c r="M66" s="11"/>
      <c r="N66" s="12"/>
      <c r="P66" s="22">
        <v>52</v>
      </c>
      <c r="Q66" s="23" t="s">
        <v>320</v>
      </c>
      <c r="R66" s="11"/>
      <c r="S66" s="12"/>
    </row>
    <row r="67" spans="1:19" hidden="1">
      <c r="A67" s="22">
        <v>53</v>
      </c>
      <c r="B67" s="23" t="s">
        <v>321</v>
      </c>
      <c r="C67" s="11"/>
      <c r="D67" s="12"/>
      <c r="E67" s="11"/>
      <c r="F67" s="22">
        <v>53</v>
      </c>
      <c r="G67" s="23" t="s">
        <v>321</v>
      </c>
      <c r="H67" s="11"/>
      <c r="I67" s="12"/>
      <c r="K67" s="22">
        <v>53</v>
      </c>
      <c r="L67" s="23" t="s">
        <v>321</v>
      </c>
      <c r="M67" s="11"/>
      <c r="N67" s="12"/>
      <c r="P67" s="22">
        <v>53</v>
      </c>
      <c r="Q67" s="23" t="s">
        <v>321</v>
      </c>
      <c r="R67" s="11"/>
      <c r="S67" s="12"/>
    </row>
    <row r="68" spans="1:19" hidden="1">
      <c r="A68" s="22">
        <v>54</v>
      </c>
      <c r="B68" s="23" t="s">
        <v>322</v>
      </c>
      <c r="C68" s="11"/>
      <c r="D68" s="12"/>
      <c r="E68" s="11"/>
      <c r="F68" s="22">
        <v>54</v>
      </c>
      <c r="G68" s="23" t="s">
        <v>322</v>
      </c>
      <c r="H68" s="11"/>
      <c r="I68" s="12"/>
      <c r="K68" s="22">
        <v>54</v>
      </c>
      <c r="L68" s="23" t="s">
        <v>322</v>
      </c>
      <c r="M68" s="11"/>
      <c r="N68" s="12"/>
      <c r="P68" s="22">
        <v>54</v>
      </c>
      <c r="Q68" s="23" t="s">
        <v>322</v>
      </c>
      <c r="R68" s="11"/>
      <c r="S68" s="12"/>
    </row>
    <row r="69" spans="1:19" hidden="1">
      <c r="A69" s="22">
        <v>55</v>
      </c>
      <c r="B69" s="23" t="s">
        <v>323</v>
      </c>
      <c r="C69" s="11"/>
      <c r="D69" s="12"/>
      <c r="E69" s="11"/>
      <c r="F69" s="22">
        <v>55</v>
      </c>
      <c r="G69" s="23" t="s">
        <v>323</v>
      </c>
      <c r="H69" s="11"/>
      <c r="I69" s="12"/>
      <c r="K69" s="22">
        <v>55</v>
      </c>
      <c r="L69" s="23" t="s">
        <v>323</v>
      </c>
      <c r="M69" s="11"/>
      <c r="N69" s="12"/>
      <c r="P69" s="22">
        <v>55</v>
      </c>
      <c r="Q69" s="23" t="s">
        <v>323</v>
      </c>
      <c r="R69" s="11"/>
      <c r="S69" s="12"/>
    </row>
    <row r="70" spans="1:19" hidden="1">
      <c r="A70" s="22">
        <v>56</v>
      </c>
      <c r="B70" s="23" t="s">
        <v>324</v>
      </c>
      <c r="C70" s="11"/>
      <c r="D70" s="12"/>
      <c r="E70" s="11"/>
      <c r="F70" s="22">
        <v>56</v>
      </c>
      <c r="G70" s="23" t="s">
        <v>324</v>
      </c>
      <c r="H70" s="11"/>
      <c r="I70" s="12"/>
      <c r="K70" s="22">
        <v>56</v>
      </c>
      <c r="L70" s="23" t="s">
        <v>324</v>
      </c>
      <c r="M70" s="11"/>
      <c r="N70" s="12"/>
      <c r="P70" s="22">
        <v>56</v>
      </c>
      <c r="Q70" s="23" t="s">
        <v>324</v>
      </c>
      <c r="R70" s="11"/>
      <c r="S70" s="12"/>
    </row>
    <row r="71" spans="1:19" hidden="1">
      <c r="A71" s="22">
        <v>57</v>
      </c>
      <c r="B71" s="23" t="s">
        <v>325</v>
      </c>
      <c r="C71" s="11"/>
      <c r="D71" s="12"/>
      <c r="E71" s="11"/>
      <c r="F71" s="22">
        <v>57</v>
      </c>
      <c r="G71" s="23" t="s">
        <v>325</v>
      </c>
      <c r="H71" s="11"/>
      <c r="I71" s="12"/>
      <c r="K71" s="22">
        <v>57</v>
      </c>
      <c r="L71" s="23" t="s">
        <v>325</v>
      </c>
      <c r="M71" s="11"/>
      <c r="N71" s="12"/>
      <c r="P71" s="22">
        <v>57</v>
      </c>
      <c r="Q71" s="23" t="s">
        <v>325</v>
      </c>
      <c r="R71" s="11"/>
      <c r="S71" s="12"/>
    </row>
    <row r="72" spans="1:19" hidden="1">
      <c r="A72" s="22">
        <v>58</v>
      </c>
      <c r="B72" s="23" t="s">
        <v>326</v>
      </c>
      <c r="C72" s="11"/>
      <c r="D72" s="12"/>
      <c r="E72" s="11"/>
      <c r="F72" s="22">
        <v>58</v>
      </c>
      <c r="G72" s="23" t="s">
        <v>326</v>
      </c>
      <c r="H72" s="11"/>
      <c r="I72" s="12"/>
      <c r="K72" s="22">
        <v>58</v>
      </c>
      <c r="L72" s="23" t="s">
        <v>326</v>
      </c>
      <c r="M72" s="11"/>
      <c r="N72" s="12"/>
      <c r="P72" s="22">
        <v>58</v>
      </c>
      <c r="Q72" s="23" t="s">
        <v>326</v>
      </c>
      <c r="R72" s="11"/>
      <c r="S72" s="12"/>
    </row>
    <row r="73" spans="1:19" hidden="1">
      <c r="A73" s="22">
        <v>59</v>
      </c>
      <c r="B73" s="23" t="s">
        <v>327</v>
      </c>
      <c r="C73" s="11"/>
      <c r="D73" s="12"/>
      <c r="E73" s="11"/>
      <c r="F73" s="22">
        <v>59</v>
      </c>
      <c r="G73" s="23" t="s">
        <v>327</v>
      </c>
      <c r="H73" s="11"/>
      <c r="I73" s="12"/>
      <c r="K73" s="22">
        <v>59</v>
      </c>
      <c r="L73" s="23" t="s">
        <v>327</v>
      </c>
      <c r="M73" s="11"/>
      <c r="N73" s="12"/>
      <c r="P73" s="22">
        <v>59</v>
      </c>
      <c r="Q73" s="23" t="s">
        <v>327</v>
      </c>
      <c r="R73" s="11"/>
      <c r="S73" s="12"/>
    </row>
    <row r="74" spans="1:19" hidden="1">
      <c r="A74" s="22">
        <v>60</v>
      </c>
      <c r="B74" s="23" t="s">
        <v>328</v>
      </c>
      <c r="C74" s="11"/>
      <c r="D74" s="12"/>
      <c r="E74" s="11"/>
      <c r="F74" s="22">
        <v>60</v>
      </c>
      <c r="G74" s="23" t="s">
        <v>328</v>
      </c>
      <c r="H74" s="11"/>
      <c r="I74" s="12"/>
      <c r="K74" s="22">
        <v>60</v>
      </c>
      <c r="L74" s="23" t="s">
        <v>328</v>
      </c>
      <c r="M74" s="11"/>
      <c r="N74" s="12"/>
      <c r="P74" s="22">
        <v>60</v>
      </c>
      <c r="Q74" s="23" t="s">
        <v>328</v>
      </c>
      <c r="R74" s="11"/>
      <c r="S74" s="12"/>
    </row>
    <row r="75" spans="1:19" hidden="1">
      <c r="A75" s="22">
        <v>61</v>
      </c>
      <c r="B75" s="23" t="s">
        <v>329</v>
      </c>
      <c r="C75" s="11"/>
      <c r="D75" s="12"/>
      <c r="E75" s="11"/>
      <c r="F75" s="22">
        <v>61</v>
      </c>
      <c r="G75" s="23" t="s">
        <v>329</v>
      </c>
      <c r="H75" s="11"/>
      <c r="I75" s="12"/>
      <c r="K75" s="22">
        <v>61</v>
      </c>
      <c r="L75" s="23" t="s">
        <v>329</v>
      </c>
      <c r="M75" s="11"/>
      <c r="N75" s="12"/>
      <c r="P75" s="22">
        <v>61</v>
      </c>
      <c r="Q75" s="23" t="s">
        <v>329</v>
      </c>
      <c r="R75" s="11"/>
      <c r="S75" s="12"/>
    </row>
    <row r="76" spans="1:19" hidden="1">
      <c r="A76" s="22">
        <v>62</v>
      </c>
      <c r="B76" s="23" t="s">
        <v>330</v>
      </c>
      <c r="C76" s="11"/>
      <c r="D76" s="12"/>
      <c r="E76" s="11"/>
      <c r="F76" s="22">
        <v>62</v>
      </c>
      <c r="G76" s="23" t="s">
        <v>330</v>
      </c>
      <c r="H76" s="11"/>
      <c r="I76" s="12"/>
      <c r="K76" s="22">
        <v>62</v>
      </c>
      <c r="L76" s="23" t="s">
        <v>330</v>
      </c>
      <c r="M76" s="11"/>
      <c r="N76" s="12"/>
      <c r="P76" s="22">
        <v>62</v>
      </c>
      <c r="Q76" s="23" t="s">
        <v>330</v>
      </c>
      <c r="R76" s="11"/>
      <c r="S76" s="12"/>
    </row>
    <row r="77" spans="1:19" hidden="1">
      <c r="A77" s="22">
        <v>63</v>
      </c>
      <c r="B77" s="23" t="s">
        <v>331</v>
      </c>
      <c r="C77" s="11"/>
      <c r="D77" s="12"/>
      <c r="E77" s="11"/>
      <c r="F77" s="22">
        <v>63</v>
      </c>
      <c r="G77" s="23" t="s">
        <v>331</v>
      </c>
      <c r="H77" s="11"/>
      <c r="I77" s="12"/>
      <c r="K77" s="22">
        <v>63</v>
      </c>
      <c r="L77" s="23" t="s">
        <v>331</v>
      </c>
      <c r="M77" s="11"/>
      <c r="N77" s="12"/>
      <c r="P77" s="22">
        <v>63</v>
      </c>
      <c r="Q77" s="23" t="s">
        <v>331</v>
      </c>
      <c r="R77" s="11"/>
      <c r="S77" s="12"/>
    </row>
    <row r="78" spans="1:19" hidden="1">
      <c r="A78" s="22">
        <v>64</v>
      </c>
      <c r="B78" s="23" t="s">
        <v>332</v>
      </c>
      <c r="C78" s="11"/>
      <c r="D78" s="12"/>
      <c r="E78" s="11"/>
      <c r="F78" s="22">
        <v>64</v>
      </c>
      <c r="G78" s="23" t="s">
        <v>332</v>
      </c>
      <c r="H78" s="11"/>
      <c r="I78" s="12"/>
      <c r="K78" s="22">
        <v>64</v>
      </c>
      <c r="L78" s="23" t="s">
        <v>332</v>
      </c>
      <c r="M78" s="11"/>
      <c r="N78" s="12"/>
      <c r="P78" s="22">
        <v>64</v>
      </c>
      <c r="Q78" s="23" t="s">
        <v>332</v>
      </c>
      <c r="R78" s="11"/>
      <c r="S78" s="12"/>
    </row>
    <row r="79" spans="1:19" hidden="1">
      <c r="A79" s="22">
        <v>65</v>
      </c>
      <c r="B79" s="23" t="s">
        <v>333</v>
      </c>
      <c r="C79" s="11"/>
      <c r="D79" s="12"/>
      <c r="E79" s="11"/>
      <c r="F79" s="22">
        <v>65</v>
      </c>
      <c r="G79" s="23" t="s">
        <v>333</v>
      </c>
      <c r="H79" s="11"/>
      <c r="I79" s="12"/>
      <c r="K79" s="22">
        <v>65</v>
      </c>
      <c r="L79" s="23" t="s">
        <v>333</v>
      </c>
      <c r="M79" s="11"/>
      <c r="N79" s="12"/>
      <c r="P79" s="22">
        <v>65</v>
      </c>
      <c r="Q79" s="23" t="s">
        <v>333</v>
      </c>
      <c r="R79" s="11"/>
      <c r="S79" s="12"/>
    </row>
    <row r="80" spans="1:19" hidden="1">
      <c r="A80" s="22">
        <v>66</v>
      </c>
      <c r="B80" s="23" t="s">
        <v>334</v>
      </c>
      <c r="C80" s="11"/>
      <c r="D80" s="12"/>
      <c r="E80" s="11"/>
      <c r="F80" s="22">
        <v>66</v>
      </c>
      <c r="G80" s="23" t="s">
        <v>334</v>
      </c>
      <c r="H80" s="11"/>
      <c r="I80" s="12"/>
      <c r="K80" s="22">
        <v>66</v>
      </c>
      <c r="L80" s="23" t="s">
        <v>334</v>
      </c>
      <c r="M80" s="11"/>
      <c r="N80" s="12"/>
      <c r="P80" s="22">
        <v>66</v>
      </c>
      <c r="Q80" s="23" t="s">
        <v>334</v>
      </c>
      <c r="R80" s="11"/>
      <c r="S80" s="12"/>
    </row>
    <row r="81" spans="1:19" hidden="1">
      <c r="A81" s="22">
        <v>67</v>
      </c>
      <c r="B81" s="23" t="s">
        <v>335</v>
      </c>
      <c r="C81" s="11"/>
      <c r="D81" s="12"/>
      <c r="E81" s="11"/>
      <c r="F81" s="22">
        <v>67</v>
      </c>
      <c r="G81" s="23" t="s">
        <v>335</v>
      </c>
      <c r="H81" s="11"/>
      <c r="I81" s="12"/>
      <c r="K81" s="22">
        <v>67</v>
      </c>
      <c r="L81" s="23" t="s">
        <v>335</v>
      </c>
      <c r="M81" s="11"/>
      <c r="N81" s="12"/>
      <c r="P81" s="22">
        <v>67</v>
      </c>
      <c r="Q81" s="23" t="s">
        <v>335</v>
      </c>
      <c r="R81" s="11"/>
      <c r="S81" s="12"/>
    </row>
    <row r="82" spans="1:19" hidden="1">
      <c r="A82" s="22">
        <v>68</v>
      </c>
      <c r="B82" s="23" t="s">
        <v>336</v>
      </c>
      <c r="C82" s="11"/>
      <c r="D82" s="12"/>
      <c r="E82" s="11"/>
      <c r="F82" s="22">
        <v>68</v>
      </c>
      <c r="G82" s="23" t="s">
        <v>336</v>
      </c>
      <c r="H82" s="11"/>
      <c r="I82" s="12"/>
      <c r="K82" s="22">
        <v>68</v>
      </c>
      <c r="L82" s="23" t="s">
        <v>336</v>
      </c>
      <c r="M82" s="11"/>
      <c r="N82" s="12"/>
      <c r="P82" s="22">
        <v>68</v>
      </c>
      <c r="Q82" s="23" t="s">
        <v>336</v>
      </c>
      <c r="R82" s="11"/>
      <c r="S82" s="12"/>
    </row>
    <row r="83" spans="1:19" hidden="1">
      <c r="A83" s="22">
        <v>69</v>
      </c>
      <c r="B83" s="23" t="s">
        <v>337</v>
      </c>
      <c r="C83" s="11"/>
      <c r="D83" s="12"/>
      <c r="E83" s="11"/>
      <c r="F83" s="22">
        <v>69</v>
      </c>
      <c r="G83" s="23" t="s">
        <v>337</v>
      </c>
      <c r="H83" s="11"/>
      <c r="I83" s="12"/>
      <c r="K83" s="22">
        <v>69</v>
      </c>
      <c r="L83" s="23" t="s">
        <v>337</v>
      </c>
      <c r="M83" s="11"/>
      <c r="N83" s="12"/>
      <c r="P83" s="22">
        <v>69</v>
      </c>
      <c r="Q83" s="23" t="s">
        <v>337</v>
      </c>
      <c r="R83" s="11"/>
      <c r="S83" s="12"/>
    </row>
    <row r="84" spans="1:19" hidden="1">
      <c r="A84" s="22">
        <v>70</v>
      </c>
      <c r="B84" s="23" t="s">
        <v>338</v>
      </c>
      <c r="C84" s="11"/>
      <c r="D84" s="12"/>
      <c r="E84" s="11"/>
      <c r="F84" s="22">
        <v>70</v>
      </c>
      <c r="G84" s="23" t="s">
        <v>338</v>
      </c>
      <c r="H84" s="11"/>
      <c r="I84" s="12"/>
      <c r="K84" s="22">
        <v>70</v>
      </c>
      <c r="L84" s="23" t="s">
        <v>338</v>
      </c>
      <c r="M84" s="11"/>
      <c r="N84" s="12"/>
      <c r="P84" s="22">
        <v>70</v>
      </c>
      <c r="Q84" s="23" t="s">
        <v>338</v>
      </c>
      <c r="R84" s="11"/>
      <c r="S84" s="12"/>
    </row>
    <row r="85" spans="1:19" hidden="1">
      <c r="A85" s="22">
        <v>71</v>
      </c>
      <c r="B85" s="23" t="s">
        <v>339</v>
      </c>
      <c r="C85" s="11"/>
      <c r="D85" s="12"/>
      <c r="E85" s="11"/>
      <c r="F85" s="22">
        <v>71</v>
      </c>
      <c r="G85" s="23" t="s">
        <v>339</v>
      </c>
      <c r="H85" s="11"/>
      <c r="I85" s="12"/>
      <c r="K85" s="22">
        <v>71</v>
      </c>
      <c r="L85" s="23" t="s">
        <v>339</v>
      </c>
      <c r="M85" s="11"/>
      <c r="N85" s="12"/>
      <c r="P85" s="22">
        <v>71</v>
      </c>
      <c r="Q85" s="23" t="s">
        <v>339</v>
      </c>
      <c r="R85" s="11"/>
      <c r="S85" s="12"/>
    </row>
    <row r="86" spans="1:19" hidden="1">
      <c r="A86" s="22">
        <v>72</v>
      </c>
      <c r="B86" s="23" t="s">
        <v>340</v>
      </c>
      <c r="C86" s="11"/>
      <c r="D86" s="12"/>
      <c r="E86" s="11"/>
      <c r="F86" s="22">
        <v>72</v>
      </c>
      <c r="G86" s="23" t="s">
        <v>340</v>
      </c>
      <c r="H86" s="11"/>
      <c r="I86" s="12"/>
      <c r="K86" s="22">
        <v>72</v>
      </c>
      <c r="L86" s="23" t="s">
        <v>340</v>
      </c>
      <c r="M86" s="11"/>
      <c r="N86" s="12"/>
      <c r="P86" s="22">
        <v>72</v>
      </c>
      <c r="Q86" s="23" t="s">
        <v>340</v>
      </c>
      <c r="R86" s="11"/>
      <c r="S86" s="12"/>
    </row>
    <row r="87" spans="1:19" hidden="1">
      <c r="A87" s="22">
        <v>73</v>
      </c>
      <c r="B87" s="23" t="s">
        <v>341</v>
      </c>
      <c r="C87" s="11"/>
      <c r="D87" s="12"/>
      <c r="E87" s="11"/>
      <c r="F87" s="22">
        <v>73</v>
      </c>
      <c r="G87" s="23" t="s">
        <v>341</v>
      </c>
      <c r="H87" s="11"/>
      <c r="I87" s="12"/>
      <c r="K87" s="22">
        <v>73</v>
      </c>
      <c r="L87" s="23" t="s">
        <v>341</v>
      </c>
      <c r="M87" s="11"/>
      <c r="N87" s="12"/>
      <c r="P87" s="22">
        <v>73</v>
      </c>
      <c r="Q87" s="23" t="s">
        <v>341</v>
      </c>
      <c r="R87" s="11"/>
      <c r="S87" s="12"/>
    </row>
    <row r="88" spans="1:19" hidden="1">
      <c r="A88" s="22">
        <v>74</v>
      </c>
      <c r="B88" s="23" t="s">
        <v>342</v>
      </c>
      <c r="C88" s="11"/>
      <c r="D88" s="12"/>
      <c r="E88" s="11"/>
      <c r="F88" s="22">
        <v>74</v>
      </c>
      <c r="G88" s="23" t="s">
        <v>342</v>
      </c>
      <c r="H88" s="11"/>
      <c r="I88" s="12"/>
      <c r="K88" s="22">
        <v>74</v>
      </c>
      <c r="L88" s="23" t="s">
        <v>342</v>
      </c>
      <c r="M88" s="11"/>
      <c r="N88" s="12"/>
      <c r="P88" s="22">
        <v>74</v>
      </c>
      <c r="Q88" s="23" t="s">
        <v>342</v>
      </c>
      <c r="R88" s="11"/>
      <c r="S88" s="12"/>
    </row>
    <row r="89" spans="1:19" hidden="1">
      <c r="A89" s="22">
        <v>75</v>
      </c>
      <c r="B89" s="23" t="s">
        <v>343</v>
      </c>
      <c r="C89" s="11"/>
      <c r="D89" s="12"/>
      <c r="E89" s="11"/>
      <c r="F89" s="22">
        <v>75</v>
      </c>
      <c r="G89" s="23" t="s">
        <v>343</v>
      </c>
      <c r="H89" s="11"/>
      <c r="I89" s="12"/>
      <c r="K89" s="22">
        <v>75</v>
      </c>
      <c r="L89" s="23" t="s">
        <v>343</v>
      </c>
      <c r="M89" s="11"/>
      <c r="N89" s="12"/>
      <c r="P89" s="22">
        <v>75</v>
      </c>
      <c r="Q89" s="23" t="s">
        <v>343</v>
      </c>
      <c r="R89" s="11"/>
      <c r="S89" s="12"/>
    </row>
    <row r="90" spans="1:19" hidden="1">
      <c r="A90" s="22">
        <v>76</v>
      </c>
      <c r="B90" s="23" t="s">
        <v>344</v>
      </c>
      <c r="C90" s="11"/>
      <c r="D90" s="12"/>
      <c r="E90" s="11"/>
      <c r="F90" s="22">
        <v>76</v>
      </c>
      <c r="G90" s="23" t="s">
        <v>344</v>
      </c>
      <c r="H90" s="11"/>
      <c r="I90" s="12"/>
      <c r="K90" s="22">
        <v>76</v>
      </c>
      <c r="L90" s="23" t="s">
        <v>344</v>
      </c>
      <c r="M90" s="11"/>
      <c r="N90" s="12"/>
      <c r="P90" s="22">
        <v>76</v>
      </c>
      <c r="Q90" s="23" t="s">
        <v>344</v>
      </c>
      <c r="R90" s="11"/>
      <c r="S90" s="12"/>
    </row>
    <row r="91" spans="1:19" hidden="1">
      <c r="A91" s="22">
        <v>77</v>
      </c>
      <c r="B91" s="23" t="s">
        <v>345</v>
      </c>
      <c r="C91" s="11"/>
      <c r="D91" s="12"/>
      <c r="E91" s="11"/>
      <c r="F91" s="22">
        <v>77</v>
      </c>
      <c r="G91" s="23" t="s">
        <v>345</v>
      </c>
      <c r="H91" s="11"/>
      <c r="I91" s="12"/>
      <c r="K91" s="22">
        <v>77</v>
      </c>
      <c r="L91" s="23" t="s">
        <v>345</v>
      </c>
      <c r="M91" s="11"/>
      <c r="N91" s="12"/>
      <c r="P91" s="22">
        <v>77</v>
      </c>
      <c r="Q91" s="23" t="s">
        <v>345</v>
      </c>
      <c r="R91" s="11"/>
      <c r="S91" s="12"/>
    </row>
    <row r="92" spans="1:19" hidden="1">
      <c r="A92" s="22">
        <v>78</v>
      </c>
      <c r="B92" s="23" t="s">
        <v>346</v>
      </c>
      <c r="C92" s="11"/>
      <c r="D92" s="12"/>
      <c r="E92" s="11"/>
      <c r="F92" s="22">
        <v>78</v>
      </c>
      <c r="G92" s="23" t="s">
        <v>346</v>
      </c>
      <c r="H92" s="11"/>
      <c r="I92" s="12"/>
      <c r="K92" s="22">
        <v>78</v>
      </c>
      <c r="L92" s="23" t="s">
        <v>346</v>
      </c>
      <c r="M92" s="11"/>
      <c r="N92" s="12"/>
      <c r="P92" s="22">
        <v>78</v>
      </c>
      <c r="Q92" s="23" t="s">
        <v>346</v>
      </c>
      <c r="R92" s="11"/>
      <c r="S92" s="12"/>
    </row>
    <row r="93" spans="1:19" hidden="1">
      <c r="A93" s="22">
        <v>79</v>
      </c>
      <c r="B93" s="23" t="s">
        <v>347</v>
      </c>
      <c r="C93" s="11"/>
      <c r="D93" s="12"/>
      <c r="E93" s="11"/>
      <c r="F93" s="22">
        <v>79</v>
      </c>
      <c r="G93" s="23" t="s">
        <v>347</v>
      </c>
      <c r="H93" s="11"/>
      <c r="I93" s="12"/>
      <c r="K93" s="22">
        <v>79</v>
      </c>
      <c r="L93" s="23" t="s">
        <v>347</v>
      </c>
      <c r="M93" s="11"/>
      <c r="N93" s="12"/>
      <c r="P93" s="22">
        <v>79</v>
      </c>
      <c r="Q93" s="23" t="s">
        <v>347</v>
      </c>
      <c r="R93" s="11"/>
      <c r="S93" s="12"/>
    </row>
    <row r="94" spans="1:19" hidden="1">
      <c r="A94" s="22">
        <v>80</v>
      </c>
      <c r="B94" s="23" t="s">
        <v>348</v>
      </c>
      <c r="C94" s="11"/>
      <c r="D94" s="12"/>
      <c r="E94" s="11"/>
      <c r="F94" s="22">
        <v>80</v>
      </c>
      <c r="G94" s="23" t="s">
        <v>348</v>
      </c>
      <c r="H94" s="11"/>
      <c r="I94" s="12"/>
      <c r="K94" s="22">
        <v>80</v>
      </c>
      <c r="L94" s="23" t="s">
        <v>348</v>
      </c>
      <c r="M94" s="11"/>
      <c r="N94" s="12"/>
      <c r="P94" s="22">
        <v>80</v>
      </c>
      <c r="Q94" s="23" t="s">
        <v>348</v>
      </c>
      <c r="R94" s="11"/>
      <c r="S94" s="12"/>
    </row>
    <row r="95" spans="1:19" hidden="1">
      <c r="A95" s="22">
        <v>81</v>
      </c>
      <c r="B95" s="23" t="s">
        <v>349</v>
      </c>
      <c r="C95" s="11"/>
      <c r="D95" s="12"/>
      <c r="E95" s="11"/>
      <c r="F95" s="22">
        <v>81</v>
      </c>
      <c r="G95" s="23" t="s">
        <v>349</v>
      </c>
      <c r="H95" s="11"/>
      <c r="I95" s="12"/>
      <c r="K95" s="22">
        <v>81</v>
      </c>
      <c r="L95" s="23" t="s">
        <v>349</v>
      </c>
      <c r="M95" s="11"/>
      <c r="N95" s="12"/>
      <c r="P95" s="22">
        <v>81</v>
      </c>
      <c r="Q95" s="23" t="s">
        <v>349</v>
      </c>
      <c r="R95" s="11"/>
      <c r="S95" s="12"/>
    </row>
    <row r="96" spans="1:19" hidden="1">
      <c r="A96" s="22">
        <v>82</v>
      </c>
      <c r="B96" s="23" t="s">
        <v>350</v>
      </c>
      <c r="C96" s="11"/>
      <c r="D96" s="12"/>
      <c r="E96" s="11"/>
      <c r="F96" s="22">
        <v>82</v>
      </c>
      <c r="G96" s="23" t="s">
        <v>350</v>
      </c>
      <c r="H96" s="11"/>
      <c r="I96" s="12"/>
      <c r="K96" s="22">
        <v>82</v>
      </c>
      <c r="L96" s="23" t="s">
        <v>350</v>
      </c>
      <c r="M96" s="11"/>
      <c r="N96" s="12"/>
      <c r="P96" s="22">
        <v>82</v>
      </c>
      <c r="Q96" s="23" t="s">
        <v>350</v>
      </c>
      <c r="R96" s="11"/>
      <c r="S96" s="12"/>
    </row>
    <row r="97" spans="1:19" hidden="1">
      <c r="A97" s="22">
        <v>83</v>
      </c>
      <c r="B97" s="23" t="s">
        <v>351</v>
      </c>
      <c r="C97" s="11"/>
      <c r="D97" s="12"/>
      <c r="E97" s="11"/>
      <c r="F97" s="22">
        <v>83</v>
      </c>
      <c r="G97" s="23" t="s">
        <v>351</v>
      </c>
      <c r="H97" s="11"/>
      <c r="I97" s="12"/>
      <c r="K97" s="22">
        <v>83</v>
      </c>
      <c r="L97" s="23" t="s">
        <v>351</v>
      </c>
      <c r="M97" s="11"/>
      <c r="N97" s="12"/>
      <c r="P97" s="22">
        <v>83</v>
      </c>
      <c r="Q97" s="23" t="s">
        <v>351</v>
      </c>
      <c r="R97" s="11"/>
      <c r="S97" s="12"/>
    </row>
    <row r="98" spans="1:19" hidden="1">
      <c r="A98" s="22">
        <v>84</v>
      </c>
      <c r="B98" s="23" t="s">
        <v>352</v>
      </c>
      <c r="C98" s="11"/>
      <c r="D98" s="12"/>
      <c r="E98" s="11"/>
      <c r="F98" s="22">
        <v>84</v>
      </c>
      <c r="G98" s="23" t="s">
        <v>352</v>
      </c>
      <c r="H98" s="11"/>
      <c r="I98" s="12"/>
      <c r="K98" s="22">
        <v>84</v>
      </c>
      <c r="L98" s="23" t="s">
        <v>352</v>
      </c>
      <c r="M98" s="11"/>
      <c r="N98" s="12"/>
      <c r="P98" s="22">
        <v>84</v>
      </c>
      <c r="Q98" s="23" t="s">
        <v>352</v>
      </c>
      <c r="R98" s="11"/>
      <c r="S98" s="12"/>
    </row>
    <row r="99" spans="1:19" hidden="1">
      <c r="A99" s="22">
        <v>85</v>
      </c>
      <c r="B99" s="23" t="s">
        <v>353</v>
      </c>
      <c r="C99" s="11"/>
      <c r="D99" s="12"/>
      <c r="E99" s="11"/>
      <c r="F99" s="22">
        <v>85</v>
      </c>
      <c r="G99" s="23" t="s">
        <v>353</v>
      </c>
      <c r="H99" s="11"/>
      <c r="I99" s="12"/>
      <c r="K99" s="22">
        <v>85</v>
      </c>
      <c r="L99" s="23" t="s">
        <v>353</v>
      </c>
      <c r="M99" s="11"/>
      <c r="N99" s="12"/>
      <c r="P99" s="22">
        <v>85</v>
      </c>
      <c r="Q99" s="23" t="s">
        <v>353</v>
      </c>
      <c r="R99" s="11"/>
      <c r="S99" s="12"/>
    </row>
    <row r="100" spans="1:19" hidden="1">
      <c r="A100" s="22">
        <v>86</v>
      </c>
      <c r="B100" s="23" t="s">
        <v>354</v>
      </c>
      <c r="C100" s="11"/>
      <c r="D100" s="12"/>
      <c r="E100" s="11"/>
      <c r="F100" s="22">
        <v>86</v>
      </c>
      <c r="G100" s="23" t="s">
        <v>354</v>
      </c>
      <c r="H100" s="11"/>
      <c r="I100" s="12"/>
      <c r="K100" s="22">
        <v>86</v>
      </c>
      <c r="L100" s="23" t="s">
        <v>354</v>
      </c>
      <c r="M100" s="11"/>
      <c r="N100" s="12"/>
      <c r="P100" s="22">
        <v>86</v>
      </c>
      <c r="Q100" s="23" t="s">
        <v>354</v>
      </c>
      <c r="R100" s="11"/>
      <c r="S100" s="12"/>
    </row>
    <row r="101" spans="1:19" hidden="1">
      <c r="A101" s="22">
        <v>87</v>
      </c>
      <c r="B101" s="23" t="s">
        <v>355</v>
      </c>
      <c r="C101" s="11"/>
      <c r="D101" s="12"/>
      <c r="E101" s="11"/>
      <c r="F101" s="22">
        <v>87</v>
      </c>
      <c r="G101" s="23" t="s">
        <v>355</v>
      </c>
      <c r="H101" s="11"/>
      <c r="I101" s="12"/>
      <c r="K101" s="22">
        <v>87</v>
      </c>
      <c r="L101" s="23" t="s">
        <v>355</v>
      </c>
      <c r="M101" s="11"/>
      <c r="N101" s="12"/>
      <c r="P101" s="22">
        <v>87</v>
      </c>
      <c r="Q101" s="23" t="s">
        <v>355</v>
      </c>
      <c r="R101" s="11"/>
      <c r="S101" s="12"/>
    </row>
    <row r="102" spans="1:19" hidden="1">
      <c r="A102" s="22">
        <v>88</v>
      </c>
      <c r="B102" s="23" t="s">
        <v>356</v>
      </c>
      <c r="C102" s="11"/>
      <c r="D102" s="12"/>
      <c r="E102" s="11"/>
      <c r="F102" s="22">
        <v>88</v>
      </c>
      <c r="G102" s="23" t="s">
        <v>356</v>
      </c>
      <c r="H102" s="11"/>
      <c r="I102" s="12"/>
      <c r="K102" s="22">
        <v>88</v>
      </c>
      <c r="L102" s="23" t="s">
        <v>356</v>
      </c>
      <c r="M102" s="11"/>
      <c r="N102" s="12"/>
      <c r="P102" s="22">
        <v>88</v>
      </c>
      <c r="Q102" s="23" t="s">
        <v>356</v>
      </c>
      <c r="R102" s="11"/>
      <c r="S102" s="12"/>
    </row>
    <row r="103" spans="1:19" hidden="1">
      <c r="A103" s="22">
        <v>89</v>
      </c>
      <c r="B103" s="23" t="s">
        <v>357</v>
      </c>
      <c r="C103" s="11"/>
      <c r="D103" s="12"/>
      <c r="E103" s="11"/>
      <c r="F103" s="22">
        <v>89</v>
      </c>
      <c r="G103" s="23" t="s">
        <v>357</v>
      </c>
      <c r="H103" s="11"/>
      <c r="I103" s="12"/>
      <c r="K103" s="22">
        <v>89</v>
      </c>
      <c r="L103" s="23" t="s">
        <v>357</v>
      </c>
      <c r="M103" s="11"/>
      <c r="N103" s="12"/>
      <c r="P103" s="22">
        <v>89</v>
      </c>
      <c r="Q103" s="23" t="s">
        <v>357</v>
      </c>
      <c r="R103" s="11"/>
      <c r="S103" s="12"/>
    </row>
    <row r="104" spans="1:19" hidden="1">
      <c r="A104" s="22">
        <v>90</v>
      </c>
      <c r="B104" s="23" t="s">
        <v>358</v>
      </c>
      <c r="C104" s="11"/>
      <c r="D104" s="12"/>
      <c r="E104" s="11"/>
      <c r="F104" s="22">
        <v>90</v>
      </c>
      <c r="G104" s="23" t="s">
        <v>358</v>
      </c>
      <c r="H104" s="11"/>
      <c r="I104" s="12"/>
      <c r="K104" s="22">
        <v>90</v>
      </c>
      <c r="L104" s="23" t="s">
        <v>358</v>
      </c>
      <c r="M104" s="11"/>
      <c r="N104" s="12"/>
      <c r="P104" s="22">
        <v>90</v>
      </c>
      <c r="Q104" s="23" t="s">
        <v>358</v>
      </c>
      <c r="R104" s="11"/>
      <c r="S104" s="12"/>
    </row>
    <row r="105" spans="1:19" hidden="1">
      <c r="A105" s="22">
        <v>91</v>
      </c>
      <c r="B105" s="23" t="s">
        <v>359</v>
      </c>
      <c r="C105" s="11"/>
      <c r="D105" s="12"/>
      <c r="E105" s="11"/>
      <c r="F105" s="22">
        <v>91</v>
      </c>
      <c r="G105" s="23" t="s">
        <v>359</v>
      </c>
      <c r="H105" s="11"/>
      <c r="I105" s="12"/>
      <c r="K105" s="22">
        <v>91</v>
      </c>
      <c r="L105" s="23" t="s">
        <v>359</v>
      </c>
      <c r="M105" s="11"/>
      <c r="N105" s="12"/>
      <c r="P105" s="22">
        <v>91</v>
      </c>
      <c r="Q105" s="23" t="s">
        <v>359</v>
      </c>
      <c r="R105" s="11"/>
      <c r="S105" s="12"/>
    </row>
    <row r="106" spans="1:19" hidden="1">
      <c r="A106" s="22">
        <v>92</v>
      </c>
      <c r="B106" s="23" t="s">
        <v>360</v>
      </c>
      <c r="C106" s="11"/>
      <c r="D106" s="12"/>
      <c r="E106" s="11"/>
      <c r="F106" s="22">
        <v>92</v>
      </c>
      <c r="G106" s="23" t="s">
        <v>360</v>
      </c>
      <c r="H106" s="11"/>
      <c r="I106" s="12"/>
      <c r="K106" s="22">
        <v>92</v>
      </c>
      <c r="L106" s="23" t="s">
        <v>360</v>
      </c>
      <c r="M106" s="11"/>
      <c r="N106" s="12"/>
      <c r="P106" s="22">
        <v>92</v>
      </c>
      <c r="Q106" s="23" t="s">
        <v>360</v>
      </c>
      <c r="R106" s="11"/>
      <c r="S106" s="12"/>
    </row>
    <row r="107" spans="1:19" hidden="1">
      <c r="A107" s="22">
        <v>93</v>
      </c>
      <c r="B107" s="23" t="s">
        <v>361</v>
      </c>
      <c r="C107" s="11"/>
      <c r="D107" s="12"/>
      <c r="E107" s="11"/>
      <c r="F107" s="22">
        <v>93</v>
      </c>
      <c r="G107" s="23" t="s">
        <v>361</v>
      </c>
      <c r="H107" s="11"/>
      <c r="I107" s="12"/>
      <c r="K107" s="22">
        <v>93</v>
      </c>
      <c r="L107" s="23" t="s">
        <v>361</v>
      </c>
      <c r="M107" s="11"/>
      <c r="N107" s="12"/>
      <c r="P107" s="22">
        <v>93</v>
      </c>
      <c r="Q107" s="23" t="s">
        <v>361</v>
      </c>
      <c r="R107" s="11"/>
      <c r="S107" s="12"/>
    </row>
    <row r="108" spans="1:19" hidden="1">
      <c r="A108" s="22">
        <v>94</v>
      </c>
      <c r="B108" s="23" t="s">
        <v>362</v>
      </c>
      <c r="C108" s="11"/>
      <c r="D108" s="12"/>
      <c r="E108" s="11"/>
      <c r="F108" s="22">
        <v>94</v>
      </c>
      <c r="G108" s="23" t="s">
        <v>362</v>
      </c>
      <c r="H108" s="11"/>
      <c r="I108" s="12"/>
      <c r="K108" s="22">
        <v>94</v>
      </c>
      <c r="L108" s="23" t="s">
        <v>362</v>
      </c>
      <c r="M108" s="11"/>
      <c r="N108" s="12"/>
      <c r="P108" s="22">
        <v>94</v>
      </c>
      <c r="Q108" s="23" t="s">
        <v>362</v>
      </c>
      <c r="R108" s="11"/>
      <c r="S108" s="12"/>
    </row>
    <row r="109" spans="1:19" hidden="1">
      <c r="A109" s="22">
        <v>95</v>
      </c>
      <c r="B109" s="23" t="s">
        <v>363</v>
      </c>
      <c r="C109" s="11"/>
      <c r="D109" s="12"/>
      <c r="E109" s="11"/>
      <c r="F109" s="22">
        <v>95</v>
      </c>
      <c r="G109" s="23" t="s">
        <v>363</v>
      </c>
      <c r="H109" s="11"/>
      <c r="I109" s="12"/>
      <c r="K109" s="22">
        <v>95</v>
      </c>
      <c r="L109" s="23" t="s">
        <v>363</v>
      </c>
      <c r="M109" s="11"/>
      <c r="N109" s="12"/>
      <c r="P109" s="22">
        <v>95</v>
      </c>
      <c r="Q109" s="23" t="s">
        <v>363</v>
      </c>
      <c r="R109" s="11"/>
      <c r="S109" s="12"/>
    </row>
    <row r="110" spans="1:19" hidden="1">
      <c r="A110" s="22">
        <v>96</v>
      </c>
      <c r="B110" s="23" t="s">
        <v>364</v>
      </c>
      <c r="C110" s="11"/>
      <c r="D110" s="12"/>
      <c r="E110" s="11"/>
      <c r="F110" s="22">
        <v>96</v>
      </c>
      <c r="G110" s="23" t="s">
        <v>364</v>
      </c>
      <c r="H110" s="11"/>
      <c r="I110" s="12"/>
      <c r="K110" s="22">
        <v>96</v>
      </c>
      <c r="L110" s="23" t="s">
        <v>364</v>
      </c>
      <c r="M110" s="11"/>
      <c r="N110" s="12"/>
      <c r="P110" s="22">
        <v>96</v>
      </c>
      <c r="Q110" s="23" t="s">
        <v>364</v>
      </c>
      <c r="R110" s="11"/>
      <c r="S110" s="12"/>
    </row>
    <row r="111" spans="1:19" hidden="1">
      <c r="A111" s="22">
        <v>97</v>
      </c>
      <c r="B111" s="23" t="s">
        <v>365</v>
      </c>
      <c r="C111" s="11"/>
      <c r="D111" s="12"/>
      <c r="E111" s="11"/>
      <c r="F111" s="22">
        <v>97</v>
      </c>
      <c r="G111" s="23" t="s">
        <v>365</v>
      </c>
      <c r="H111" s="11"/>
      <c r="I111" s="12"/>
      <c r="K111" s="22">
        <v>97</v>
      </c>
      <c r="L111" s="23" t="s">
        <v>365</v>
      </c>
      <c r="M111" s="11"/>
      <c r="N111" s="12"/>
      <c r="P111" s="22">
        <v>97</v>
      </c>
      <c r="Q111" s="23" t="s">
        <v>365</v>
      </c>
      <c r="R111" s="11"/>
      <c r="S111" s="12"/>
    </row>
    <row r="112" spans="1:19" hidden="1">
      <c r="A112" s="22">
        <v>98</v>
      </c>
      <c r="B112" s="23" t="s">
        <v>366</v>
      </c>
      <c r="C112" s="11"/>
      <c r="D112" s="12"/>
      <c r="E112" s="11"/>
      <c r="F112" s="22">
        <v>98</v>
      </c>
      <c r="G112" s="23" t="s">
        <v>366</v>
      </c>
      <c r="H112" s="11"/>
      <c r="I112" s="12"/>
      <c r="K112" s="22">
        <v>98</v>
      </c>
      <c r="L112" s="23" t="s">
        <v>366</v>
      </c>
      <c r="M112" s="11"/>
      <c r="N112" s="12"/>
      <c r="P112" s="22">
        <v>98</v>
      </c>
      <c r="Q112" s="23" t="s">
        <v>366</v>
      </c>
      <c r="R112" s="11"/>
      <c r="S112" s="12"/>
    </row>
    <row r="113" spans="1:19" hidden="1">
      <c r="A113" s="22">
        <v>99</v>
      </c>
      <c r="B113" s="23" t="s">
        <v>367</v>
      </c>
      <c r="C113" s="11"/>
      <c r="D113" s="12"/>
      <c r="E113" s="11"/>
      <c r="F113" s="22">
        <v>99</v>
      </c>
      <c r="G113" s="23" t="s">
        <v>367</v>
      </c>
      <c r="H113" s="11"/>
      <c r="I113" s="12"/>
      <c r="K113" s="22">
        <v>99</v>
      </c>
      <c r="L113" s="23" t="s">
        <v>367</v>
      </c>
      <c r="M113" s="11"/>
      <c r="N113" s="12"/>
      <c r="P113" s="22">
        <v>99</v>
      </c>
      <c r="Q113" s="23" t="s">
        <v>367</v>
      </c>
      <c r="R113" s="11"/>
      <c r="S113" s="12"/>
    </row>
    <row r="114" spans="1:19" ht="13.15" hidden="1" thickBot="1">
      <c r="A114" s="25">
        <v>100</v>
      </c>
      <c r="B114" s="26" t="s">
        <v>368</v>
      </c>
      <c r="C114" s="27"/>
      <c r="D114" s="28"/>
      <c r="E114" s="11"/>
      <c r="F114" s="25">
        <v>100</v>
      </c>
      <c r="G114" s="26" t="s">
        <v>368</v>
      </c>
      <c r="H114" s="27"/>
      <c r="I114" s="28"/>
      <c r="K114" s="25">
        <v>100</v>
      </c>
      <c r="L114" s="26" t="s">
        <v>368</v>
      </c>
      <c r="M114" s="27"/>
      <c r="N114" s="28"/>
      <c r="P114" s="25">
        <v>100</v>
      </c>
      <c r="Q114" s="26" t="s">
        <v>368</v>
      </c>
      <c r="R114" s="27"/>
      <c r="S114" s="28"/>
    </row>
    <row r="115" spans="1:19" hidden="1"/>
    <row r="116" spans="1:19" hidden="1"/>
    <row r="117" spans="1:19" hidden="1"/>
    <row r="118" spans="1:19" hidden="1"/>
    <row r="119" spans="1:19" hidden="1"/>
    <row r="120" spans="1:19" ht="13.15">
      <c r="A120" s="29" t="s">
        <v>173</v>
      </c>
    </row>
    <row r="121" spans="1:19" ht="13.15" thickBot="1"/>
    <row r="122" spans="1:19" ht="13.15" thickBot="1">
      <c r="A122" s="2" t="str">
        <f>'Bid Form 1st Env.'!C17</f>
        <v>INR</v>
      </c>
      <c r="B122" s="3"/>
      <c r="C122" s="3"/>
      <c r="D122" s="4"/>
    </row>
    <row r="123" spans="1:19" ht="13.15" thickBot="1">
      <c r="A123" s="5"/>
      <c r="D123" s="6"/>
    </row>
    <row r="124" spans="1:19" ht="15.4" thickBot="1">
      <c r="A124" s="1195">
        <f>'Bid Form 1st Env.'!AY46</f>
        <v>0</v>
      </c>
      <c r="B124" s="1196"/>
      <c r="C124" s="8"/>
      <c r="D124" s="9"/>
    </row>
    <row r="125" spans="1:19">
      <c r="A125" s="1197"/>
      <c r="B125" s="1198"/>
      <c r="C125" s="8"/>
      <c r="D125" s="9"/>
    </row>
    <row r="126" spans="1:19">
      <c r="A126" s="10"/>
      <c r="B126" s="11"/>
      <c r="C126" s="11"/>
      <c r="D126" s="12"/>
    </row>
    <row r="127" spans="1:19" ht="69" customHeight="1">
      <c r="A127" s="1199" t="str">
        <f>IF(OR((A124&gt;9999999999),(A124&lt;0)),"Invalid Entry - More than 1000 crore OR -ve value",IF(A124=0, "",+CONCATENATE(A122," ", U123,B134,D134,B133,D133,B132,D132,B131,D131,B130,D130,B129," Only")))</f>
        <v/>
      </c>
      <c r="B127" s="1200"/>
      <c r="C127" s="1200"/>
      <c r="D127" s="1201"/>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514</v>
      </c>
      <c r="C139" s="11"/>
      <c r="D139" s="12"/>
    </row>
    <row r="140" spans="1:4">
      <c r="A140" s="22">
        <v>5</v>
      </c>
      <c r="B140" s="23" t="s">
        <v>515</v>
      </c>
      <c r="C140" s="11"/>
      <c r="D140" s="12"/>
    </row>
    <row r="141" spans="1:4">
      <c r="A141" s="22">
        <v>6</v>
      </c>
      <c r="B141" s="23" t="s">
        <v>516</v>
      </c>
      <c r="C141" s="11"/>
      <c r="D141" s="12"/>
    </row>
    <row r="142" spans="1:4">
      <c r="A142" s="22">
        <v>7</v>
      </c>
      <c r="B142" s="23" t="s">
        <v>517</v>
      </c>
      <c r="C142" s="11"/>
      <c r="D142" s="12"/>
    </row>
    <row r="143" spans="1:4">
      <c r="A143" s="22">
        <v>8</v>
      </c>
      <c r="B143" s="23" t="s">
        <v>518</v>
      </c>
      <c r="C143" s="11"/>
      <c r="D143" s="12"/>
    </row>
    <row r="144" spans="1:4">
      <c r="A144" s="22">
        <v>9</v>
      </c>
      <c r="B144" s="23" t="s">
        <v>519</v>
      </c>
      <c r="C144" s="11"/>
      <c r="D144" s="12"/>
    </row>
    <row r="145" spans="1:4">
      <c r="A145" s="22">
        <v>10</v>
      </c>
      <c r="B145" s="23" t="s">
        <v>520</v>
      </c>
      <c r="C145" s="11"/>
      <c r="D145" s="12"/>
    </row>
    <row r="146" spans="1:4">
      <c r="A146" s="22">
        <v>11</v>
      </c>
      <c r="B146" s="23" t="s">
        <v>521</v>
      </c>
      <c r="C146" s="11"/>
      <c r="D146" s="12"/>
    </row>
    <row r="147" spans="1:4">
      <c r="A147" s="22">
        <v>12</v>
      </c>
      <c r="B147" s="23" t="s">
        <v>522</v>
      </c>
      <c r="C147" s="11"/>
      <c r="D147" s="12"/>
    </row>
    <row r="148" spans="1:4">
      <c r="A148" s="22">
        <v>13</v>
      </c>
      <c r="B148" s="23" t="s">
        <v>523</v>
      </c>
      <c r="C148" s="11"/>
      <c r="D148" s="12"/>
    </row>
    <row r="149" spans="1:4">
      <c r="A149" s="22">
        <v>14</v>
      </c>
      <c r="B149" s="23" t="s">
        <v>524</v>
      </c>
      <c r="C149" s="11"/>
      <c r="D149" s="12"/>
    </row>
    <row r="150" spans="1:4">
      <c r="A150" s="22">
        <v>15</v>
      </c>
      <c r="B150" s="23" t="s">
        <v>525</v>
      </c>
      <c r="C150" s="11"/>
      <c r="D150" s="12"/>
    </row>
    <row r="151" spans="1:4">
      <c r="A151" s="22">
        <v>16</v>
      </c>
      <c r="B151" s="23" t="s">
        <v>526</v>
      </c>
      <c r="C151" s="11"/>
      <c r="D151" s="12"/>
    </row>
    <row r="152" spans="1:4">
      <c r="A152" s="22">
        <v>17</v>
      </c>
      <c r="B152" s="23" t="s">
        <v>527</v>
      </c>
      <c r="C152" s="11"/>
      <c r="D152" s="12"/>
    </row>
    <row r="153" spans="1:4">
      <c r="A153" s="22">
        <v>18</v>
      </c>
      <c r="B153" s="23" t="s">
        <v>528</v>
      </c>
      <c r="C153" s="11"/>
      <c r="D153" s="12"/>
    </row>
    <row r="154" spans="1:4">
      <c r="A154" s="22">
        <v>19</v>
      </c>
      <c r="B154" s="23" t="s">
        <v>529</v>
      </c>
      <c r="C154" s="11"/>
      <c r="D154" s="12"/>
    </row>
    <row r="155" spans="1:4">
      <c r="A155" s="22">
        <v>20</v>
      </c>
      <c r="B155" s="23" t="s">
        <v>530</v>
      </c>
      <c r="C155" s="11"/>
      <c r="D155" s="12"/>
    </row>
    <row r="156" spans="1:4">
      <c r="A156" s="22">
        <v>21</v>
      </c>
      <c r="B156" s="23" t="s">
        <v>531</v>
      </c>
      <c r="C156" s="11"/>
      <c r="D156" s="12"/>
    </row>
    <row r="157" spans="1:4">
      <c r="A157" s="22">
        <v>22</v>
      </c>
      <c r="B157" s="23" t="s">
        <v>532</v>
      </c>
      <c r="C157" s="11"/>
      <c r="D157" s="12"/>
    </row>
    <row r="158" spans="1:4">
      <c r="A158" s="22">
        <v>23</v>
      </c>
      <c r="B158" s="23" t="s">
        <v>533</v>
      </c>
      <c r="C158" s="11"/>
      <c r="D158" s="12"/>
    </row>
    <row r="159" spans="1:4">
      <c r="A159" s="22">
        <v>24</v>
      </c>
      <c r="B159" s="23" t="s">
        <v>534</v>
      </c>
      <c r="C159" s="11"/>
      <c r="D159" s="12"/>
    </row>
    <row r="160" spans="1:4">
      <c r="A160" s="22">
        <v>25</v>
      </c>
      <c r="B160" s="23" t="s">
        <v>535</v>
      </c>
      <c r="C160" s="11"/>
      <c r="D160" s="12"/>
    </row>
    <row r="161" spans="1:4">
      <c r="A161" s="22">
        <v>26</v>
      </c>
      <c r="B161" s="23" t="s">
        <v>536</v>
      </c>
      <c r="C161" s="11"/>
      <c r="D161" s="12"/>
    </row>
    <row r="162" spans="1:4">
      <c r="A162" s="22">
        <v>27</v>
      </c>
      <c r="B162" s="23" t="s">
        <v>537</v>
      </c>
      <c r="C162" s="11"/>
      <c r="D162" s="12"/>
    </row>
    <row r="163" spans="1:4">
      <c r="A163" s="22">
        <v>28</v>
      </c>
      <c r="B163" s="23" t="s">
        <v>538</v>
      </c>
      <c r="C163" s="11"/>
      <c r="D163" s="12"/>
    </row>
    <row r="164" spans="1:4">
      <c r="A164" s="22">
        <v>29</v>
      </c>
      <c r="B164" s="23" t="s">
        <v>539</v>
      </c>
      <c r="C164" s="11"/>
      <c r="D164" s="12"/>
    </row>
    <row r="165" spans="1:4">
      <c r="A165" s="22">
        <v>30</v>
      </c>
      <c r="B165" s="23" t="s">
        <v>540</v>
      </c>
      <c r="C165" s="11"/>
      <c r="D165" s="12"/>
    </row>
    <row r="166" spans="1:4">
      <c r="A166" s="22">
        <v>31</v>
      </c>
      <c r="B166" s="23" t="s">
        <v>541</v>
      </c>
      <c r="C166" s="11"/>
      <c r="D166" s="12"/>
    </row>
    <row r="167" spans="1:4">
      <c r="A167" s="22">
        <v>32</v>
      </c>
      <c r="B167" s="23" t="s">
        <v>542</v>
      </c>
      <c r="C167" s="11"/>
      <c r="D167" s="12"/>
    </row>
    <row r="168" spans="1:4">
      <c r="A168" s="22">
        <v>33</v>
      </c>
      <c r="B168" s="23" t="s">
        <v>543</v>
      </c>
      <c r="C168" s="11"/>
      <c r="D168" s="12"/>
    </row>
    <row r="169" spans="1:4">
      <c r="A169" s="22">
        <v>34</v>
      </c>
      <c r="B169" s="23" t="s">
        <v>544</v>
      </c>
      <c r="C169" s="11"/>
      <c r="D169" s="12"/>
    </row>
    <row r="170" spans="1:4">
      <c r="A170" s="22">
        <v>35</v>
      </c>
      <c r="B170" s="23" t="s">
        <v>172</v>
      </c>
      <c r="C170" s="11"/>
      <c r="D170" s="12"/>
    </row>
    <row r="171" spans="1:4">
      <c r="A171" s="22">
        <v>36</v>
      </c>
      <c r="B171" s="23" t="s">
        <v>545</v>
      </c>
      <c r="C171" s="11"/>
      <c r="D171" s="12"/>
    </row>
    <row r="172" spans="1:4">
      <c r="A172" s="22">
        <v>37</v>
      </c>
      <c r="B172" s="23" t="s">
        <v>305</v>
      </c>
      <c r="C172" s="11"/>
      <c r="D172" s="12"/>
    </row>
    <row r="173" spans="1:4">
      <c r="A173" s="22">
        <v>38</v>
      </c>
      <c r="B173" s="23" t="s">
        <v>306</v>
      </c>
      <c r="C173" s="11"/>
      <c r="D173" s="12"/>
    </row>
    <row r="174" spans="1:4">
      <c r="A174" s="22">
        <v>39</v>
      </c>
      <c r="B174" s="23" t="s">
        <v>307</v>
      </c>
      <c r="C174" s="11"/>
      <c r="D174" s="12"/>
    </row>
    <row r="175" spans="1:4">
      <c r="A175" s="22">
        <v>40</v>
      </c>
      <c r="B175" s="23" t="s">
        <v>308</v>
      </c>
      <c r="C175" s="11"/>
      <c r="D175" s="12"/>
    </row>
    <row r="176" spans="1:4">
      <c r="A176" s="22">
        <v>41</v>
      </c>
      <c r="B176" s="23" t="s">
        <v>309</v>
      </c>
      <c r="C176" s="11"/>
      <c r="D176" s="12"/>
    </row>
    <row r="177" spans="1:4">
      <c r="A177" s="22">
        <v>42</v>
      </c>
      <c r="B177" s="23" t="s">
        <v>310</v>
      </c>
      <c r="C177" s="11"/>
      <c r="D177" s="12"/>
    </row>
    <row r="178" spans="1:4">
      <c r="A178" s="22">
        <v>43</v>
      </c>
      <c r="B178" s="23" t="s">
        <v>311</v>
      </c>
      <c r="C178" s="11"/>
      <c r="D178" s="12"/>
    </row>
    <row r="179" spans="1:4">
      <c r="A179" s="22">
        <v>44</v>
      </c>
      <c r="B179" s="23" t="s">
        <v>312</v>
      </c>
      <c r="C179" s="11"/>
      <c r="D179" s="12"/>
    </row>
    <row r="180" spans="1:4">
      <c r="A180" s="22">
        <v>45</v>
      </c>
      <c r="B180" s="23" t="s">
        <v>313</v>
      </c>
      <c r="C180" s="11"/>
      <c r="D180" s="12"/>
    </row>
    <row r="181" spans="1:4">
      <c r="A181" s="22">
        <v>46</v>
      </c>
      <c r="B181" s="23" t="s">
        <v>314</v>
      </c>
      <c r="C181" s="11"/>
      <c r="D181" s="12"/>
    </row>
    <row r="182" spans="1:4">
      <c r="A182" s="22">
        <v>47</v>
      </c>
      <c r="B182" s="23" t="s">
        <v>315</v>
      </c>
      <c r="C182" s="11"/>
      <c r="D182" s="12"/>
    </row>
    <row r="183" spans="1:4">
      <c r="A183" s="22">
        <v>48</v>
      </c>
      <c r="B183" s="23" t="s">
        <v>316</v>
      </c>
      <c r="C183" s="11"/>
      <c r="D183" s="12"/>
    </row>
    <row r="184" spans="1:4">
      <c r="A184" s="22">
        <v>49</v>
      </c>
      <c r="B184" s="23" t="s">
        <v>317</v>
      </c>
      <c r="C184" s="11"/>
      <c r="D184" s="12"/>
    </row>
    <row r="185" spans="1:4">
      <c r="A185" s="22">
        <v>50</v>
      </c>
      <c r="B185" s="23" t="s">
        <v>318</v>
      </c>
      <c r="C185" s="11"/>
      <c r="D185" s="12"/>
    </row>
    <row r="186" spans="1:4">
      <c r="A186" s="22">
        <v>51</v>
      </c>
      <c r="B186" s="23" t="s">
        <v>319</v>
      </c>
      <c r="C186" s="11"/>
      <c r="D186" s="12"/>
    </row>
    <row r="187" spans="1:4">
      <c r="A187" s="22">
        <v>52</v>
      </c>
      <c r="B187" s="23" t="s">
        <v>320</v>
      </c>
      <c r="C187" s="11"/>
      <c r="D187" s="12"/>
    </row>
    <row r="188" spans="1:4">
      <c r="A188" s="22">
        <v>53</v>
      </c>
      <c r="B188" s="23" t="s">
        <v>321</v>
      </c>
      <c r="C188" s="11"/>
      <c r="D188" s="12"/>
    </row>
    <row r="189" spans="1:4">
      <c r="A189" s="22">
        <v>54</v>
      </c>
      <c r="B189" s="23" t="s">
        <v>322</v>
      </c>
      <c r="C189" s="11"/>
      <c r="D189" s="12"/>
    </row>
    <row r="190" spans="1:4">
      <c r="A190" s="22">
        <v>55</v>
      </c>
      <c r="B190" s="23" t="s">
        <v>323</v>
      </c>
      <c r="C190" s="11"/>
      <c r="D190" s="12"/>
    </row>
    <row r="191" spans="1:4">
      <c r="A191" s="22">
        <v>56</v>
      </c>
      <c r="B191" s="23" t="s">
        <v>324</v>
      </c>
      <c r="C191" s="11"/>
      <c r="D191" s="12"/>
    </row>
    <row r="192" spans="1:4">
      <c r="A192" s="22">
        <v>57</v>
      </c>
      <c r="B192" s="23" t="s">
        <v>325</v>
      </c>
      <c r="C192" s="11"/>
      <c r="D192" s="12"/>
    </row>
    <row r="193" spans="1:4">
      <c r="A193" s="22">
        <v>58</v>
      </c>
      <c r="B193" s="23" t="s">
        <v>326</v>
      </c>
      <c r="C193" s="11"/>
      <c r="D193" s="12"/>
    </row>
    <row r="194" spans="1:4">
      <c r="A194" s="22">
        <v>59</v>
      </c>
      <c r="B194" s="23" t="s">
        <v>327</v>
      </c>
      <c r="C194" s="11"/>
      <c r="D194" s="12"/>
    </row>
    <row r="195" spans="1:4">
      <c r="A195" s="22">
        <v>60</v>
      </c>
      <c r="B195" s="23" t="s">
        <v>328</v>
      </c>
      <c r="C195" s="11"/>
      <c r="D195" s="12"/>
    </row>
    <row r="196" spans="1:4">
      <c r="A196" s="22">
        <v>61</v>
      </c>
      <c r="B196" s="23" t="s">
        <v>329</v>
      </c>
      <c r="C196" s="11"/>
      <c r="D196" s="12"/>
    </row>
    <row r="197" spans="1:4">
      <c r="A197" s="22">
        <v>62</v>
      </c>
      <c r="B197" s="23" t="s">
        <v>330</v>
      </c>
      <c r="C197" s="11"/>
      <c r="D197" s="12"/>
    </row>
    <row r="198" spans="1:4">
      <c r="A198" s="22">
        <v>63</v>
      </c>
      <c r="B198" s="23" t="s">
        <v>331</v>
      </c>
      <c r="C198" s="11"/>
      <c r="D198" s="12"/>
    </row>
    <row r="199" spans="1:4">
      <c r="A199" s="22">
        <v>64</v>
      </c>
      <c r="B199" s="23" t="s">
        <v>332</v>
      </c>
      <c r="C199" s="11"/>
      <c r="D199" s="12"/>
    </row>
    <row r="200" spans="1:4">
      <c r="A200" s="22">
        <v>65</v>
      </c>
      <c r="B200" s="23" t="s">
        <v>333</v>
      </c>
      <c r="C200" s="11"/>
      <c r="D200" s="12"/>
    </row>
    <row r="201" spans="1:4">
      <c r="A201" s="22">
        <v>66</v>
      </c>
      <c r="B201" s="23" t="s">
        <v>334</v>
      </c>
      <c r="C201" s="11"/>
      <c r="D201" s="12"/>
    </row>
    <row r="202" spans="1:4">
      <c r="A202" s="22">
        <v>67</v>
      </c>
      <c r="B202" s="23" t="s">
        <v>335</v>
      </c>
      <c r="C202" s="11"/>
      <c r="D202" s="12"/>
    </row>
    <row r="203" spans="1:4">
      <c r="A203" s="22">
        <v>68</v>
      </c>
      <c r="B203" s="23" t="s">
        <v>336</v>
      </c>
      <c r="C203" s="11"/>
      <c r="D203" s="12"/>
    </row>
    <row r="204" spans="1:4">
      <c r="A204" s="22">
        <v>69</v>
      </c>
      <c r="B204" s="23" t="s">
        <v>337</v>
      </c>
      <c r="C204" s="11"/>
      <c r="D204" s="12"/>
    </row>
    <row r="205" spans="1:4">
      <c r="A205" s="22">
        <v>70</v>
      </c>
      <c r="B205" s="23" t="s">
        <v>338</v>
      </c>
      <c r="C205" s="11"/>
      <c r="D205" s="12"/>
    </row>
    <row r="206" spans="1:4">
      <c r="A206" s="22">
        <v>71</v>
      </c>
      <c r="B206" s="23" t="s">
        <v>339</v>
      </c>
      <c r="C206" s="11"/>
      <c r="D206" s="12"/>
    </row>
    <row r="207" spans="1:4">
      <c r="A207" s="22">
        <v>72</v>
      </c>
      <c r="B207" s="23" t="s">
        <v>340</v>
      </c>
      <c r="C207" s="11"/>
      <c r="D207" s="12"/>
    </row>
    <row r="208" spans="1:4">
      <c r="A208" s="22">
        <v>73</v>
      </c>
      <c r="B208" s="23" t="s">
        <v>341</v>
      </c>
      <c r="C208" s="11"/>
      <c r="D208" s="12"/>
    </row>
    <row r="209" spans="1:4">
      <c r="A209" s="22">
        <v>74</v>
      </c>
      <c r="B209" s="23" t="s">
        <v>342</v>
      </c>
      <c r="C209" s="11"/>
      <c r="D209" s="12"/>
    </row>
    <row r="210" spans="1:4">
      <c r="A210" s="22">
        <v>75</v>
      </c>
      <c r="B210" s="23" t="s">
        <v>343</v>
      </c>
      <c r="C210" s="11"/>
      <c r="D210" s="12"/>
    </row>
    <row r="211" spans="1:4">
      <c r="A211" s="22">
        <v>76</v>
      </c>
      <c r="B211" s="23" t="s">
        <v>344</v>
      </c>
      <c r="C211" s="11"/>
      <c r="D211" s="12"/>
    </row>
    <row r="212" spans="1:4">
      <c r="A212" s="22">
        <v>77</v>
      </c>
      <c r="B212" s="23" t="s">
        <v>345</v>
      </c>
      <c r="C212" s="11"/>
      <c r="D212" s="12"/>
    </row>
    <row r="213" spans="1:4">
      <c r="A213" s="22">
        <v>78</v>
      </c>
      <c r="B213" s="23" t="s">
        <v>346</v>
      </c>
      <c r="C213" s="11"/>
      <c r="D213" s="12"/>
    </row>
    <row r="214" spans="1:4">
      <c r="A214" s="22">
        <v>79</v>
      </c>
      <c r="B214" s="23" t="s">
        <v>347</v>
      </c>
      <c r="C214" s="11"/>
      <c r="D214" s="12"/>
    </row>
    <row r="215" spans="1:4">
      <c r="A215" s="22">
        <v>80</v>
      </c>
      <c r="B215" s="23" t="s">
        <v>348</v>
      </c>
      <c r="C215" s="11"/>
      <c r="D215" s="12"/>
    </row>
    <row r="216" spans="1:4">
      <c r="A216" s="22">
        <v>81</v>
      </c>
      <c r="B216" s="23" t="s">
        <v>349</v>
      </c>
      <c r="C216" s="11"/>
      <c r="D216" s="12"/>
    </row>
    <row r="217" spans="1:4">
      <c r="A217" s="22">
        <v>82</v>
      </c>
      <c r="B217" s="23" t="s">
        <v>350</v>
      </c>
      <c r="C217" s="11"/>
      <c r="D217" s="12"/>
    </row>
    <row r="218" spans="1:4">
      <c r="A218" s="22">
        <v>83</v>
      </c>
      <c r="B218" s="23" t="s">
        <v>351</v>
      </c>
      <c r="C218" s="11"/>
      <c r="D218" s="12"/>
    </row>
    <row r="219" spans="1:4">
      <c r="A219" s="22">
        <v>84</v>
      </c>
      <c r="B219" s="23" t="s">
        <v>352</v>
      </c>
      <c r="C219" s="11"/>
      <c r="D219" s="12"/>
    </row>
    <row r="220" spans="1:4">
      <c r="A220" s="22">
        <v>85</v>
      </c>
      <c r="B220" s="23" t="s">
        <v>353</v>
      </c>
      <c r="C220" s="11"/>
      <c r="D220" s="12"/>
    </row>
    <row r="221" spans="1:4">
      <c r="A221" s="22">
        <v>86</v>
      </c>
      <c r="B221" s="23" t="s">
        <v>354</v>
      </c>
      <c r="C221" s="11"/>
      <c r="D221" s="12"/>
    </row>
    <row r="222" spans="1:4">
      <c r="A222" s="22">
        <v>87</v>
      </c>
      <c r="B222" s="23" t="s">
        <v>355</v>
      </c>
      <c r="C222" s="11"/>
      <c r="D222" s="12"/>
    </row>
    <row r="223" spans="1:4">
      <c r="A223" s="22">
        <v>88</v>
      </c>
      <c r="B223" s="23" t="s">
        <v>356</v>
      </c>
      <c r="C223" s="11"/>
      <c r="D223" s="12"/>
    </row>
    <row r="224" spans="1:4">
      <c r="A224" s="22">
        <v>89</v>
      </c>
      <c r="B224" s="23" t="s">
        <v>357</v>
      </c>
      <c r="C224" s="11"/>
      <c r="D224" s="12"/>
    </row>
    <row r="225" spans="1:4">
      <c r="A225" s="22">
        <v>90</v>
      </c>
      <c r="B225" s="23" t="s">
        <v>358</v>
      </c>
      <c r="C225" s="11"/>
      <c r="D225" s="12"/>
    </row>
    <row r="226" spans="1:4">
      <c r="A226" s="22">
        <v>91</v>
      </c>
      <c r="B226" s="23" t="s">
        <v>359</v>
      </c>
      <c r="C226" s="11"/>
      <c r="D226" s="12"/>
    </row>
    <row r="227" spans="1:4">
      <c r="A227" s="22">
        <v>92</v>
      </c>
      <c r="B227" s="23" t="s">
        <v>360</v>
      </c>
      <c r="C227" s="11"/>
      <c r="D227" s="12"/>
    </row>
    <row r="228" spans="1:4">
      <c r="A228" s="22">
        <v>93</v>
      </c>
      <c r="B228" s="23" t="s">
        <v>361</v>
      </c>
      <c r="C228" s="11"/>
      <c r="D228" s="12"/>
    </row>
    <row r="229" spans="1:4">
      <c r="A229" s="22">
        <v>94</v>
      </c>
      <c r="B229" s="23" t="s">
        <v>362</v>
      </c>
      <c r="C229" s="11"/>
      <c r="D229" s="12"/>
    </row>
    <row r="230" spans="1:4">
      <c r="A230" s="22">
        <v>95</v>
      </c>
      <c r="B230" s="23" t="s">
        <v>363</v>
      </c>
      <c r="C230" s="11"/>
      <c r="D230" s="12"/>
    </row>
    <row r="231" spans="1:4">
      <c r="A231" s="22">
        <v>96</v>
      </c>
      <c r="B231" s="23" t="s">
        <v>364</v>
      </c>
      <c r="C231" s="11"/>
      <c r="D231" s="12"/>
    </row>
    <row r="232" spans="1:4">
      <c r="A232" s="22">
        <v>97</v>
      </c>
      <c r="B232" s="23" t="s">
        <v>365</v>
      </c>
      <c r="C232" s="11"/>
      <c r="D232" s="12"/>
    </row>
    <row r="233" spans="1:4">
      <c r="A233" s="22">
        <v>98</v>
      </c>
      <c r="B233" s="23" t="s">
        <v>366</v>
      </c>
      <c r="C233" s="11"/>
      <c r="D233" s="12"/>
    </row>
    <row r="234" spans="1:4">
      <c r="A234" s="22">
        <v>99</v>
      </c>
      <c r="B234" s="23" t="s">
        <v>367</v>
      </c>
      <c r="C234" s="11"/>
      <c r="D234" s="12"/>
    </row>
    <row r="235" spans="1:4" ht="13.15" thickBot="1">
      <c r="A235" s="25">
        <v>100</v>
      </c>
      <c r="B235" s="26" t="s">
        <v>368</v>
      </c>
      <c r="C235" s="27"/>
      <c r="D235" s="28"/>
    </row>
  </sheetData>
  <customSheetViews>
    <customSheetView guid="{D225EADB-9106-48CC-A5A7-31602D4C326D}" showPageBreaks="1" hiddenRows="1" hiddenColumns="1" state="hidden" view="pageBreakPreview" topLeftCell="A120">
      <selection activeCell="A125" sqref="A125:B125"/>
      <pageMargins left="0.75" right="0.75" top="1" bottom="1" header="0.5" footer="0.5"/>
      <pageSetup orientation="portrait" r:id="rId1"/>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C6B44705-18CE-41AD-9A5D-3E99B2ECF25D}"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EFBCDFCA-9C0B-4649-BEC1-29A03BD1DB6F}"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0BBA2DF4-A149-40BB-8E82-8CB6DEDB7C04}"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6"/>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7"/>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28"/>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9"/>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30"/>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70018498-F475-422B-9308-49B0E7F70B5E}" showPageBreaks="1" hiddenRows="1" hiddenColumns="1" state="hidden" view="pageBreakPreview" topLeftCell="A120">
      <selection activeCell="A120" sqref="A1:IV65536"/>
      <pageMargins left="0.75" right="0.75" top="1" bottom="1" header="0.5" footer="0.5"/>
      <pageSetup orientation="portrait" r:id="rId33"/>
      <headerFooter alignWithMargins="0"/>
    </customSheetView>
    <customSheetView guid="{AFE5FD17-FBA4-4313-9A75-8C27B1625512}" showPageBreaks="1" hiddenRows="1" hiddenColumns="1" state="hidden" view="pageBreakPreview" topLeftCell="A120">
      <selection activeCell="A120" sqref="A1:IV65536"/>
      <pageMargins left="0.75" right="0.75" top="1" bottom="1" header="0.5" footer="0.5"/>
      <pageSetup orientation="portrait" r:id="rId34"/>
      <headerFooter alignWithMargins="0"/>
    </customSheetView>
    <customSheetView guid="{FCC2376C-B604-4287-B4D4-7B2EFDBBC924}" showPageBreaks="1" hiddenRows="1" hiddenColumns="1" state="hidden" view="pageBreakPreview" topLeftCell="A120">
      <selection activeCell="A120" sqref="A1:IV65536"/>
      <pageMargins left="0.75" right="0.75" top="1" bottom="1" header="0.5" footer="0.5"/>
      <pageSetup orientation="portrait" r:id="rId35"/>
      <headerFooter alignWithMargins="0"/>
    </customSheetView>
    <customSheetView guid="{2B801FC0-1466-48F5-835B-336974550AB9}" showPageBreaks="1" hiddenRows="1" hiddenColumns="1" state="hidden" view="pageBreakPreview" topLeftCell="A120">
      <selection activeCell="A125" sqref="A125:B125"/>
      <pageMargins left="0.75" right="0.75" top="1" bottom="1" header="0.5" footer="0.5"/>
      <pageSetup orientation="portrait" r:id="rId36"/>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35546875" style="1" customWidth="1"/>
    <col min="3" max="3" width="9.140625" style="1" hidden="1" customWidth="1"/>
    <col min="4" max="4" width="10.3554687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35546875" style="1" hidden="1" customWidth="1"/>
    <col min="11" max="11" width="5" style="1" hidden="1" customWidth="1"/>
    <col min="12" max="12" width="11.35546875" style="1" hidden="1" customWidth="1"/>
    <col min="13" max="13" width="9.140625" style="1" hidden="1" customWidth="1"/>
    <col min="14" max="14" width="10.35546875" style="1" hidden="1" customWidth="1"/>
    <col min="15" max="15" width="3.640625" style="1" hidden="1" customWidth="1"/>
    <col min="16" max="16" width="6.42578125" style="1" hidden="1" customWidth="1"/>
    <col min="17" max="17" width="11.140625" style="1" hidden="1" customWidth="1"/>
    <col min="18" max="18" width="9.140625" style="1" hidden="1" customWidth="1"/>
    <col min="19" max="19" width="9.35546875" style="1" hidden="1" customWidth="1"/>
    <col min="20" max="20" width="3.3554687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15" hidden="1" thickBot="1">
      <c r="A1" s="2"/>
      <c r="B1" s="3"/>
      <c r="C1" s="3"/>
      <c r="D1" s="4"/>
      <c r="F1" s="2"/>
      <c r="G1" s="3"/>
      <c r="H1" s="3"/>
      <c r="I1" s="4"/>
      <c r="K1" s="2"/>
      <c r="L1" s="3"/>
      <c r="M1" s="3"/>
      <c r="N1" s="4"/>
      <c r="P1" s="2"/>
      <c r="Q1" s="3"/>
      <c r="R1" s="3"/>
      <c r="S1" s="4"/>
    </row>
    <row r="2" spans="1:27" ht="13.15" hidden="1">
      <c r="A2" s="5"/>
      <c r="D2" s="6"/>
      <c r="F2" s="5"/>
      <c r="I2" s="6"/>
      <c r="K2" s="5"/>
      <c r="N2" s="6"/>
      <c r="P2" s="5"/>
      <c r="S2" s="6"/>
      <c r="U2" s="7" t="s">
        <v>123</v>
      </c>
    </row>
    <row r="3" spans="1:27" ht="13.5" hidden="1" thickBot="1">
      <c r="A3" s="1202">
        <v>155885</v>
      </c>
      <c r="B3" s="1203"/>
      <c r="C3" s="8"/>
      <c r="D3" s="9"/>
      <c r="E3" s="8"/>
      <c r="F3" s="1202">
        <v>4960</v>
      </c>
      <c r="G3" s="1203"/>
      <c r="H3" s="8"/>
      <c r="I3" s="9"/>
      <c r="K3" s="1202">
        <v>10352</v>
      </c>
      <c r="L3" s="1203"/>
      <c r="M3" s="8"/>
      <c r="N3" s="9"/>
      <c r="P3" s="1202">
        <v>691647</v>
      </c>
      <c r="Q3" s="1203"/>
      <c r="R3" s="8"/>
      <c r="S3" s="9"/>
      <c r="U3" s="7" t="s">
        <v>124</v>
      </c>
    </row>
    <row r="4" spans="1:27" ht="13.15" hidden="1">
      <c r="A4" s="1197"/>
      <c r="B4" s="1198"/>
      <c r="C4" s="8"/>
      <c r="D4" s="9"/>
      <c r="E4" s="8"/>
      <c r="F4" s="10"/>
      <c r="G4" s="8"/>
      <c r="H4" s="8"/>
      <c r="I4" s="9"/>
      <c r="K4" s="10"/>
      <c r="L4" s="8"/>
      <c r="M4" s="8"/>
      <c r="N4" s="9"/>
      <c r="P4" s="10"/>
      <c r="Q4" s="8"/>
      <c r="R4" s="8"/>
      <c r="S4" s="9"/>
      <c r="U4" s="7" t="s">
        <v>125</v>
      </c>
    </row>
    <row r="5" spans="1:27" ht="13.15" hidden="1">
      <c r="A5" s="10"/>
      <c r="B5" s="11"/>
      <c r="C5" s="11"/>
      <c r="D5" s="12"/>
      <c r="E5" s="11"/>
      <c r="F5" s="10"/>
      <c r="G5" s="11"/>
      <c r="H5" s="11"/>
      <c r="I5" s="12"/>
      <c r="K5" s="10"/>
      <c r="L5" s="11"/>
      <c r="M5" s="11"/>
      <c r="N5" s="12"/>
      <c r="P5" s="10"/>
      <c r="Q5" s="11"/>
      <c r="R5" s="11"/>
      <c r="S5" s="12"/>
      <c r="U5" s="7" t="s">
        <v>167</v>
      </c>
    </row>
    <row r="6" spans="1:27" ht="51.75" hidden="1" customHeight="1">
      <c r="A6" s="1199" t="str">
        <f>IF(OR((A3&gt;9999999999),(A3&lt;0)),"Invalid Entry - More than 1000 crore OR -ve value",IF(A3=0, "",+CONCATENATE(U2,B13,D13,B12,D12,B11,D11,B10,D10,B9,D9,B8," Only")))</f>
        <v>USD One Lac Fifty Five Thousand Eight Hundred Eighty Five Only</v>
      </c>
      <c r="B6" s="1200"/>
      <c r="C6" s="1200"/>
      <c r="D6" s="1201"/>
      <c r="E6" s="13"/>
      <c r="F6" s="1199" t="str">
        <f>IF(OR((F3&gt;9999999999),(F3&lt;0)),"Invalid Entry - More than 1000 crore OR -ve value",IF(F3=0, "",+CONCATENATE(U3, G13,I13,G12,I12,G11,I11,G10,I10,G9,I9,G8," Only")))</f>
        <v>EURO Four Thousand Nine Hundred Sixty Only</v>
      </c>
      <c r="G6" s="1200"/>
      <c r="H6" s="1200"/>
      <c r="I6" s="1201"/>
      <c r="J6" s="13"/>
      <c r="K6" s="1199" t="str">
        <f>IF(OR((K3&gt;9999999999),(K3&lt;0)),"Invalid Entry - More than 1000 crore OR -ve value",IF(K3=0, "",+CONCATENATE(U4, L13,N13,L12,N12,L11,N11,L10,N10,L9,N9,L8," Only")))</f>
        <v>RMB Ten Thousand Three Hundred Fifty Two Only</v>
      </c>
      <c r="L6" s="1200"/>
      <c r="M6" s="1200"/>
      <c r="N6" s="1201"/>
      <c r="P6" s="1199" t="str">
        <f>IF(OR((P3&gt;9999999999),(P3&lt;0)),"Invalid Entry - More than 1000 crore OR -ve value",IF(P3=0, "",+CONCATENATE(U5, Q13,S13,Q12,S12,Q11,S11,Q10,S10,Q9,S9,Q8," Only")))</f>
        <v>INR Six Lac Ninety One Thousand Six Hundred Forty Seven Only</v>
      </c>
      <c r="Q6" s="1200"/>
      <c r="R6" s="1200"/>
      <c r="S6" s="1201"/>
      <c r="U6" s="1204" t="str">
        <f>VLOOKUP(1,T30:Y45,6,FALSE)</f>
        <v>USD 155885/- + EURO 4960/- + RMB 10352/- + INR 691647/-</v>
      </c>
      <c r="V6" s="1204"/>
      <c r="W6" s="1204"/>
      <c r="X6" s="1204"/>
      <c r="Y6" s="1204"/>
      <c r="Z6" s="1204"/>
      <c r="AA6" s="1204"/>
    </row>
    <row r="7" spans="1:27" ht="70.5" hidden="1" customHeight="1">
      <c r="A7" s="10"/>
      <c r="B7" s="11"/>
      <c r="C7" s="11"/>
      <c r="D7" s="12"/>
      <c r="E7" s="11"/>
      <c r="F7" s="10"/>
      <c r="G7" s="11"/>
      <c r="H7" s="11"/>
      <c r="I7" s="12"/>
      <c r="K7" s="10"/>
      <c r="L7" s="11"/>
      <c r="M7" s="11"/>
      <c r="N7" s="12"/>
      <c r="P7" s="10"/>
      <c r="Q7" s="11"/>
      <c r="R7" s="11"/>
      <c r="S7" s="12"/>
      <c r="U7" s="1205" t="str">
        <f>VLOOKUP(1,T10:Y25,6,FALSE)</f>
        <v>USD One Lac Fifty Five Thousand Eight Hundred Eighty Five Only plus EURO Four Thousand Nine Hundred Sixty Only plus RMB Ten Thousand Three Hundred Fifty Two Only plus INR Six Lac Ninety One Thousand Six Hundred Forty Seven Only</v>
      </c>
      <c r="V7" s="1206"/>
      <c r="W7" s="1206"/>
      <c r="X7" s="1206"/>
      <c r="Y7" s="1206"/>
      <c r="Z7" s="1206"/>
      <c r="AA7" s="1207"/>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168</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514</v>
      </c>
      <c r="C18" s="11"/>
      <c r="D18" s="12"/>
      <c r="E18" s="11"/>
      <c r="F18" s="22">
        <v>4</v>
      </c>
      <c r="G18" s="23" t="s">
        <v>514</v>
      </c>
      <c r="H18" s="11"/>
      <c r="I18" s="12"/>
      <c r="K18" s="22">
        <v>4</v>
      </c>
      <c r="L18" s="23" t="s">
        <v>514</v>
      </c>
      <c r="M18" s="11"/>
      <c r="N18" s="12"/>
      <c r="P18" s="22">
        <v>4</v>
      </c>
      <c r="Q18" s="23" t="s">
        <v>514</v>
      </c>
      <c r="R18" s="11"/>
      <c r="S18" s="12"/>
      <c r="T18" s="16">
        <f t="shared" si="4"/>
        <v>0</v>
      </c>
      <c r="U18" s="1">
        <v>1</v>
      </c>
      <c r="V18" s="1">
        <v>0</v>
      </c>
      <c r="W18" s="1">
        <v>0</v>
      </c>
      <c r="X18" s="1">
        <v>0</v>
      </c>
      <c r="Y18" s="17" t="str">
        <f>IF(AND($A$3&gt;0,$F$3=0,$K$3=0,$P$3=0), $A$6, "")</f>
        <v/>
      </c>
    </row>
    <row r="19" spans="1:27" hidden="1">
      <c r="A19" s="22">
        <v>5</v>
      </c>
      <c r="B19" s="23" t="s">
        <v>515</v>
      </c>
      <c r="C19" s="11"/>
      <c r="D19" s="12"/>
      <c r="E19" s="11"/>
      <c r="F19" s="22">
        <v>5</v>
      </c>
      <c r="G19" s="23" t="s">
        <v>515</v>
      </c>
      <c r="H19" s="11"/>
      <c r="I19" s="12"/>
      <c r="K19" s="22">
        <v>5</v>
      </c>
      <c r="L19" s="23" t="s">
        <v>515</v>
      </c>
      <c r="M19" s="11"/>
      <c r="N19" s="12"/>
      <c r="P19" s="22">
        <v>5</v>
      </c>
      <c r="Q19" s="23" t="s">
        <v>515</v>
      </c>
      <c r="R19" s="11"/>
      <c r="S19" s="12"/>
      <c r="T19" s="16">
        <f t="shared" si="4"/>
        <v>0</v>
      </c>
      <c r="U19" s="1">
        <v>1</v>
      </c>
      <c r="V19" s="1">
        <v>0</v>
      </c>
      <c r="W19" s="1">
        <v>0</v>
      </c>
      <c r="X19" s="1">
        <v>1</v>
      </c>
      <c r="Y19" s="18" t="str">
        <f>IF(AND($A$3&gt;0,$F$3=0,$K$3=0,$P$3&gt;0),$A$6&amp;$AA$10&amp;$P$6, "")</f>
        <v/>
      </c>
    </row>
    <row r="20" spans="1:27" hidden="1">
      <c r="A20" s="22">
        <v>6</v>
      </c>
      <c r="B20" s="23" t="s">
        <v>516</v>
      </c>
      <c r="C20" s="11"/>
      <c r="D20" s="12"/>
      <c r="E20" s="11"/>
      <c r="F20" s="22">
        <v>6</v>
      </c>
      <c r="G20" s="23" t="s">
        <v>516</v>
      </c>
      <c r="H20" s="11"/>
      <c r="I20" s="12"/>
      <c r="K20" s="22">
        <v>6</v>
      </c>
      <c r="L20" s="23" t="s">
        <v>516</v>
      </c>
      <c r="M20" s="11"/>
      <c r="N20" s="12"/>
      <c r="P20" s="22">
        <v>6</v>
      </c>
      <c r="Q20" s="23" t="s">
        <v>516</v>
      </c>
      <c r="R20" s="11"/>
      <c r="S20" s="12"/>
      <c r="T20" s="16">
        <f t="shared" si="4"/>
        <v>0</v>
      </c>
      <c r="U20" s="1">
        <v>1</v>
      </c>
      <c r="V20" s="1">
        <v>0</v>
      </c>
      <c r="W20" s="1">
        <v>1</v>
      </c>
      <c r="X20" s="1">
        <v>0</v>
      </c>
      <c r="Y20" s="18" t="str">
        <f>IF(AND($A$3&gt;0,$F$3=0,$K$3&gt;0,$P$3=0),$A$6&amp;$AA$10&amp;$K$6, "")</f>
        <v/>
      </c>
    </row>
    <row r="21" spans="1:27" hidden="1">
      <c r="A21" s="22">
        <v>7</v>
      </c>
      <c r="B21" s="23" t="s">
        <v>517</v>
      </c>
      <c r="C21" s="11"/>
      <c r="D21" s="12"/>
      <c r="E21" s="11"/>
      <c r="F21" s="22">
        <v>7</v>
      </c>
      <c r="G21" s="23" t="s">
        <v>517</v>
      </c>
      <c r="H21" s="11"/>
      <c r="I21" s="12"/>
      <c r="K21" s="22">
        <v>7</v>
      </c>
      <c r="L21" s="23" t="s">
        <v>517</v>
      </c>
      <c r="M21" s="11"/>
      <c r="N21" s="12"/>
      <c r="P21" s="22">
        <v>7</v>
      </c>
      <c r="Q21" s="23" t="s">
        <v>517</v>
      </c>
      <c r="R21" s="11"/>
      <c r="S21" s="12"/>
      <c r="T21" s="16">
        <f t="shared" si="4"/>
        <v>0</v>
      </c>
      <c r="U21" s="1">
        <v>1</v>
      </c>
      <c r="V21" s="1">
        <v>0</v>
      </c>
      <c r="W21" s="1">
        <v>1</v>
      </c>
      <c r="X21" s="1">
        <v>1</v>
      </c>
      <c r="Y21" s="18" t="str">
        <f>IF(AND($A$3&gt;0,$F$3=0,$K$3&gt;0,$P$3&gt;0),$A$6&amp;$AA$10&amp;$K$6&amp;$AA$10&amp;$P$6, "")</f>
        <v/>
      </c>
    </row>
    <row r="22" spans="1:27" hidden="1">
      <c r="A22" s="22">
        <v>8</v>
      </c>
      <c r="B22" s="23" t="s">
        <v>518</v>
      </c>
      <c r="C22" s="11"/>
      <c r="D22" s="12"/>
      <c r="E22" s="11"/>
      <c r="F22" s="22">
        <v>8</v>
      </c>
      <c r="G22" s="23" t="s">
        <v>518</v>
      </c>
      <c r="H22" s="11"/>
      <c r="I22" s="12"/>
      <c r="K22" s="22">
        <v>8</v>
      </c>
      <c r="L22" s="23" t="s">
        <v>518</v>
      </c>
      <c r="M22" s="11"/>
      <c r="N22" s="12"/>
      <c r="P22" s="22">
        <v>8</v>
      </c>
      <c r="Q22" s="23" t="s">
        <v>518</v>
      </c>
      <c r="R22" s="11"/>
      <c r="S22" s="12"/>
      <c r="T22" s="16">
        <f t="shared" si="4"/>
        <v>0</v>
      </c>
      <c r="U22" s="1">
        <v>1</v>
      </c>
      <c r="V22" s="1">
        <v>1</v>
      </c>
      <c r="W22" s="1">
        <v>0</v>
      </c>
      <c r="X22" s="1">
        <v>0</v>
      </c>
      <c r="Y22" s="18" t="str">
        <f>IF(AND($A$3&gt;0,$F$3&gt;0,$K$3=0,$P$3=0),$A$6&amp;$AA$10&amp;$F$6, "")</f>
        <v/>
      </c>
    </row>
    <row r="23" spans="1:27" hidden="1">
      <c r="A23" s="22">
        <v>9</v>
      </c>
      <c r="B23" s="23" t="s">
        <v>519</v>
      </c>
      <c r="C23" s="11"/>
      <c r="D23" s="12"/>
      <c r="E23" s="11"/>
      <c r="F23" s="22">
        <v>9</v>
      </c>
      <c r="G23" s="23" t="s">
        <v>519</v>
      </c>
      <c r="H23" s="11"/>
      <c r="I23" s="12"/>
      <c r="K23" s="22">
        <v>9</v>
      </c>
      <c r="L23" s="23" t="s">
        <v>519</v>
      </c>
      <c r="M23" s="11"/>
      <c r="N23" s="12"/>
      <c r="P23" s="22">
        <v>9</v>
      </c>
      <c r="Q23" s="23" t="s">
        <v>519</v>
      </c>
      <c r="R23" s="11"/>
      <c r="S23" s="12"/>
      <c r="T23" s="16">
        <f t="shared" si="4"/>
        <v>0</v>
      </c>
      <c r="U23" s="1">
        <v>1</v>
      </c>
      <c r="V23" s="1">
        <v>1</v>
      </c>
      <c r="W23" s="1">
        <v>0</v>
      </c>
      <c r="X23" s="1">
        <v>1</v>
      </c>
      <c r="Y23" s="18" t="str">
        <f>IF(AND($A$3&gt;0,$F$3&gt;0,$K$3=0,$P$3&gt;0),$A$6&amp;$AA$10&amp;$F$6&amp;$AA$10&amp;$P$6, "")</f>
        <v/>
      </c>
    </row>
    <row r="24" spans="1:27" hidden="1">
      <c r="A24" s="22">
        <v>10</v>
      </c>
      <c r="B24" s="23" t="s">
        <v>520</v>
      </c>
      <c r="C24" s="11"/>
      <c r="D24" s="12"/>
      <c r="E24" s="11"/>
      <c r="F24" s="22">
        <v>10</v>
      </c>
      <c r="G24" s="23" t="s">
        <v>520</v>
      </c>
      <c r="H24" s="11"/>
      <c r="I24" s="12"/>
      <c r="K24" s="22">
        <v>10</v>
      </c>
      <c r="L24" s="23" t="s">
        <v>520</v>
      </c>
      <c r="M24" s="11"/>
      <c r="N24" s="12"/>
      <c r="P24" s="22">
        <v>10</v>
      </c>
      <c r="Q24" s="23" t="s">
        <v>520</v>
      </c>
      <c r="R24" s="11"/>
      <c r="S24" s="12"/>
      <c r="T24" s="16">
        <f t="shared" si="4"/>
        <v>0</v>
      </c>
      <c r="U24" s="1">
        <v>1</v>
      </c>
      <c r="V24" s="1">
        <v>1</v>
      </c>
      <c r="W24" s="1">
        <v>1</v>
      </c>
      <c r="X24" s="1">
        <v>0</v>
      </c>
      <c r="Y24" s="18" t="str">
        <f>IF(AND($A$3&gt;0,$F$3&gt;0,$K$3&gt;0,$P$3=0),$A$6&amp;$AA$10&amp;$F$6&amp;$AA$10&amp;$K$6, "")</f>
        <v/>
      </c>
    </row>
    <row r="25" spans="1:27" hidden="1">
      <c r="A25" s="22">
        <v>11</v>
      </c>
      <c r="B25" s="23" t="s">
        <v>521</v>
      </c>
      <c r="C25" s="11"/>
      <c r="D25" s="12"/>
      <c r="E25" s="11"/>
      <c r="F25" s="22">
        <v>11</v>
      </c>
      <c r="G25" s="23" t="s">
        <v>521</v>
      </c>
      <c r="H25" s="11"/>
      <c r="I25" s="12"/>
      <c r="K25" s="22">
        <v>11</v>
      </c>
      <c r="L25" s="23" t="s">
        <v>521</v>
      </c>
      <c r="M25" s="11"/>
      <c r="N25" s="12"/>
      <c r="P25" s="22">
        <v>11</v>
      </c>
      <c r="Q25" s="23" t="s">
        <v>521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522</v>
      </c>
      <c r="C26" s="11"/>
      <c r="D26" s="12"/>
      <c r="E26" s="11"/>
      <c r="F26" s="22">
        <v>12</v>
      </c>
      <c r="G26" s="23" t="s">
        <v>522</v>
      </c>
      <c r="H26" s="11"/>
      <c r="I26" s="12"/>
      <c r="K26" s="22">
        <v>12</v>
      </c>
      <c r="L26" s="23" t="s">
        <v>522</v>
      </c>
      <c r="M26" s="11"/>
      <c r="N26" s="12"/>
      <c r="P26" s="22">
        <v>12</v>
      </c>
      <c r="Q26" s="23" t="s">
        <v>522</v>
      </c>
      <c r="R26" s="11"/>
      <c r="S26" s="12"/>
    </row>
    <row r="27" spans="1:27" hidden="1">
      <c r="A27" s="22">
        <v>13</v>
      </c>
      <c r="B27" s="23" t="s">
        <v>523</v>
      </c>
      <c r="C27" s="11"/>
      <c r="D27" s="12"/>
      <c r="E27" s="11"/>
      <c r="F27" s="22">
        <v>13</v>
      </c>
      <c r="G27" s="23" t="s">
        <v>523</v>
      </c>
      <c r="H27" s="11"/>
      <c r="I27" s="12"/>
      <c r="K27" s="22">
        <v>13</v>
      </c>
      <c r="L27" s="23" t="s">
        <v>523</v>
      </c>
      <c r="M27" s="11"/>
      <c r="N27" s="12"/>
      <c r="P27" s="22">
        <v>13</v>
      </c>
      <c r="Q27" s="23" t="s">
        <v>523</v>
      </c>
      <c r="R27" s="11"/>
      <c r="S27" s="12"/>
    </row>
    <row r="28" spans="1:27" hidden="1">
      <c r="A28" s="22">
        <v>14</v>
      </c>
      <c r="B28" s="23" t="s">
        <v>524</v>
      </c>
      <c r="C28" s="11"/>
      <c r="D28" s="12"/>
      <c r="E28" s="11"/>
      <c r="F28" s="22">
        <v>14</v>
      </c>
      <c r="G28" s="23" t="s">
        <v>524</v>
      </c>
      <c r="H28" s="11"/>
      <c r="I28" s="12"/>
      <c r="K28" s="22">
        <v>14</v>
      </c>
      <c r="L28" s="23" t="s">
        <v>524</v>
      </c>
      <c r="M28" s="11"/>
      <c r="N28" s="12"/>
      <c r="P28" s="22">
        <v>14</v>
      </c>
      <c r="Q28" s="23" t="s">
        <v>524</v>
      </c>
      <c r="R28" s="11"/>
      <c r="S28" s="12"/>
    </row>
    <row r="29" spans="1:27" hidden="1">
      <c r="A29" s="22">
        <v>15</v>
      </c>
      <c r="B29" s="23" t="s">
        <v>525</v>
      </c>
      <c r="C29" s="11"/>
      <c r="D29" s="12"/>
      <c r="E29" s="11"/>
      <c r="F29" s="22">
        <v>15</v>
      </c>
      <c r="G29" s="23" t="s">
        <v>525</v>
      </c>
      <c r="H29" s="11"/>
      <c r="I29" s="12"/>
      <c r="K29" s="22">
        <v>15</v>
      </c>
      <c r="L29" s="23" t="s">
        <v>525</v>
      </c>
      <c r="M29" s="11"/>
      <c r="N29" s="12"/>
      <c r="P29" s="22">
        <v>15</v>
      </c>
      <c r="Q29" s="23" t="s">
        <v>525</v>
      </c>
      <c r="R29" s="11"/>
      <c r="S29" s="12"/>
    </row>
    <row r="30" spans="1:27" hidden="1">
      <c r="A30" s="22">
        <v>16</v>
      </c>
      <c r="B30" s="23" t="s">
        <v>526</v>
      </c>
      <c r="C30" s="11"/>
      <c r="D30" s="12"/>
      <c r="E30" s="11"/>
      <c r="F30" s="22">
        <v>16</v>
      </c>
      <c r="G30" s="23" t="s">
        <v>526</v>
      </c>
      <c r="H30" s="11"/>
      <c r="I30" s="12"/>
      <c r="K30" s="22">
        <v>16</v>
      </c>
      <c r="L30" s="23" t="s">
        <v>526</v>
      </c>
      <c r="M30" s="11"/>
      <c r="N30" s="12"/>
      <c r="P30" s="22">
        <v>16</v>
      </c>
      <c r="Q30" s="23" t="s">
        <v>526</v>
      </c>
      <c r="R30" s="11"/>
      <c r="S30" s="12"/>
      <c r="T30" s="16">
        <f>IF(Y30="",0, 1)</f>
        <v>0</v>
      </c>
      <c r="U30" s="1">
        <v>0</v>
      </c>
      <c r="V30" s="1">
        <v>0</v>
      </c>
      <c r="W30" s="1">
        <v>0</v>
      </c>
      <c r="X30" s="1">
        <v>0</v>
      </c>
      <c r="Y30" s="17" t="str">
        <f>IF(AND($A$3=0,$F$3=0,$K$3=0,$P$3=0)," 0/-", "")</f>
        <v/>
      </c>
      <c r="AA30" s="1" t="s">
        <v>169</v>
      </c>
    </row>
    <row r="31" spans="1:27" hidden="1">
      <c r="A31" s="22">
        <v>17</v>
      </c>
      <c r="B31" s="23" t="s">
        <v>527</v>
      </c>
      <c r="C31" s="11"/>
      <c r="D31" s="12"/>
      <c r="E31" s="11"/>
      <c r="F31" s="22">
        <v>17</v>
      </c>
      <c r="G31" s="23" t="s">
        <v>527</v>
      </c>
      <c r="H31" s="11"/>
      <c r="I31" s="12"/>
      <c r="K31" s="22">
        <v>17</v>
      </c>
      <c r="L31" s="23" t="s">
        <v>527</v>
      </c>
      <c r="M31" s="11"/>
      <c r="N31" s="12"/>
      <c r="P31" s="22">
        <v>17</v>
      </c>
      <c r="Q31" s="23" t="s">
        <v>527</v>
      </c>
      <c r="R31" s="11"/>
      <c r="S31" s="12"/>
      <c r="T31" s="16">
        <f t="shared" ref="T31:T45" si="5">IF(Y31="",0, 1)</f>
        <v>0</v>
      </c>
      <c r="U31" s="1">
        <v>0</v>
      </c>
      <c r="V31" s="1">
        <v>0</v>
      </c>
      <c r="W31" s="1">
        <v>0</v>
      </c>
      <c r="X31" s="1">
        <v>1</v>
      </c>
      <c r="Y31" s="18" t="str">
        <f>IF(AND($A$3=0,$F$3=0,$K$3=0,$P$3&gt;0),$U$5&amp;$P$3&amp;$AA$32, "")</f>
        <v/>
      </c>
      <c r="AA31" s="1" t="s">
        <v>170</v>
      </c>
    </row>
    <row r="32" spans="1:27" hidden="1">
      <c r="A32" s="22">
        <v>18</v>
      </c>
      <c r="B32" s="23" t="s">
        <v>528</v>
      </c>
      <c r="C32" s="11"/>
      <c r="D32" s="12"/>
      <c r="E32" s="11"/>
      <c r="F32" s="22">
        <v>18</v>
      </c>
      <c r="G32" s="23" t="s">
        <v>528</v>
      </c>
      <c r="H32" s="11"/>
      <c r="I32" s="12"/>
      <c r="K32" s="22">
        <v>18</v>
      </c>
      <c r="L32" s="23" t="s">
        <v>528</v>
      </c>
      <c r="M32" s="11"/>
      <c r="N32" s="12"/>
      <c r="P32" s="22">
        <v>18</v>
      </c>
      <c r="Q32" s="23" t="s">
        <v>528</v>
      </c>
      <c r="R32" s="11"/>
      <c r="S32" s="12"/>
      <c r="T32" s="16">
        <f t="shared" si="5"/>
        <v>0</v>
      </c>
      <c r="U32" s="1">
        <v>0</v>
      </c>
      <c r="V32" s="1">
        <v>0</v>
      </c>
      <c r="W32" s="1">
        <v>1</v>
      </c>
      <c r="X32" s="1">
        <v>0</v>
      </c>
      <c r="Y32" s="18" t="str">
        <f>IF(AND($A$3=0,$F$3=0,$K$3&gt;0,$P$3=0),$U$4&amp;$K$3&amp;$AA$32, "")</f>
        <v/>
      </c>
      <c r="AA32" s="1" t="s">
        <v>171</v>
      </c>
    </row>
    <row r="33" spans="1:25" hidden="1">
      <c r="A33" s="22">
        <v>19</v>
      </c>
      <c r="B33" s="23" t="s">
        <v>529</v>
      </c>
      <c r="C33" s="11"/>
      <c r="D33" s="12"/>
      <c r="E33" s="11"/>
      <c r="F33" s="22">
        <v>19</v>
      </c>
      <c r="G33" s="23" t="s">
        <v>529</v>
      </c>
      <c r="H33" s="11"/>
      <c r="I33" s="12"/>
      <c r="K33" s="22">
        <v>19</v>
      </c>
      <c r="L33" s="23" t="s">
        <v>529</v>
      </c>
      <c r="M33" s="11"/>
      <c r="N33" s="12"/>
      <c r="P33" s="22">
        <v>19</v>
      </c>
      <c r="Q33" s="23" t="s">
        <v>529</v>
      </c>
      <c r="R33" s="11"/>
      <c r="S33" s="12"/>
      <c r="T33" s="16">
        <f t="shared" si="5"/>
        <v>0</v>
      </c>
      <c r="U33" s="1">
        <v>0</v>
      </c>
      <c r="V33" s="1">
        <v>0</v>
      </c>
      <c r="W33" s="1">
        <v>1</v>
      </c>
      <c r="X33" s="1">
        <v>1</v>
      </c>
      <c r="Y33" s="18" t="str">
        <f>IF(AND($A$3=0,$F$3=0,$K$3&gt;0,$P$3&gt;0),$U$4&amp;$K$3&amp;$AA$31&amp;$U$5&amp;$P$3&amp;$AA$32, "")</f>
        <v/>
      </c>
    </row>
    <row r="34" spans="1:25" hidden="1">
      <c r="A34" s="22">
        <v>20</v>
      </c>
      <c r="B34" s="23" t="s">
        <v>530</v>
      </c>
      <c r="C34" s="11"/>
      <c r="D34" s="12"/>
      <c r="E34" s="11"/>
      <c r="F34" s="22">
        <v>20</v>
      </c>
      <c r="G34" s="23" t="s">
        <v>530</v>
      </c>
      <c r="H34" s="11"/>
      <c r="I34" s="12"/>
      <c r="K34" s="22">
        <v>20</v>
      </c>
      <c r="L34" s="23" t="s">
        <v>530</v>
      </c>
      <c r="M34" s="11"/>
      <c r="N34" s="12"/>
      <c r="P34" s="22">
        <v>20</v>
      </c>
      <c r="Q34" s="23" t="s">
        <v>530</v>
      </c>
      <c r="R34" s="11"/>
      <c r="S34" s="12"/>
      <c r="T34" s="16">
        <f t="shared" si="5"/>
        <v>0</v>
      </c>
      <c r="U34" s="1">
        <v>0</v>
      </c>
      <c r="V34" s="1">
        <v>1</v>
      </c>
      <c r="W34" s="1">
        <v>0</v>
      </c>
      <c r="X34" s="1">
        <v>0</v>
      </c>
      <c r="Y34" s="18" t="str">
        <f>IF(AND($A$3=0,$F$3&gt;0,$K$3=0,$P$3=0),$U$3&amp;$F$3&amp;$AA$32, "")</f>
        <v/>
      </c>
    </row>
    <row r="35" spans="1:25" hidden="1">
      <c r="A35" s="22">
        <v>21</v>
      </c>
      <c r="B35" s="23" t="s">
        <v>531</v>
      </c>
      <c r="C35" s="11"/>
      <c r="D35" s="12"/>
      <c r="E35" s="11"/>
      <c r="F35" s="22">
        <v>21</v>
      </c>
      <c r="G35" s="23" t="s">
        <v>531</v>
      </c>
      <c r="H35" s="11"/>
      <c r="I35" s="12"/>
      <c r="K35" s="22">
        <v>21</v>
      </c>
      <c r="L35" s="23" t="s">
        <v>531</v>
      </c>
      <c r="M35" s="11"/>
      <c r="N35" s="12"/>
      <c r="P35" s="22">
        <v>21</v>
      </c>
      <c r="Q35" s="23" t="s">
        <v>531</v>
      </c>
      <c r="R35" s="11"/>
      <c r="S35" s="12"/>
      <c r="T35" s="16">
        <f t="shared" si="5"/>
        <v>0</v>
      </c>
      <c r="U35" s="1">
        <v>0</v>
      </c>
      <c r="V35" s="1">
        <v>1</v>
      </c>
      <c r="W35" s="1">
        <v>0</v>
      </c>
      <c r="X35" s="1">
        <v>1</v>
      </c>
      <c r="Y35" s="18" t="str">
        <f>IF(AND($A$3=0,$F$3&gt;0,$K$3=0,$P$3&gt;0),$U$3&amp;$F$3&amp;$AA$31&amp;$U$5&amp;$P$3&amp;$AA$32, "")</f>
        <v/>
      </c>
    </row>
    <row r="36" spans="1:25" hidden="1">
      <c r="A36" s="22">
        <v>22</v>
      </c>
      <c r="B36" s="23" t="s">
        <v>532</v>
      </c>
      <c r="C36" s="11"/>
      <c r="D36" s="12"/>
      <c r="E36" s="11"/>
      <c r="F36" s="22">
        <v>22</v>
      </c>
      <c r="G36" s="23" t="s">
        <v>532</v>
      </c>
      <c r="H36" s="11"/>
      <c r="I36" s="12"/>
      <c r="K36" s="22">
        <v>22</v>
      </c>
      <c r="L36" s="23" t="s">
        <v>532</v>
      </c>
      <c r="M36" s="11"/>
      <c r="N36" s="12"/>
      <c r="P36" s="22">
        <v>22</v>
      </c>
      <c r="Q36" s="23" t="s">
        <v>532</v>
      </c>
      <c r="R36" s="11"/>
      <c r="S36" s="12"/>
      <c r="T36" s="16">
        <f t="shared" si="5"/>
        <v>0</v>
      </c>
      <c r="U36" s="1">
        <v>0</v>
      </c>
      <c r="V36" s="1">
        <v>1</v>
      </c>
      <c r="W36" s="1">
        <v>1</v>
      </c>
      <c r="X36" s="1">
        <v>0</v>
      </c>
      <c r="Y36" s="18" t="str">
        <f>IF(AND($A$3=0,$F$3&gt;0,$K$3&gt;0,$P$3=0),$U$3&amp;$F$3&amp;$AA$31&amp;$U$4&amp;$K$3, "")</f>
        <v/>
      </c>
    </row>
    <row r="37" spans="1:25" hidden="1">
      <c r="A37" s="22">
        <v>23</v>
      </c>
      <c r="B37" s="23" t="s">
        <v>533</v>
      </c>
      <c r="C37" s="11"/>
      <c r="D37" s="12"/>
      <c r="E37" s="11"/>
      <c r="F37" s="22">
        <v>23</v>
      </c>
      <c r="G37" s="23" t="s">
        <v>533</v>
      </c>
      <c r="H37" s="11"/>
      <c r="I37" s="12"/>
      <c r="K37" s="22">
        <v>23</v>
      </c>
      <c r="L37" s="23" t="s">
        <v>533</v>
      </c>
      <c r="M37" s="11"/>
      <c r="N37" s="12"/>
      <c r="P37" s="22">
        <v>23</v>
      </c>
      <c r="Q37" s="23" t="s">
        <v>533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534</v>
      </c>
      <c r="C38" s="11"/>
      <c r="D38" s="12"/>
      <c r="E38" s="11"/>
      <c r="F38" s="22">
        <v>24</v>
      </c>
      <c r="G38" s="23" t="s">
        <v>534</v>
      </c>
      <c r="H38" s="11"/>
      <c r="I38" s="12"/>
      <c r="K38" s="22">
        <v>24</v>
      </c>
      <c r="L38" s="23" t="s">
        <v>534</v>
      </c>
      <c r="M38" s="11"/>
      <c r="N38" s="12"/>
      <c r="P38" s="22">
        <v>24</v>
      </c>
      <c r="Q38" s="23" t="s">
        <v>534</v>
      </c>
      <c r="R38" s="11"/>
      <c r="S38" s="12"/>
      <c r="T38" s="16">
        <f t="shared" si="5"/>
        <v>0</v>
      </c>
      <c r="U38" s="1">
        <v>1</v>
      </c>
      <c r="V38" s="1">
        <v>0</v>
      </c>
      <c r="W38" s="1">
        <v>0</v>
      </c>
      <c r="X38" s="1">
        <v>0</v>
      </c>
      <c r="Y38" s="17" t="str">
        <f>IF(AND($A$3&gt;0,$F$3=0,$K$3=0,$P$3=0), $U$2&amp;$A$3&amp;$AA$32, "")</f>
        <v/>
      </c>
    </row>
    <row r="39" spans="1:25" hidden="1">
      <c r="A39" s="22">
        <v>25</v>
      </c>
      <c r="B39" s="23" t="s">
        <v>535</v>
      </c>
      <c r="C39" s="11"/>
      <c r="D39" s="12"/>
      <c r="E39" s="11"/>
      <c r="F39" s="22">
        <v>25</v>
      </c>
      <c r="G39" s="23" t="s">
        <v>535</v>
      </c>
      <c r="H39" s="11"/>
      <c r="I39" s="12"/>
      <c r="K39" s="22">
        <v>25</v>
      </c>
      <c r="L39" s="23" t="s">
        <v>535</v>
      </c>
      <c r="M39" s="11"/>
      <c r="N39" s="12"/>
      <c r="P39" s="22">
        <v>25</v>
      </c>
      <c r="Q39" s="23" t="s">
        <v>535</v>
      </c>
      <c r="R39" s="11"/>
      <c r="S39" s="12"/>
      <c r="T39" s="16">
        <f t="shared" si="5"/>
        <v>0</v>
      </c>
      <c r="U39" s="1">
        <v>1</v>
      </c>
      <c r="V39" s="1">
        <v>0</v>
      </c>
      <c r="W39" s="1">
        <v>0</v>
      </c>
      <c r="X39" s="1">
        <v>1</v>
      </c>
      <c r="Y39" s="18" t="str">
        <f>IF(AND($A$3&gt;0,$F$3=0,$K$3=0,$P$3&gt;0),$U$2&amp;$A$3&amp;$AA$31&amp;$U$5&amp;$P$3&amp;$AA$32, "")</f>
        <v/>
      </c>
    </row>
    <row r="40" spans="1:25" hidden="1">
      <c r="A40" s="22">
        <v>26</v>
      </c>
      <c r="B40" s="23" t="s">
        <v>536</v>
      </c>
      <c r="C40" s="11"/>
      <c r="D40" s="12"/>
      <c r="E40" s="11"/>
      <c r="F40" s="22">
        <v>26</v>
      </c>
      <c r="G40" s="23" t="s">
        <v>536</v>
      </c>
      <c r="H40" s="11"/>
      <c r="I40" s="12"/>
      <c r="K40" s="22">
        <v>26</v>
      </c>
      <c r="L40" s="23" t="s">
        <v>536</v>
      </c>
      <c r="M40" s="11"/>
      <c r="N40" s="12"/>
      <c r="P40" s="22">
        <v>26</v>
      </c>
      <c r="Q40" s="23" t="s">
        <v>536</v>
      </c>
      <c r="R40" s="11"/>
      <c r="S40" s="12"/>
      <c r="T40" s="16">
        <f t="shared" si="5"/>
        <v>0</v>
      </c>
      <c r="U40" s="1">
        <v>1</v>
      </c>
      <c r="V40" s="1">
        <v>0</v>
      </c>
      <c r="W40" s="1">
        <v>1</v>
      </c>
      <c r="X40" s="1">
        <v>0</v>
      </c>
      <c r="Y40" s="18" t="str">
        <f>IF(AND($A$3&gt;0,$F$3=0,$K$3&gt;0,$P$3=0),$U$2&amp;$A$3&amp;$AA$31&amp;$U$4&amp;$K$3, "")</f>
        <v/>
      </c>
    </row>
    <row r="41" spans="1:25" hidden="1">
      <c r="A41" s="22">
        <v>27</v>
      </c>
      <c r="B41" s="23" t="s">
        <v>537</v>
      </c>
      <c r="C41" s="11"/>
      <c r="D41" s="12"/>
      <c r="E41" s="11"/>
      <c r="F41" s="22">
        <v>27</v>
      </c>
      <c r="G41" s="23" t="s">
        <v>537</v>
      </c>
      <c r="H41" s="11"/>
      <c r="I41" s="12"/>
      <c r="K41" s="22">
        <v>27</v>
      </c>
      <c r="L41" s="23" t="s">
        <v>537</v>
      </c>
      <c r="M41" s="11"/>
      <c r="N41" s="12"/>
      <c r="P41" s="22">
        <v>27</v>
      </c>
      <c r="Q41" s="23" t="s">
        <v>537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538</v>
      </c>
      <c r="C42" s="11"/>
      <c r="D42" s="12"/>
      <c r="E42" s="11"/>
      <c r="F42" s="22">
        <v>28</v>
      </c>
      <c r="G42" s="23" t="s">
        <v>538</v>
      </c>
      <c r="H42" s="11"/>
      <c r="I42" s="12"/>
      <c r="K42" s="22">
        <v>28</v>
      </c>
      <c r="L42" s="23" t="s">
        <v>538</v>
      </c>
      <c r="M42" s="11"/>
      <c r="N42" s="12"/>
      <c r="P42" s="22">
        <v>28</v>
      </c>
      <c r="Q42" s="23" t="s">
        <v>538</v>
      </c>
      <c r="R42" s="11"/>
      <c r="S42" s="12"/>
      <c r="T42" s="16">
        <f t="shared" si="5"/>
        <v>0</v>
      </c>
      <c r="U42" s="1">
        <v>1</v>
      </c>
      <c r="V42" s="1">
        <v>1</v>
      </c>
      <c r="W42" s="1">
        <v>0</v>
      </c>
      <c r="X42" s="1">
        <v>0</v>
      </c>
      <c r="Y42" s="18" t="str">
        <f>IF(AND($A$3&gt;0,$F$3&gt;0,$K$3=0,$P$3=0),$U$2&amp;$A$3&amp;$AA$31&amp;$U$3&amp;$F$3, "")</f>
        <v/>
      </c>
    </row>
    <row r="43" spans="1:25" hidden="1">
      <c r="A43" s="22">
        <v>29</v>
      </c>
      <c r="B43" s="23" t="s">
        <v>539</v>
      </c>
      <c r="C43" s="11"/>
      <c r="D43" s="12"/>
      <c r="E43" s="11"/>
      <c r="F43" s="22">
        <v>29</v>
      </c>
      <c r="G43" s="23" t="s">
        <v>539</v>
      </c>
      <c r="H43" s="11"/>
      <c r="I43" s="12"/>
      <c r="K43" s="22">
        <v>29</v>
      </c>
      <c r="L43" s="23" t="s">
        <v>539</v>
      </c>
      <c r="M43" s="11"/>
      <c r="N43" s="12"/>
      <c r="P43" s="22">
        <v>29</v>
      </c>
      <c r="Q43" s="23" t="s">
        <v>539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540</v>
      </c>
      <c r="C44" s="11"/>
      <c r="D44" s="12"/>
      <c r="E44" s="11"/>
      <c r="F44" s="22">
        <v>30</v>
      </c>
      <c r="G44" s="23" t="s">
        <v>540</v>
      </c>
      <c r="H44" s="11"/>
      <c r="I44" s="12"/>
      <c r="K44" s="22">
        <v>30</v>
      </c>
      <c r="L44" s="23" t="s">
        <v>540</v>
      </c>
      <c r="M44" s="11"/>
      <c r="N44" s="12"/>
      <c r="P44" s="22">
        <v>30</v>
      </c>
      <c r="Q44" s="23" t="s">
        <v>540</v>
      </c>
      <c r="R44" s="11"/>
      <c r="S44" s="12"/>
      <c r="T44" s="16">
        <f t="shared" si="5"/>
        <v>0</v>
      </c>
      <c r="U44" s="1">
        <v>1</v>
      </c>
      <c r="V44" s="1">
        <v>1</v>
      </c>
      <c r="W44" s="1">
        <v>1</v>
      </c>
      <c r="X44" s="1">
        <v>0</v>
      </c>
      <c r="Y44" s="18" t="str">
        <f>IF(AND($A$3&gt;0,$F$3&gt;0,$K$3&gt;0,$P$3=0),$U$2&amp;$A$3&amp;$AA$31&amp;$U$3&amp;$F$3&amp;$AA$31&amp;$U$4&amp;$K$3, "")</f>
        <v/>
      </c>
    </row>
    <row r="45" spans="1:25" hidden="1">
      <c r="A45" s="22">
        <v>31</v>
      </c>
      <c r="B45" s="23" t="s">
        <v>541</v>
      </c>
      <c r="C45" s="11"/>
      <c r="D45" s="12"/>
      <c r="E45" s="11"/>
      <c r="F45" s="22">
        <v>31</v>
      </c>
      <c r="G45" s="23" t="s">
        <v>541</v>
      </c>
      <c r="H45" s="11"/>
      <c r="I45" s="12"/>
      <c r="K45" s="22">
        <v>31</v>
      </c>
      <c r="L45" s="23" t="s">
        <v>541</v>
      </c>
      <c r="M45" s="11"/>
      <c r="N45" s="12"/>
      <c r="P45" s="22">
        <v>31</v>
      </c>
      <c r="Q45" s="23" t="s">
        <v>541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542</v>
      </c>
      <c r="C46" s="11"/>
      <c r="D46" s="12"/>
      <c r="E46" s="11"/>
      <c r="F46" s="22">
        <v>32</v>
      </c>
      <c r="G46" s="23" t="s">
        <v>542</v>
      </c>
      <c r="H46" s="11"/>
      <c r="I46" s="12"/>
      <c r="K46" s="22">
        <v>32</v>
      </c>
      <c r="L46" s="23" t="s">
        <v>542</v>
      </c>
      <c r="M46" s="11"/>
      <c r="N46" s="12"/>
      <c r="P46" s="22">
        <v>32</v>
      </c>
      <c r="Q46" s="23" t="s">
        <v>542</v>
      </c>
      <c r="R46" s="11"/>
      <c r="S46" s="12"/>
    </row>
    <row r="47" spans="1:25" hidden="1">
      <c r="A47" s="22">
        <v>33</v>
      </c>
      <c r="B47" s="23" t="s">
        <v>543</v>
      </c>
      <c r="C47" s="11"/>
      <c r="D47" s="12"/>
      <c r="E47" s="11"/>
      <c r="F47" s="22">
        <v>33</v>
      </c>
      <c r="G47" s="23" t="s">
        <v>543</v>
      </c>
      <c r="H47" s="11"/>
      <c r="I47" s="12"/>
      <c r="K47" s="22">
        <v>33</v>
      </c>
      <c r="L47" s="23" t="s">
        <v>543</v>
      </c>
      <c r="M47" s="11"/>
      <c r="N47" s="12"/>
      <c r="P47" s="22">
        <v>33</v>
      </c>
      <c r="Q47" s="23" t="s">
        <v>543</v>
      </c>
      <c r="R47" s="11"/>
      <c r="S47" s="12"/>
    </row>
    <row r="48" spans="1:25" hidden="1">
      <c r="A48" s="22">
        <v>34</v>
      </c>
      <c r="B48" s="23" t="s">
        <v>544</v>
      </c>
      <c r="C48" s="11"/>
      <c r="D48" s="12"/>
      <c r="E48" s="11"/>
      <c r="F48" s="22">
        <v>34</v>
      </c>
      <c r="G48" s="23" t="s">
        <v>544</v>
      </c>
      <c r="H48" s="11"/>
      <c r="I48" s="12"/>
      <c r="K48" s="22">
        <v>34</v>
      </c>
      <c r="L48" s="23" t="s">
        <v>544</v>
      </c>
      <c r="M48" s="11"/>
      <c r="N48" s="12"/>
      <c r="P48" s="22">
        <v>34</v>
      </c>
      <c r="Q48" s="23" t="s">
        <v>544</v>
      </c>
      <c r="R48" s="11"/>
      <c r="S48" s="12"/>
    </row>
    <row r="49" spans="1:19" hidden="1">
      <c r="A49" s="22">
        <v>35</v>
      </c>
      <c r="B49" s="23" t="s">
        <v>172</v>
      </c>
      <c r="C49" s="11"/>
      <c r="D49" s="12"/>
      <c r="E49" s="11"/>
      <c r="F49" s="22">
        <v>35</v>
      </c>
      <c r="G49" s="23" t="s">
        <v>172</v>
      </c>
      <c r="H49" s="11"/>
      <c r="I49" s="12"/>
      <c r="K49" s="22">
        <v>35</v>
      </c>
      <c r="L49" s="23" t="s">
        <v>172</v>
      </c>
      <c r="M49" s="11"/>
      <c r="N49" s="12"/>
      <c r="P49" s="22">
        <v>35</v>
      </c>
      <c r="Q49" s="23" t="s">
        <v>172</v>
      </c>
      <c r="R49" s="11"/>
      <c r="S49" s="12"/>
    </row>
    <row r="50" spans="1:19" hidden="1">
      <c r="A50" s="22">
        <v>36</v>
      </c>
      <c r="B50" s="23" t="s">
        <v>545</v>
      </c>
      <c r="C50" s="11"/>
      <c r="D50" s="12"/>
      <c r="E50" s="11"/>
      <c r="F50" s="22">
        <v>36</v>
      </c>
      <c r="G50" s="23" t="s">
        <v>545</v>
      </c>
      <c r="H50" s="11"/>
      <c r="I50" s="12"/>
      <c r="K50" s="22">
        <v>36</v>
      </c>
      <c r="L50" s="23" t="s">
        <v>545</v>
      </c>
      <c r="M50" s="11"/>
      <c r="N50" s="12"/>
      <c r="P50" s="22">
        <v>36</v>
      </c>
      <c r="Q50" s="23" t="s">
        <v>545</v>
      </c>
      <c r="R50" s="11"/>
      <c r="S50" s="12"/>
    </row>
    <row r="51" spans="1:19" hidden="1">
      <c r="A51" s="22">
        <v>37</v>
      </c>
      <c r="B51" s="23" t="s">
        <v>305</v>
      </c>
      <c r="C51" s="11"/>
      <c r="D51" s="12"/>
      <c r="E51" s="11"/>
      <c r="F51" s="22">
        <v>37</v>
      </c>
      <c r="G51" s="23" t="s">
        <v>305</v>
      </c>
      <c r="H51" s="11"/>
      <c r="I51" s="12"/>
      <c r="K51" s="22">
        <v>37</v>
      </c>
      <c r="L51" s="23" t="s">
        <v>305</v>
      </c>
      <c r="M51" s="11"/>
      <c r="N51" s="12"/>
      <c r="P51" s="22">
        <v>37</v>
      </c>
      <c r="Q51" s="23" t="s">
        <v>305</v>
      </c>
      <c r="R51" s="11"/>
      <c r="S51" s="12"/>
    </row>
    <row r="52" spans="1:19" hidden="1">
      <c r="A52" s="22">
        <v>38</v>
      </c>
      <c r="B52" s="23" t="s">
        <v>306</v>
      </c>
      <c r="C52" s="11"/>
      <c r="D52" s="12"/>
      <c r="E52" s="11"/>
      <c r="F52" s="22">
        <v>38</v>
      </c>
      <c r="G52" s="23" t="s">
        <v>306</v>
      </c>
      <c r="H52" s="11"/>
      <c r="I52" s="12"/>
      <c r="K52" s="22">
        <v>38</v>
      </c>
      <c r="L52" s="23" t="s">
        <v>306</v>
      </c>
      <c r="M52" s="11"/>
      <c r="N52" s="12"/>
      <c r="P52" s="22">
        <v>38</v>
      </c>
      <c r="Q52" s="23" t="s">
        <v>306</v>
      </c>
      <c r="R52" s="11"/>
      <c r="S52" s="12"/>
    </row>
    <row r="53" spans="1:19" hidden="1">
      <c r="A53" s="22">
        <v>39</v>
      </c>
      <c r="B53" s="23" t="s">
        <v>307</v>
      </c>
      <c r="C53" s="11"/>
      <c r="D53" s="12"/>
      <c r="E53" s="11"/>
      <c r="F53" s="22">
        <v>39</v>
      </c>
      <c r="G53" s="23" t="s">
        <v>307</v>
      </c>
      <c r="H53" s="11"/>
      <c r="I53" s="12"/>
      <c r="K53" s="22">
        <v>39</v>
      </c>
      <c r="L53" s="23" t="s">
        <v>307</v>
      </c>
      <c r="M53" s="11"/>
      <c r="N53" s="12"/>
      <c r="P53" s="22">
        <v>39</v>
      </c>
      <c r="Q53" s="23" t="s">
        <v>307</v>
      </c>
      <c r="R53" s="11"/>
      <c r="S53" s="12"/>
    </row>
    <row r="54" spans="1:19" hidden="1">
      <c r="A54" s="22">
        <v>40</v>
      </c>
      <c r="B54" s="23" t="s">
        <v>308</v>
      </c>
      <c r="C54" s="11"/>
      <c r="D54" s="12"/>
      <c r="E54" s="11"/>
      <c r="F54" s="22">
        <v>40</v>
      </c>
      <c r="G54" s="23" t="s">
        <v>308</v>
      </c>
      <c r="H54" s="11"/>
      <c r="I54" s="12"/>
      <c r="K54" s="22">
        <v>40</v>
      </c>
      <c r="L54" s="23" t="s">
        <v>308</v>
      </c>
      <c r="M54" s="11"/>
      <c r="N54" s="12"/>
      <c r="P54" s="22">
        <v>40</v>
      </c>
      <c r="Q54" s="23" t="s">
        <v>308</v>
      </c>
      <c r="R54" s="11"/>
      <c r="S54" s="12"/>
    </row>
    <row r="55" spans="1:19" hidden="1">
      <c r="A55" s="22">
        <v>41</v>
      </c>
      <c r="B55" s="23" t="s">
        <v>309</v>
      </c>
      <c r="C55" s="11"/>
      <c r="D55" s="12"/>
      <c r="E55" s="11"/>
      <c r="F55" s="22">
        <v>41</v>
      </c>
      <c r="G55" s="23" t="s">
        <v>309</v>
      </c>
      <c r="H55" s="11"/>
      <c r="I55" s="12"/>
      <c r="K55" s="22">
        <v>41</v>
      </c>
      <c r="L55" s="23" t="s">
        <v>309</v>
      </c>
      <c r="M55" s="11"/>
      <c r="N55" s="12"/>
      <c r="P55" s="22">
        <v>41</v>
      </c>
      <c r="Q55" s="23" t="s">
        <v>309</v>
      </c>
      <c r="R55" s="11"/>
      <c r="S55" s="12"/>
    </row>
    <row r="56" spans="1:19" hidden="1">
      <c r="A56" s="22">
        <v>42</v>
      </c>
      <c r="B56" s="23" t="s">
        <v>310</v>
      </c>
      <c r="C56" s="11"/>
      <c r="D56" s="12"/>
      <c r="E56" s="11"/>
      <c r="F56" s="22">
        <v>42</v>
      </c>
      <c r="G56" s="23" t="s">
        <v>310</v>
      </c>
      <c r="H56" s="11"/>
      <c r="I56" s="12"/>
      <c r="K56" s="22">
        <v>42</v>
      </c>
      <c r="L56" s="23" t="s">
        <v>310</v>
      </c>
      <c r="M56" s="11"/>
      <c r="N56" s="12"/>
      <c r="P56" s="22">
        <v>42</v>
      </c>
      <c r="Q56" s="23" t="s">
        <v>310</v>
      </c>
      <c r="R56" s="11"/>
      <c r="S56" s="12"/>
    </row>
    <row r="57" spans="1:19" hidden="1">
      <c r="A57" s="22">
        <v>43</v>
      </c>
      <c r="B57" s="23" t="s">
        <v>311</v>
      </c>
      <c r="C57" s="11"/>
      <c r="D57" s="12"/>
      <c r="E57" s="11"/>
      <c r="F57" s="22">
        <v>43</v>
      </c>
      <c r="G57" s="23" t="s">
        <v>311</v>
      </c>
      <c r="H57" s="11"/>
      <c r="I57" s="12"/>
      <c r="K57" s="22">
        <v>43</v>
      </c>
      <c r="L57" s="23" t="s">
        <v>311</v>
      </c>
      <c r="M57" s="11"/>
      <c r="N57" s="12"/>
      <c r="P57" s="22">
        <v>43</v>
      </c>
      <c r="Q57" s="23" t="s">
        <v>311</v>
      </c>
      <c r="R57" s="11"/>
      <c r="S57" s="12"/>
    </row>
    <row r="58" spans="1:19" hidden="1">
      <c r="A58" s="22">
        <v>44</v>
      </c>
      <c r="B58" s="23" t="s">
        <v>312</v>
      </c>
      <c r="C58" s="11"/>
      <c r="D58" s="12"/>
      <c r="E58" s="11"/>
      <c r="F58" s="22">
        <v>44</v>
      </c>
      <c r="G58" s="23" t="s">
        <v>312</v>
      </c>
      <c r="H58" s="11"/>
      <c r="I58" s="12"/>
      <c r="K58" s="22">
        <v>44</v>
      </c>
      <c r="L58" s="23" t="s">
        <v>312</v>
      </c>
      <c r="M58" s="11"/>
      <c r="N58" s="12"/>
      <c r="P58" s="22">
        <v>44</v>
      </c>
      <c r="Q58" s="23" t="s">
        <v>312</v>
      </c>
      <c r="R58" s="11"/>
      <c r="S58" s="12"/>
    </row>
    <row r="59" spans="1:19" hidden="1">
      <c r="A59" s="22">
        <v>45</v>
      </c>
      <c r="B59" s="23" t="s">
        <v>313</v>
      </c>
      <c r="C59" s="11"/>
      <c r="D59" s="12"/>
      <c r="E59" s="11"/>
      <c r="F59" s="22">
        <v>45</v>
      </c>
      <c r="G59" s="23" t="s">
        <v>313</v>
      </c>
      <c r="H59" s="11"/>
      <c r="I59" s="12"/>
      <c r="K59" s="22">
        <v>45</v>
      </c>
      <c r="L59" s="23" t="s">
        <v>313</v>
      </c>
      <c r="M59" s="11"/>
      <c r="N59" s="12"/>
      <c r="P59" s="22">
        <v>45</v>
      </c>
      <c r="Q59" s="23" t="s">
        <v>313</v>
      </c>
      <c r="R59" s="11"/>
      <c r="S59" s="12"/>
    </row>
    <row r="60" spans="1:19" hidden="1">
      <c r="A60" s="22">
        <v>46</v>
      </c>
      <c r="B60" s="23" t="s">
        <v>314</v>
      </c>
      <c r="C60" s="11"/>
      <c r="D60" s="12"/>
      <c r="E60" s="11"/>
      <c r="F60" s="22">
        <v>46</v>
      </c>
      <c r="G60" s="23" t="s">
        <v>314</v>
      </c>
      <c r="H60" s="11"/>
      <c r="I60" s="12"/>
      <c r="K60" s="22">
        <v>46</v>
      </c>
      <c r="L60" s="23" t="s">
        <v>314</v>
      </c>
      <c r="M60" s="11"/>
      <c r="N60" s="12"/>
      <c r="P60" s="22">
        <v>46</v>
      </c>
      <c r="Q60" s="23" t="s">
        <v>314</v>
      </c>
      <c r="R60" s="11"/>
      <c r="S60" s="12"/>
    </row>
    <row r="61" spans="1:19" hidden="1">
      <c r="A61" s="22">
        <v>47</v>
      </c>
      <c r="B61" s="23" t="s">
        <v>315</v>
      </c>
      <c r="C61" s="11"/>
      <c r="D61" s="12"/>
      <c r="E61" s="11"/>
      <c r="F61" s="22">
        <v>47</v>
      </c>
      <c r="G61" s="23" t="s">
        <v>315</v>
      </c>
      <c r="H61" s="11"/>
      <c r="I61" s="12"/>
      <c r="K61" s="22">
        <v>47</v>
      </c>
      <c r="L61" s="23" t="s">
        <v>315</v>
      </c>
      <c r="M61" s="11"/>
      <c r="N61" s="12"/>
      <c r="P61" s="22">
        <v>47</v>
      </c>
      <c r="Q61" s="23" t="s">
        <v>315</v>
      </c>
      <c r="R61" s="11"/>
      <c r="S61" s="12"/>
    </row>
    <row r="62" spans="1:19" hidden="1">
      <c r="A62" s="22">
        <v>48</v>
      </c>
      <c r="B62" s="23" t="s">
        <v>316</v>
      </c>
      <c r="C62" s="11"/>
      <c r="D62" s="12"/>
      <c r="E62" s="11"/>
      <c r="F62" s="22">
        <v>48</v>
      </c>
      <c r="G62" s="23" t="s">
        <v>316</v>
      </c>
      <c r="H62" s="11"/>
      <c r="I62" s="12"/>
      <c r="K62" s="22">
        <v>48</v>
      </c>
      <c r="L62" s="23" t="s">
        <v>316</v>
      </c>
      <c r="M62" s="11"/>
      <c r="N62" s="12"/>
      <c r="P62" s="22">
        <v>48</v>
      </c>
      <c r="Q62" s="23" t="s">
        <v>316</v>
      </c>
      <c r="R62" s="11"/>
      <c r="S62" s="12"/>
    </row>
    <row r="63" spans="1:19" hidden="1">
      <c r="A63" s="22">
        <v>49</v>
      </c>
      <c r="B63" s="23" t="s">
        <v>317</v>
      </c>
      <c r="C63" s="11"/>
      <c r="D63" s="12"/>
      <c r="E63" s="11"/>
      <c r="F63" s="22">
        <v>49</v>
      </c>
      <c r="G63" s="23" t="s">
        <v>317</v>
      </c>
      <c r="H63" s="11"/>
      <c r="I63" s="12"/>
      <c r="K63" s="22">
        <v>49</v>
      </c>
      <c r="L63" s="23" t="s">
        <v>317</v>
      </c>
      <c r="M63" s="11"/>
      <c r="N63" s="12"/>
      <c r="P63" s="22">
        <v>49</v>
      </c>
      <c r="Q63" s="23" t="s">
        <v>317</v>
      </c>
      <c r="R63" s="11"/>
      <c r="S63" s="12"/>
    </row>
    <row r="64" spans="1:19" hidden="1">
      <c r="A64" s="22">
        <v>50</v>
      </c>
      <c r="B64" s="23" t="s">
        <v>318</v>
      </c>
      <c r="C64" s="11"/>
      <c r="D64" s="12"/>
      <c r="E64" s="11"/>
      <c r="F64" s="22">
        <v>50</v>
      </c>
      <c r="G64" s="23" t="s">
        <v>318</v>
      </c>
      <c r="H64" s="11"/>
      <c r="I64" s="12"/>
      <c r="K64" s="22">
        <v>50</v>
      </c>
      <c r="L64" s="23" t="s">
        <v>318</v>
      </c>
      <c r="M64" s="11"/>
      <c r="N64" s="12"/>
      <c r="P64" s="22">
        <v>50</v>
      </c>
      <c r="Q64" s="23" t="s">
        <v>318</v>
      </c>
      <c r="R64" s="11"/>
      <c r="S64" s="12"/>
    </row>
    <row r="65" spans="1:19" hidden="1">
      <c r="A65" s="22">
        <v>51</v>
      </c>
      <c r="B65" s="23" t="s">
        <v>319</v>
      </c>
      <c r="C65" s="11"/>
      <c r="D65" s="12"/>
      <c r="E65" s="11"/>
      <c r="F65" s="22">
        <v>51</v>
      </c>
      <c r="G65" s="23" t="s">
        <v>319</v>
      </c>
      <c r="H65" s="11"/>
      <c r="I65" s="12"/>
      <c r="K65" s="22">
        <v>51</v>
      </c>
      <c r="L65" s="23" t="s">
        <v>319</v>
      </c>
      <c r="M65" s="11"/>
      <c r="N65" s="12"/>
      <c r="P65" s="22">
        <v>51</v>
      </c>
      <c r="Q65" s="23" t="s">
        <v>319</v>
      </c>
      <c r="R65" s="11"/>
      <c r="S65" s="12"/>
    </row>
    <row r="66" spans="1:19" hidden="1">
      <c r="A66" s="22">
        <v>52</v>
      </c>
      <c r="B66" s="23" t="s">
        <v>320</v>
      </c>
      <c r="C66" s="11"/>
      <c r="D66" s="12"/>
      <c r="E66" s="11"/>
      <c r="F66" s="22">
        <v>52</v>
      </c>
      <c r="G66" s="23" t="s">
        <v>320</v>
      </c>
      <c r="H66" s="11"/>
      <c r="I66" s="12"/>
      <c r="K66" s="22">
        <v>52</v>
      </c>
      <c r="L66" s="23" t="s">
        <v>320</v>
      </c>
      <c r="M66" s="11"/>
      <c r="N66" s="12"/>
      <c r="P66" s="22">
        <v>52</v>
      </c>
      <c r="Q66" s="23" t="s">
        <v>320</v>
      </c>
      <c r="R66" s="11"/>
      <c r="S66" s="12"/>
    </row>
    <row r="67" spans="1:19" hidden="1">
      <c r="A67" s="22">
        <v>53</v>
      </c>
      <c r="B67" s="23" t="s">
        <v>321</v>
      </c>
      <c r="C67" s="11"/>
      <c r="D67" s="12"/>
      <c r="E67" s="11"/>
      <c r="F67" s="22">
        <v>53</v>
      </c>
      <c r="G67" s="23" t="s">
        <v>321</v>
      </c>
      <c r="H67" s="11"/>
      <c r="I67" s="12"/>
      <c r="K67" s="22">
        <v>53</v>
      </c>
      <c r="L67" s="23" t="s">
        <v>321</v>
      </c>
      <c r="M67" s="11"/>
      <c r="N67" s="12"/>
      <c r="P67" s="22">
        <v>53</v>
      </c>
      <c r="Q67" s="23" t="s">
        <v>321</v>
      </c>
      <c r="R67" s="11"/>
      <c r="S67" s="12"/>
    </row>
    <row r="68" spans="1:19" hidden="1">
      <c r="A68" s="22">
        <v>54</v>
      </c>
      <c r="B68" s="23" t="s">
        <v>322</v>
      </c>
      <c r="C68" s="11"/>
      <c r="D68" s="12"/>
      <c r="E68" s="11"/>
      <c r="F68" s="22">
        <v>54</v>
      </c>
      <c r="G68" s="23" t="s">
        <v>322</v>
      </c>
      <c r="H68" s="11"/>
      <c r="I68" s="12"/>
      <c r="K68" s="22">
        <v>54</v>
      </c>
      <c r="L68" s="23" t="s">
        <v>322</v>
      </c>
      <c r="M68" s="11"/>
      <c r="N68" s="12"/>
      <c r="P68" s="22">
        <v>54</v>
      </c>
      <c r="Q68" s="23" t="s">
        <v>322</v>
      </c>
      <c r="R68" s="11"/>
      <c r="S68" s="12"/>
    </row>
    <row r="69" spans="1:19" hidden="1">
      <c r="A69" s="22">
        <v>55</v>
      </c>
      <c r="B69" s="23" t="s">
        <v>323</v>
      </c>
      <c r="C69" s="11"/>
      <c r="D69" s="12"/>
      <c r="E69" s="11"/>
      <c r="F69" s="22">
        <v>55</v>
      </c>
      <c r="G69" s="23" t="s">
        <v>323</v>
      </c>
      <c r="H69" s="11"/>
      <c r="I69" s="12"/>
      <c r="K69" s="22">
        <v>55</v>
      </c>
      <c r="L69" s="23" t="s">
        <v>323</v>
      </c>
      <c r="M69" s="11"/>
      <c r="N69" s="12"/>
      <c r="P69" s="22">
        <v>55</v>
      </c>
      <c r="Q69" s="23" t="s">
        <v>323</v>
      </c>
      <c r="R69" s="11"/>
      <c r="S69" s="12"/>
    </row>
    <row r="70" spans="1:19" hidden="1">
      <c r="A70" s="22">
        <v>56</v>
      </c>
      <c r="B70" s="23" t="s">
        <v>324</v>
      </c>
      <c r="C70" s="11"/>
      <c r="D70" s="12"/>
      <c r="E70" s="11"/>
      <c r="F70" s="22">
        <v>56</v>
      </c>
      <c r="G70" s="23" t="s">
        <v>324</v>
      </c>
      <c r="H70" s="11"/>
      <c r="I70" s="12"/>
      <c r="K70" s="22">
        <v>56</v>
      </c>
      <c r="L70" s="23" t="s">
        <v>324</v>
      </c>
      <c r="M70" s="11"/>
      <c r="N70" s="12"/>
      <c r="P70" s="22">
        <v>56</v>
      </c>
      <c r="Q70" s="23" t="s">
        <v>324</v>
      </c>
      <c r="R70" s="11"/>
      <c r="S70" s="12"/>
    </row>
    <row r="71" spans="1:19" hidden="1">
      <c r="A71" s="22">
        <v>57</v>
      </c>
      <c r="B71" s="23" t="s">
        <v>325</v>
      </c>
      <c r="C71" s="11"/>
      <c r="D71" s="12"/>
      <c r="E71" s="11"/>
      <c r="F71" s="22">
        <v>57</v>
      </c>
      <c r="G71" s="23" t="s">
        <v>325</v>
      </c>
      <c r="H71" s="11"/>
      <c r="I71" s="12"/>
      <c r="K71" s="22">
        <v>57</v>
      </c>
      <c r="L71" s="23" t="s">
        <v>325</v>
      </c>
      <c r="M71" s="11"/>
      <c r="N71" s="12"/>
      <c r="P71" s="22">
        <v>57</v>
      </c>
      <c r="Q71" s="23" t="s">
        <v>325</v>
      </c>
      <c r="R71" s="11"/>
      <c r="S71" s="12"/>
    </row>
    <row r="72" spans="1:19" hidden="1">
      <c r="A72" s="22">
        <v>58</v>
      </c>
      <c r="B72" s="23" t="s">
        <v>326</v>
      </c>
      <c r="C72" s="11"/>
      <c r="D72" s="12"/>
      <c r="E72" s="11"/>
      <c r="F72" s="22">
        <v>58</v>
      </c>
      <c r="G72" s="23" t="s">
        <v>326</v>
      </c>
      <c r="H72" s="11"/>
      <c r="I72" s="12"/>
      <c r="K72" s="22">
        <v>58</v>
      </c>
      <c r="L72" s="23" t="s">
        <v>326</v>
      </c>
      <c r="M72" s="11"/>
      <c r="N72" s="12"/>
      <c r="P72" s="22">
        <v>58</v>
      </c>
      <c r="Q72" s="23" t="s">
        <v>326</v>
      </c>
      <c r="R72" s="11"/>
      <c r="S72" s="12"/>
    </row>
    <row r="73" spans="1:19" hidden="1">
      <c r="A73" s="22">
        <v>59</v>
      </c>
      <c r="B73" s="23" t="s">
        <v>327</v>
      </c>
      <c r="C73" s="11"/>
      <c r="D73" s="12"/>
      <c r="E73" s="11"/>
      <c r="F73" s="22">
        <v>59</v>
      </c>
      <c r="G73" s="23" t="s">
        <v>327</v>
      </c>
      <c r="H73" s="11"/>
      <c r="I73" s="12"/>
      <c r="K73" s="22">
        <v>59</v>
      </c>
      <c r="L73" s="23" t="s">
        <v>327</v>
      </c>
      <c r="M73" s="11"/>
      <c r="N73" s="12"/>
      <c r="P73" s="22">
        <v>59</v>
      </c>
      <c r="Q73" s="23" t="s">
        <v>327</v>
      </c>
      <c r="R73" s="11"/>
      <c r="S73" s="12"/>
    </row>
    <row r="74" spans="1:19" hidden="1">
      <c r="A74" s="22">
        <v>60</v>
      </c>
      <c r="B74" s="23" t="s">
        <v>328</v>
      </c>
      <c r="C74" s="11"/>
      <c r="D74" s="12"/>
      <c r="E74" s="11"/>
      <c r="F74" s="22">
        <v>60</v>
      </c>
      <c r="G74" s="23" t="s">
        <v>328</v>
      </c>
      <c r="H74" s="11"/>
      <c r="I74" s="12"/>
      <c r="K74" s="22">
        <v>60</v>
      </c>
      <c r="L74" s="23" t="s">
        <v>328</v>
      </c>
      <c r="M74" s="11"/>
      <c r="N74" s="12"/>
      <c r="P74" s="22">
        <v>60</v>
      </c>
      <c r="Q74" s="23" t="s">
        <v>328</v>
      </c>
      <c r="R74" s="11"/>
      <c r="S74" s="12"/>
    </row>
    <row r="75" spans="1:19" hidden="1">
      <c r="A75" s="22">
        <v>61</v>
      </c>
      <c r="B75" s="23" t="s">
        <v>329</v>
      </c>
      <c r="C75" s="11"/>
      <c r="D75" s="12"/>
      <c r="E75" s="11"/>
      <c r="F75" s="22">
        <v>61</v>
      </c>
      <c r="G75" s="23" t="s">
        <v>329</v>
      </c>
      <c r="H75" s="11"/>
      <c r="I75" s="12"/>
      <c r="K75" s="22">
        <v>61</v>
      </c>
      <c r="L75" s="23" t="s">
        <v>329</v>
      </c>
      <c r="M75" s="11"/>
      <c r="N75" s="12"/>
      <c r="P75" s="22">
        <v>61</v>
      </c>
      <c r="Q75" s="23" t="s">
        <v>329</v>
      </c>
      <c r="R75" s="11"/>
      <c r="S75" s="12"/>
    </row>
    <row r="76" spans="1:19" hidden="1">
      <c r="A76" s="22">
        <v>62</v>
      </c>
      <c r="B76" s="23" t="s">
        <v>330</v>
      </c>
      <c r="C76" s="11"/>
      <c r="D76" s="12"/>
      <c r="E76" s="11"/>
      <c r="F76" s="22">
        <v>62</v>
      </c>
      <c r="G76" s="23" t="s">
        <v>330</v>
      </c>
      <c r="H76" s="11"/>
      <c r="I76" s="12"/>
      <c r="K76" s="22">
        <v>62</v>
      </c>
      <c r="L76" s="23" t="s">
        <v>330</v>
      </c>
      <c r="M76" s="11"/>
      <c r="N76" s="12"/>
      <c r="P76" s="22">
        <v>62</v>
      </c>
      <c r="Q76" s="23" t="s">
        <v>330</v>
      </c>
      <c r="R76" s="11"/>
      <c r="S76" s="12"/>
    </row>
    <row r="77" spans="1:19" hidden="1">
      <c r="A77" s="22">
        <v>63</v>
      </c>
      <c r="B77" s="23" t="s">
        <v>331</v>
      </c>
      <c r="C77" s="11"/>
      <c r="D77" s="12"/>
      <c r="E77" s="11"/>
      <c r="F77" s="22">
        <v>63</v>
      </c>
      <c r="G77" s="23" t="s">
        <v>331</v>
      </c>
      <c r="H77" s="11"/>
      <c r="I77" s="12"/>
      <c r="K77" s="22">
        <v>63</v>
      </c>
      <c r="L77" s="23" t="s">
        <v>331</v>
      </c>
      <c r="M77" s="11"/>
      <c r="N77" s="12"/>
      <c r="P77" s="22">
        <v>63</v>
      </c>
      <c r="Q77" s="23" t="s">
        <v>331</v>
      </c>
      <c r="R77" s="11"/>
      <c r="S77" s="12"/>
    </row>
    <row r="78" spans="1:19" hidden="1">
      <c r="A78" s="22">
        <v>64</v>
      </c>
      <c r="B78" s="23" t="s">
        <v>332</v>
      </c>
      <c r="C78" s="11"/>
      <c r="D78" s="12"/>
      <c r="E78" s="11"/>
      <c r="F78" s="22">
        <v>64</v>
      </c>
      <c r="G78" s="23" t="s">
        <v>332</v>
      </c>
      <c r="H78" s="11"/>
      <c r="I78" s="12"/>
      <c r="K78" s="22">
        <v>64</v>
      </c>
      <c r="L78" s="23" t="s">
        <v>332</v>
      </c>
      <c r="M78" s="11"/>
      <c r="N78" s="12"/>
      <c r="P78" s="22">
        <v>64</v>
      </c>
      <c r="Q78" s="23" t="s">
        <v>332</v>
      </c>
      <c r="R78" s="11"/>
      <c r="S78" s="12"/>
    </row>
    <row r="79" spans="1:19" hidden="1">
      <c r="A79" s="22">
        <v>65</v>
      </c>
      <c r="B79" s="23" t="s">
        <v>333</v>
      </c>
      <c r="C79" s="11"/>
      <c r="D79" s="12"/>
      <c r="E79" s="11"/>
      <c r="F79" s="22">
        <v>65</v>
      </c>
      <c r="G79" s="23" t="s">
        <v>333</v>
      </c>
      <c r="H79" s="11"/>
      <c r="I79" s="12"/>
      <c r="K79" s="22">
        <v>65</v>
      </c>
      <c r="L79" s="23" t="s">
        <v>333</v>
      </c>
      <c r="M79" s="11"/>
      <c r="N79" s="12"/>
      <c r="P79" s="22">
        <v>65</v>
      </c>
      <c r="Q79" s="23" t="s">
        <v>333</v>
      </c>
      <c r="R79" s="11"/>
      <c r="S79" s="12"/>
    </row>
    <row r="80" spans="1:19" hidden="1">
      <c r="A80" s="22">
        <v>66</v>
      </c>
      <c r="B80" s="23" t="s">
        <v>334</v>
      </c>
      <c r="C80" s="11"/>
      <c r="D80" s="12"/>
      <c r="E80" s="11"/>
      <c r="F80" s="22">
        <v>66</v>
      </c>
      <c r="G80" s="23" t="s">
        <v>334</v>
      </c>
      <c r="H80" s="11"/>
      <c r="I80" s="12"/>
      <c r="K80" s="22">
        <v>66</v>
      </c>
      <c r="L80" s="23" t="s">
        <v>334</v>
      </c>
      <c r="M80" s="11"/>
      <c r="N80" s="12"/>
      <c r="P80" s="22">
        <v>66</v>
      </c>
      <c r="Q80" s="23" t="s">
        <v>334</v>
      </c>
      <c r="R80" s="11"/>
      <c r="S80" s="12"/>
    </row>
    <row r="81" spans="1:19" hidden="1">
      <c r="A81" s="22">
        <v>67</v>
      </c>
      <c r="B81" s="23" t="s">
        <v>335</v>
      </c>
      <c r="C81" s="11"/>
      <c r="D81" s="12"/>
      <c r="E81" s="11"/>
      <c r="F81" s="22">
        <v>67</v>
      </c>
      <c r="G81" s="23" t="s">
        <v>335</v>
      </c>
      <c r="H81" s="11"/>
      <c r="I81" s="12"/>
      <c r="K81" s="22">
        <v>67</v>
      </c>
      <c r="L81" s="23" t="s">
        <v>335</v>
      </c>
      <c r="M81" s="11"/>
      <c r="N81" s="12"/>
      <c r="P81" s="22">
        <v>67</v>
      </c>
      <c r="Q81" s="23" t="s">
        <v>335</v>
      </c>
      <c r="R81" s="11"/>
      <c r="S81" s="12"/>
    </row>
    <row r="82" spans="1:19" hidden="1">
      <c r="A82" s="22">
        <v>68</v>
      </c>
      <c r="B82" s="23" t="s">
        <v>336</v>
      </c>
      <c r="C82" s="11"/>
      <c r="D82" s="12"/>
      <c r="E82" s="11"/>
      <c r="F82" s="22">
        <v>68</v>
      </c>
      <c r="G82" s="23" t="s">
        <v>336</v>
      </c>
      <c r="H82" s="11"/>
      <c r="I82" s="12"/>
      <c r="K82" s="22">
        <v>68</v>
      </c>
      <c r="L82" s="23" t="s">
        <v>336</v>
      </c>
      <c r="M82" s="11"/>
      <c r="N82" s="12"/>
      <c r="P82" s="22">
        <v>68</v>
      </c>
      <c r="Q82" s="23" t="s">
        <v>336</v>
      </c>
      <c r="R82" s="11"/>
      <c r="S82" s="12"/>
    </row>
    <row r="83" spans="1:19" hidden="1">
      <c r="A83" s="22">
        <v>69</v>
      </c>
      <c r="B83" s="23" t="s">
        <v>337</v>
      </c>
      <c r="C83" s="11"/>
      <c r="D83" s="12"/>
      <c r="E83" s="11"/>
      <c r="F83" s="22">
        <v>69</v>
      </c>
      <c r="G83" s="23" t="s">
        <v>337</v>
      </c>
      <c r="H83" s="11"/>
      <c r="I83" s="12"/>
      <c r="K83" s="22">
        <v>69</v>
      </c>
      <c r="L83" s="23" t="s">
        <v>337</v>
      </c>
      <c r="M83" s="11"/>
      <c r="N83" s="12"/>
      <c r="P83" s="22">
        <v>69</v>
      </c>
      <c r="Q83" s="23" t="s">
        <v>337</v>
      </c>
      <c r="R83" s="11"/>
      <c r="S83" s="12"/>
    </row>
    <row r="84" spans="1:19" hidden="1">
      <c r="A84" s="22">
        <v>70</v>
      </c>
      <c r="B84" s="23" t="s">
        <v>338</v>
      </c>
      <c r="C84" s="11"/>
      <c r="D84" s="12"/>
      <c r="E84" s="11"/>
      <c r="F84" s="22">
        <v>70</v>
      </c>
      <c r="G84" s="23" t="s">
        <v>338</v>
      </c>
      <c r="H84" s="11"/>
      <c r="I84" s="12"/>
      <c r="K84" s="22">
        <v>70</v>
      </c>
      <c r="L84" s="23" t="s">
        <v>338</v>
      </c>
      <c r="M84" s="11"/>
      <c r="N84" s="12"/>
      <c r="P84" s="22">
        <v>70</v>
      </c>
      <c r="Q84" s="23" t="s">
        <v>338</v>
      </c>
      <c r="R84" s="11"/>
      <c r="S84" s="12"/>
    </row>
    <row r="85" spans="1:19" hidden="1">
      <c r="A85" s="22">
        <v>71</v>
      </c>
      <c r="B85" s="23" t="s">
        <v>339</v>
      </c>
      <c r="C85" s="11"/>
      <c r="D85" s="12"/>
      <c r="E85" s="11"/>
      <c r="F85" s="22">
        <v>71</v>
      </c>
      <c r="G85" s="23" t="s">
        <v>339</v>
      </c>
      <c r="H85" s="11"/>
      <c r="I85" s="12"/>
      <c r="K85" s="22">
        <v>71</v>
      </c>
      <c r="L85" s="23" t="s">
        <v>339</v>
      </c>
      <c r="M85" s="11"/>
      <c r="N85" s="12"/>
      <c r="P85" s="22">
        <v>71</v>
      </c>
      <c r="Q85" s="23" t="s">
        <v>339</v>
      </c>
      <c r="R85" s="11"/>
      <c r="S85" s="12"/>
    </row>
    <row r="86" spans="1:19" hidden="1">
      <c r="A86" s="22">
        <v>72</v>
      </c>
      <c r="B86" s="23" t="s">
        <v>340</v>
      </c>
      <c r="C86" s="11"/>
      <c r="D86" s="12"/>
      <c r="E86" s="11"/>
      <c r="F86" s="22">
        <v>72</v>
      </c>
      <c r="G86" s="23" t="s">
        <v>340</v>
      </c>
      <c r="H86" s="11"/>
      <c r="I86" s="12"/>
      <c r="K86" s="22">
        <v>72</v>
      </c>
      <c r="L86" s="23" t="s">
        <v>340</v>
      </c>
      <c r="M86" s="11"/>
      <c r="N86" s="12"/>
      <c r="P86" s="22">
        <v>72</v>
      </c>
      <c r="Q86" s="23" t="s">
        <v>340</v>
      </c>
      <c r="R86" s="11"/>
      <c r="S86" s="12"/>
    </row>
    <row r="87" spans="1:19" hidden="1">
      <c r="A87" s="22">
        <v>73</v>
      </c>
      <c r="B87" s="23" t="s">
        <v>341</v>
      </c>
      <c r="C87" s="11"/>
      <c r="D87" s="12"/>
      <c r="E87" s="11"/>
      <c r="F87" s="22">
        <v>73</v>
      </c>
      <c r="G87" s="23" t="s">
        <v>341</v>
      </c>
      <c r="H87" s="11"/>
      <c r="I87" s="12"/>
      <c r="K87" s="22">
        <v>73</v>
      </c>
      <c r="L87" s="23" t="s">
        <v>341</v>
      </c>
      <c r="M87" s="11"/>
      <c r="N87" s="12"/>
      <c r="P87" s="22">
        <v>73</v>
      </c>
      <c r="Q87" s="23" t="s">
        <v>341</v>
      </c>
      <c r="R87" s="11"/>
      <c r="S87" s="12"/>
    </row>
    <row r="88" spans="1:19" hidden="1">
      <c r="A88" s="22">
        <v>74</v>
      </c>
      <c r="B88" s="23" t="s">
        <v>342</v>
      </c>
      <c r="C88" s="11"/>
      <c r="D88" s="12"/>
      <c r="E88" s="11"/>
      <c r="F88" s="22">
        <v>74</v>
      </c>
      <c r="G88" s="23" t="s">
        <v>342</v>
      </c>
      <c r="H88" s="11"/>
      <c r="I88" s="12"/>
      <c r="K88" s="22">
        <v>74</v>
      </c>
      <c r="L88" s="23" t="s">
        <v>342</v>
      </c>
      <c r="M88" s="11"/>
      <c r="N88" s="12"/>
      <c r="P88" s="22">
        <v>74</v>
      </c>
      <c r="Q88" s="23" t="s">
        <v>342</v>
      </c>
      <c r="R88" s="11"/>
      <c r="S88" s="12"/>
    </row>
    <row r="89" spans="1:19" hidden="1">
      <c r="A89" s="22">
        <v>75</v>
      </c>
      <c r="B89" s="23" t="s">
        <v>343</v>
      </c>
      <c r="C89" s="11"/>
      <c r="D89" s="12"/>
      <c r="E89" s="11"/>
      <c r="F89" s="22">
        <v>75</v>
      </c>
      <c r="G89" s="23" t="s">
        <v>343</v>
      </c>
      <c r="H89" s="11"/>
      <c r="I89" s="12"/>
      <c r="K89" s="22">
        <v>75</v>
      </c>
      <c r="L89" s="23" t="s">
        <v>343</v>
      </c>
      <c r="M89" s="11"/>
      <c r="N89" s="12"/>
      <c r="P89" s="22">
        <v>75</v>
      </c>
      <c r="Q89" s="23" t="s">
        <v>343</v>
      </c>
      <c r="R89" s="11"/>
      <c r="S89" s="12"/>
    </row>
    <row r="90" spans="1:19" hidden="1">
      <c r="A90" s="22">
        <v>76</v>
      </c>
      <c r="B90" s="23" t="s">
        <v>344</v>
      </c>
      <c r="C90" s="11"/>
      <c r="D90" s="12"/>
      <c r="E90" s="11"/>
      <c r="F90" s="22">
        <v>76</v>
      </c>
      <c r="G90" s="23" t="s">
        <v>344</v>
      </c>
      <c r="H90" s="11"/>
      <c r="I90" s="12"/>
      <c r="K90" s="22">
        <v>76</v>
      </c>
      <c r="L90" s="23" t="s">
        <v>344</v>
      </c>
      <c r="M90" s="11"/>
      <c r="N90" s="12"/>
      <c r="P90" s="22">
        <v>76</v>
      </c>
      <c r="Q90" s="23" t="s">
        <v>344</v>
      </c>
      <c r="R90" s="11"/>
      <c r="S90" s="12"/>
    </row>
    <row r="91" spans="1:19" hidden="1">
      <c r="A91" s="22">
        <v>77</v>
      </c>
      <c r="B91" s="23" t="s">
        <v>345</v>
      </c>
      <c r="C91" s="11"/>
      <c r="D91" s="12"/>
      <c r="E91" s="11"/>
      <c r="F91" s="22">
        <v>77</v>
      </c>
      <c r="G91" s="23" t="s">
        <v>345</v>
      </c>
      <c r="H91" s="11"/>
      <c r="I91" s="12"/>
      <c r="K91" s="22">
        <v>77</v>
      </c>
      <c r="L91" s="23" t="s">
        <v>345</v>
      </c>
      <c r="M91" s="11"/>
      <c r="N91" s="12"/>
      <c r="P91" s="22">
        <v>77</v>
      </c>
      <c r="Q91" s="23" t="s">
        <v>345</v>
      </c>
      <c r="R91" s="11"/>
      <c r="S91" s="12"/>
    </row>
    <row r="92" spans="1:19" hidden="1">
      <c r="A92" s="22">
        <v>78</v>
      </c>
      <c r="B92" s="23" t="s">
        <v>346</v>
      </c>
      <c r="C92" s="11"/>
      <c r="D92" s="12"/>
      <c r="E92" s="11"/>
      <c r="F92" s="22">
        <v>78</v>
      </c>
      <c r="G92" s="23" t="s">
        <v>346</v>
      </c>
      <c r="H92" s="11"/>
      <c r="I92" s="12"/>
      <c r="K92" s="22">
        <v>78</v>
      </c>
      <c r="L92" s="23" t="s">
        <v>346</v>
      </c>
      <c r="M92" s="11"/>
      <c r="N92" s="12"/>
      <c r="P92" s="22">
        <v>78</v>
      </c>
      <c r="Q92" s="23" t="s">
        <v>346</v>
      </c>
      <c r="R92" s="11"/>
      <c r="S92" s="12"/>
    </row>
    <row r="93" spans="1:19" hidden="1">
      <c r="A93" s="22">
        <v>79</v>
      </c>
      <c r="B93" s="23" t="s">
        <v>347</v>
      </c>
      <c r="C93" s="11"/>
      <c r="D93" s="12"/>
      <c r="E93" s="11"/>
      <c r="F93" s="22">
        <v>79</v>
      </c>
      <c r="G93" s="23" t="s">
        <v>347</v>
      </c>
      <c r="H93" s="11"/>
      <c r="I93" s="12"/>
      <c r="K93" s="22">
        <v>79</v>
      </c>
      <c r="L93" s="23" t="s">
        <v>347</v>
      </c>
      <c r="M93" s="11"/>
      <c r="N93" s="12"/>
      <c r="P93" s="22">
        <v>79</v>
      </c>
      <c r="Q93" s="23" t="s">
        <v>347</v>
      </c>
      <c r="R93" s="11"/>
      <c r="S93" s="12"/>
    </row>
    <row r="94" spans="1:19" hidden="1">
      <c r="A94" s="22">
        <v>80</v>
      </c>
      <c r="B94" s="23" t="s">
        <v>348</v>
      </c>
      <c r="C94" s="11"/>
      <c r="D94" s="12"/>
      <c r="E94" s="11"/>
      <c r="F94" s="22">
        <v>80</v>
      </c>
      <c r="G94" s="23" t="s">
        <v>348</v>
      </c>
      <c r="H94" s="11"/>
      <c r="I94" s="12"/>
      <c r="K94" s="22">
        <v>80</v>
      </c>
      <c r="L94" s="23" t="s">
        <v>348</v>
      </c>
      <c r="M94" s="11"/>
      <c r="N94" s="12"/>
      <c r="P94" s="22">
        <v>80</v>
      </c>
      <c r="Q94" s="23" t="s">
        <v>348</v>
      </c>
      <c r="R94" s="11"/>
      <c r="S94" s="12"/>
    </row>
    <row r="95" spans="1:19" hidden="1">
      <c r="A95" s="22">
        <v>81</v>
      </c>
      <c r="B95" s="23" t="s">
        <v>349</v>
      </c>
      <c r="C95" s="11"/>
      <c r="D95" s="12"/>
      <c r="E95" s="11"/>
      <c r="F95" s="22">
        <v>81</v>
      </c>
      <c r="G95" s="23" t="s">
        <v>349</v>
      </c>
      <c r="H95" s="11"/>
      <c r="I95" s="12"/>
      <c r="K95" s="22">
        <v>81</v>
      </c>
      <c r="L95" s="23" t="s">
        <v>349</v>
      </c>
      <c r="M95" s="11"/>
      <c r="N95" s="12"/>
      <c r="P95" s="22">
        <v>81</v>
      </c>
      <c r="Q95" s="23" t="s">
        <v>349</v>
      </c>
      <c r="R95" s="11"/>
      <c r="S95" s="12"/>
    </row>
    <row r="96" spans="1:19" hidden="1">
      <c r="A96" s="22">
        <v>82</v>
      </c>
      <c r="B96" s="23" t="s">
        <v>350</v>
      </c>
      <c r="C96" s="11"/>
      <c r="D96" s="12"/>
      <c r="E96" s="11"/>
      <c r="F96" s="22">
        <v>82</v>
      </c>
      <c r="G96" s="23" t="s">
        <v>350</v>
      </c>
      <c r="H96" s="11"/>
      <c r="I96" s="12"/>
      <c r="K96" s="22">
        <v>82</v>
      </c>
      <c r="L96" s="23" t="s">
        <v>350</v>
      </c>
      <c r="M96" s="11"/>
      <c r="N96" s="12"/>
      <c r="P96" s="22">
        <v>82</v>
      </c>
      <c r="Q96" s="23" t="s">
        <v>350</v>
      </c>
      <c r="R96" s="11"/>
      <c r="S96" s="12"/>
    </row>
    <row r="97" spans="1:19" hidden="1">
      <c r="A97" s="22">
        <v>83</v>
      </c>
      <c r="B97" s="23" t="s">
        <v>351</v>
      </c>
      <c r="C97" s="11"/>
      <c r="D97" s="12"/>
      <c r="E97" s="11"/>
      <c r="F97" s="22">
        <v>83</v>
      </c>
      <c r="G97" s="23" t="s">
        <v>351</v>
      </c>
      <c r="H97" s="11"/>
      <c r="I97" s="12"/>
      <c r="K97" s="22">
        <v>83</v>
      </c>
      <c r="L97" s="23" t="s">
        <v>351</v>
      </c>
      <c r="M97" s="11"/>
      <c r="N97" s="12"/>
      <c r="P97" s="22">
        <v>83</v>
      </c>
      <c r="Q97" s="23" t="s">
        <v>351</v>
      </c>
      <c r="R97" s="11"/>
      <c r="S97" s="12"/>
    </row>
    <row r="98" spans="1:19" hidden="1">
      <c r="A98" s="22">
        <v>84</v>
      </c>
      <c r="B98" s="23" t="s">
        <v>352</v>
      </c>
      <c r="C98" s="11"/>
      <c r="D98" s="12"/>
      <c r="E98" s="11"/>
      <c r="F98" s="22">
        <v>84</v>
      </c>
      <c r="G98" s="23" t="s">
        <v>352</v>
      </c>
      <c r="H98" s="11"/>
      <c r="I98" s="12"/>
      <c r="K98" s="22">
        <v>84</v>
      </c>
      <c r="L98" s="23" t="s">
        <v>352</v>
      </c>
      <c r="M98" s="11"/>
      <c r="N98" s="12"/>
      <c r="P98" s="22">
        <v>84</v>
      </c>
      <c r="Q98" s="23" t="s">
        <v>352</v>
      </c>
      <c r="R98" s="11"/>
      <c r="S98" s="12"/>
    </row>
    <row r="99" spans="1:19" hidden="1">
      <c r="A99" s="22">
        <v>85</v>
      </c>
      <c r="B99" s="23" t="s">
        <v>353</v>
      </c>
      <c r="C99" s="11"/>
      <c r="D99" s="12"/>
      <c r="E99" s="11"/>
      <c r="F99" s="22">
        <v>85</v>
      </c>
      <c r="G99" s="23" t="s">
        <v>353</v>
      </c>
      <c r="H99" s="11"/>
      <c r="I99" s="12"/>
      <c r="K99" s="22">
        <v>85</v>
      </c>
      <c r="L99" s="23" t="s">
        <v>353</v>
      </c>
      <c r="M99" s="11"/>
      <c r="N99" s="12"/>
      <c r="P99" s="22">
        <v>85</v>
      </c>
      <c r="Q99" s="23" t="s">
        <v>353</v>
      </c>
      <c r="R99" s="11"/>
      <c r="S99" s="12"/>
    </row>
    <row r="100" spans="1:19" hidden="1">
      <c r="A100" s="22">
        <v>86</v>
      </c>
      <c r="B100" s="23" t="s">
        <v>354</v>
      </c>
      <c r="C100" s="11"/>
      <c r="D100" s="12"/>
      <c r="E100" s="11"/>
      <c r="F100" s="22">
        <v>86</v>
      </c>
      <c r="G100" s="23" t="s">
        <v>354</v>
      </c>
      <c r="H100" s="11"/>
      <c r="I100" s="12"/>
      <c r="K100" s="22">
        <v>86</v>
      </c>
      <c r="L100" s="23" t="s">
        <v>354</v>
      </c>
      <c r="M100" s="11"/>
      <c r="N100" s="12"/>
      <c r="P100" s="22">
        <v>86</v>
      </c>
      <c r="Q100" s="23" t="s">
        <v>354</v>
      </c>
      <c r="R100" s="11"/>
      <c r="S100" s="12"/>
    </row>
    <row r="101" spans="1:19" hidden="1">
      <c r="A101" s="22">
        <v>87</v>
      </c>
      <c r="B101" s="23" t="s">
        <v>355</v>
      </c>
      <c r="C101" s="11"/>
      <c r="D101" s="12"/>
      <c r="E101" s="11"/>
      <c r="F101" s="22">
        <v>87</v>
      </c>
      <c r="G101" s="23" t="s">
        <v>355</v>
      </c>
      <c r="H101" s="11"/>
      <c r="I101" s="12"/>
      <c r="K101" s="22">
        <v>87</v>
      </c>
      <c r="L101" s="23" t="s">
        <v>355</v>
      </c>
      <c r="M101" s="11"/>
      <c r="N101" s="12"/>
      <c r="P101" s="22">
        <v>87</v>
      </c>
      <c r="Q101" s="23" t="s">
        <v>355</v>
      </c>
      <c r="R101" s="11"/>
      <c r="S101" s="12"/>
    </row>
    <row r="102" spans="1:19" hidden="1">
      <c r="A102" s="22">
        <v>88</v>
      </c>
      <c r="B102" s="23" t="s">
        <v>356</v>
      </c>
      <c r="C102" s="11"/>
      <c r="D102" s="12"/>
      <c r="E102" s="11"/>
      <c r="F102" s="22">
        <v>88</v>
      </c>
      <c r="G102" s="23" t="s">
        <v>356</v>
      </c>
      <c r="H102" s="11"/>
      <c r="I102" s="12"/>
      <c r="K102" s="22">
        <v>88</v>
      </c>
      <c r="L102" s="23" t="s">
        <v>356</v>
      </c>
      <c r="M102" s="11"/>
      <c r="N102" s="12"/>
      <c r="P102" s="22">
        <v>88</v>
      </c>
      <c r="Q102" s="23" t="s">
        <v>356</v>
      </c>
      <c r="R102" s="11"/>
      <c r="S102" s="12"/>
    </row>
    <row r="103" spans="1:19" hidden="1">
      <c r="A103" s="22">
        <v>89</v>
      </c>
      <c r="B103" s="23" t="s">
        <v>357</v>
      </c>
      <c r="C103" s="11"/>
      <c r="D103" s="12"/>
      <c r="E103" s="11"/>
      <c r="F103" s="22">
        <v>89</v>
      </c>
      <c r="G103" s="23" t="s">
        <v>357</v>
      </c>
      <c r="H103" s="11"/>
      <c r="I103" s="12"/>
      <c r="K103" s="22">
        <v>89</v>
      </c>
      <c r="L103" s="23" t="s">
        <v>357</v>
      </c>
      <c r="M103" s="11"/>
      <c r="N103" s="12"/>
      <c r="P103" s="22">
        <v>89</v>
      </c>
      <c r="Q103" s="23" t="s">
        <v>357</v>
      </c>
      <c r="R103" s="11"/>
      <c r="S103" s="12"/>
    </row>
    <row r="104" spans="1:19" hidden="1">
      <c r="A104" s="22">
        <v>90</v>
      </c>
      <c r="B104" s="23" t="s">
        <v>358</v>
      </c>
      <c r="C104" s="11"/>
      <c r="D104" s="12"/>
      <c r="E104" s="11"/>
      <c r="F104" s="22">
        <v>90</v>
      </c>
      <c r="G104" s="23" t="s">
        <v>358</v>
      </c>
      <c r="H104" s="11"/>
      <c r="I104" s="12"/>
      <c r="K104" s="22">
        <v>90</v>
      </c>
      <c r="L104" s="23" t="s">
        <v>358</v>
      </c>
      <c r="M104" s="11"/>
      <c r="N104" s="12"/>
      <c r="P104" s="22">
        <v>90</v>
      </c>
      <c r="Q104" s="23" t="s">
        <v>358</v>
      </c>
      <c r="R104" s="11"/>
      <c r="S104" s="12"/>
    </row>
    <row r="105" spans="1:19" hidden="1">
      <c r="A105" s="22">
        <v>91</v>
      </c>
      <c r="B105" s="23" t="s">
        <v>359</v>
      </c>
      <c r="C105" s="11"/>
      <c r="D105" s="12"/>
      <c r="E105" s="11"/>
      <c r="F105" s="22">
        <v>91</v>
      </c>
      <c r="G105" s="23" t="s">
        <v>359</v>
      </c>
      <c r="H105" s="11"/>
      <c r="I105" s="12"/>
      <c r="K105" s="22">
        <v>91</v>
      </c>
      <c r="L105" s="23" t="s">
        <v>359</v>
      </c>
      <c r="M105" s="11"/>
      <c r="N105" s="12"/>
      <c r="P105" s="22">
        <v>91</v>
      </c>
      <c r="Q105" s="23" t="s">
        <v>359</v>
      </c>
      <c r="R105" s="11"/>
      <c r="S105" s="12"/>
    </row>
    <row r="106" spans="1:19" hidden="1">
      <c r="A106" s="22">
        <v>92</v>
      </c>
      <c r="B106" s="23" t="s">
        <v>360</v>
      </c>
      <c r="C106" s="11"/>
      <c r="D106" s="12"/>
      <c r="E106" s="11"/>
      <c r="F106" s="22">
        <v>92</v>
      </c>
      <c r="G106" s="23" t="s">
        <v>360</v>
      </c>
      <c r="H106" s="11"/>
      <c r="I106" s="12"/>
      <c r="K106" s="22">
        <v>92</v>
      </c>
      <c r="L106" s="23" t="s">
        <v>360</v>
      </c>
      <c r="M106" s="11"/>
      <c r="N106" s="12"/>
      <c r="P106" s="22">
        <v>92</v>
      </c>
      <c r="Q106" s="23" t="s">
        <v>360</v>
      </c>
      <c r="R106" s="11"/>
      <c r="S106" s="12"/>
    </row>
    <row r="107" spans="1:19" hidden="1">
      <c r="A107" s="22">
        <v>93</v>
      </c>
      <c r="B107" s="23" t="s">
        <v>361</v>
      </c>
      <c r="C107" s="11"/>
      <c r="D107" s="12"/>
      <c r="E107" s="11"/>
      <c r="F107" s="22">
        <v>93</v>
      </c>
      <c r="G107" s="23" t="s">
        <v>361</v>
      </c>
      <c r="H107" s="11"/>
      <c r="I107" s="12"/>
      <c r="K107" s="22">
        <v>93</v>
      </c>
      <c r="L107" s="23" t="s">
        <v>361</v>
      </c>
      <c r="M107" s="11"/>
      <c r="N107" s="12"/>
      <c r="P107" s="22">
        <v>93</v>
      </c>
      <c r="Q107" s="23" t="s">
        <v>361</v>
      </c>
      <c r="R107" s="11"/>
      <c r="S107" s="12"/>
    </row>
    <row r="108" spans="1:19" hidden="1">
      <c r="A108" s="22">
        <v>94</v>
      </c>
      <c r="B108" s="23" t="s">
        <v>362</v>
      </c>
      <c r="C108" s="11"/>
      <c r="D108" s="12"/>
      <c r="E108" s="11"/>
      <c r="F108" s="22">
        <v>94</v>
      </c>
      <c r="G108" s="23" t="s">
        <v>362</v>
      </c>
      <c r="H108" s="11"/>
      <c r="I108" s="12"/>
      <c r="K108" s="22">
        <v>94</v>
      </c>
      <c r="L108" s="23" t="s">
        <v>362</v>
      </c>
      <c r="M108" s="11"/>
      <c r="N108" s="12"/>
      <c r="P108" s="22">
        <v>94</v>
      </c>
      <c r="Q108" s="23" t="s">
        <v>362</v>
      </c>
      <c r="R108" s="11"/>
      <c r="S108" s="12"/>
    </row>
    <row r="109" spans="1:19" hidden="1">
      <c r="A109" s="22">
        <v>95</v>
      </c>
      <c r="B109" s="23" t="s">
        <v>363</v>
      </c>
      <c r="C109" s="11"/>
      <c r="D109" s="12"/>
      <c r="E109" s="11"/>
      <c r="F109" s="22">
        <v>95</v>
      </c>
      <c r="G109" s="23" t="s">
        <v>363</v>
      </c>
      <c r="H109" s="11"/>
      <c r="I109" s="12"/>
      <c r="K109" s="22">
        <v>95</v>
      </c>
      <c r="L109" s="23" t="s">
        <v>363</v>
      </c>
      <c r="M109" s="11"/>
      <c r="N109" s="12"/>
      <c r="P109" s="22">
        <v>95</v>
      </c>
      <c r="Q109" s="23" t="s">
        <v>363</v>
      </c>
      <c r="R109" s="11"/>
      <c r="S109" s="12"/>
    </row>
    <row r="110" spans="1:19" hidden="1">
      <c r="A110" s="22">
        <v>96</v>
      </c>
      <c r="B110" s="23" t="s">
        <v>364</v>
      </c>
      <c r="C110" s="11"/>
      <c r="D110" s="12"/>
      <c r="E110" s="11"/>
      <c r="F110" s="22">
        <v>96</v>
      </c>
      <c r="G110" s="23" t="s">
        <v>364</v>
      </c>
      <c r="H110" s="11"/>
      <c r="I110" s="12"/>
      <c r="K110" s="22">
        <v>96</v>
      </c>
      <c r="L110" s="23" t="s">
        <v>364</v>
      </c>
      <c r="M110" s="11"/>
      <c r="N110" s="12"/>
      <c r="P110" s="22">
        <v>96</v>
      </c>
      <c r="Q110" s="23" t="s">
        <v>364</v>
      </c>
      <c r="R110" s="11"/>
      <c r="S110" s="12"/>
    </row>
    <row r="111" spans="1:19" hidden="1">
      <c r="A111" s="22">
        <v>97</v>
      </c>
      <c r="B111" s="23" t="s">
        <v>365</v>
      </c>
      <c r="C111" s="11"/>
      <c r="D111" s="12"/>
      <c r="E111" s="11"/>
      <c r="F111" s="22">
        <v>97</v>
      </c>
      <c r="G111" s="23" t="s">
        <v>365</v>
      </c>
      <c r="H111" s="11"/>
      <c r="I111" s="12"/>
      <c r="K111" s="22">
        <v>97</v>
      </c>
      <c r="L111" s="23" t="s">
        <v>365</v>
      </c>
      <c r="M111" s="11"/>
      <c r="N111" s="12"/>
      <c r="P111" s="22">
        <v>97</v>
      </c>
      <c r="Q111" s="23" t="s">
        <v>365</v>
      </c>
      <c r="R111" s="11"/>
      <c r="S111" s="12"/>
    </row>
    <row r="112" spans="1:19" hidden="1">
      <c r="A112" s="22">
        <v>98</v>
      </c>
      <c r="B112" s="23" t="s">
        <v>366</v>
      </c>
      <c r="C112" s="11"/>
      <c r="D112" s="12"/>
      <c r="E112" s="11"/>
      <c r="F112" s="22">
        <v>98</v>
      </c>
      <c r="G112" s="23" t="s">
        <v>366</v>
      </c>
      <c r="H112" s="11"/>
      <c r="I112" s="12"/>
      <c r="K112" s="22">
        <v>98</v>
      </c>
      <c r="L112" s="23" t="s">
        <v>366</v>
      </c>
      <c r="M112" s="11"/>
      <c r="N112" s="12"/>
      <c r="P112" s="22">
        <v>98</v>
      </c>
      <c r="Q112" s="23" t="s">
        <v>366</v>
      </c>
      <c r="R112" s="11"/>
      <c r="S112" s="12"/>
    </row>
    <row r="113" spans="1:19" hidden="1">
      <c r="A113" s="22">
        <v>99</v>
      </c>
      <c r="B113" s="23" t="s">
        <v>367</v>
      </c>
      <c r="C113" s="11"/>
      <c r="D113" s="12"/>
      <c r="E113" s="11"/>
      <c r="F113" s="22">
        <v>99</v>
      </c>
      <c r="G113" s="23" t="s">
        <v>367</v>
      </c>
      <c r="H113" s="11"/>
      <c r="I113" s="12"/>
      <c r="K113" s="22">
        <v>99</v>
      </c>
      <c r="L113" s="23" t="s">
        <v>367</v>
      </c>
      <c r="M113" s="11"/>
      <c r="N113" s="12"/>
      <c r="P113" s="22">
        <v>99</v>
      </c>
      <c r="Q113" s="23" t="s">
        <v>367</v>
      </c>
      <c r="R113" s="11"/>
      <c r="S113" s="12"/>
    </row>
    <row r="114" spans="1:19" ht="13.15" hidden="1" thickBot="1">
      <c r="A114" s="25">
        <v>100</v>
      </c>
      <c r="B114" s="26" t="s">
        <v>368</v>
      </c>
      <c r="C114" s="27"/>
      <c r="D114" s="28"/>
      <c r="E114" s="11"/>
      <c r="F114" s="25">
        <v>100</v>
      </c>
      <c r="G114" s="26" t="s">
        <v>368</v>
      </c>
      <c r="H114" s="27"/>
      <c r="I114" s="28"/>
      <c r="K114" s="25">
        <v>100</v>
      </c>
      <c r="L114" s="26" t="s">
        <v>368</v>
      </c>
      <c r="M114" s="27"/>
      <c r="N114" s="28"/>
      <c r="P114" s="25">
        <v>100</v>
      </c>
      <c r="Q114" s="26" t="s">
        <v>368</v>
      </c>
      <c r="R114" s="27"/>
      <c r="S114" s="28"/>
    </row>
    <row r="115" spans="1:19" hidden="1"/>
    <row r="116" spans="1:19" hidden="1"/>
    <row r="117" spans="1:19" hidden="1"/>
    <row r="118" spans="1:19" hidden="1"/>
    <row r="119" spans="1:19" hidden="1"/>
    <row r="120" spans="1:19" ht="13.15">
      <c r="A120" s="29" t="s">
        <v>173</v>
      </c>
    </row>
    <row r="121" spans="1:19" ht="13.15" thickBot="1"/>
    <row r="122" spans="1:19" ht="13.15" thickBot="1">
      <c r="A122" s="2" t="str">
        <f>'Bid Form 1st Env.'!C17</f>
        <v>INR</v>
      </c>
      <c r="B122" s="3"/>
      <c r="C122" s="3"/>
      <c r="D122" s="4"/>
    </row>
    <row r="123" spans="1:19" ht="13.15" thickBot="1">
      <c r="A123" s="5"/>
      <c r="D123" s="6"/>
    </row>
    <row r="124" spans="1:19" ht="15.4" thickBot="1">
      <c r="A124" s="1195" t="e">
        <f>'Bid Form 1st Env.'!#REF!</f>
        <v>#REF!</v>
      </c>
      <c r="B124" s="1196"/>
      <c r="C124" s="8"/>
      <c r="D124" s="9"/>
    </row>
    <row r="125" spans="1:19">
      <c r="A125" s="1197"/>
      <c r="B125" s="1198"/>
      <c r="C125" s="8"/>
      <c r="D125" s="9"/>
    </row>
    <row r="126" spans="1:19">
      <c r="A126" s="10"/>
      <c r="B126" s="11"/>
      <c r="C126" s="11"/>
      <c r="D126" s="12"/>
    </row>
    <row r="127" spans="1:19" ht="69" customHeight="1">
      <c r="A127" s="580" t="e">
        <f>IF(OR((A124&gt;9999999999),(A124&lt;0)),"Invalid Entry - More than 1000 crore OR -ve value",IF(A124=0, "",+CONCATENATE(A122," ", U123,B134,D134,B133,D133,B132,D132,B131,D131,B130,D130,B129," Only")))</f>
        <v>#REF!</v>
      </c>
      <c r="B127" s="581"/>
      <c r="C127" s="581"/>
      <c r="D127" s="582"/>
    </row>
    <row r="128" spans="1:19">
      <c r="A128" s="10"/>
      <c r="B128" s="11"/>
      <c r="C128" s="11"/>
      <c r="D128" s="12"/>
    </row>
    <row r="129" spans="1:4">
      <c r="A129" s="14" t="e">
        <f>-INT(A124/100)*100+ROUND(A124,0)</f>
        <v>#REF!</v>
      </c>
      <c r="B129" s="11" t="e">
        <f t="shared" ref="B129:B134" si="6">IF(A129=0,"",LOOKUP(A129,$A$15:$A$114,$B$15:$B$114))</f>
        <v>#REF!</v>
      </c>
      <c r="C129" s="11"/>
      <c r="D129" s="15"/>
    </row>
    <row r="130" spans="1:4">
      <c r="A130" s="14" t="e">
        <f>-INT(A124/1000)*10+INT(A124/100)</f>
        <v>#REF!</v>
      </c>
      <c r="B130" s="11" t="e">
        <f t="shared" si="6"/>
        <v>#REF!</v>
      </c>
      <c r="C130" s="11"/>
      <c r="D130" s="15" t="e">
        <f>+IF(B130="",""," Hundred ")</f>
        <v>#REF!</v>
      </c>
    </row>
    <row r="131" spans="1:4">
      <c r="A131" s="14" t="e">
        <f>-INT(A124/100000)*100+INT(A124/1000)</f>
        <v>#REF!</v>
      </c>
      <c r="B131" s="11" t="e">
        <f t="shared" si="6"/>
        <v>#REF!</v>
      </c>
      <c r="C131" s="11"/>
      <c r="D131" s="15" t="e">
        <f>IF((B131=""),IF(C131="",""," Thousand ")," Thousand ")</f>
        <v>#REF!</v>
      </c>
    </row>
    <row r="132" spans="1:4">
      <c r="A132" s="14" t="e">
        <f>-INT(A124/10000000)*100+INT(A124/100000)</f>
        <v>#REF!</v>
      </c>
      <c r="B132" s="11" t="e">
        <f t="shared" si="6"/>
        <v>#REF!</v>
      </c>
      <c r="C132" s="11"/>
      <c r="D132" s="15" t="e">
        <f>IF((B132=""),IF(C132="",""," Lac ")," Lac ")</f>
        <v>#REF!</v>
      </c>
    </row>
    <row r="133" spans="1:4">
      <c r="A133" s="14" t="e">
        <f>-INT(A124/1000000000)*100+INT(A124/10000000)</f>
        <v>#REF!</v>
      </c>
      <c r="B133" s="19" t="e">
        <f t="shared" si="6"/>
        <v>#REF!</v>
      </c>
      <c r="C133" s="11"/>
      <c r="D133" s="15" t="e">
        <f>IF((B133=""),IF(C133="",""," Crore ")," Crore ")</f>
        <v>#REF!</v>
      </c>
    </row>
    <row r="134" spans="1:4">
      <c r="A134" s="20" t="e">
        <f>-INT(A124/10000000000)*1000+INT(A124/1000000000)</f>
        <v>#REF!</v>
      </c>
      <c r="B134" s="19" t="e">
        <f t="shared" si="6"/>
        <v>#REF!</v>
      </c>
      <c r="C134" s="11"/>
      <c r="D134" s="15" t="e">
        <f>IF((B134=""),IF(C134="",""," Hundred ")," Hundred ")</f>
        <v>#REF!</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514</v>
      </c>
      <c r="C139" s="11"/>
      <c r="D139" s="12"/>
    </row>
    <row r="140" spans="1:4">
      <c r="A140" s="22">
        <v>5</v>
      </c>
      <c r="B140" s="23" t="s">
        <v>515</v>
      </c>
      <c r="C140" s="11"/>
      <c r="D140" s="12"/>
    </row>
    <row r="141" spans="1:4">
      <c r="A141" s="22">
        <v>6</v>
      </c>
      <c r="B141" s="23" t="s">
        <v>516</v>
      </c>
      <c r="C141" s="11"/>
      <c r="D141" s="12"/>
    </row>
    <row r="142" spans="1:4">
      <c r="A142" s="22">
        <v>7</v>
      </c>
      <c r="B142" s="23" t="s">
        <v>517</v>
      </c>
      <c r="C142" s="11"/>
      <c r="D142" s="12"/>
    </row>
    <row r="143" spans="1:4">
      <c r="A143" s="22">
        <v>8</v>
      </c>
      <c r="B143" s="23" t="s">
        <v>518</v>
      </c>
      <c r="C143" s="11"/>
      <c r="D143" s="12"/>
    </row>
    <row r="144" spans="1:4">
      <c r="A144" s="22">
        <v>9</v>
      </c>
      <c r="B144" s="23" t="s">
        <v>519</v>
      </c>
      <c r="C144" s="11"/>
      <c r="D144" s="12"/>
    </row>
    <row r="145" spans="1:4">
      <c r="A145" s="22">
        <v>10</v>
      </c>
      <c r="B145" s="23" t="s">
        <v>520</v>
      </c>
      <c r="C145" s="11"/>
      <c r="D145" s="12"/>
    </row>
    <row r="146" spans="1:4">
      <c r="A146" s="22">
        <v>11</v>
      </c>
      <c r="B146" s="23" t="s">
        <v>521</v>
      </c>
      <c r="C146" s="11"/>
      <c r="D146" s="12"/>
    </row>
    <row r="147" spans="1:4">
      <c r="A147" s="22">
        <v>12</v>
      </c>
      <c r="B147" s="23" t="s">
        <v>522</v>
      </c>
      <c r="C147" s="11"/>
      <c r="D147" s="12"/>
    </row>
    <row r="148" spans="1:4">
      <c r="A148" s="22">
        <v>13</v>
      </c>
      <c r="B148" s="23" t="s">
        <v>523</v>
      </c>
      <c r="C148" s="11"/>
      <c r="D148" s="12"/>
    </row>
    <row r="149" spans="1:4">
      <c r="A149" s="22">
        <v>14</v>
      </c>
      <c r="B149" s="23" t="s">
        <v>524</v>
      </c>
      <c r="C149" s="11"/>
      <c r="D149" s="12"/>
    </row>
    <row r="150" spans="1:4">
      <c r="A150" s="22">
        <v>15</v>
      </c>
      <c r="B150" s="23" t="s">
        <v>525</v>
      </c>
      <c r="C150" s="11"/>
      <c r="D150" s="12"/>
    </row>
    <row r="151" spans="1:4">
      <c r="A151" s="22">
        <v>16</v>
      </c>
      <c r="B151" s="23" t="s">
        <v>526</v>
      </c>
      <c r="C151" s="11"/>
      <c r="D151" s="12"/>
    </row>
    <row r="152" spans="1:4">
      <c r="A152" s="22">
        <v>17</v>
      </c>
      <c r="B152" s="23" t="s">
        <v>527</v>
      </c>
      <c r="C152" s="11"/>
      <c r="D152" s="12"/>
    </row>
    <row r="153" spans="1:4">
      <c r="A153" s="22">
        <v>18</v>
      </c>
      <c r="B153" s="23" t="s">
        <v>528</v>
      </c>
      <c r="C153" s="11"/>
      <c r="D153" s="12"/>
    </row>
    <row r="154" spans="1:4">
      <c r="A154" s="22">
        <v>19</v>
      </c>
      <c r="B154" s="23" t="s">
        <v>529</v>
      </c>
      <c r="C154" s="11"/>
      <c r="D154" s="12"/>
    </row>
    <row r="155" spans="1:4">
      <c r="A155" s="22">
        <v>20</v>
      </c>
      <c r="B155" s="23" t="s">
        <v>530</v>
      </c>
      <c r="C155" s="11"/>
      <c r="D155" s="12"/>
    </row>
    <row r="156" spans="1:4">
      <c r="A156" s="22">
        <v>21</v>
      </c>
      <c r="B156" s="23" t="s">
        <v>531</v>
      </c>
      <c r="C156" s="11"/>
      <c r="D156" s="12"/>
    </row>
    <row r="157" spans="1:4">
      <c r="A157" s="22">
        <v>22</v>
      </c>
      <c r="B157" s="23" t="s">
        <v>532</v>
      </c>
      <c r="C157" s="11"/>
      <c r="D157" s="12"/>
    </row>
    <row r="158" spans="1:4">
      <c r="A158" s="22">
        <v>23</v>
      </c>
      <c r="B158" s="23" t="s">
        <v>533</v>
      </c>
      <c r="C158" s="11"/>
      <c r="D158" s="12"/>
    </row>
    <row r="159" spans="1:4">
      <c r="A159" s="22">
        <v>24</v>
      </c>
      <c r="B159" s="23" t="s">
        <v>534</v>
      </c>
      <c r="C159" s="11"/>
      <c r="D159" s="12"/>
    </row>
    <row r="160" spans="1:4">
      <c r="A160" s="22">
        <v>25</v>
      </c>
      <c r="B160" s="23" t="s">
        <v>535</v>
      </c>
      <c r="C160" s="11"/>
      <c r="D160" s="12"/>
    </row>
    <row r="161" spans="1:4">
      <c r="A161" s="22">
        <v>26</v>
      </c>
      <c r="B161" s="23" t="s">
        <v>536</v>
      </c>
      <c r="C161" s="11"/>
      <c r="D161" s="12"/>
    </row>
    <row r="162" spans="1:4">
      <c r="A162" s="22">
        <v>27</v>
      </c>
      <c r="B162" s="23" t="s">
        <v>537</v>
      </c>
      <c r="C162" s="11"/>
      <c r="D162" s="12"/>
    </row>
    <row r="163" spans="1:4">
      <c r="A163" s="22">
        <v>28</v>
      </c>
      <c r="B163" s="23" t="s">
        <v>538</v>
      </c>
      <c r="C163" s="11"/>
      <c r="D163" s="12"/>
    </row>
    <row r="164" spans="1:4">
      <c r="A164" s="22">
        <v>29</v>
      </c>
      <c r="B164" s="23" t="s">
        <v>539</v>
      </c>
      <c r="C164" s="11"/>
      <c r="D164" s="12"/>
    </row>
    <row r="165" spans="1:4">
      <c r="A165" s="22">
        <v>30</v>
      </c>
      <c r="B165" s="23" t="s">
        <v>540</v>
      </c>
      <c r="C165" s="11"/>
      <c r="D165" s="12"/>
    </row>
    <row r="166" spans="1:4">
      <c r="A166" s="22">
        <v>31</v>
      </c>
      <c r="B166" s="23" t="s">
        <v>541</v>
      </c>
      <c r="C166" s="11"/>
      <c r="D166" s="12"/>
    </row>
    <row r="167" spans="1:4">
      <c r="A167" s="22">
        <v>32</v>
      </c>
      <c r="B167" s="23" t="s">
        <v>542</v>
      </c>
      <c r="C167" s="11"/>
      <c r="D167" s="12"/>
    </row>
    <row r="168" spans="1:4">
      <c r="A168" s="22">
        <v>33</v>
      </c>
      <c r="B168" s="23" t="s">
        <v>543</v>
      </c>
      <c r="C168" s="11"/>
      <c r="D168" s="12"/>
    </row>
    <row r="169" spans="1:4">
      <c r="A169" s="22">
        <v>34</v>
      </c>
      <c r="B169" s="23" t="s">
        <v>544</v>
      </c>
      <c r="C169" s="11"/>
      <c r="D169" s="12"/>
    </row>
    <row r="170" spans="1:4">
      <c r="A170" s="22">
        <v>35</v>
      </c>
      <c r="B170" s="23" t="s">
        <v>172</v>
      </c>
      <c r="C170" s="11"/>
      <c r="D170" s="12"/>
    </row>
    <row r="171" spans="1:4">
      <c r="A171" s="22">
        <v>36</v>
      </c>
      <c r="B171" s="23" t="s">
        <v>545</v>
      </c>
      <c r="C171" s="11"/>
      <c r="D171" s="12"/>
    </row>
    <row r="172" spans="1:4">
      <c r="A172" s="22">
        <v>37</v>
      </c>
      <c r="B172" s="23" t="s">
        <v>305</v>
      </c>
      <c r="C172" s="11"/>
      <c r="D172" s="12"/>
    </row>
    <row r="173" spans="1:4">
      <c r="A173" s="22">
        <v>38</v>
      </c>
      <c r="B173" s="23" t="s">
        <v>306</v>
      </c>
      <c r="C173" s="11"/>
      <c r="D173" s="12"/>
    </row>
    <row r="174" spans="1:4">
      <c r="A174" s="22">
        <v>39</v>
      </c>
      <c r="B174" s="23" t="s">
        <v>307</v>
      </c>
      <c r="C174" s="11"/>
      <c r="D174" s="12"/>
    </row>
    <row r="175" spans="1:4">
      <c r="A175" s="22">
        <v>40</v>
      </c>
      <c r="B175" s="23" t="s">
        <v>308</v>
      </c>
      <c r="C175" s="11"/>
      <c r="D175" s="12"/>
    </row>
    <row r="176" spans="1:4">
      <c r="A176" s="22">
        <v>41</v>
      </c>
      <c r="B176" s="23" t="s">
        <v>309</v>
      </c>
      <c r="C176" s="11"/>
      <c r="D176" s="12"/>
    </row>
    <row r="177" spans="1:4">
      <c r="A177" s="22">
        <v>42</v>
      </c>
      <c r="B177" s="23" t="s">
        <v>310</v>
      </c>
      <c r="C177" s="11"/>
      <c r="D177" s="12"/>
    </row>
    <row r="178" spans="1:4">
      <c r="A178" s="22">
        <v>43</v>
      </c>
      <c r="B178" s="23" t="s">
        <v>311</v>
      </c>
      <c r="C178" s="11"/>
      <c r="D178" s="12"/>
    </row>
    <row r="179" spans="1:4">
      <c r="A179" s="22">
        <v>44</v>
      </c>
      <c r="B179" s="23" t="s">
        <v>312</v>
      </c>
      <c r="C179" s="11"/>
      <c r="D179" s="12"/>
    </row>
    <row r="180" spans="1:4">
      <c r="A180" s="22">
        <v>45</v>
      </c>
      <c r="B180" s="23" t="s">
        <v>313</v>
      </c>
      <c r="C180" s="11"/>
      <c r="D180" s="12"/>
    </row>
    <row r="181" spans="1:4">
      <c r="A181" s="22">
        <v>46</v>
      </c>
      <c r="B181" s="23" t="s">
        <v>314</v>
      </c>
      <c r="C181" s="11"/>
      <c r="D181" s="12"/>
    </row>
    <row r="182" spans="1:4">
      <c r="A182" s="22">
        <v>47</v>
      </c>
      <c r="B182" s="23" t="s">
        <v>315</v>
      </c>
      <c r="C182" s="11"/>
      <c r="D182" s="12"/>
    </row>
    <row r="183" spans="1:4">
      <c r="A183" s="22">
        <v>48</v>
      </c>
      <c r="B183" s="23" t="s">
        <v>316</v>
      </c>
      <c r="C183" s="11"/>
      <c r="D183" s="12"/>
    </row>
    <row r="184" spans="1:4">
      <c r="A184" s="22">
        <v>49</v>
      </c>
      <c r="B184" s="23" t="s">
        <v>317</v>
      </c>
      <c r="C184" s="11"/>
      <c r="D184" s="12"/>
    </row>
    <row r="185" spans="1:4">
      <c r="A185" s="22">
        <v>50</v>
      </c>
      <c r="B185" s="23" t="s">
        <v>318</v>
      </c>
      <c r="C185" s="11"/>
      <c r="D185" s="12"/>
    </row>
    <row r="186" spans="1:4">
      <c r="A186" s="22">
        <v>51</v>
      </c>
      <c r="B186" s="23" t="s">
        <v>319</v>
      </c>
      <c r="C186" s="11"/>
      <c r="D186" s="12"/>
    </row>
    <row r="187" spans="1:4">
      <c r="A187" s="22">
        <v>52</v>
      </c>
      <c r="B187" s="23" t="s">
        <v>320</v>
      </c>
      <c r="C187" s="11"/>
      <c r="D187" s="12"/>
    </row>
    <row r="188" spans="1:4">
      <c r="A188" s="22">
        <v>53</v>
      </c>
      <c r="B188" s="23" t="s">
        <v>321</v>
      </c>
      <c r="C188" s="11"/>
      <c r="D188" s="12"/>
    </row>
    <row r="189" spans="1:4">
      <c r="A189" s="22">
        <v>54</v>
      </c>
      <c r="B189" s="23" t="s">
        <v>322</v>
      </c>
      <c r="C189" s="11"/>
      <c r="D189" s="12"/>
    </row>
    <row r="190" spans="1:4">
      <c r="A190" s="22">
        <v>55</v>
      </c>
      <c r="B190" s="23" t="s">
        <v>323</v>
      </c>
      <c r="C190" s="11"/>
      <c r="D190" s="12"/>
    </row>
    <row r="191" spans="1:4">
      <c r="A191" s="22">
        <v>56</v>
      </c>
      <c r="B191" s="23" t="s">
        <v>324</v>
      </c>
      <c r="C191" s="11"/>
      <c r="D191" s="12"/>
    </row>
    <row r="192" spans="1:4">
      <c r="A192" s="22">
        <v>57</v>
      </c>
      <c r="B192" s="23" t="s">
        <v>325</v>
      </c>
      <c r="C192" s="11"/>
      <c r="D192" s="12"/>
    </row>
    <row r="193" spans="1:4">
      <c r="A193" s="22">
        <v>58</v>
      </c>
      <c r="B193" s="23" t="s">
        <v>326</v>
      </c>
      <c r="C193" s="11"/>
      <c r="D193" s="12"/>
    </row>
    <row r="194" spans="1:4">
      <c r="A194" s="22">
        <v>59</v>
      </c>
      <c r="B194" s="23" t="s">
        <v>327</v>
      </c>
      <c r="C194" s="11"/>
      <c r="D194" s="12"/>
    </row>
    <row r="195" spans="1:4">
      <c r="A195" s="22">
        <v>60</v>
      </c>
      <c r="B195" s="23" t="s">
        <v>328</v>
      </c>
      <c r="C195" s="11"/>
      <c r="D195" s="12"/>
    </row>
    <row r="196" spans="1:4">
      <c r="A196" s="22">
        <v>61</v>
      </c>
      <c r="B196" s="23" t="s">
        <v>329</v>
      </c>
      <c r="C196" s="11"/>
      <c r="D196" s="12"/>
    </row>
    <row r="197" spans="1:4">
      <c r="A197" s="22">
        <v>62</v>
      </c>
      <c r="B197" s="23" t="s">
        <v>330</v>
      </c>
      <c r="C197" s="11"/>
      <c r="D197" s="12"/>
    </row>
    <row r="198" spans="1:4">
      <c r="A198" s="22">
        <v>63</v>
      </c>
      <c r="B198" s="23" t="s">
        <v>331</v>
      </c>
      <c r="C198" s="11"/>
      <c r="D198" s="12"/>
    </row>
    <row r="199" spans="1:4">
      <c r="A199" s="22">
        <v>64</v>
      </c>
      <c r="B199" s="23" t="s">
        <v>332</v>
      </c>
      <c r="C199" s="11"/>
      <c r="D199" s="12"/>
    </row>
    <row r="200" spans="1:4">
      <c r="A200" s="22">
        <v>65</v>
      </c>
      <c r="B200" s="23" t="s">
        <v>333</v>
      </c>
      <c r="C200" s="11"/>
      <c r="D200" s="12"/>
    </row>
    <row r="201" spans="1:4">
      <c r="A201" s="22">
        <v>66</v>
      </c>
      <c r="B201" s="23" t="s">
        <v>334</v>
      </c>
      <c r="C201" s="11"/>
      <c r="D201" s="12"/>
    </row>
    <row r="202" spans="1:4">
      <c r="A202" s="22">
        <v>67</v>
      </c>
      <c r="B202" s="23" t="s">
        <v>335</v>
      </c>
      <c r="C202" s="11"/>
      <c r="D202" s="12"/>
    </row>
    <row r="203" spans="1:4">
      <c r="A203" s="22">
        <v>68</v>
      </c>
      <c r="B203" s="23" t="s">
        <v>336</v>
      </c>
      <c r="C203" s="11"/>
      <c r="D203" s="12"/>
    </row>
    <row r="204" spans="1:4">
      <c r="A204" s="22">
        <v>69</v>
      </c>
      <c r="B204" s="23" t="s">
        <v>337</v>
      </c>
      <c r="C204" s="11"/>
      <c r="D204" s="12"/>
    </row>
    <row r="205" spans="1:4">
      <c r="A205" s="22">
        <v>70</v>
      </c>
      <c r="B205" s="23" t="s">
        <v>338</v>
      </c>
      <c r="C205" s="11"/>
      <c r="D205" s="12"/>
    </row>
    <row r="206" spans="1:4">
      <c r="A206" s="22">
        <v>71</v>
      </c>
      <c r="B206" s="23" t="s">
        <v>339</v>
      </c>
      <c r="C206" s="11"/>
      <c r="D206" s="12"/>
    </row>
    <row r="207" spans="1:4">
      <c r="A207" s="22">
        <v>72</v>
      </c>
      <c r="B207" s="23" t="s">
        <v>340</v>
      </c>
      <c r="C207" s="11"/>
      <c r="D207" s="12"/>
    </row>
    <row r="208" spans="1:4">
      <c r="A208" s="22">
        <v>73</v>
      </c>
      <c r="B208" s="23" t="s">
        <v>341</v>
      </c>
      <c r="C208" s="11"/>
      <c r="D208" s="12"/>
    </row>
    <row r="209" spans="1:4">
      <c r="A209" s="22">
        <v>74</v>
      </c>
      <c r="B209" s="23" t="s">
        <v>342</v>
      </c>
      <c r="C209" s="11"/>
      <c r="D209" s="12"/>
    </row>
    <row r="210" spans="1:4">
      <c r="A210" s="22">
        <v>75</v>
      </c>
      <c r="B210" s="23" t="s">
        <v>343</v>
      </c>
      <c r="C210" s="11"/>
      <c r="D210" s="12"/>
    </row>
    <row r="211" spans="1:4">
      <c r="A211" s="22">
        <v>76</v>
      </c>
      <c r="B211" s="23" t="s">
        <v>344</v>
      </c>
      <c r="C211" s="11"/>
      <c r="D211" s="12"/>
    </row>
    <row r="212" spans="1:4">
      <c r="A212" s="22">
        <v>77</v>
      </c>
      <c r="B212" s="23" t="s">
        <v>345</v>
      </c>
      <c r="C212" s="11"/>
      <c r="D212" s="12"/>
    </row>
    <row r="213" spans="1:4">
      <c r="A213" s="22">
        <v>78</v>
      </c>
      <c r="B213" s="23" t="s">
        <v>346</v>
      </c>
      <c r="C213" s="11"/>
      <c r="D213" s="12"/>
    </row>
    <row r="214" spans="1:4">
      <c r="A214" s="22">
        <v>79</v>
      </c>
      <c r="B214" s="23" t="s">
        <v>347</v>
      </c>
      <c r="C214" s="11"/>
      <c r="D214" s="12"/>
    </row>
    <row r="215" spans="1:4">
      <c r="A215" s="22">
        <v>80</v>
      </c>
      <c r="B215" s="23" t="s">
        <v>348</v>
      </c>
      <c r="C215" s="11"/>
      <c r="D215" s="12"/>
    </row>
    <row r="216" spans="1:4">
      <c r="A216" s="22">
        <v>81</v>
      </c>
      <c r="B216" s="23" t="s">
        <v>349</v>
      </c>
      <c r="C216" s="11"/>
      <c r="D216" s="12"/>
    </row>
    <row r="217" spans="1:4">
      <c r="A217" s="22">
        <v>82</v>
      </c>
      <c r="B217" s="23" t="s">
        <v>350</v>
      </c>
      <c r="C217" s="11"/>
      <c r="D217" s="12"/>
    </row>
    <row r="218" spans="1:4">
      <c r="A218" s="22">
        <v>83</v>
      </c>
      <c r="B218" s="23" t="s">
        <v>351</v>
      </c>
      <c r="C218" s="11"/>
      <c r="D218" s="12"/>
    </row>
    <row r="219" spans="1:4">
      <c r="A219" s="22">
        <v>84</v>
      </c>
      <c r="B219" s="23" t="s">
        <v>352</v>
      </c>
      <c r="C219" s="11"/>
      <c r="D219" s="12"/>
    </row>
    <row r="220" spans="1:4">
      <c r="A220" s="22">
        <v>85</v>
      </c>
      <c r="B220" s="23" t="s">
        <v>353</v>
      </c>
      <c r="C220" s="11"/>
      <c r="D220" s="12"/>
    </row>
    <row r="221" spans="1:4">
      <c r="A221" s="22">
        <v>86</v>
      </c>
      <c r="B221" s="23" t="s">
        <v>354</v>
      </c>
      <c r="C221" s="11"/>
      <c r="D221" s="12"/>
    </row>
    <row r="222" spans="1:4">
      <c r="A222" s="22">
        <v>87</v>
      </c>
      <c r="B222" s="23" t="s">
        <v>355</v>
      </c>
      <c r="C222" s="11"/>
      <c r="D222" s="12"/>
    </row>
    <row r="223" spans="1:4">
      <c r="A223" s="22">
        <v>88</v>
      </c>
      <c r="B223" s="23" t="s">
        <v>356</v>
      </c>
      <c r="C223" s="11"/>
      <c r="D223" s="12"/>
    </row>
    <row r="224" spans="1:4">
      <c r="A224" s="22">
        <v>89</v>
      </c>
      <c r="B224" s="23" t="s">
        <v>357</v>
      </c>
      <c r="C224" s="11"/>
      <c r="D224" s="12"/>
    </row>
    <row r="225" spans="1:4">
      <c r="A225" s="22">
        <v>90</v>
      </c>
      <c r="B225" s="23" t="s">
        <v>358</v>
      </c>
      <c r="C225" s="11"/>
      <c r="D225" s="12"/>
    </row>
    <row r="226" spans="1:4">
      <c r="A226" s="22">
        <v>91</v>
      </c>
      <c r="B226" s="23" t="s">
        <v>359</v>
      </c>
      <c r="C226" s="11"/>
      <c r="D226" s="12"/>
    </row>
    <row r="227" spans="1:4">
      <c r="A227" s="22">
        <v>92</v>
      </c>
      <c r="B227" s="23" t="s">
        <v>360</v>
      </c>
      <c r="C227" s="11"/>
      <c r="D227" s="12"/>
    </row>
    <row r="228" spans="1:4">
      <c r="A228" s="22">
        <v>93</v>
      </c>
      <c r="B228" s="23" t="s">
        <v>361</v>
      </c>
      <c r="C228" s="11"/>
      <c r="D228" s="12"/>
    </row>
    <row r="229" spans="1:4">
      <c r="A229" s="22">
        <v>94</v>
      </c>
      <c r="B229" s="23" t="s">
        <v>362</v>
      </c>
      <c r="C229" s="11"/>
      <c r="D229" s="12"/>
    </row>
    <row r="230" spans="1:4">
      <c r="A230" s="22">
        <v>95</v>
      </c>
      <c r="B230" s="23" t="s">
        <v>363</v>
      </c>
      <c r="C230" s="11"/>
      <c r="D230" s="12"/>
    </row>
    <row r="231" spans="1:4">
      <c r="A231" s="22">
        <v>96</v>
      </c>
      <c r="B231" s="23" t="s">
        <v>364</v>
      </c>
      <c r="C231" s="11"/>
      <c r="D231" s="12"/>
    </row>
    <row r="232" spans="1:4">
      <c r="A232" s="22">
        <v>97</v>
      </c>
      <c r="B232" s="23" t="s">
        <v>365</v>
      </c>
      <c r="C232" s="11"/>
      <c r="D232" s="12"/>
    </row>
    <row r="233" spans="1:4">
      <c r="A233" s="22">
        <v>98</v>
      </c>
      <c r="B233" s="23" t="s">
        <v>366</v>
      </c>
      <c r="C233" s="11"/>
      <c r="D233" s="12"/>
    </row>
    <row r="234" spans="1:4">
      <c r="A234" s="22">
        <v>99</v>
      </c>
      <c r="B234" s="23" t="s">
        <v>367</v>
      </c>
      <c r="C234" s="11"/>
      <c r="D234" s="12"/>
    </row>
    <row r="235" spans="1:4" ht="13.15" thickBot="1">
      <c r="A235" s="25">
        <v>100</v>
      </c>
      <c r="B235" s="26" t="s">
        <v>368</v>
      </c>
      <c r="C235" s="27"/>
      <c r="D235" s="28"/>
    </row>
  </sheetData>
  <customSheetViews>
    <customSheetView guid="{D225EADB-9106-48CC-A5A7-31602D4C326D}"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C6B44705-18CE-41AD-9A5D-3E99B2ECF25D}" hiddenRows="1" hiddenColumns="1" state="hidden" topLeftCell="A120">
      <selection activeCell="B136" sqref="B136"/>
      <pageMargins left="0.7" right="0.7" top="0.75" bottom="0.75" header="0.3" footer="0.3"/>
    </customSheetView>
    <customSheetView guid="{EFBCDFCA-9C0B-4649-BEC1-29A03BD1DB6F}" hiddenRows="1" hiddenColumns="1" state="hidden" topLeftCell="A120">
      <selection activeCell="B136" sqref="B136"/>
      <pageMargins left="0.7" right="0.7" top="0.75" bottom="0.75" header="0.3" footer="0.3"/>
    </customSheetView>
    <customSheetView guid="{0BBA2DF4-A149-40BB-8E82-8CB6DEDB7C04}"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70018498-F475-422B-9308-49B0E7F70B5E}" hiddenRows="1" hiddenColumns="1" state="hidden" topLeftCell="A120">
      <selection activeCell="B136" sqref="B136"/>
      <pageMargins left="0.7" right="0.7" top="0.75" bottom="0.75" header="0.3" footer="0.3"/>
    </customSheetView>
    <customSheetView guid="{AFE5FD17-FBA4-4313-9A75-8C27B1625512}" hiddenRows="1" hiddenColumns="1" state="hidden" topLeftCell="A120">
      <selection activeCell="B136" sqref="B136"/>
      <pageMargins left="0.7" right="0.7" top="0.75" bottom="0.75" header="0.3" footer="0.3"/>
    </customSheetView>
    <customSheetView guid="{FCC2376C-B604-4287-B4D4-7B2EFDBBC924}" hiddenRows="1" hiddenColumns="1" state="hidden" topLeftCell="A120">
      <selection activeCell="B136" sqref="B136"/>
      <pageMargins left="0.7" right="0.7" top="0.75" bottom="0.75" header="0.3" footer="0.3"/>
    </customSheetView>
    <customSheetView guid="{2B801FC0-1466-48F5-835B-336974550AB9}"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Normal="100" zoomScaleSheetLayoutView="80" workbookViewId="0">
      <selection activeCell="A16" sqref="A16:I16"/>
    </sheetView>
  </sheetViews>
  <sheetFormatPr defaultColWidth="9.140625" defaultRowHeight="15.75"/>
  <cols>
    <col min="1" max="1" width="10.140625" style="73" customWidth="1"/>
    <col min="2" max="2" width="13.85546875" style="73" customWidth="1"/>
    <col min="3" max="3" width="11.42578125" style="73" customWidth="1"/>
    <col min="4" max="4" width="12.85546875" style="73" customWidth="1"/>
    <col min="5" max="5" width="17" style="73" customWidth="1"/>
    <col min="6" max="6" width="15.85546875" style="73" customWidth="1"/>
    <col min="7" max="7" width="14.85546875" style="73" customWidth="1"/>
    <col min="8" max="8" width="14.42578125" style="73" customWidth="1"/>
    <col min="9" max="9" width="16" style="73" customWidth="1"/>
    <col min="10" max="10" width="3.5703125" style="73" customWidth="1"/>
    <col min="11" max="11" width="10.5703125" style="73" customWidth="1"/>
    <col min="12" max="12" width="10.35546875" style="73" customWidth="1"/>
    <col min="13" max="13" width="11.85546875" style="73" customWidth="1"/>
    <col min="14" max="14" width="34.5703125" style="73" hidden="1" customWidth="1"/>
    <col min="15" max="15" width="10.42578125" style="73" customWidth="1"/>
    <col min="16" max="16" width="11.42578125" style="73" customWidth="1"/>
    <col min="17" max="17" width="10.640625" style="73" customWidth="1"/>
    <col min="18" max="18" width="13.640625" style="73" customWidth="1"/>
    <col min="19" max="21" width="9.140625" style="73"/>
    <col min="22" max="22" width="13.5703125" style="73" customWidth="1"/>
    <col min="23" max="16384" width="9.140625" style="73"/>
  </cols>
  <sheetData>
    <row r="1" spans="1:9" ht="24" customHeight="1">
      <c r="A1" s="65" t="str">
        <f>Cover!B3</f>
        <v>Specification No: CC/NT/W-COMM/DOM/A01/24/16897</v>
      </c>
      <c r="B1" s="97"/>
      <c r="C1" s="97"/>
      <c r="D1" s="97"/>
      <c r="E1" s="97"/>
      <c r="F1" s="97"/>
      <c r="G1" s="97"/>
      <c r="H1" s="97"/>
      <c r="I1" s="98" t="s">
        <v>177</v>
      </c>
    </row>
    <row r="2" spans="1:9" ht="15.75" customHeight="1"/>
    <row r="3" spans="1:9" ht="66.75" customHeight="1">
      <c r="A3" s="781" t="str">
        <f>Cover!B2</f>
        <v>Communication Equipment Package FOTE-05: Communication Equipment (SDH) Supply and Installation package for Communication Schemes approved in 24th NCT</v>
      </c>
      <c r="B3" s="781"/>
      <c r="C3" s="781"/>
      <c r="D3" s="781"/>
      <c r="E3" s="781"/>
      <c r="F3" s="781"/>
      <c r="G3" s="781"/>
      <c r="H3" s="781"/>
      <c r="I3" s="781"/>
    </row>
    <row r="5" spans="1:9" ht="21.75" customHeight="1">
      <c r="A5" s="720" t="s">
        <v>427</v>
      </c>
      <c r="B5" s="720"/>
      <c r="C5" s="720"/>
      <c r="D5" s="720"/>
      <c r="E5" s="720"/>
      <c r="F5" s="720"/>
      <c r="G5" s="720"/>
      <c r="H5" s="720"/>
      <c r="I5" s="720"/>
    </row>
    <row r="7" spans="1:9">
      <c r="A7" s="95" t="str">
        <f>'Attach 3(JV)'!A7:D7</f>
        <v>Bidder’s Name and Address :</v>
      </c>
      <c r="F7" s="80" t="str">
        <f>'Attach 3(JV)'!E7</f>
        <v>To:</v>
      </c>
      <c r="G7" s="81"/>
    </row>
    <row r="8" spans="1:9" ht="32.25" customHeight="1">
      <c r="A8" s="784">
        <f>'Attach 3(JV)'!A8:D8</f>
        <v>0</v>
      </c>
      <c r="B8" s="784"/>
      <c r="C8" s="784"/>
      <c r="D8" s="784"/>
      <c r="E8" s="784"/>
      <c r="F8" s="92" t="str">
        <f>'Attach 3(JV)'!E8</f>
        <v>Contract Services</v>
      </c>
      <c r="G8" s="99"/>
    </row>
    <row r="9" spans="1:9" ht="18" customHeight="1">
      <c r="A9" s="95" t="s">
        <v>25</v>
      </c>
      <c r="B9" s="718">
        <f>'Attach 3(JV)'!B9:D9</f>
        <v>0</v>
      </c>
      <c r="C9" s="718"/>
      <c r="D9" s="718"/>
      <c r="F9" s="92" t="str">
        <f>'Attach 3(JV)'!E9</f>
        <v>Power Grid Corporation of India Ltd.,</v>
      </c>
      <c r="G9" s="99"/>
    </row>
    <row r="10" spans="1:9" ht="18" customHeight="1">
      <c r="A10" s="95" t="s">
        <v>26</v>
      </c>
      <c r="B10" s="785">
        <f>'Attach 3(JV)'!B10:D10</f>
        <v>0</v>
      </c>
      <c r="C10" s="785"/>
      <c r="D10" s="785"/>
      <c r="F10" s="92" t="str">
        <f>'Attach 3(JV)'!E10</f>
        <v>"Saudamini", Plot No. 2, Sector 29</v>
      </c>
      <c r="G10" s="99"/>
    </row>
    <row r="11" spans="1:9" ht="17.25" customHeight="1">
      <c r="B11" s="785">
        <f>'Attach 3(JV)'!B11:D11</f>
        <v>0</v>
      </c>
      <c r="C11" s="785"/>
      <c r="D11" s="785"/>
      <c r="F11" s="92" t="str">
        <f>'Attach 3(JV)'!E11</f>
        <v>Gurgaon (Haryana) - 122001</v>
      </c>
      <c r="G11" s="99"/>
    </row>
    <row r="12" spans="1:9" ht="18" customHeight="1">
      <c r="B12" s="785">
        <f>'Attach 3(JV)'!B12:D12</f>
        <v>0</v>
      </c>
      <c r="C12" s="785"/>
      <c r="D12" s="785"/>
    </row>
    <row r="14" spans="1:9">
      <c r="A14" s="73" t="s">
        <v>236</v>
      </c>
    </row>
    <row r="16" spans="1:9" ht="84" customHeight="1">
      <c r="A16" s="719" t="s">
        <v>941</v>
      </c>
      <c r="B16" s="719"/>
      <c r="C16" s="719"/>
      <c r="D16" s="719"/>
      <c r="E16" s="719"/>
      <c r="F16" s="719"/>
      <c r="G16" s="719"/>
      <c r="H16" s="719"/>
      <c r="I16" s="719"/>
    </row>
    <row r="17" spans="1:14" ht="84" customHeight="1">
      <c r="A17" s="158"/>
      <c r="B17" s="158"/>
      <c r="C17" s="158"/>
      <c r="D17" s="158"/>
      <c r="E17" s="158"/>
      <c r="F17" s="158"/>
      <c r="G17" s="158"/>
      <c r="H17" s="158"/>
      <c r="I17" s="158"/>
    </row>
    <row r="18" spans="1:14" ht="84" customHeight="1">
      <c r="A18" s="158"/>
      <c r="B18" s="158"/>
      <c r="C18" s="158"/>
      <c r="D18" s="158"/>
      <c r="E18" s="158"/>
      <c r="F18" s="158"/>
      <c r="G18" s="158"/>
      <c r="H18" s="158"/>
      <c r="I18" s="158"/>
    </row>
    <row r="19" spans="1:14" ht="84" customHeight="1">
      <c r="A19" s="158"/>
      <c r="B19" s="158"/>
      <c r="C19" s="158"/>
      <c r="D19" s="158"/>
      <c r="E19" s="158"/>
      <c r="F19" s="158"/>
      <c r="G19" s="158"/>
      <c r="H19" s="158"/>
      <c r="I19" s="158"/>
    </row>
    <row r="20" spans="1:14" ht="9.75" customHeight="1"/>
    <row r="21" spans="1:14" ht="17.25" hidden="1" customHeight="1">
      <c r="B21" s="752" t="s">
        <v>456</v>
      </c>
      <c r="C21" s="752"/>
      <c r="D21" s="752"/>
      <c r="E21" s="752"/>
      <c r="F21" s="752"/>
      <c r="G21" s="752"/>
      <c r="N21" s="74"/>
    </row>
    <row r="22" spans="1:14" ht="17.25" hidden="1" customHeight="1">
      <c r="A22" s="101"/>
      <c r="B22" s="752" t="s">
        <v>457</v>
      </c>
      <c r="C22" s="752"/>
      <c r="D22" s="752"/>
      <c r="E22" s="752"/>
      <c r="F22" s="752"/>
      <c r="G22" s="752"/>
      <c r="H22" s="752"/>
      <c r="I22" s="752"/>
      <c r="N22" s="74"/>
    </row>
    <row r="23" spans="1:14" hidden="1">
      <c r="A23" s="102" t="s">
        <v>99</v>
      </c>
      <c r="B23" s="782"/>
      <c r="C23" s="782"/>
      <c r="D23" s="782"/>
      <c r="E23" s="782"/>
      <c r="F23" s="782"/>
      <c r="G23" s="782"/>
      <c r="H23" s="782"/>
      <c r="I23" s="783"/>
      <c r="N23" s="103">
        <f>'Name of Bidder'!F6</f>
        <v>1</v>
      </c>
    </row>
    <row r="24" spans="1:14" hidden="1">
      <c r="A24" s="102" t="s">
        <v>107</v>
      </c>
      <c r="B24" s="782"/>
      <c r="C24" s="782"/>
      <c r="D24" s="782"/>
      <c r="E24" s="782"/>
      <c r="F24" s="782"/>
      <c r="G24" s="782"/>
      <c r="H24" s="782"/>
      <c r="I24" s="783"/>
      <c r="N24" s="103">
        <f>'Name of Bidder'!F8</f>
        <v>1</v>
      </c>
    </row>
    <row r="25" spans="1:14" ht="17.25" hidden="1" customHeight="1">
      <c r="A25" s="102" t="s">
        <v>466</v>
      </c>
      <c r="B25" s="782"/>
      <c r="C25" s="782"/>
      <c r="D25" s="782"/>
      <c r="E25" s="782"/>
      <c r="F25" s="782"/>
      <c r="G25" s="782"/>
      <c r="H25" s="782"/>
      <c r="I25" s="783"/>
      <c r="J25" s="104"/>
    </row>
    <row r="26" spans="1:14" ht="15.75" hidden="1" customHeight="1"/>
    <row r="27" spans="1:14" ht="25.5" hidden="1" customHeight="1">
      <c r="A27" s="752" t="s">
        <v>266</v>
      </c>
      <c r="B27" s="752"/>
      <c r="C27" s="752"/>
      <c r="D27" s="752"/>
      <c r="E27" s="752"/>
      <c r="F27" s="752"/>
      <c r="G27" s="752"/>
      <c r="H27" s="752"/>
      <c r="I27" s="752"/>
    </row>
    <row r="28" spans="1:14" ht="8.25" hidden="1" customHeight="1">
      <c r="A28" s="105"/>
      <c r="B28" s="105"/>
      <c r="C28" s="105"/>
      <c r="D28" s="105"/>
      <c r="E28" s="105"/>
      <c r="F28" s="105"/>
      <c r="G28" s="105"/>
      <c r="H28" s="105"/>
      <c r="I28" s="105"/>
    </row>
    <row r="29" spans="1:14" ht="54.75" hidden="1" customHeight="1">
      <c r="A29" s="770" t="s">
        <v>267</v>
      </c>
      <c r="B29" s="770"/>
      <c r="C29" s="770"/>
      <c r="D29" s="770"/>
      <c r="E29" s="770"/>
      <c r="F29" s="770"/>
      <c r="G29" s="770"/>
      <c r="H29" s="770"/>
      <c r="I29" s="770"/>
      <c r="J29" s="104"/>
    </row>
    <row r="30" spans="1:14" ht="26.25" hidden="1" customHeight="1">
      <c r="A30" s="106" t="s">
        <v>268</v>
      </c>
      <c r="B30" s="770" t="s">
        <v>198</v>
      </c>
      <c r="C30" s="770"/>
      <c r="D30" s="770"/>
      <c r="E30" s="770"/>
      <c r="F30" s="770"/>
      <c r="G30" s="770"/>
      <c r="H30" s="770"/>
      <c r="I30" s="770"/>
      <c r="J30" s="104"/>
    </row>
    <row r="31" spans="1:14" ht="26.25" hidden="1" customHeight="1">
      <c r="A31" s="107" t="s">
        <v>206</v>
      </c>
      <c r="B31" s="775" t="s">
        <v>269</v>
      </c>
      <c r="C31" s="775"/>
      <c r="D31" s="775"/>
      <c r="E31" s="775"/>
      <c r="F31" s="775"/>
      <c r="G31" s="775"/>
      <c r="H31" s="775"/>
      <c r="I31" s="775"/>
    </row>
    <row r="32" spans="1:14" ht="26.25" hidden="1" customHeight="1">
      <c r="A32" s="107" t="s">
        <v>296</v>
      </c>
      <c r="B32" s="775" t="s">
        <v>270</v>
      </c>
      <c r="C32" s="775"/>
      <c r="D32" s="775"/>
      <c r="E32" s="775"/>
      <c r="F32" s="775"/>
      <c r="G32" s="775"/>
      <c r="H32" s="775"/>
      <c r="I32" s="775"/>
    </row>
    <row r="33" spans="1:10" ht="41.25" hidden="1" customHeight="1">
      <c r="A33" s="107" t="s">
        <v>297</v>
      </c>
      <c r="B33" s="775" t="s">
        <v>271</v>
      </c>
      <c r="C33" s="775"/>
      <c r="D33" s="775"/>
      <c r="E33" s="775"/>
      <c r="F33" s="775"/>
      <c r="G33" s="775"/>
      <c r="H33" s="775"/>
      <c r="I33" s="775"/>
    </row>
    <row r="34" spans="1:10" ht="9.75" hidden="1" customHeight="1">
      <c r="A34" s="107"/>
      <c r="B34" s="104"/>
      <c r="C34" s="104"/>
      <c r="D34" s="104"/>
      <c r="E34" s="104"/>
      <c r="F34" s="104"/>
      <c r="G34" s="104"/>
      <c r="H34" s="104"/>
      <c r="I34" s="104"/>
      <c r="J34" s="104"/>
    </row>
    <row r="35" spans="1:10" ht="25.5" hidden="1" customHeight="1">
      <c r="A35" s="106" t="s">
        <v>272</v>
      </c>
      <c r="B35" s="807" t="s">
        <v>199</v>
      </c>
      <c r="C35" s="807"/>
      <c r="D35" s="807"/>
      <c r="E35" s="807"/>
      <c r="F35" s="807"/>
      <c r="G35" s="807"/>
      <c r="H35" s="807"/>
      <c r="I35" s="807"/>
      <c r="J35" s="104"/>
    </row>
    <row r="36" spans="1:10" ht="24.75" hidden="1" customHeight="1">
      <c r="A36" s="107" t="s">
        <v>206</v>
      </c>
      <c r="B36" s="770" t="s">
        <v>200</v>
      </c>
      <c r="C36" s="770"/>
      <c r="D36" s="770"/>
      <c r="E36" s="770"/>
      <c r="F36" s="770"/>
      <c r="G36" s="770"/>
      <c r="H36" s="770"/>
      <c r="I36" s="770"/>
      <c r="J36" s="104"/>
    </row>
    <row r="37" spans="1:10" ht="24.75" hidden="1" customHeight="1">
      <c r="A37" s="107" t="s">
        <v>296</v>
      </c>
      <c r="B37" s="770" t="s">
        <v>201</v>
      </c>
      <c r="C37" s="770"/>
      <c r="D37" s="770"/>
      <c r="E37" s="770"/>
      <c r="F37" s="770"/>
      <c r="G37" s="770"/>
      <c r="H37" s="770"/>
      <c r="I37" s="770"/>
      <c r="J37" s="104"/>
    </row>
    <row r="38" spans="1:10" ht="96.75" hidden="1" customHeight="1">
      <c r="A38" s="106" t="s">
        <v>592</v>
      </c>
      <c r="B38" s="770" t="s">
        <v>741</v>
      </c>
      <c r="C38" s="770"/>
      <c r="D38" s="770"/>
      <c r="E38" s="770"/>
      <c r="F38" s="770"/>
      <c r="G38" s="770"/>
      <c r="H38" s="436"/>
      <c r="I38" s="437"/>
      <c r="J38" s="104"/>
    </row>
    <row r="39" spans="1:10" s="110" customFormat="1" ht="24.75" hidden="1" customHeight="1">
      <c r="A39" s="108" t="s">
        <v>273</v>
      </c>
      <c r="B39" s="794" t="s">
        <v>274</v>
      </c>
      <c r="C39" s="794"/>
      <c r="D39" s="794"/>
      <c r="E39" s="794"/>
      <c r="F39" s="794"/>
      <c r="G39" s="794"/>
      <c r="H39" s="794"/>
      <c r="I39" s="794"/>
      <c r="J39" s="109"/>
    </row>
    <row r="40" spans="1:10" ht="24" hidden="1" customHeight="1">
      <c r="A40" s="104"/>
      <c r="B40" s="807" t="s">
        <v>275</v>
      </c>
      <c r="C40" s="807"/>
      <c r="D40" s="807"/>
      <c r="E40" s="807"/>
      <c r="F40" s="807"/>
      <c r="G40" s="807"/>
      <c r="H40" s="807"/>
      <c r="I40" s="807"/>
      <c r="J40" s="104"/>
    </row>
    <row r="41" spans="1:10" ht="54" hidden="1" customHeight="1">
      <c r="A41" s="104"/>
      <c r="B41" s="770" t="s">
        <v>276</v>
      </c>
      <c r="C41" s="770"/>
      <c r="D41" s="770"/>
      <c r="E41" s="770"/>
      <c r="F41" s="770"/>
      <c r="G41" s="770"/>
      <c r="H41" s="770"/>
      <c r="I41" s="770"/>
      <c r="J41" s="104"/>
    </row>
    <row r="42" spans="1:10" hidden="1"/>
    <row r="43" spans="1:10" ht="19.5" hidden="1" customHeight="1">
      <c r="A43" s="796" t="s">
        <v>277</v>
      </c>
      <c r="B43" s="726" t="s">
        <v>278</v>
      </c>
      <c r="C43" s="791"/>
      <c r="D43" s="726" t="str">
        <f>IF(N23=1, "Sole Bidder", IF(AND(N23=2, N24=1), "For Lead Partner", IF(AND(N23=2, N24="2 or more"), "For Lead Partner", "")))</f>
        <v>Sole Bidder</v>
      </c>
      <c r="E43" s="787"/>
      <c r="F43" s="726" t="str">
        <f>IF(N23=1, "", IF(N23=2, "For Other Partner-1", ""))</f>
        <v/>
      </c>
      <c r="G43" s="787"/>
      <c r="H43" s="726" t="str">
        <f>IF(N23=1, "", IF(AND(N23=2, N24="2 or more"), "For Other Partner-2", ""))</f>
        <v/>
      </c>
      <c r="I43" s="787"/>
      <c r="J43" s="104"/>
    </row>
    <row r="44" spans="1:10" ht="20.25" hidden="1" customHeight="1">
      <c r="A44" s="797"/>
      <c r="B44" s="788"/>
      <c r="C44" s="792"/>
      <c r="D44" s="788"/>
      <c r="E44" s="789"/>
      <c r="F44" s="788"/>
      <c r="G44" s="789"/>
      <c r="H44" s="788"/>
      <c r="I44" s="789"/>
      <c r="J44" s="104"/>
    </row>
    <row r="45" spans="1:10" ht="30.75" hidden="1" customHeight="1">
      <c r="A45" s="111">
        <v>1</v>
      </c>
      <c r="B45" s="790" t="s">
        <v>279</v>
      </c>
      <c r="C45" s="790"/>
      <c r="D45" s="790">
        <f>'Name of Bidder'!C13</f>
        <v>0</v>
      </c>
      <c r="E45" s="790"/>
      <c r="F45" s="786">
        <f>'Name of Bidder'!C18</f>
        <v>0</v>
      </c>
      <c r="G45" s="786"/>
      <c r="H45" s="786">
        <f>'Name of Bidder'!C23</f>
        <v>0</v>
      </c>
      <c r="I45" s="786"/>
      <c r="J45" s="104"/>
    </row>
    <row r="46" spans="1:10" ht="15.75" hidden="1" customHeight="1">
      <c r="A46" s="798">
        <v>2</v>
      </c>
      <c r="B46" s="801" t="s">
        <v>280</v>
      </c>
      <c r="C46" s="802"/>
      <c r="D46" s="790">
        <f>'Name of Bidder'!C14</f>
        <v>0</v>
      </c>
      <c r="E46" s="790"/>
      <c r="F46" s="786">
        <f>'Name of Bidder'!C19</f>
        <v>0</v>
      </c>
      <c r="G46" s="786"/>
      <c r="H46" s="786">
        <f>'Name of Bidder'!C24</f>
        <v>0</v>
      </c>
      <c r="I46" s="786"/>
      <c r="J46" s="104"/>
    </row>
    <row r="47" spans="1:10" ht="15.75" hidden="1" customHeight="1">
      <c r="A47" s="799"/>
      <c r="B47" s="803"/>
      <c r="C47" s="804"/>
      <c r="D47" s="790">
        <f>'Name of Bidder'!C15</f>
        <v>0</v>
      </c>
      <c r="E47" s="790"/>
      <c r="F47" s="786">
        <f>'Name of Bidder'!C20</f>
        <v>0</v>
      </c>
      <c r="G47" s="786"/>
      <c r="H47" s="786">
        <f>'Name of Bidder'!C25</f>
        <v>0</v>
      </c>
      <c r="I47" s="786"/>
      <c r="J47" s="104"/>
    </row>
    <row r="48" spans="1:10" ht="15.75" hidden="1" customHeight="1">
      <c r="A48" s="800"/>
      <c r="B48" s="805"/>
      <c r="C48" s="806"/>
      <c r="D48" s="790">
        <f>'Name of Bidder'!C16</f>
        <v>0</v>
      </c>
      <c r="E48" s="790"/>
      <c r="F48" s="786">
        <f>'Name of Bidder'!C21</f>
        <v>0</v>
      </c>
      <c r="G48" s="786"/>
      <c r="H48" s="786">
        <f>'Name of Bidder'!C26</f>
        <v>0</v>
      </c>
      <c r="I48" s="786"/>
      <c r="J48" s="104"/>
    </row>
    <row r="49" spans="1:10" ht="18.75" hidden="1" customHeight="1">
      <c r="A49" s="111">
        <v>3</v>
      </c>
      <c r="B49" s="611" t="s">
        <v>281</v>
      </c>
      <c r="C49" s="611"/>
      <c r="D49" s="611"/>
      <c r="E49" s="611"/>
      <c r="F49" s="611"/>
      <c r="G49" s="611"/>
      <c r="H49" s="611"/>
      <c r="I49" s="611"/>
      <c r="J49" s="104"/>
    </row>
    <row r="50" spans="1:10" ht="20.25" hidden="1" customHeight="1">
      <c r="A50" s="111">
        <v>4</v>
      </c>
      <c r="B50" s="611" t="s">
        <v>282</v>
      </c>
      <c r="C50" s="611"/>
      <c r="D50" s="611"/>
      <c r="E50" s="611"/>
      <c r="F50" s="611"/>
      <c r="G50" s="611"/>
      <c r="H50" s="611"/>
      <c r="I50" s="611"/>
      <c r="J50" s="104"/>
    </row>
    <row r="51" spans="1:10" ht="19.5" hidden="1" customHeight="1">
      <c r="A51" s="115">
        <v>5</v>
      </c>
      <c r="B51" s="611" t="s">
        <v>283</v>
      </c>
      <c r="C51" s="611"/>
      <c r="D51" s="611"/>
      <c r="E51" s="611"/>
      <c r="F51" s="611"/>
      <c r="G51" s="611"/>
      <c r="H51" s="611"/>
      <c r="I51" s="611"/>
    </row>
    <row r="52" spans="1:10" ht="51.75" hidden="1" customHeight="1">
      <c r="A52" s="111">
        <v>6</v>
      </c>
      <c r="B52" s="611" t="s">
        <v>284</v>
      </c>
      <c r="C52" s="611"/>
      <c r="D52" s="611"/>
      <c r="E52" s="611"/>
      <c r="F52" s="611"/>
      <c r="G52" s="611"/>
      <c r="H52" s="611"/>
      <c r="I52" s="611"/>
      <c r="J52" s="104"/>
    </row>
    <row r="53" spans="1:10" ht="49.5" hidden="1" customHeight="1">
      <c r="A53" s="111">
        <v>7</v>
      </c>
      <c r="B53" s="611" t="s">
        <v>285</v>
      </c>
      <c r="C53" s="611"/>
      <c r="D53" s="611"/>
      <c r="E53" s="611"/>
      <c r="F53" s="611"/>
      <c r="G53" s="611"/>
      <c r="H53" s="611"/>
      <c r="I53" s="611"/>
      <c r="J53" s="104"/>
    </row>
    <row r="54" spans="1:10" ht="18" hidden="1" customHeight="1">
      <c r="A54" s="111">
        <v>8</v>
      </c>
      <c r="B54" s="611" t="s">
        <v>286</v>
      </c>
      <c r="C54" s="611"/>
      <c r="D54" s="611"/>
      <c r="E54" s="611"/>
      <c r="F54" s="611"/>
      <c r="G54" s="611"/>
      <c r="H54" s="611"/>
      <c r="I54" s="611"/>
      <c r="J54" s="104"/>
    </row>
    <row r="55" spans="1:10" ht="18" hidden="1" customHeight="1">
      <c r="A55" s="116"/>
      <c r="B55" s="611" t="s">
        <v>287</v>
      </c>
      <c r="C55" s="611"/>
      <c r="D55" s="611"/>
      <c r="E55" s="611"/>
      <c r="F55" s="611"/>
      <c r="G55" s="611"/>
      <c r="H55" s="611"/>
      <c r="I55" s="611"/>
      <c r="J55" s="104"/>
    </row>
    <row r="56" spans="1:10" ht="18" hidden="1" customHeight="1">
      <c r="A56" s="116"/>
      <c r="B56" s="611" t="s">
        <v>288</v>
      </c>
      <c r="C56" s="611"/>
      <c r="D56" s="611"/>
      <c r="E56" s="611"/>
      <c r="F56" s="611"/>
      <c r="G56" s="611"/>
      <c r="H56" s="611"/>
      <c r="I56" s="611"/>
      <c r="J56" s="104"/>
    </row>
    <row r="57" spans="1:10" ht="18" hidden="1" customHeight="1">
      <c r="A57" s="117"/>
      <c r="B57" s="611" t="s">
        <v>289</v>
      </c>
      <c r="C57" s="611"/>
      <c r="D57" s="611"/>
      <c r="E57" s="611"/>
      <c r="F57" s="611"/>
      <c r="G57" s="611"/>
      <c r="H57" s="611"/>
      <c r="I57" s="611"/>
    </row>
    <row r="58" spans="1:10" ht="13.5" hidden="1" customHeight="1">
      <c r="A58" s="104"/>
      <c r="B58" s="611"/>
      <c r="C58" s="611"/>
      <c r="D58" s="611"/>
      <c r="E58" s="611"/>
      <c r="F58" s="611"/>
      <c r="G58" s="611"/>
      <c r="H58" s="611"/>
      <c r="I58" s="611"/>
      <c r="J58" s="104"/>
    </row>
    <row r="59" spans="1:10" ht="20.25" hidden="1" customHeight="1">
      <c r="A59" s="118">
        <v>2</v>
      </c>
      <c r="B59" s="611" t="s">
        <v>611</v>
      </c>
      <c r="C59" s="611"/>
      <c r="D59" s="611"/>
      <c r="E59" s="611"/>
      <c r="F59" s="611"/>
      <c r="G59" s="611"/>
      <c r="H59" s="611"/>
      <c r="I59" s="611"/>
      <c r="J59" s="104"/>
    </row>
    <row r="60" spans="1:10" ht="9.75" hidden="1" customHeight="1">
      <c r="A60" s="104"/>
      <c r="B60" s="104"/>
      <c r="C60" s="104"/>
      <c r="D60" s="104"/>
      <c r="E60" s="104"/>
      <c r="F60" s="104"/>
      <c r="G60" s="104"/>
      <c r="H60" s="104"/>
      <c r="I60" s="104"/>
      <c r="J60" s="104"/>
    </row>
    <row r="61" spans="1:10" ht="26.25" hidden="1" customHeight="1">
      <c r="A61" s="120" t="s">
        <v>217</v>
      </c>
      <c r="B61" s="794" t="s">
        <v>612</v>
      </c>
      <c r="C61" s="794"/>
      <c r="D61" s="794"/>
      <c r="E61" s="794"/>
      <c r="F61" s="794"/>
      <c r="G61" s="794"/>
      <c r="H61" s="794"/>
      <c r="I61" s="794"/>
      <c r="J61" s="104"/>
    </row>
    <row r="62" spans="1:10" ht="26.25" hidden="1" customHeight="1">
      <c r="A62" s="120"/>
      <c r="B62" s="432"/>
      <c r="C62" s="109"/>
      <c r="D62" s="109"/>
      <c r="E62" s="109"/>
      <c r="F62" s="109"/>
      <c r="G62" s="109"/>
      <c r="H62" s="109"/>
      <c r="I62" s="109"/>
      <c r="J62" s="104"/>
    </row>
    <row r="63" spans="1:10" ht="78" hidden="1" customHeight="1">
      <c r="A63" s="583">
        <v>2.1</v>
      </c>
      <c r="B63" s="793"/>
      <c r="C63" s="793"/>
      <c r="D63" s="793"/>
      <c r="E63" s="793"/>
      <c r="F63" s="793"/>
      <c r="G63" s="793"/>
      <c r="H63" s="793"/>
      <c r="I63" s="793"/>
      <c r="J63" s="104"/>
    </row>
    <row r="64" spans="1:10" ht="17.25" hidden="1" customHeight="1">
      <c r="A64" s="441"/>
      <c r="B64" s="430"/>
      <c r="C64" s="430"/>
      <c r="D64" s="430"/>
      <c r="E64" s="430"/>
      <c r="F64" s="431"/>
      <c r="G64" s="430"/>
      <c r="H64" s="430"/>
      <c r="I64" s="430"/>
      <c r="J64" s="104"/>
    </row>
    <row r="65" spans="1:25" ht="20.25" hidden="1" customHeight="1">
      <c r="A65" s="182"/>
      <c r="B65" s="754" t="s">
        <v>646</v>
      </c>
      <c r="C65" s="754"/>
      <c r="D65" s="754"/>
      <c r="E65" s="754"/>
      <c r="F65" s="754"/>
      <c r="G65" s="754"/>
      <c r="H65" s="754"/>
      <c r="I65" s="754"/>
      <c r="J65" s="104"/>
    </row>
    <row r="66" spans="1:25" ht="25.5" hidden="1" customHeight="1">
      <c r="A66" s="182"/>
      <c r="B66" s="433"/>
      <c r="C66" s="183"/>
      <c r="D66" s="183"/>
      <c r="E66" s="183"/>
      <c r="F66" s="183"/>
      <c r="G66" s="183"/>
      <c r="H66" s="183"/>
      <c r="I66" s="183"/>
      <c r="J66" s="104"/>
    </row>
    <row r="67" spans="1:25" ht="306.75" hidden="1" customHeight="1">
      <c r="A67" s="583">
        <v>2.2000000000000002</v>
      </c>
      <c r="B67" s="795"/>
      <c r="C67" s="795"/>
      <c r="D67" s="795"/>
      <c r="E67" s="795"/>
      <c r="F67" s="795"/>
      <c r="G67" s="795"/>
      <c r="H67" s="795"/>
      <c r="I67" s="795"/>
      <c r="J67" s="104"/>
    </row>
    <row r="68" spans="1:25" ht="20.25" hidden="1" customHeight="1">
      <c r="A68" s="182"/>
      <c r="B68" s="754" t="s">
        <v>646</v>
      </c>
      <c r="C68" s="754"/>
      <c r="D68" s="754"/>
      <c r="E68" s="754"/>
      <c r="F68" s="754"/>
      <c r="G68" s="754"/>
      <c r="H68" s="754"/>
      <c r="I68" s="754"/>
      <c r="J68" s="104"/>
    </row>
    <row r="69" spans="1:25" ht="25.5" hidden="1" customHeight="1">
      <c r="A69" s="182"/>
      <c r="B69" s="433" t="s">
        <v>737</v>
      </c>
      <c r="C69" s="183"/>
      <c r="D69" s="183"/>
      <c r="E69" s="183"/>
      <c r="F69" s="183"/>
      <c r="G69" s="183"/>
      <c r="H69" s="183"/>
      <c r="I69" s="183"/>
      <c r="J69" s="104"/>
    </row>
    <row r="70" spans="1:25" ht="331.25" hidden="1" customHeight="1">
      <c r="A70" s="583">
        <v>2.2999999999999998</v>
      </c>
      <c r="B70" s="793"/>
      <c r="C70" s="793"/>
      <c r="D70" s="793"/>
      <c r="E70" s="793"/>
      <c r="F70" s="793"/>
      <c r="G70" s="793"/>
      <c r="H70" s="793"/>
      <c r="I70" s="793"/>
      <c r="J70" s="104"/>
    </row>
    <row r="71" spans="1:25" ht="293.45" hidden="1" customHeight="1">
      <c r="A71" s="122"/>
      <c r="B71" s="808"/>
      <c r="C71" s="808"/>
      <c r="D71" s="808"/>
      <c r="E71" s="808"/>
      <c r="F71" s="808"/>
      <c r="G71" s="808"/>
      <c r="H71" s="808"/>
      <c r="I71" s="808"/>
      <c r="J71" s="104"/>
    </row>
    <row r="72" spans="1:25" ht="9" hidden="1" customHeight="1">
      <c r="A72" s="122"/>
      <c r="B72" s="755"/>
      <c r="C72" s="756"/>
      <c r="D72" s="756"/>
      <c r="E72" s="756"/>
      <c r="F72" s="756"/>
      <c r="G72" s="756"/>
      <c r="H72" s="756"/>
      <c r="I72" s="756"/>
      <c r="J72" s="104"/>
    </row>
    <row r="73" spans="1:25" ht="6" hidden="1" customHeight="1">
      <c r="A73" s="122"/>
      <c r="B73" s="422"/>
      <c r="C73" s="421"/>
      <c r="D73" s="421"/>
      <c r="E73" s="421"/>
      <c r="F73" s="421"/>
      <c r="G73" s="421"/>
      <c r="H73" s="421"/>
      <c r="I73" s="421"/>
      <c r="J73" s="104"/>
    </row>
    <row r="74" spans="1:25" ht="70.5" hidden="1" customHeight="1">
      <c r="A74" s="159">
        <v>2.4</v>
      </c>
      <c r="B74" s="770"/>
      <c r="C74" s="770"/>
      <c r="D74" s="770"/>
      <c r="E74" s="770"/>
      <c r="F74" s="770"/>
      <c r="G74" s="770"/>
      <c r="H74" s="770"/>
      <c r="I74" s="770"/>
      <c r="J74" s="104"/>
    </row>
    <row r="75" spans="1:25" ht="72.75" hidden="1" customHeight="1">
      <c r="B75" s="770"/>
      <c r="C75" s="770"/>
      <c r="D75" s="770"/>
      <c r="E75" s="770"/>
      <c r="F75" s="770"/>
      <c r="G75" s="770"/>
      <c r="H75" s="770"/>
      <c r="I75" s="770"/>
    </row>
    <row r="76" spans="1:25" ht="21" hidden="1" customHeight="1">
      <c r="B76" s="809" t="s">
        <v>218</v>
      </c>
      <c r="C76" s="809"/>
      <c r="D76" s="125"/>
      <c r="E76" s="125"/>
      <c r="F76" s="125"/>
      <c r="G76" s="125"/>
      <c r="H76" s="125"/>
      <c r="I76" s="125"/>
    </row>
    <row r="77" spans="1:25" ht="51.75" hidden="1" customHeight="1">
      <c r="A77" s="104"/>
      <c r="B77" s="812"/>
      <c r="C77" s="812"/>
      <c r="D77" s="812"/>
      <c r="E77" s="812"/>
      <c r="F77" s="812"/>
      <c r="G77" s="812"/>
      <c r="H77" s="812"/>
      <c r="I77" s="812"/>
      <c r="J77" s="104"/>
    </row>
    <row r="78" spans="1:25" ht="15.75" hidden="1" customHeight="1">
      <c r="A78" s="104"/>
      <c r="B78" s="70"/>
      <c r="C78" s="126"/>
      <c r="D78" s="126"/>
      <c r="E78" s="126"/>
      <c r="F78" s="126"/>
      <c r="G78" s="126"/>
      <c r="H78" s="126"/>
      <c r="I78" s="126"/>
      <c r="J78" s="104"/>
    </row>
    <row r="79" spans="1:25" ht="38.25" hidden="1" customHeight="1">
      <c r="A79" s="127"/>
      <c r="B79" s="813"/>
      <c r="C79" s="813"/>
      <c r="D79" s="813"/>
      <c r="E79" s="814"/>
      <c r="F79" s="815"/>
      <c r="G79" s="811"/>
      <c r="H79" s="810"/>
      <c r="I79" s="811"/>
      <c r="J79" s="128"/>
      <c r="K79" s="128"/>
      <c r="L79" s="128"/>
      <c r="M79" s="128"/>
      <c r="N79" s="129">
        <f>'Name of Bidder'!C13</f>
        <v>0</v>
      </c>
      <c r="O79" s="128"/>
      <c r="P79" s="128"/>
      <c r="Q79" s="128"/>
      <c r="R79" s="128"/>
      <c r="S79" s="128"/>
      <c r="T79" s="128"/>
      <c r="U79" s="128"/>
      <c r="V79" s="128"/>
      <c r="W79" s="128"/>
      <c r="X79" s="128"/>
      <c r="Y79" s="128"/>
    </row>
    <row r="80" spans="1:25" ht="37.5" hidden="1" customHeight="1">
      <c r="A80" s="130"/>
      <c r="B80" s="834"/>
      <c r="C80" s="834"/>
      <c r="D80" s="834"/>
      <c r="E80" s="835"/>
      <c r="F80" s="836"/>
      <c r="G80" s="758"/>
      <c r="H80" s="757"/>
      <c r="I80" s="758"/>
      <c r="J80" s="128"/>
      <c r="K80" s="128"/>
      <c r="L80" s="128"/>
      <c r="M80" s="128"/>
      <c r="N80" s="131">
        <f>'Name of Bidder'!C18</f>
        <v>0</v>
      </c>
      <c r="O80" s="128"/>
      <c r="P80" s="128"/>
      <c r="Q80" s="128"/>
      <c r="R80" s="128"/>
      <c r="S80" s="128"/>
      <c r="T80" s="128"/>
      <c r="U80" s="128"/>
      <c r="V80" s="128"/>
      <c r="W80" s="128"/>
      <c r="X80" s="128"/>
      <c r="Y80" s="128"/>
    </row>
    <row r="81" spans="1:25" ht="44.25" hidden="1" customHeight="1">
      <c r="A81" s="132">
        <v>1</v>
      </c>
      <c r="B81" s="773"/>
      <c r="C81" s="773"/>
      <c r="D81" s="773"/>
      <c r="E81" s="774"/>
      <c r="F81" s="750"/>
      <c r="G81" s="750"/>
      <c r="H81" s="750"/>
      <c r="I81" s="751"/>
      <c r="J81" s="92"/>
      <c r="K81" s="92"/>
      <c r="L81" s="92"/>
      <c r="M81" s="92"/>
      <c r="N81" s="131">
        <f>'Name of Bidder'!C23</f>
        <v>0</v>
      </c>
      <c r="O81" s="92"/>
      <c r="P81" s="92"/>
      <c r="Q81" s="92"/>
      <c r="R81" s="92"/>
      <c r="S81" s="92"/>
      <c r="T81" s="92"/>
      <c r="U81" s="92"/>
      <c r="V81" s="92"/>
      <c r="W81" s="92"/>
      <c r="X81" s="92"/>
      <c r="Y81" s="92"/>
    </row>
    <row r="82" spans="1:25" ht="14.25" hidden="1" customHeight="1">
      <c r="A82" s="133"/>
      <c r="B82" s="134"/>
      <c r="C82" s="134"/>
      <c r="D82" s="134"/>
      <c r="E82" s="134"/>
      <c r="F82" s="752"/>
      <c r="G82" s="752"/>
      <c r="H82" s="752"/>
      <c r="I82" s="753"/>
      <c r="J82" s="92"/>
      <c r="K82" s="92"/>
      <c r="L82" s="92"/>
      <c r="M82" s="92"/>
      <c r="N82" s="92"/>
      <c r="O82" s="92"/>
      <c r="P82" s="92"/>
      <c r="Q82" s="92"/>
      <c r="R82" s="92"/>
      <c r="S82" s="92"/>
      <c r="T82" s="92"/>
      <c r="U82" s="92"/>
      <c r="V82" s="92"/>
      <c r="W82" s="92"/>
      <c r="X82" s="92"/>
      <c r="Y82" s="92"/>
    </row>
    <row r="83" spans="1:25" ht="36.75" hidden="1" customHeight="1">
      <c r="A83" s="132">
        <v>2</v>
      </c>
      <c r="B83" s="773"/>
      <c r="C83" s="773"/>
      <c r="D83" s="773"/>
      <c r="E83" s="774"/>
      <c r="F83" s="752"/>
      <c r="G83" s="752"/>
      <c r="H83" s="752"/>
      <c r="I83" s="753"/>
      <c r="J83" s="92"/>
      <c r="K83" s="92"/>
      <c r="L83" s="92"/>
      <c r="M83" s="92"/>
      <c r="N83" s="92"/>
      <c r="O83" s="92"/>
      <c r="P83" s="92"/>
      <c r="Q83" s="92"/>
      <c r="R83" s="92"/>
      <c r="S83" s="92"/>
      <c r="T83" s="92"/>
      <c r="U83" s="92"/>
      <c r="V83" s="92"/>
      <c r="W83" s="92"/>
      <c r="X83" s="92"/>
      <c r="Y83" s="92"/>
    </row>
    <row r="84" spans="1:25" ht="14.25" hidden="1" customHeight="1">
      <c r="A84" s="133"/>
      <c r="B84" s="135"/>
      <c r="C84" s="135"/>
      <c r="D84" s="135"/>
      <c r="E84" s="135"/>
      <c r="F84" s="135"/>
      <c r="G84" s="135"/>
      <c r="H84" s="135"/>
      <c r="I84" s="135"/>
      <c r="J84" s="92"/>
      <c r="K84" s="92"/>
      <c r="L84" s="92"/>
      <c r="M84" s="92"/>
      <c r="N84" s="92"/>
      <c r="O84" s="92"/>
      <c r="P84" s="92"/>
      <c r="Q84" s="92"/>
      <c r="R84" s="92"/>
      <c r="S84" s="92"/>
      <c r="T84" s="92"/>
      <c r="U84" s="92"/>
      <c r="V84" s="92"/>
      <c r="W84" s="92"/>
      <c r="X84" s="92"/>
      <c r="Y84" s="92"/>
    </row>
    <row r="85" spans="1:25" ht="23.25" hidden="1" customHeight="1">
      <c r="A85" s="748">
        <v>3</v>
      </c>
      <c r="B85" s="750"/>
      <c r="C85" s="750"/>
      <c r="D85" s="750"/>
      <c r="E85" s="751"/>
      <c r="F85" s="750"/>
      <c r="G85" s="750"/>
      <c r="H85" s="750"/>
      <c r="I85" s="751"/>
      <c r="J85" s="92"/>
      <c r="K85" s="92"/>
      <c r="L85" s="92"/>
      <c r="M85" s="92"/>
      <c r="N85" s="92"/>
      <c r="O85" s="92"/>
      <c r="P85" s="92"/>
      <c r="Q85" s="92"/>
      <c r="R85" s="92"/>
      <c r="S85" s="92"/>
      <c r="T85" s="92"/>
      <c r="U85" s="92"/>
      <c r="V85" s="92"/>
      <c r="W85" s="92"/>
      <c r="X85" s="92"/>
      <c r="Y85" s="92"/>
    </row>
    <row r="86" spans="1:25" ht="21" hidden="1" customHeight="1">
      <c r="A86" s="749"/>
      <c r="B86" s="752"/>
      <c r="C86" s="752"/>
      <c r="D86" s="752"/>
      <c r="E86" s="753"/>
      <c r="F86" s="752"/>
      <c r="G86" s="752"/>
      <c r="H86" s="752"/>
      <c r="I86" s="753"/>
      <c r="J86" s="92"/>
      <c r="K86" s="92"/>
      <c r="L86" s="92"/>
      <c r="M86" s="92"/>
      <c r="N86" s="92"/>
      <c r="O86" s="92"/>
      <c r="P86" s="92"/>
      <c r="Q86" s="92"/>
      <c r="R86" s="92"/>
      <c r="S86" s="92"/>
      <c r="T86" s="92"/>
      <c r="U86" s="92"/>
      <c r="V86" s="92"/>
      <c r="W86" s="92"/>
      <c r="X86" s="92"/>
      <c r="Y86" s="92"/>
    </row>
    <row r="87" spans="1:25" ht="20.25" hidden="1" customHeight="1">
      <c r="A87" s="749"/>
      <c r="B87" s="752"/>
      <c r="C87" s="752"/>
      <c r="D87" s="752"/>
      <c r="E87" s="753"/>
      <c r="F87" s="752"/>
      <c r="G87" s="752"/>
      <c r="H87" s="752"/>
      <c r="I87" s="753"/>
      <c r="J87" s="92"/>
      <c r="K87" s="92"/>
      <c r="L87" s="92"/>
      <c r="M87" s="92"/>
      <c r="N87" s="92"/>
      <c r="O87" s="92"/>
      <c r="P87" s="92"/>
      <c r="Q87" s="92"/>
      <c r="R87" s="92"/>
      <c r="S87" s="92"/>
      <c r="T87" s="92"/>
      <c r="U87" s="92"/>
      <c r="V87" s="92"/>
      <c r="W87" s="92"/>
      <c r="X87" s="92"/>
      <c r="Y87" s="92"/>
    </row>
    <row r="88" spans="1:25" ht="21" hidden="1" customHeight="1">
      <c r="A88" s="749"/>
      <c r="B88" s="752"/>
      <c r="C88" s="752"/>
      <c r="D88" s="752"/>
      <c r="E88" s="753"/>
      <c r="F88" s="752"/>
      <c r="G88" s="752"/>
      <c r="H88" s="752"/>
      <c r="I88" s="753"/>
      <c r="J88" s="92"/>
      <c r="K88" s="92"/>
      <c r="L88" s="92"/>
      <c r="M88" s="92"/>
      <c r="N88" s="92"/>
      <c r="O88" s="92"/>
      <c r="P88" s="92"/>
      <c r="Q88" s="92"/>
      <c r="R88" s="92"/>
      <c r="S88" s="92"/>
      <c r="T88" s="92"/>
      <c r="U88" s="92"/>
      <c r="V88" s="92"/>
      <c r="W88" s="92"/>
      <c r="X88" s="92"/>
      <c r="Y88" s="92"/>
    </row>
    <row r="89" spans="1:25" ht="24.95" hidden="1" customHeight="1">
      <c r="A89" s="136"/>
      <c r="E89" s="137"/>
      <c r="F89" s="750"/>
      <c r="G89" s="750"/>
      <c r="H89" s="750"/>
      <c r="I89" s="751"/>
      <c r="J89" s="92"/>
      <c r="K89" s="92"/>
      <c r="L89" s="92"/>
      <c r="M89" s="92"/>
      <c r="N89" s="92"/>
      <c r="O89" s="92"/>
      <c r="P89" s="92"/>
      <c r="Q89" s="92"/>
      <c r="R89" s="92"/>
      <c r="S89" s="92"/>
      <c r="T89" s="92"/>
      <c r="U89" s="92"/>
      <c r="V89" s="92"/>
      <c r="W89" s="92"/>
      <c r="X89" s="92"/>
      <c r="Y89" s="92"/>
    </row>
    <row r="90" spans="1:25" ht="24.95" hidden="1" customHeight="1">
      <c r="A90" s="136"/>
      <c r="E90" s="137"/>
      <c r="F90" s="752"/>
      <c r="G90" s="752"/>
      <c r="H90" s="752"/>
      <c r="I90" s="753"/>
      <c r="J90" s="92"/>
      <c r="K90" s="92"/>
      <c r="L90" s="92"/>
      <c r="M90" s="92"/>
      <c r="N90" s="92"/>
      <c r="O90" s="92"/>
      <c r="P90" s="92"/>
      <c r="Q90" s="92"/>
      <c r="R90" s="92"/>
      <c r="S90" s="92"/>
      <c r="T90" s="92"/>
      <c r="U90" s="92"/>
      <c r="V90" s="92"/>
      <c r="W90" s="92"/>
      <c r="X90" s="92"/>
      <c r="Y90" s="92"/>
    </row>
    <row r="91" spans="1:25" ht="24.95" hidden="1" customHeight="1">
      <c r="A91" s="136"/>
      <c r="B91" s="138"/>
      <c r="C91" s="138"/>
      <c r="D91" s="138"/>
      <c r="E91" s="139"/>
      <c r="F91" s="752"/>
      <c r="G91" s="752"/>
      <c r="H91" s="752"/>
      <c r="I91" s="753"/>
      <c r="J91" s="92"/>
      <c r="K91" s="92"/>
      <c r="L91" s="92"/>
      <c r="M91" s="92"/>
      <c r="N91" s="92"/>
      <c r="O91" s="92"/>
      <c r="P91" s="92"/>
      <c r="Q91" s="92"/>
      <c r="R91" s="92"/>
      <c r="S91" s="92"/>
      <c r="T91" s="92"/>
      <c r="U91" s="92"/>
      <c r="V91" s="92"/>
      <c r="W91" s="92"/>
      <c r="X91" s="92"/>
      <c r="Y91" s="92"/>
    </row>
    <row r="92" spans="1:25" ht="16.5" hidden="1" customHeight="1">
      <c r="A92" s="136"/>
      <c r="B92" s="104"/>
      <c r="C92" s="104"/>
      <c r="D92" s="104"/>
      <c r="E92" s="137"/>
      <c r="F92" s="752"/>
      <c r="G92" s="752"/>
      <c r="H92" s="752"/>
      <c r="I92" s="753"/>
      <c r="J92" s="92"/>
      <c r="K92" s="92"/>
      <c r="L92" s="92"/>
      <c r="M92" s="92"/>
      <c r="N92" s="92"/>
      <c r="O92" s="92"/>
      <c r="P92" s="92"/>
      <c r="Q92" s="92"/>
      <c r="R92" s="92"/>
      <c r="S92" s="92"/>
      <c r="T92" s="92"/>
      <c r="U92" s="92"/>
      <c r="V92" s="92"/>
      <c r="W92" s="92"/>
      <c r="X92" s="92"/>
      <c r="Y92" s="92"/>
    </row>
    <row r="93" spans="1:25" ht="51" hidden="1" customHeight="1">
      <c r="A93" s="140" t="s">
        <v>409</v>
      </c>
      <c r="B93" s="750"/>
      <c r="C93" s="750"/>
      <c r="D93" s="750"/>
      <c r="E93" s="838"/>
      <c r="F93" s="750"/>
      <c r="G93" s="750"/>
      <c r="H93" s="750"/>
      <c r="I93" s="751"/>
      <c r="J93" s="92"/>
      <c r="K93" s="92"/>
      <c r="L93" s="92"/>
      <c r="M93" s="92"/>
      <c r="N93" s="92"/>
      <c r="O93" s="92"/>
      <c r="P93" s="92"/>
      <c r="Q93" s="92"/>
      <c r="R93" s="92"/>
      <c r="S93" s="92"/>
      <c r="T93" s="92"/>
      <c r="U93" s="92"/>
      <c r="V93" s="92"/>
      <c r="W93" s="92"/>
      <c r="X93" s="92"/>
      <c r="Y93" s="92"/>
    </row>
    <row r="94" spans="1:25" ht="38.25" hidden="1" customHeight="1">
      <c r="A94" s="130"/>
      <c r="B94" s="764"/>
      <c r="C94" s="752"/>
      <c r="D94" s="752"/>
      <c r="E94" s="837"/>
      <c r="F94" s="126"/>
      <c r="G94" s="126"/>
      <c r="H94" s="126"/>
      <c r="I94" s="126"/>
      <c r="J94" s="602"/>
      <c r="K94" s="92"/>
      <c r="L94" s="92"/>
      <c r="M94" s="92"/>
      <c r="N94" s="92"/>
      <c r="O94" s="92"/>
      <c r="P94" s="92"/>
      <c r="Q94" s="92"/>
      <c r="R94" s="92"/>
      <c r="S94" s="92"/>
      <c r="T94" s="92"/>
      <c r="U94" s="92"/>
      <c r="V94" s="92"/>
      <c r="W94" s="92"/>
      <c r="X94" s="92"/>
      <c r="Y94" s="92"/>
    </row>
    <row r="95" spans="1:25" ht="155.25" hidden="1" customHeight="1">
      <c r="A95" s="130"/>
      <c r="B95" s="839"/>
      <c r="C95" s="840"/>
      <c r="D95" s="840"/>
      <c r="E95" s="841"/>
      <c r="F95" s="752"/>
      <c r="G95" s="752"/>
      <c r="H95" s="752"/>
      <c r="I95" s="837"/>
      <c r="J95" s="92"/>
      <c r="K95" s="92"/>
      <c r="L95" s="92"/>
      <c r="M95" s="92"/>
      <c r="N95" s="92"/>
      <c r="O95" s="92"/>
      <c r="P95" s="92"/>
      <c r="Q95" s="92"/>
      <c r="R95" s="92"/>
      <c r="S95" s="92"/>
      <c r="T95" s="92"/>
      <c r="U95" s="92"/>
      <c r="V95" s="92"/>
      <c r="W95" s="92"/>
      <c r="X95" s="92"/>
      <c r="Y95" s="92"/>
    </row>
    <row r="96" spans="1:25" ht="13.5" hidden="1" customHeight="1">
      <c r="A96" s="130"/>
      <c r="B96" s="104"/>
      <c r="C96" s="104"/>
      <c r="D96" s="104"/>
      <c r="E96" s="137"/>
      <c r="F96" s="752"/>
      <c r="G96" s="752"/>
      <c r="H96" s="752"/>
      <c r="I96" s="837"/>
      <c r="J96" s="92"/>
      <c r="K96" s="92"/>
      <c r="L96" s="92"/>
      <c r="M96" s="92"/>
      <c r="N96" s="92"/>
      <c r="O96" s="92"/>
      <c r="P96" s="92"/>
      <c r="Q96" s="92"/>
      <c r="R96" s="92"/>
      <c r="S96" s="92"/>
      <c r="T96" s="92"/>
      <c r="U96" s="92"/>
      <c r="V96" s="92"/>
      <c r="W96" s="92"/>
      <c r="X96" s="92"/>
      <c r="Y96" s="92"/>
    </row>
    <row r="97" spans="1:25" ht="24.95" hidden="1" customHeight="1">
      <c r="A97" s="136"/>
      <c r="B97" s="752"/>
      <c r="C97" s="752"/>
      <c r="D97" s="752"/>
      <c r="E97" s="837"/>
      <c r="F97" s="752"/>
      <c r="G97" s="752"/>
      <c r="H97" s="752"/>
      <c r="I97" s="837"/>
      <c r="J97" s="92"/>
      <c r="K97" s="92"/>
      <c r="L97" s="92"/>
      <c r="M97" s="92"/>
      <c r="N97" s="92"/>
      <c r="O97" s="92"/>
      <c r="P97" s="92"/>
      <c r="Q97" s="92"/>
      <c r="R97" s="92"/>
      <c r="S97" s="92"/>
      <c r="T97" s="92"/>
      <c r="U97" s="92"/>
      <c r="V97" s="92"/>
      <c r="W97" s="92"/>
      <c r="X97" s="92"/>
      <c r="Y97" s="92"/>
    </row>
    <row r="98" spans="1:25" ht="11.25" hidden="1" customHeight="1">
      <c r="A98" s="136"/>
      <c r="B98" s="104"/>
      <c r="C98" s="104"/>
      <c r="D98" s="104"/>
      <c r="E98" s="137"/>
      <c r="F98" s="752"/>
      <c r="G98" s="752"/>
      <c r="H98" s="752"/>
      <c r="I98" s="837"/>
      <c r="J98" s="92"/>
      <c r="K98" s="92"/>
      <c r="L98" s="92"/>
      <c r="M98" s="92"/>
      <c r="N98" s="92"/>
      <c r="O98" s="92"/>
      <c r="P98" s="92"/>
      <c r="Q98" s="92"/>
      <c r="R98" s="92"/>
      <c r="S98" s="92"/>
      <c r="T98" s="92"/>
      <c r="U98" s="92"/>
      <c r="V98" s="92"/>
      <c r="W98" s="92"/>
      <c r="X98" s="92"/>
      <c r="Y98" s="92"/>
    </row>
    <row r="99" spans="1:25" ht="58.5" hidden="1" customHeight="1">
      <c r="A99" s="145" t="s">
        <v>410</v>
      </c>
      <c r="B99" s="752"/>
      <c r="C99" s="752"/>
      <c r="D99" s="752"/>
      <c r="E99" s="837"/>
      <c r="F99" s="752"/>
      <c r="G99" s="752"/>
      <c r="H99" s="752"/>
      <c r="I99" s="837"/>
      <c r="J99" s="92"/>
      <c r="K99" s="92"/>
      <c r="L99" s="92"/>
      <c r="M99" s="92"/>
      <c r="N99" s="92"/>
      <c r="O99" s="92"/>
      <c r="P99" s="92"/>
      <c r="Q99" s="92"/>
      <c r="R99" s="92"/>
      <c r="S99" s="92"/>
      <c r="T99" s="92"/>
      <c r="U99" s="92"/>
      <c r="V99" s="92"/>
      <c r="W99" s="92"/>
      <c r="X99" s="92"/>
      <c r="Y99" s="92"/>
    </row>
    <row r="100" spans="1:25" ht="11.25" hidden="1" customHeight="1">
      <c r="A100" s="136"/>
      <c r="B100" s="104"/>
      <c r="C100" s="104"/>
      <c r="D100" s="104"/>
      <c r="E100" s="137"/>
      <c r="F100" s="126"/>
      <c r="G100" s="126"/>
      <c r="H100" s="126"/>
      <c r="I100" s="143"/>
      <c r="J100" s="92"/>
      <c r="K100" s="92"/>
      <c r="L100" s="92"/>
      <c r="M100" s="92"/>
      <c r="N100" s="92"/>
      <c r="O100" s="92"/>
      <c r="P100" s="92"/>
      <c r="Q100" s="92"/>
      <c r="R100" s="92"/>
      <c r="S100" s="92"/>
      <c r="T100" s="92"/>
      <c r="U100" s="92"/>
      <c r="V100" s="92"/>
      <c r="W100" s="92"/>
      <c r="X100" s="92"/>
      <c r="Y100" s="92"/>
    </row>
    <row r="101" spans="1:25" ht="24.95" hidden="1" customHeight="1">
      <c r="A101" s="136"/>
      <c r="B101" s="775"/>
      <c r="C101" s="775"/>
      <c r="D101" s="775"/>
      <c r="E101" s="776"/>
      <c r="F101" s="147"/>
      <c r="G101" s="148"/>
      <c r="H101" s="147"/>
      <c r="I101" s="149"/>
      <c r="J101" s="92"/>
      <c r="K101" s="92"/>
      <c r="L101" s="92"/>
      <c r="M101" s="92"/>
      <c r="N101" s="92"/>
      <c r="O101" s="92"/>
      <c r="P101" s="92"/>
      <c r="Q101" s="92"/>
      <c r="R101" s="92"/>
      <c r="S101" s="92"/>
      <c r="T101" s="92"/>
      <c r="U101" s="92"/>
      <c r="V101" s="92"/>
      <c r="W101" s="92"/>
      <c r="X101" s="92"/>
      <c r="Y101" s="92"/>
    </row>
    <row r="102" spans="1:25" ht="36" hidden="1" customHeight="1">
      <c r="A102" s="136"/>
      <c r="B102" s="752"/>
      <c r="C102" s="752"/>
      <c r="D102" s="752"/>
      <c r="E102" s="837"/>
      <c r="F102" s="752"/>
      <c r="G102" s="752"/>
      <c r="H102" s="752"/>
      <c r="I102" s="837"/>
      <c r="J102" s="92"/>
      <c r="K102" s="92"/>
      <c r="L102" s="92"/>
      <c r="M102" s="92"/>
      <c r="N102" s="92"/>
      <c r="O102" s="92"/>
      <c r="P102" s="92"/>
      <c r="Q102" s="92"/>
      <c r="R102" s="92"/>
      <c r="S102" s="92"/>
      <c r="T102" s="92"/>
      <c r="U102" s="92"/>
      <c r="V102" s="92"/>
      <c r="W102" s="92"/>
      <c r="X102" s="92"/>
      <c r="Y102" s="92"/>
    </row>
    <row r="103" spans="1:25" ht="27" hidden="1" customHeight="1">
      <c r="A103" s="136"/>
      <c r="B103" s="146"/>
      <c r="C103" s="146"/>
      <c r="D103" s="146"/>
      <c r="E103" s="146"/>
      <c r="F103" s="752"/>
      <c r="G103" s="752"/>
      <c r="H103" s="752"/>
      <c r="I103" s="837"/>
      <c r="J103" s="92"/>
      <c r="K103" s="92"/>
      <c r="L103" s="92"/>
      <c r="M103" s="92"/>
      <c r="N103" s="92"/>
      <c r="O103" s="92"/>
      <c r="P103" s="92"/>
      <c r="Q103" s="92"/>
      <c r="R103" s="92"/>
      <c r="S103" s="92"/>
      <c r="T103" s="92"/>
      <c r="U103" s="92"/>
      <c r="V103" s="92"/>
      <c r="W103" s="92"/>
      <c r="X103" s="92"/>
      <c r="Y103" s="92"/>
    </row>
    <row r="104" spans="1:25" ht="21" hidden="1" customHeight="1">
      <c r="A104" s="136"/>
      <c r="B104" s="144"/>
      <c r="C104" s="144"/>
      <c r="D104" s="144"/>
      <c r="E104" s="144"/>
      <c r="F104" s="752"/>
      <c r="G104" s="752"/>
      <c r="H104" s="752"/>
      <c r="I104" s="837"/>
      <c r="J104" s="92"/>
      <c r="K104" s="92"/>
      <c r="L104" s="92"/>
      <c r="M104" s="92"/>
      <c r="N104" s="92"/>
      <c r="O104" s="92"/>
      <c r="P104" s="92"/>
      <c r="Q104" s="92"/>
      <c r="R104" s="92"/>
      <c r="S104" s="92"/>
      <c r="T104" s="92"/>
      <c r="U104" s="92"/>
      <c r="V104" s="92"/>
      <c r="W104" s="92"/>
      <c r="X104" s="92"/>
      <c r="Y104" s="92"/>
    </row>
    <row r="105" spans="1:25" ht="18" hidden="1" customHeight="1">
      <c r="A105" s="136"/>
      <c r="B105" s="153"/>
      <c r="C105" s="153"/>
      <c r="D105" s="153"/>
      <c r="E105" s="153"/>
      <c r="F105" s="752"/>
      <c r="G105" s="752"/>
      <c r="H105" s="752"/>
      <c r="I105" s="837"/>
      <c r="J105" s="92"/>
      <c r="K105" s="92"/>
      <c r="L105" s="92"/>
      <c r="M105" s="92"/>
      <c r="N105" s="92"/>
      <c r="O105" s="92"/>
      <c r="P105" s="92"/>
      <c r="Q105" s="92"/>
      <c r="R105" s="92"/>
      <c r="S105" s="92"/>
      <c r="T105" s="92"/>
      <c r="U105" s="92"/>
      <c r="V105" s="92"/>
      <c r="W105" s="92"/>
      <c r="X105" s="92"/>
      <c r="Y105" s="92"/>
    </row>
    <row r="106" spans="1:25" ht="121.5" hidden="1" customHeight="1">
      <c r="A106" s="434"/>
      <c r="B106" s="825" t="s">
        <v>747</v>
      </c>
      <c r="C106" s="826"/>
      <c r="D106" s="826"/>
      <c r="E106" s="842"/>
      <c r="F106" s="752"/>
      <c r="G106" s="752"/>
      <c r="H106" s="752"/>
      <c r="I106" s="837"/>
      <c r="J106" s="92"/>
      <c r="K106" s="92"/>
      <c r="L106" s="92"/>
      <c r="M106" s="92"/>
      <c r="N106" s="92"/>
      <c r="O106" s="92"/>
      <c r="P106" s="92"/>
      <c r="Q106" s="92"/>
      <c r="R106" s="92"/>
      <c r="S106" s="92"/>
      <c r="T106" s="92"/>
      <c r="U106" s="92"/>
      <c r="V106" s="92"/>
      <c r="W106" s="92"/>
      <c r="X106" s="92"/>
      <c r="Y106" s="92"/>
    </row>
    <row r="107" spans="1:25" ht="75.75" hidden="1" customHeight="1">
      <c r="A107" s="154"/>
      <c r="B107" s="777" t="s">
        <v>738</v>
      </c>
      <c r="C107" s="773"/>
      <c r="D107" s="773"/>
      <c r="E107" s="778"/>
      <c r="F107" s="752"/>
      <c r="G107" s="752"/>
      <c r="H107" s="752"/>
      <c r="I107" s="837"/>
      <c r="J107" s="92"/>
      <c r="K107" s="92"/>
      <c r="L107" s="92"/>
      <c r="M107" s="92"/>
      <c r="N107" s="92"/>
      <c r="O107" s="92"/>
      <c r="P107" s="92"/>
      <c r="Q107" s="92"/>
      <c r="R107" s="92"/>
      <c r="S107" s="92"/>
      <c r="T107" s="92"/>
      <c r="U107" s="92"/>
      <c r="V107" s="92"/>
      <c r="W107" s="92"/>
      <c r="X107" s="92"/>
      <c r="Y107" s="92"/>
    </row>
    <row r="108" spans="1:25" ht="69.75" hidden="1" customHeight="1">
      <c r="A108" s="154"/>
      <c r="B108" s="826" t="s">
        <v>609</v>
      </c>
      <c r="C108" s="826"/>
      <c r="D108" s="826"/>
      <c r="E108" s="826"/>
      <c r="F108" s="752"/>
      <c r="G108" s="752"/>
      <c r="H108" s="752"/>
      <c r="I108" s="837"/>
      <c r="J108" s="92"/>
      <c r="K108" s="92"/>
      <c r="L108" s="92"/>
      <c r="M108" s="92"/>
      <c r="N108" s="92"/>
      <c r="O108" s="92"/>
      <c r="P108" s="92"/>
      <c r="Q108" s="92"/>
      <c r="R108" s="92"/>
      <c r="S108" s="92"/>
      <c r="T108" s="92"/>
      <c r="U108" s="92"/>
      <c r="V108" s="92"/>
      <c r="W108" s="92"/>
      <c r="X108" s="92"/>
      <c r="Y108" s="92"/>
    </row>
    <row r="109" spans="1:25" ht="36.75" hidden="1" customHeight="1">
      <c r="A109" s="154"/>
      <c r="B109" s="826"/>
      <c r="C109" s="826"/>
      <c r="D109" s="826"/>
      <c r="E109" s="826"/>
      <c r="F109" s="752"/>
      <c r="G109" s="752"/>
      <c r="H109" s="752"/>
      <c r="I109" s="837"/>
      <c r="J109" s="92"/>
      <c r="K109" s="92"/>
      <c r="L109" s="92"/>
      <c r="M109" s="92"/>
      <c r="N109" s="92"/>
      <c r="O109" s="92"/>
      <c r="P109" s="92"/>
      <c r="Q109" s="92"/>
      <c r="R109" s="92"/>
      <c r="S109" s="92"/>
      <c r="T109" s="92"/>
      <c r="U109" s="92"/>
      <c r="V109" s="92"/>
      <c r="W109" s="92"/>
      <c r="X109" s="92"/>
      <c r="Y109" s="92"/>
    </row>
    <row r="110" spans="1:25" ht="12.75" hidden="1" customHeight="1">
      <c r="A110" s="107"/>
      <c r="B110" s="141"/>
      <c r="C110" s="144"/>
      <c r="D110" s="144"/>
      <c r="E110" s="144"/>
      <c r="F110" s="155"/>
      <c r="G110" s="155"/>
      <c r="H110" s="155"/>
      <c r="I110" s="155"/>
      <c r="J110" s="92"/>
      <c r="K110" s="92"/>
      <c r="L110" s="92"/>
      <c r="M110" s="92"/>
      <c r="N110" s="92"/>
      <c r="O110" s="92"/>
      <c r="P110" s="92"/>
      <c r="Q110" s="92"/>
      <c r="R110" s="92"/>
      <c r="S110" s="92"/>
      <c r="T110" s="92"/>
      <c r="U110" s="92"/>
      <c r="V110" s="92"/>
      <c r="W110" s="92"/>
      <c r="X110" s="92"/>
      <c r="Y110" s="92"/>
    </row>
    <row r="111" spans="1:25" ht="10.5" hidden="1" customHeight="1">
      <c r="A111" s="104"/>
      <c r="B111" s="126"/>
      <c r="C111" s="126"/>
      <c r="D111" s="126"/>
      <c r="E111" s="126"/>
      <c r="F111" s="135"/>
      <c r="G111" s="135"/>
      <c r="H111" s="135"/>
      <c r="I111" s="162"/>
      <c r="J111" s="128"/>
      <c r="K111" s="128"/>
      <c r="L111" s="128"/>
      <c r="M111" s="128"/>
      <c r="N111" s="159"/>
      <c r="O111" s="128"/>
      <c r="P111" s="128"/>
      <c r="Q111" s="128"/>
      <c r="R111" s="128"/>
      <c r="S111" s="128"/>
      <c r="T111" s="128"/>
      <c r="U111" s="128"/>
      <c r="V111" s="128"/>
      <c r="W111" s="128"/>
      <c r="X111" s="128"/>
      <c r="Y111" s="128"/>
    </row>
    <row r="112" spans="1:25" ht="18" hidden="1" customHeight="1">
      <c r="A112" s="107"/>
      <c r="B112" s="156"/>
      <c r="C112" s="144"/>
      <c r="D112" s="144"/>
      <c r="E112" s="144"/>
      <c r="F112" s="157"/>
      <c r="G112" s="158"/>
      <c r="H112" s="158"/>
      <c r="I112" s="158"/>
      <c r="J112" s="92"/>
      <c r="K112" s="92"/>
      <c r="L112" s="92"/>
      <c r="M112" s="92"/>
      <c r="N112" s="92"/>
      <c r="O112" s="92"/>
      <c r="P112" s="92"/>
      <c r="Q112" s="92"/>
      <c r="R112" s="92"/>
      <c r="S112" s="92"/>
      <c r="T112" s="92"/>
      <c r="U112" s="92"/>
      <c r="V112" s="92"/>
      <c r="W112" s="92"/>
      <c r="X112" s="92"/>
      <c r="Y112" s="92"/>
    </row>
    <row r="113" spans="1:25" ht="32.25" hidden="1" customHeight="1">
      <c r="A113" s="107"/>
      <c r="B113" s="812"/>
      <c r="C113" s="812"/>
      <c r="D113" s="812"/>
      <c r="E113" s="812"/>
      <c r="F113" s="812"/>
      <c r="G113" s="812"/>
      <c r="H113" s="812"/>
      <c r="I113" s="812"/>
      <c r="J113" s="92"/>
      <c r="K113" s="92"/>
      <c r="L113" s="92"/>
      <c r="M113" s="92"/>
      <c r="N113" s="92"/>
      <c r="O113" s="92"/>
      <c r="P113" s="92"/>
      <c r="Q113" s="92"/>
      <c r="R113" s="92"/>
      <c r="S113" s="92"/>
      <c r="T113" s="92"/>
      <c r="U113" s="92"/>
      <c r="V113" s="92"/>
      <c r="W113" s="92"/>
      <c r="X113" s="92"/>
      <c r="Y113" s="92"/>
    </row>
    <row r="114" spans="1:25" ht="9.75" hidden="1" customHeight="1">
      <c r="A114" s="104"/>
      <c r="B114" s="70"/>
      <c r="C114" s="126"/>
      <c r="D114" s="126"/>
      <c r="E114" s="126"/>
      <c r="F114" s="126"/>
      <c r="G114" s="126"/>
      <c r="H114" s="126"/>
      <c r="I114" s="126"/>
      <c r="J114" s="104"/>
    </row>
    <row r="115" spans="1:25" ht="104.25" hidden="1" customHeight="1">
      <c r="A115" s="127"/>
      <c r="B115" s="825"/>
      <c r="C115" s="826"/>
      <c r="D115" s="826"/>
      <c r="E115" s="827"/>
      <c r="F115" s="158"/>
      <c r="G115" s="158"/>
      <c r="H115" s="158"/>
      <c r="I115" s="158"/>
      <c r="J115" s="128"/>
      <c r="K115" s="128"/>
      <c r="L115" s="128"/>
      <c r="M115" s="128"/>
      <c r="N115" s="134"/>
      <c r="O115" s="128"/>
      <c r="P115" s="128"/>
      <c r="Q115" s="128"/>
      <c r="R115" s="128"/>
      <c r="S115" s="128"/>
      <c r="T115" s="128"/>
      <c r="U115" s="128"/>
      <c r="V115" s="128"/>
      <c r="W115" s="128"/>
      <c r="X115" s="128"/>
      <c r="Y115" s="128"/>
    </row>
    <row r="116" spans="1:25" ht="75.75" hidden="1" customHeight="1">
      <c r="A116" s="132">
        <v>1</v>
      </c>
      <c r="B116" s="825"/>
      <c r="C116" s="826"/>
      <c r="D116" s="826"/>
      <c r="E116" s="827"/>
      <c r="F116" s="158"/>
      <c r="G116" s="158"/>
      <c r="H116" s="158"/>
      <c r="I116" s="158"/>
      <c r="J116" s="92"/>
      <c r="K116" s="92"/>
      <c r="L116" s="92"/>
      <c r="M116" s="92"/>
      <c r="N116" s="159"/>
      <c r="O116" s="92"/>
      <c r="P116" s="92"/>
      <c r="Q116" s="92"/>
      <c r="R116" s="92"/>
      <c r="S116" s="92"/>
      <c r="T116" s="92"/>
      <c r="U116" s="92"/>
      <c r="V116" s="92"/>
      <c r="W116" s="92"/>
      <c r="X116" s="92"/>
      <c r="Y116" s="92"/>
    </row>
    <row r="117" spans="1:25" ht="28.5" hidden="1" customHeight="1">
      <c r="A117" s="132" t="s">
        <v>268</v>
      </c>
      <c r="B117" s="773"/>
      <c r="C117" s="773"/>
      <c r="D117" s="773"/>
      <c r="E117" s="774"/>
      <c r="F117" s="158"/>
      <c r="G117" s="158"/>
      <c r="H117" s="158"/>
      <c r="I117" s="158"/>
      <c r="J117" s="92"/>
      <c r="K117" s="92"/>
      <c r="L117" s="92"/>
      <c r="M117" s="92"/>
      <c r="N117" s="159"/>
      <c r="O117" s="92"/>
      <c r="P117" s="92"/>
      <c r="Q117" s="92"/>
      <c r="R117" s="92"/>
      <c r="S117" s="92"/>
      <c r="T117" s="92"/>
      <c r="U117" s="92"/>
      <c r="V117" s="92"/>
      <c r="W117" s="92"/>
      <c r="X117" s="92"/>
      <c r="Y117" s="92"/>
    </row>
    <row r="118" spans="1:25" ht="28.5" hidden="1" customHeight="1">
      <c r="A118" s="132" t="s">
        <v>272</v>
      </c>
      <c r="B118" s="773"/>
      <c r="C118" s="773"/>
      <c r="D118" s="773"/>
      <c r="E118" s="774"/>
      <c r="F118" s="158"/>
      <c r="G118" s="158"/>
      <c r="H118" s="158"/>
      <c r="I118" s="158"/>
      <c r="J118" s="92"/>
      <c r="K118" s="92"/>
      <c r="L118" s="92"/>
      <c r="M118" s="92"/>
      <c r="N118" s="159"/>
      <c r="O118" s="92"/>
      <c r="P118" s="92"/>
      <c r="Q118" s="92"/>
      <c r="R118" s="92"/>
      <c r="S118" s="92"/>
      <c r="T118" s="92"/>
      <c r="U118" s="92"/>
      <c r="V118" s="92"/>
      <c r="W118" s="92"/>
      <c r="X118" s="92"/>
      <c r="Y118" s="92"/>
    </row>
    <row r="119" spans="1:25" ht="51.75" hidden="1" customHeight="1">
      <c r="A119" s="132" t="s">
        <v>703</v>
      </c>
      <c r="B119" s="773"/>
      <c r="C119" s="773"/>
      <c r="D119" s="773"/>
      <c r="E119" s="774"/>
      <c r="F119" s="158"/>
      <c r="G119" s="158"/>
      <c r="H119" s="158"/>
      <c r="I119" s="158"/>
      <c r="J119" s="92"/>
      <c r="K119" s="92"/>
      <c r="L119" s="92"/>
      <c r="M119" s="92"/>
      <c r="N119" s="159"/>
      <c r="O119" s="92"/>
      <c r="P119" s="92"/>
      <c r="Q119" s="92"/>
      <c r="R119" s="92"/>
      <c r="S119" s="92"/>
      <c r="T119" s="92"/>
      <c r="U119" s="92"/>
      <c r="V119" s="92"/>
      <c r="W119" s="92"/>
      <c r="X119" s="92"/>
      <c r="Y119" s="92"/>
    </row>
    <row r="120" spans="1:25" ht="14.25" hidden="1" customHeight="1">
      <c r="A120" s="133"/>
      <c r="B120" s="134"/>
      <c r="C120" s="134"/>
      <c r="D120" s="134"/>
      <c r="E120" s="134"/>
      <c r="F120" s="158"/>
      <c r="G120" s="158"/>
      <c r="H120" s="158"/>
      <c r="I120" s="158"/>
      <c r="J120" s="92"/>
      <c r="K120" s="92"/>
      <c r="L120" s="92"/>
      <c r="M120" s="92"/>
      <c r="N120" s="92"/>
      <c r="O120" s="92"/>
      <c r="P120" s="92"/>
      <c r="Q120" s="92"/>
      <c r="R120" s="92"/>
      <c r="S120" s="92"/>
      <c r="T120" s="92"/>
      <c r="U120" s="92"/>
      <c r="V120" s="92"/>
      <c r="W120" s="92"/>
      <c r="X120" s="92"/>
      <c r="Y120" s="92"/>
    </row>
    <row r="121" spans="1:25" ht="33" hidden="1" customHeight="1">
      <c r="A121" s="132" t="s">
        <v>704</v>
      </c>
      <c r="B121" s="773"/>
      <c r="C121" s="773"/>
      <c r="D121" s="773"/>
      <c r="E121" s="773"/>
      <c r="F121" s="158"/>
      <c r="G121" s="158"/>
      <c r="H121" s="158"/>
      <c r="I121" s="158"/>
      <c r="J121" s="92"/>
      <c r="K121" s="92"/>
      <c r="L121" s="92"/>
      <c r="M121" s="92"/>
      <c r="N121" s="92"/>
      <c r="O121" s="92"/>
      <c r="P121" s="92"/>
      <c r="Q121" s="92"/>
      <c r="R121" s="92"/>
      <c r="S121" s="92"/>
      <c r="T121" s="92"/>
      <c r="U121" s="92"/>
      <c r="V121" s="92"/>
      <c r="W121" s="92"/>
      <c r="X121" s="92"/>
      <c r="Y121" s="92"/>
    </row>
    <row r="122" spans="1:25" ht="14.25" hidden="1" customHeight="1">
      <c r="A122" s="133"/>
      <c r="B122" s="135"/>
      <c r="C122" s="135"/>
      <c r="D122" s="135"/>
      <c r="E122" s="135"/>
      <c r="F122" s="158"/>
      <c r="G122" s="158"/>
      <c r="H122" s="158"/>
      <c r="I122" s="158"/>
      <c r="J122" s="92"/>
      <c r="K122" s="92"/>
      <c r="L122" s="92"/>
      <c r="M122" s="92"/>
      <c r="N122" s="92"/>
      <c r="O122" s="92"/>
      <c r="P122" s="92"/>
      <c r="Q122" s="92"/>
      <c r="R122" s="92"/>
      <c r="S122" s="92"/>
      <c r="T122" s="92"/>
      <c r="U122" s="92"/>
      <c r="V122" s="92"/>
      <c r="W122" s="92"/>
      <c r="X122" s="92"/>
      <c r="Y122" s="92"/>
    </row>
    <row r="123" spans="1:25" ht="20.25" hidden="1" customHeight="1">
      <c r="A123" s="748" t="s">
        <v>705</v>
      </c>
      <c r="B123" s="750"/>
      <c r="C123" s="750"/>
      <c r="D123" s="750"/>
      <c r="E123" s="750"/>
      <c r="F123" s="158"/>
      <c r="G123" s="158"/>
      <c r="H123" s="158"/>
      <c r="I123" s="158"/>
      <c r="J123" s="92"/>
      <c r="K123" s="92"/>
      <c r="L123" s="92"/>
      <c r="M123" s="92"/>
      <c r="N123" s="92"/>
      <c r="O123" s="92"/>
      <c r="P123" s="92"/>
      <c r="Q123" s="92"/>
      <c r="R123" s="92"/>
      <c r="S123" s="92"/>
      <c r="T123" s="92"/>
      <c r="U123" s="92"/>
      <c r="V123" s="92"/>
      <c r="W123" s="92"/>
      <c r="X123" s="92"/>
      <c r="Y123" s="92"/>
    </row>
    <row r="124" spans="1:25" ht="60.75" hidden="1" customHeight="1">
      <c r="A124" s="749"/>
      <c r="B124" s="752"/>
      <c r="C124" s="752"/>
      <c r="D124" s="752"/>
      <c r="E124" s="752"/>
      <c r="F124" s="158"/>
      <c r="G124" s="158"/>
      <c r="H124" s="158"/>
      <c r="I124" s="158"/>
      <c r="J124" s="92"/>
      <c r="K124" s="92"/>
      <c r="L124" s="92"/>
      <c r="M124" s="92"/>
      <c r="N124" s="92"/>
      <c r="O124" s="92"/>
      <c r="P124" s="92"/>
      <c r="Q124" s="92"/>
      <c r="R124" s="92"/>
      <c r="S124" s="92"/>
      <c r="T124" s="92"/>
      <c r="U124" s="92"/>
      <c r="V124" s="92"/>
      <c r="W124" s="92"/>
      <c r="X124" s="92"/>
      <c r="Y124" s="92"/>
    </row>
    <row r="125" spans="1:25" ht="21" hidden="1" customHeight="1">
      <c r="A125" s="136"/>
      <c r="E125" s="137"/>
      <c r="F125" s="158"/>
      <c r="G125" s="158"/>
      <c r="H125" s="158"/>
      <c r="I125" s="158"/>
      <c r="J125" s="92"/>
      <c r="K125" s="92"/>
      <c r="L125" s="92"/>
      <c r="M125" s="92"/>
      <c r="N125" s="92"/>
      <c r="O125" s="92"/>
      <c r="P125" s="92"/>
      <c r="Q125" s="92"/>
      <c r="R125" s="92"/>
      <c r="S125" s="92"/>
      <c r="T125" s="92"/>
      <c r="U125" s="92"/>
      <c r="V125" s="92"/>
      <c r="W125" s="92"/>
      <c r="X125" s="92"/>
      <c r="Y125" s="92"/>
    </row>
    <row r="126" spans="1:25" ht="21" hidden="1" customHeight="1">
      <c r="A126" s="136"/>
      <c r="E126" s="137"/>
      <c r="F126" s="158"/>
      <c r="G126" s="158"/>
      <c r="H126" s="158"/>
      <c r="I126" s="158"/>
      <c r="J126" s="92"/>
      <c r="K126" s="92"/>
      <c r="L126" s="92"/>
      <c r="M126" s="92"/>
      <c r="N126" s="92"/>
      <c r="O126" s="92"/>
      <c r="P126" s="92"/>
      <c r="Q126" s="92"/>
      <c r="R126" s="92"/>
      <c r="S126" s="92"/>
      <c r="T126" s="92"/>
      <c r="U126" s="92"/>
      <c r="V126" s="92"/>
      <c r="W126" s="92"/>
      <c r="X126" s="92"/>
      <c r="Y126" s="92"/>
    </row>
    <row r="127" spans="1:25" ht="18.75" hidden="1" customHeight="1">
      <c r="A127" s="136"/>
      <c r="B127" s="138"/>
      <c r="C127" s="138"/>
      <c r="D127" s="138"/>
      <c r="E127" s="139"/>
      <c r="F127" s="158"/>
      <c r="G127" s="158"/>
      <c r="H127" s="158"/>
      <c r="I127" s="158"/>
      <c r="J127" s="92"/>
      <c r="K127" s="92"/>
      <c r="L127" s="92"/>
      <c r="M127" s="92"/>
      <c r="N127" s="92"/>
      <c r="O127" s="92"/>
      <c r="P127" s="92"/>
      <c r="Q127" s="92"/>
      <c r="R127" s="92"/>
      <c r="S127" s="92"/>
      <c r="T127" s="92"/>
      <c r="U127" s="92"/>
      <c r="V127" s="92"/>
      <c r="W127" s="92"/>
      <c r="X127" s="92"/>
      <c r="Y127" s="92"/>
    </row>
    <row r="128" spans="1:25" ht="16.5" hidden="1" customHeight="1">
      <c r="A128" s="154"/>
      <c r="B128" s="104"/>
      <c r="C128" s="104"/>
      <c r="D128" s="104"/>
      <c r="E128" s="137"/>
      <c r="F128" s="158"/>
      <c r="G128" s="158"/>
      <c r="H128" s="158"/>
      <c r="I128" s="158"/>
      <c r="J128" s="92"/>
      <c r="K128" s="92"/>
      <c r="L128" s="92"/>
      <c r="M128" s="92"/>
      <c r="N128" s="92"/>
      <c r="O128" s="92"/>
      <c r="P128" s="92"/>
      <c r="Q128" s="92"/>
      <c r="R128" s="92"/>
      <c r="S128" s="92"/>
      <c r="T128" s="92"/>
      <c r="U128" s="92"/>
      <c r="V128" s="92"/>
      <c r="W128" s="92"/>
      <c r="X128" s="92"/>
      <c r="Y128" s="92"/>
    </row>
    <row r="129" spans="1:25" ht="9" hidden="1" customHeight="1">
      <c r="A129" s="130"/>
      <c r="B129" s="763"/>
      <c r="C129" s="750"/>
      <c r="D129" s="750"/>
      <c r="E129" s="750"/>
      <c r="F129" s="158"/>
      <c r="G129" s="158"/>
      <c r="H129" s="158"/>
      <c r="I129" s="158"/>
      <c r="J129" s="92"/>
      <c r="K129" s="92"/>
      <c r="L129" s="92"/>
      <c r="M129" s="92"/>
      <c r="N129" s="92"/>
      <c r="O129" s="92"/>
      <c r="P129" s="92"/>
      <c r="Q129" s="92"/>
      <c r="R129" s="92"/>
      <c r="S129" s="92"/>
      <c r="T129" s="92"/>
      <c r="U129" s="92"/>
      <c r="V129" s="92"/>
      <c r="W129" s="92"/>
      <c r="X129" s="92"/>
      <c r="Y129" s="92"/>
    </row>
    <row r="130" spans="1:25" ht="60.75" hidden="1" customHeight="1">
      <c r="A130" s="130" t="s">
        <v>706</v>
      </c>
      <c r="B130" s="764"/>
      <c r="C130" s="752"/>
      <c r="D130" s="752"/>
      <c r="E130" s="752"/>
      <c r="F130" s="158"/>
      <c r="G130" s="158"/>
      <c r="H130" s="158"/>
      <c r="I130" s="158"/>
      <c r="J130" s="92"/>
      <c r="K130" s="92"/>
      <c r="L130" s="92"/>
      <c r="M130" s="92"/>
      <c r="N130" s="92"/>
      <c r="O130" s="92"/>
      <c r="P130" s="92"/>
      <c r="Q130" s="92"/>
      <c r="R130" s="92"/>
      <c r="S130" s="92"/>
      <c r="T130" s="92"/>
      <c r="U130" s="92"/>
      <c r="V130" s="92"/>
      <c r="W130" s="92"/>
      <c r="X130" s="92"/>
      <c r="Y130" s="92"/>
    </row>
    <row r="131" spans="1:25" ht="10.5" hidden="1" customHeight="1">
      <c r="A131" s="136"/>
      <c r="B131" s="160"/>
      <c r="C131" s="104"/>
      <c r="D131" s="104"/>
      <c r="E131" s="137"/>
      <c r="F131" s="158"/>
      <c r="G131" s="158"/>
      <c r="H131" s="158"/>
      <c r="I131" s="158"/>
      <c r="J131" s="92"/>
      <c r="K131" s="92"/>
      <c r="L131" s="92"/>
      <c r="M131" s="92"/>
      <c r="N131" s="92"/>
      <c r="O131" s="92"/>
      <c r="P131" s="92"/>
      <c r="Q131" s="92"/>
      <c r="R131" s="92"/>
      <c r="S131" s="92"/>
      <c r="T131" s="92"/>
      <c r="U131" s="92"/>
      <c r="V131" s="92"/>
      <c r="W131" s="92"/>
      <c r="X131" s="92"/>
      <c r="Y131" s="92"/>
    </row>
    <row r="132" spans="1:25" ht="18.75" hidden="1" customHeight="1">
      <c r="A132" s="136"/>
      <c r="B132" s="764"/>
      <c r="C132" s="752"/>
      <c r="D132" s="752"/>
      <c r="E132" s="752"/>
      <c r="F132" s="158"/>
      <c r="G132" s="158"/>
      <c r="H132" s="158"/>
      <c r="I132" s="158"/>
      <c r="J132" s="92"/>
      <c r="K132" s="92"/>
      <c r="L132" s="92"/>
      <c r="M132" s="92"/>
      <c r="N132" s="92"/>
      <c r="O132" s="92"/>
      <c r="P132" s="92"/>
      <c r="Q132" s="92"/>
      <c r="R132" s="92"/>
      <c r="S132" s="92"/>
      <c r="T132" s="92"/>
      <c r="U132" s="92"/>
      <c r="V132" s="92"/>
      <c r="W132" s="92"/>
      <c r="X132" s="92"/>
      <c r="Y132" s="92"/>
    </row>
    <row r="133" spans="1:25" ht="10.5" hidden="1" customHeight="1">
      <c r="A133" s="136"/>
      <c r="B133" s="160"/>
      <c r="C133" s="104"/>
      <c r="D133" s="104"/>
      <c r="E133" s="137"/>
      <c r="F133" s="158"/>
      <c r="G133" s="158"/>
      <c r="H133" s="158"/>
      <c r="I133" s="158"/>
      <c r="J133" s="92"/>
      <c r="K133" s="92"/>
      <c r="L133" s="92"/>
      <c r="M133" s="92"/>
      <c r="N133" s="92"/>
      <c r="O133" s="92"/>
      <c r="P133" s="92"/>
      <c r="Q133" s="92"/>
      <c r="R133" s="92"/>
      <c r="S133" s="92"/>
      <c r="T133" s="92"/>
      <c r="U133" s="92"/>
      <c r="V133" s="92"/>
      <c r="W133" s="92"/>
      <c r="X133" s="92"/>
      <c r="Y133" s="92"/>
    </row>
    <row r="134" spans="1:25" ht="97.5" hidden="1" customHeight="1">
      <c r="A134" s="136"/>
      <c r="B134" s="769"/>
      <c r="C134" s="770"/>
      <c r="D134" s="770"/>
      <c r="E134" s="772"/>
      <c r="F134" s="158"/>
      <c r="G134" s="158"/>
      <c r="H134" s="158"/>
      <c r="I134" s="158"/>
      <c r="J134" s="92"/>
      <c r="K134" s="92"/>
      <c r="L134" s="92"/>
      <c r="M134" s="92"/>
      <c r="N134" s="92"/>
      <c r="O134" s="92"/>
      <c r="P134" s="92"/>
      <c r="Q134" s="92"/>
      <c r="R134" s="92"/>
      <c r="S134" s="92"/>
      <c r="T134" s="92"/>
      <c r="U134" s="92"/>
      <c r="V134" s="92"/>
      <c r="W134" s="92"/>
      <c r="X134" s="92"/>
      <c r="Y134" s="92"/>
    </row>
    <row r="135" spans="1:25" ht="24" hidden="1" customHeight="1">
      <c r="A135" s="136"/>
      <c r="B135" s="764"/>
      <c r="C135" s="752"/>
      <c r="D135" s="752"/>
      <c r="E135" s="752"/>
      <c r="F135" s="158"/>
      <c r="G135" s="158"/>
      <c r="H135" s="158"/>
      <c r="I135" s="158"/>
      <c r="J135" s="92"/>
      <c r="K135" s="92"/>
      <c r="L135" s="92"/>
      <c r="M135" s="92"/>
      <c r="N135" s="92"/>
      <c r="O135" s="92"/>
      <c r="P135" s="92"/>
      <c r="Q135" s="92"/>
      <c r="R135" s="92"/>
      <c r="S135" s="92"/>
      <c r="T135" s="92"/>
      <c r="U135" s="92"/>
      <c r="V135" s="92"/>
      <c r="W135" s="92"/>
      <c r="X135" s="92"/>
      <c r="Y135" s="92"/>
    </row>
    <row r="136" spans="1:25" ht="56.25" hidden="1" customHeight="1">
      <c r="A136" s="136"/>
      <c r="B136" s="769"/>
      <c r="C136" s="770"/>
      <c r="D136" s="770"/>
      <c r="E136" s="772"/>
      <c r="F136" s="158"/>
      <c r="G136" s="158"/>
      <c r="H136" s="158"/>
      <c r="I136" s="158"/>
      <c r="J136" s="92"/>
      <c r="K136" s="92"/>
      <c r="L136" s="92"/>
      <c r="M136" s="92"/>
      <c r="N136" s="92"/>
      <c r="O136" s="92"/>
      <c r="P136" s="92"/>
      <c r="Q136" s="92"/>
      <c r="R136" s="92"/>
      <c r="S136" s="92"/>
      <c r="T136" s="92"/>
      <c r="U136" s="92"/>
      <c r="V136" s="92"/>
      <c r="W136" s="92"/>
      <c r="X136" s="92"/>
      <c r="Y136" s="92"/>
    </row>
    <row r="137" spans="1:25" ht="11.25" hidden="1" customHeight="1">
      <c r="A137" s="136"/>
      <c r="B137" s="160"/>
      <c r="C137" s="104"/>
      <c r="D137" s="104"/>
      <c r="E137" s="137"/>
      <c r="F137" s="158"/>
      <c r="G137" s="158"/>
      <c r="H137" s="158"/>
      <c r="I137" s="158"/>
      <c r="J137" s="92"/>
      <c r="K137" s="92"/>
      <c r="L137" s="92"/>
      <c r="M137" s="92"/>
      <c r="N137" s="92"/>
      <c r="O137" s="92"/>
      <c r="P137" s="92"/>
      <c r="Q137" s="92"/>
      <c r="R137" s="92"/>
      <c r="S137" s="92"/>
      <c r="T137" s="92"/>
      <c r="U137" s="92"/>
      <c r="V137" s="92"/>
      <c r="W137" s="92"/>
      <c r="X137" s="92"/>
      <c r="Y137" s="92"/>
    </row>
    <row r="138" spans="1:25" ht="61.5" hidden="1" customHeight="1">
      <c r="A138" s="136"/>
      <c r="B138" s="769"/>
      <c r="C138" s="770"/>
      <c r="D138" s="770"/>
      <c r="E138" s="772"/>
      <c r="F138" s="158"/>
      <c r="G138" s="158"/>
      <c r="H138" s="158"/>
      <c r="I138" s="158"/>
      <c r="J138" s="603"/>
      <c r="K138" s="92"/>
      <c r="L138" s="92"/>
      <c r="M138" s="92"/>
      <c r="N138" s="92"/>
      <c r="O138" s="92"/>
      <c r="P138" s="92"/>
      <c r="Q138" s="92"/>
      <c r="R138" s="92"/>
      <c r="S138" s="92"/>
      <c r="T138" s="92"/>
      <c r="U138" s="92"/>
      <c r="V138" s="92"/>
      <c r="W138" s="92"/>
      <c r="X138" s="92"/>
      <c r="Y138" s="92"/>
    </row>
    <row r="139" spans="1:25" hidden="1">
      <c r="A139" s="136"/>
      <c r="B139" s="779"/>
      <c r="C139" s="780"/>
      <c r="D139" s="780"/>
      <c r="E139" s="780"/>
      <c r="F139" s="158"/>
      <c r="G139" s="158"/>
      <c r="H139" s="158"/>
      <c r="I139" s="158"/>
      <c r="J139" s="92"/>
      <c r="K139" s="92"/>
      <c r="L139" s="92"/>
      <c r="M139" s="92"/>
      <c r="N139" s="92"/>
      <c r="O139" s="92"/>
      <c r="P139" s="92"/>
      <c r="Q139" s="92"/>
      <c r="R139" s="92"/>
      <c r="S139" s="92"/>
      <c r="T139" s="92"/>
      <c r="U139" s="92"/>
      <c r="V139" s="92"/>
      <c r="W139" s="92"/>
      <c r="X139" s="92"/>
      <c r="Y139" s="92"/>
    </row>
    <row r="140" spans="1:25" ht="25.5" hidden="1" customHeight="1">
      <c r="A140" s="136"/>
      <c r="B140" s="161"/>
      <c r="C140" s="146"/>
      <c r="D140" s="146"/>
      <c r="E140" s="146"/>
      <c r="F140" s="158"/>
      <c r="G140" s="158"/>
      <c r="H140" s="158"/>
      <c r="I140" s="158"/>
      <c r="J140" s="92"/>
      <c r="K140" s="92"/>
      <c r="L140" s="92"/>
      <c r="M140" s="92"/>
      <c r="N140" s="92"/>
      <c r="O140" s="92"/>
      <c r="P140" s="92"/>
      <c r="Q140" s="92"/>
      <c r="R140" s="92"/>
      <c r="S140" s="92"/>
      <c r="T140" s="92"/>
      <c r="U140" s="92"/>
      <c r="V140" s="92"/>
      <c r="W140" s="92"/>
      <c r="X140" s="92"/>
      <c r="Y140" s="92"/>
    </row>
    <row r="141" spans="1:25" ht="50.25" hidden="1" customHeight="1">
      <c r="A141" s="154"/>
      <c r="B141" s="777"/>
      <c r="C141" s="773"/>
      <c r="D141" s="773"/>
      <c r="E141" s="773"/>
      <c r="F141" s="158"/>
      <c r="G141" s="158"/>
      <c r="H141" s="158"/>
      <c r="I141" s="158"/>
      <c r="J141" s="92"/>
      <c r="K141" s="92"/>
      <c r="L141" s="92"/>
      <c r="M141" s="92"/>
      <c r="N141" s="92"/>
      <c r="O141" s="92"/>
      <c r="P141" s="92"/>
      <c r="Q141" s="92"/>
      <c r="R141" s="92"/>
      <c r="S141" s="92"/>
      <c r="T141" s="92"/>
      <c r="U141" s="92"/>
      <c r="V141" s="92"/>
      <c r="W141" s="92"/>
      <c r="X141" s="92"/>
      <c r="Y141" s="92"/>
    </row>
    <row r="142" spans="1:25" ht="24" hidden="1" customHeight="1">
      <c r="A142" s="136"/>
      <c r="B142" s="830"/>
      <c r="C142" s="831"/>
      <c r="D142" s="144"/>
      <c r="E142" s="144"/>
      <c r="F142" s="157"/>
      <c r="G142" s="158"/>
      <c r="H142" s="158"/>
      <c r="I142" s="158"/>
      <c r="J142" s="92"/>
      <c r="K142" s="92"/>
      <c r="L142" s="92"/>
      <c r="M142" s="92"/>
      <c r="N142" s="92"/>
      <c r="O142" s="92"/>
      <c r="P142" s="92"/>
      <c r="Q142" s="92"/>
      <c r="R142" s="92"/>
      <c r="S142" s="92"/>
      <c r="T142" s="92"/>
      <c r="U142" s="92"/>
      <c r="V142" s="92"/>
      <c r="W142" s="92"/>
      <c r="X142" s="92"/>
      <c r="Y142" s="92"/>
    </row>
    <row r="143" spans="1:25" ht="33.75" hidden="1" customHeight="1">
      <c r="A143" s="136"/>
      <c r="B143" s="812"/>
      <c r="C143" s="812"/>
      <c r="D143" s="812"/>
      <c r="E143" s="812"/>
      <c r="F143" s="812"/>
      <c r="G143" s="812"/>
      <c r="H143" s="812"/>
      <c r="I143" s="812"/>
      <c r="J143" s="92"/>
      <c r="K143" s="92"/>
      <c r="L143" s="92"/>
      <c r="M143" s="92"/>
      <c r="N143" s="92"/>
      <c r="O143" s="92"/>
      <c r="P143" s="92"/>
      <c r="Q143" s="92"/>
      <c r="R143" s="92"/>
      <c r="S143" s="92"/>
      <c r="T143" s="92"/>
      <c r="U143" s="92"/>
      <c r="V143" s="92"/>
      <c r="W143" s="92"/>
      <c r="X143" s="92"/>
      <c r="Y143" s="92"/>
    </row>
    <row r="144" spans="1:25" ht="15.75" hidden="1" customHeight="1">
      <c r="A144" s="136"/>
      <c r="B144" s="141"/>
      <c r="C144" s="141"/>
      <c r="D144" s="141"/>
      <c r="E144" s="141"/>
      <c r="F144" s="141"/>
      <c r="G144" s="141"/>
      <c r="H144" s="141"/>
      <c r="I144" s="141"/>
      <c r="J144" s="92"/>
      <c r="K144" s="92"/>
      <c r="L144" s="92"/>
      <c r="M144" s="92"/>
      <c r="N144" s="92"/>
      <c r="O144" s="92"/>
      <c r="P144" s="92"/>
      <c r="Q144" s="92"/>
      <c r="R144" s="92"/>
      <c r="S144" s="92"/>
      <c r="T144" s="92"/>
      <c r="U144" s="92"/>
      <c r="V144" s="92"/>
      <c r="W144" s="92"/>
      <c r="X144" s="92"/>
      <c r="Y144" s="92"/>
    </row>
    <row r="145" spans="1:25" ht="38.25" hidden="1" customHeight="1">
      <c r="A145" s="127"/>
      <c r="B145" s="832"/>
      <c r="C145" s="832"/>
      <c r="D145" s="832"/>
      <c r="E145" s="833"/>
      <c r="F145" s="158"/>
      <c r="G145" s="158"/>
      <c r="H145" s="158"/>
      <c r="I145" s="158"/>
      <c r="J145" s="128"/>
      <c r="K145" s="128"/>
      <c r="L145" s="128"/>
      <c r="M145" s="128"/>
      <c r="N145" s="129">
        <f>'Name of Bidder'!C102</f>
        <v>0</v>
      </c>
      <c r="O145" s="128"/>
      <c r="P145" s="128"/>
      <c r="Q145" s="128"/>
      <c r="R145" s="128"/>
      <c r="S145" s="128"/>
      <c r="T145" s="128"/>
      <c r="U145" s="128"/>
      <c r="V145" s="128"/>
      <c r="W145" s="128"/>
      <c r="X145" s="128"/>
      <c r="Y145" s="128"/>
    </row>
    <row r="146" spans="1:25" ht="56.25" hidden="1" customHeight="1">
      <c r="A146" s="130"/>
      <c r="B146" s="832"/>
      <c r="C146" s="832"/>
      <c r="D146" s="832"/>
      <c r="E146" s="833"/>
      <c r="F146" s="158"/>
      <c r="G146" s="158"/>
      <c r="H146" s="158"/>
      <c r="I146" s="158"/>
      <c r="J146" s="128"/>
      <c r="K146" s="128"/>
      <c r="L146" s="128"/>
      <c r="M146" s="128"/>
      <c r="N146" s="131">
        <f>'Name of Bidder'!C342</f>
        <v>0</v>
      </c>
      <c r="O146" s="128"/>
      <c r="P146" s="128"/>
      <c r="Q146" s="128"/>
      <c r="R146" s="128"/>
      <c r="S146" s="128"/>
      <c r="T146" s="128"/>
      <c r="U146" s="128"/>
      <c r="V146" s="128"/>
      <c r="W146" s="128"/>
      <c r="X146" s="128"/>
      <c r="Y146" s="128"/>
    </row>
    <row r="147" spans="1:25" ht="44.25" hidden="1" customHeight="1">
      <c r="A147" s="132">
        <v>1</v>
      </c>
      <c r="B147" s="773"/>
      <c r="C147" s="773"/>
      <c r="D147" s="773"/>
      <c r="E147" s="774"/>
      <c r="F147" s="158"/>
      <c r="G147" s="158"/>
      <c r="H147" s="158"/>
      <c r="I147" s="158"/>
      <c r="J147" s="92"/>
      <c r="K147" s="92"/>
      <c r="L147" s="92"/>
      <c r="M147" s="92"/>
      <c r="N147" s="131">
        <f>'Name of Bidder'!C112</f>
        <v>0</v>
      </c>
      <c r="O147" s="92"/>
      <c r="P147" s="92"/>
      <c r="Q147" s="92"/>
      <c r="R147" s="92"/>
      <c r="S147" s="92"/>
      <c r="T147" s="92"/>
      <c r="U147" s="92"/>
      <c r="V147" s="92"/>
      <c r="W147" s="92"/>
      <c r="X147" s="92"/>
      <c r="Y147" s="92"/>
    </row>
    <row r="148" spans="1:25" ht="14.25" hidden="1" customHeight="1">
      <c r="A148" s="133"/>
      <c r="B148" s="134"/>
      <c r="C148" s="134"/>
      <c r="D148" s="134"/>
      <c r="E148" s="134"/>
      <c r="F148" s="158"/>
      <c r="G148" s="158"/>
      <c r="H148" s="158"/>
      <c r="I148" s="158"/>
      <c r="J148" s="92"/>
      <c r="K148" s="92"/>
      <c r="L148" s="92"/>
      <c r="M148" s="92"/>
      <c r="N148" s="92"/>
      <c r="O148" s="92"/>
      <c r="P148" s="92"/>
      <c r="Q148" s="92"/>
      <c r="R148" s="92"/>
      <c r="S148" s="92"/>
      <c r="T148" s="92"/>
      <c r="U148" s="92"/>
      <c r="V148" s="92"/>
      <c r="W148" s="92"/>
      <c r="X148" s="92"/>
      <c r="Y148" s="92"/>
    </row>
    <row r="149" spans="1:25" ht="36.75" hidden="1" customHeight="1">
      <c r="A149" s="132">
        <v>2</v>
      </c>
      <c r="B149" s="773"/>
      <c r="C149" s="773"/>
      <c r="D149" s="773"/>
      <c r="E149" s="774"/>
      <c r="F149" s="158"/>
      <c r="G149" s="158"/>
      <c r="H149" s="158"/>
      <c r="I149" s="158"/>
      <c r="J149" s="92"/>
      <c r="K149" s="92"/>
      <c r="L149" s="92"/>
      <c r="M149" s="92"/>
      <c r="N149" s="92"/>
      <c r="O149" s="92"/>
      <c r="P149" s="92"/>
      <c r="Q149" s="92"/>
      <c r="R149" s="92"/>
      <c r="S149" s="92"/>
      <c r="T149" s="92"/>
      <c r="U149" s="92"/>
      <c r="V149" s="92"/>
      <c r="W149" s="92"/>
      <c r="X149" s="92"/>
      <c r="Y149" s="92"/>
    </row>
    <row r="150" spans="1:25" ht="14.25" hidden="1" customHeight="1">
      <c r="A150" s="133"/>
      <c r="B150" s="135"/>
      <c r="C150" s="135"/>
      <c r="D150" s="135"/>
      <c r="E150" s="135"/>
      <c r="F150" s="158"/>
      <c r="G150" s="158"/>
      <c r="H150" s="158"/>
      <c r="I150" s="158"/>
      <c r="J150" s="92"/>
      <c r="K150" s="92"/>
      <c r="L150" s="92"/>
      <c r="M150" s="92"/>
      <c r="N150" s="92"/>
      <c r="O150" s="92"/>
      <c r="P150" s="92"/>
      <c r="Q150" s="92"/>
      <c r="R150" s="92"/>
      <c r="S150" s="92"/>
      <c r="T150" s="92"/>
      <c r="U150" s="92"/>
      <c r="V150" s="92"/>
      <c r="W150" s="92"/>
      <c r="X150" s="92"/>
      <c r="Y150" s="92"/>
    </row>
    <row r="151" spans="1:25" ht="23.25" hidden="1" customHeight="1">
      <c r="A151" s="748">
        <v>3</v>
      </c>
      <c r="B151" s="766"/>
      <c r="C151" s="767"/>
      <c r="D151" s="767"/>
      <c r="E151" s="768"/>
      <c r="F151" s="158"/>
      <c r="G151" s="158"/>
      <c r="H151" s="158"/>
      <c r="I151" s="158"/>
      <c r="J151" s="92"/>
      <c r="K151" s="92"/>
      <c r="L151" s="92"/>
      <c r="M151" s="92"/>
      <c r="N151" s="92"/>
      <c r="O151" s="92"/>
      <c r="P151" s="92"/>
      <c r="Q151" s="92"/>
      <c r="R151" s="92"/>
      <c r="S151" s="92"/>
      <c r="T151" s="92"/>
      <c r="U151" s="92"/>
      <c r="V151" s="92"/>
      <c r="W151" s="92"/>
      <c r="X151" s="92"/>
      <c r="Y151" s="92"/>
    </row>
    <row r="152" spans="1:25" ht="21" hidden="1" customHeight="1">
      <c r="A152" s="749"/>
      <c r="B152" s="769"/>
      <c r="C152" s="770"/>
      <c r="D152" s="770"/>
      <c r="E152" s="771"/>
      <c r="F152" s="158"/>
      <c r="G152" s="158"/>
      <c r="H152" s="158"/>
      <c r="I152" s="158"/>
      <c r="J152" s="92"/>
      <c r="K152" s="92"/>
      <c r="L152" s="92"/>
      <c r="M152" s="92"/>
      <c r="N152" s="92"/>
      <c r="O152" s="92"/>
      <c r="P152" s="92"/>
      <c r="Q152" s="92"/>
      <c r="R152" s="92"/>
      <c r="S152" s="92"/>
      <c r="T152" s="92"/>
      <c r="U152" s="92"/>
      <c r="V152" s="92"/>
      <c r="W152" s="92"/>
      <c r="X152" s="92"/>
      <c r="Y152" s="92"/>
    </row>
    <row r="153" spans="1:25" ht="20.25" hidden="1" customHeight="1">
      <c r="A153" s="749"/>
      <c r="B153" s="769"/>
      <c r="C153" s="770"/>
      <c r="D153" s="770"/>
      <c r="E153" s="771"/>
      <c r="F153" s="158"/>
      <c r="G153" s="158"/>
      <c r="H153" s="158"/>
      <c r="I153" s="158"/>
      <c r="J153" s="92"/>
      <c r="K153" s="92"/>
      <c r="L153" s="92"/>
      <c r="M153" s="92"/>
      <c r="N153" s="92"/>
      <c r="O153" s="92"/>
      <c r="P153" s="92"/>
      <c r="Q153" s="92"/>
      <c r="R153" s="92"/>
      <c r="S153" s="92"/>
      <c r="T153" s="92"/>
      <c r="U153" s="92"/>
      <c r="V153" s="92"/>
      <c r="W153" s="92"/>
      <c r="X153" s="92"/>
      <c r="Y153" s="92"/>
    </row>
    <row r="154" spans="1:25" ht="21" hidden="1" customHeight="1">
      <c r="A154" s="749"/>
      <c r="B154" s="769"/>
      <c r="C154" s="770"/>
      <c r="D154" s="770"/>
      <c r="E154" s="771"/>
      <c r="F154" s="158"/>
      <c r="G154" s="158"/>
      <c r="H154" s="158"/>
      <c r="I154" s="158"/>
      <c r="J154" s="92"/>
      <c r="K154" s="92"/>
      <c r="L154" s="92"/>
      <c r="M154" s="92"/>
      <c r="N154" s="92"/>
      <c r="O154" s="92"/>
      <c r="P154" s="92"/>
      <c r="Q154" s="92"/>
      <c r="R154" s="92"/>
      <c r="S154" s="92"/>
      <c r="T154" s="92"/>
      <c r="U154" s="92"/>
      <c r="V154" s="92"/>
      <c r="W154" s="92"/>
      <c r="X154" s="92"/>
      <c r="Y154" s="92"/>
    </row>
    <row r="155" spans="1:25" ht="24.95" hidden="1" customHeight="1">
      <c r="A155" s="136"/>
      <c r="E155" s="137"/>
      <c r="F155" s="158"/>
      <c r="G155" s="158"/>
      <c r="H155" s="158"/>
      <c r="I155" s="158"/>
      <c r="J155" s="92"/>
      <c r="K155" s="92"/>
      <c r="L155" s="92"/>
      <c r="M155" s="92"/>
      <c r="N155" s="92"/>
      <c r="O155" s="92"/>
      <c r="P155" s="92"/>
      <c r="Q155" s="820"/>
      <c r="R155" s="821"/>
      <c r="S155" s="92"/>
      <c r="T155" s="92"/>
      <c r="U155" s="92"/>
      <c r="V155" s="92"/>
      <c r="W155" s="92"/>
      <c r="X155" s="92"/>
      <c r="Y155" s="92"/>
    </row>
    <row r="156" spans="1:25" ht="24.95" hidden="1" customHeight="1">
      <c r="A156" s="136"/>
      <c r="E156" s="137"/>
      <c r="F156" s="158"/>
      <c r="G156" s="158"/>
      <c r="H156" s="158"/>
      <c r="I156" s="158"/>
      <c r="J156" s="92"/>
      <c r="K156" s="92"/>
      <c r="L156" s="92"/>
      <c r="M156" s="92"/>
      <c r="N156" s="92"/>
      <c r="O156" s="92"/>
      <c r="P156" s="92"/>
      <c r="Q156" s="92"/>
      <c r="R156" s="92"/>
      <c r="S156" s="92"/>
      <c r="T156" s="92"/>
      <c r="U156" s="92"/>
      <c r="V156" s="92"/>
      <c r="W156" s="92"/>
      <c r="X156" s="92"/>
      <c r="Y156" s="92"/>
    </row>
    <row r="157" spans="1:25" ht="24.95" hidden="1" customHeight="1">
      <c r="A157" s="136"/>
      <c r="B157" s="138"/>
      <c r="C157" s="138"/>
      <c r="D157" s="138"/>
      <c r="E157" s="139"/>
      <c r="F157" s="158"/>
      <c r="G157" s="158"/>
      <c r="H157" s="158"/>
      <c r="I157" s="158"/>
      <c r="J157" s="92"/>
      <c r="K157" s="92"/>
      <c r="L157" s="92"/>
      <c r="M157" s="92"/>
      <c r="N157" s="92"/>
      <c r="O157" s="92"/>
      <c r="P157" s="92"/>
      <c r="Q157" s="92"/>
      <c r="R157" s="92"/>
      <c r="S157" s="92"/>
      <c r="T157" s="92"/>
      <c r="U157" s="92"/>
      <c r="V157" s="92"/>
      <c r="W157" s="92"/>
      <c r="X157" s="92"/>
      <c r="Y157" s="92"/>
    </row>
    <row r="158" spans="1:25" ht="20.25" hidden="1" customHeight="1">
      <c r="A158" s="136"/>
      <c r="B158" s="104"/>
      <c r="C158" s="104"/>
      <c r="D158" s="104"/>
      <c r="E158" s="137"/>
      <c r="F158" s="126"/>
      <c r="G158" s="126"/>
      <c r="H158" s="126"/>
      <c r="I158" s="126"/>
      <c r="J158" s="92"/>
      <c r="K158" s="92"/>
      <c r="L158" s="92"/>
      <c r="M158" s="92"/>
      <c r="N158" s="92"/>
      <c r="O158" s="92"/>
      <c r="P158" s="92"/>
      <c r="Q158" s="92"/>
      <c r="R158" s="92"/>
      <c r="S158" s="92"/>
      <c r="T158" s="92"/>
      <c r="U158" s="92"/>
      <c r="V158" s="92"/>
      <c r="W158" s="92"/>
      <c r="X158" s="92"/>
      <c r="Y158" s="92"/>
    </row>
    <row r="159" spans="1:25" ht="45.75" hidden="1" customHeight="1">
      <c r="A159" s="145" t="s">
        <v>409</v>
      </c>
      <c r="B159" s="764"/>
      <c r="C159" s="752"/>
      <c r="D159" s="752"/>
      <c r="E159" s="752"/>
      <c r="I159" s="142"/>
      <c r="J159" s="92"/>
      <c r="K159" s="92"/>
      <c r="L159" s="92"/>
      <c r="M159" s="92"/>
      <c r="N159" s="92"/>
      <c r="O159" s="92"/>
      <c r="P159" s="92"/>
      <c r="Q159" s="92"/>
      <c r="R159" s="92"/>
      <c r="S159" s="92"/>
      <c r="T159" s="92"/>
      <c r="U159" s="92"/>
      <c r="V159" s="92"/>
      <c r="W159" s="92"/>
      <c r="X159" s="92"/>
      <c r="Y159" s="92"/>
    </row>
    <row r="160" spans="1:25" ht="64.5" hidden="1" customHeight="1">
      <c r="A160" s="130"/>
      <c r="B160" s="817"/>
      <c r="C160" s="818"/>
      <c r="D160" s="818"/>
      <c r="E160" s="819"/>
      <c r="F160" s="126"/>
      <c r="G160" s="126"/>
      <c r="H160" s="126"/>
      <c r="I160" s="126"/>
      <c r="J160" s="92"/>
      <c r="K160" s="92"/>
      <c r="L160" s="92"/>
      <c r="M160" s="92"/>
      <c r="N160" s="92"/>
      <c r="O160" s="92"/>
      <c r="P160" s="92"/>
      <c r="Q160" s="92"/>
      <c r="S160" s="92"/>
      <c r="T160" s="92"/>
      <c r="U160" s="92"/>
      <c r="V160" s="92"/>
      <c r="W160" s="92"/>
      <c r="X160" s="92"/>
      <c r="Y160" s="92"/>
    </row>
    <row r="161" spans="1:25" ht="13.5" hidden="1" customHeight="1">
      <c r="A161" s="130"/>
      <c r="B161" s="104"/>
      <c r="C161" s="104"/>
      <c r="D161" s="104"/>
      <c r="E161" s="137"/>
      <c r="F161" s="126"/>
      <c r="G161" s="126"/>
      <c r="H161" s="126"/>
      <c r="I161" s="126"/>
      <c r="J161" s="92"/>
      <c r="K161" s="92"/>
      <c r="L161" s="92"/>
      <c r="M161" s="92"/>
      <c r="N161" s="92"/>
      <c r="O161" s="92"/>
      <c r="P161" s="92"/>
      <c r="Q161" s="92"/>
      <c r="R161" s="92"/>
      <c r="S161" s="92"/>
      <c r="T161" s="92"/>
      <c r="U161" s="92"/>
      <c r="V161" s="92"/>
      <c r="W161" s="92"/>
      <c r="X161" s="92"/>
      <c r="Y161" s="92"/>
    </row>
    <row r="162" spans="1:25" ht="10.5" hidden="1" customHeight="1">
      <c r="A162" s="136"/>
      <c r="B162" s="104"/>
      <c r="C162" s="104"/>
      <c r="D162" s="104"/>
      <c r="E162" s="137"/>
      <c r="F162" s="126"/>
      <c r="G162" s="126"/>
      <c r="H162" s="126"/>
      <c r="I162" s="126"/>
      <c r="J162" s="92"/>
      <c r="K162" s="92"/>
      <c r="L162" s="92"/>
      <c r="M162" s="92"/>
      <c r="N162" s="92"/>
      <c r="O162" s="92"/>
      <c r="P162" s="92"/>
      <c r="Q162" s="92"/>
      <c r="R162" s="92"/>
      <c r="S162" s="92"/>
      <c r="T162" s="92"/>
      <c r="U162" s="92"/>
      <c r="V162" s="92"/>
      <c r="W162" s="92"/>
      <c r="X162" s="92"/>
      <c r="Y162" s="92"/>
    </row>
    <row r="163" spans="1:25" ht="24.95" hidden="1" customHeight="1">
      <c r="A163" s="136"/>
      <c r="B163" s="752"/>
      <c r="C163" s="752"/>
      <c r="D163" s="752"/>
      <c r="E163" s="837"/>
      <c r="F163" s="126"/>
      <c r="G163" s="126"/>
      <c r="H163" s="126"/>
      <c r="I163" s="126"/>
      <c r="J163" s="92"/>
      <c r="K163" s="92"/>
      <c r="L163" s="92"/>
      <c r="M163" s="92"/>
      <c r="N163" s="92"/>
      <c r="O163" s="92"/>
      <c r="P163" s="92"/>
      <c r="Q163" s="92"/>
      <c r="R163" s="92"/>
      <c r="S163" s="92"/>
      <c r="T163" s="92"/>
      <c r="U163" s="92"/>
      <c r="V163" s="92"/>
      <c r="W163" s="92"/>
      <c r="X163" s="92"/>
      <c r="Y163" s="92"/>
    </row>
    <row r="164" spans="1:25" ht="11.25" hidden="1" customHeight="1">
      <c r="A164" s="136"/>
      <c r="B164" s="104"/>
      <c r="C164" s="104"/>
      <c r="D164" s="104"/>
      <c r="E164" s="137"/>
      <c r="F164" s="126"/>
      <c r="G164" s="126"/>
      <c r="H164" s="126"/>
      <c r="I164" s="126"/>
      <c r="J164" s="92"/>
      <c r="K164" s="92"/>
      <c r="L164" s="92"/>
      <c r="M164" s="92"/>
      <c r="N164" s="92"/>
      <c r="O164" s="92"/>
      <c r="P164" s="92"/>
      <c r="Q164" s="92"/>
      <c r="R164" s="92"/>
      <c r="S164" s="92"/>
      <c r="T164" s="92"/>
      <c r="U164" s="92"/>
      <c r="V164" s="92"/>
      <c r="W164" s="92"/>
      <c r="X164" s="92"/>
      <c r="Y164" s="92"/>
    </row>
    <row r="165" spans="1:25" ht="74.25" hidden="1" customHeight="1">
      <c r="A165" s="145" t="s">
        <v>410</v>
      </c>
      <c r="B165" s="769"/>
      <c r="C165" s="770"/>
      <c r="D165" s="770"/>
      <c r="E165" s="772"/>
      <c r="F165" s="126"/>
      <c r="G165" s="126"/>
      <c r="H165" s="126"/>
      <c r="I165" s="126"/>
      <c r="J165" s="92"/>
      <c r="K165" s="92"/>
      <c r="L165" s="92"/>
      <c r="M165" s="92"/>
      <c r="N165" s="92"/>
      <c r="O165" s="92"/>
      <c r="P165" s="92"/>
      <c r="Q165" s="92"/>
      <c r="R165" s="92"/>
      <c r="S165" s="92"/>
      <c r="T165" s="92"/>
      <c r="U165" s="92"/>
      <c r="V165" s="92"/>
      <c r="W165" s="92"/>
      <c r="X165" s="92"/>
      <c r="Y165" s="92"/>
    </row>
    <row r="166" spans="1:25" ht="11.25" hidden="1" customHeight="1">
      <c r="A166" s="136"/>
      <c r="B166" s="104"/>
      <c r="C166" s="104"/>
      <c r="D166" s="104"/>
      <c r="E166" s="137"/>
      <c r="F166" s="126"/>
      <c r="G166" s="126"/>
      <c r="H166" s="126"/>
      <c r="I166" s="126"/>
      <c r="J166" s="92"/>
      <c r="K166" s="92"/>
      <c r="L166" s="92"/>
      <c r="M166" s="92"/>
      <c r="N166" s="92"/>
      <c r="O166" s="92"/>
      <c r="P166" s="92"/>
      <c r="Q166" s="92"/>
      <c r="R166" s="92"/>
      <c r="T166" s="92"/>
      <c r="U166" s="92"/>
      <c r="V166" s="92"/>
      <c r="W166" s="92"/>
      <c r="X166" s="92"/>
      <c r="Y166" s="92"/>
    </row>
    <row r="167" spans="1:25" ht="36" hidden="1" customHeight="1">
      <c r="A167" s="136"/>
      <c r="B167" s="775"/>
      <c r="C167" s="775"/>
      <c r="D167" s="775"/>
      <c r="E167" s="776"/>
      <c r="F167" s="126"/>
      <c r="G167" s="126"/>
      <c r="H167" s="126"/>
      <c r="I167" s="126"/>
      <c r="J167" s="92"/>
      <c r="K167" s="92"/>
      <c r="L167" s="92"/>
      <c r="M167" s="92"/>
      <c r="N167" s="92"/>
      <c r="O167" s="92"/>
      <c r="P167" s="92"/>
      <c r="Q167" s="92"/>
      <c r="R167" s="92"/>
      <c r="S167" s="92"/>
      <c r="T167" s="92"/>
      <c r="U167" s="92"/>
      <c r="V167" s="92"/>
      <c r="W167" s="92"/>
      <c r="X167" s="92"/>
      <c r="Y167" s="92"/>
    </row>
    <row r="168" spans="1:25" ht="36" hidden="1" customHeight="1">
      <c r="A168" s="136"/>
      <c r="B168" s="752"/>
      <c r="C168" s="752"/>
      <c r="D168" s="752"/>
      <c r="E168" s="837"/>
      <c r="F168" s="126"/>
      <c r="G168" s="126"/>
      <c r="H168" s="126"/>
      <c r="I168" s="126"/>
      <c r="J168" s="92"/>
      <c r="K168" s="92"/>
      <c r="L168" s="92"/>
      <c r="M168" s="92"/>
      <c r="N168" s="92"/>
      <c r="O168" s="92"/>
      <c r="P168" s="92"/>
      <c r="Q168" s="92"/>
      <c r="R168" s="92"/>
      <c r="S168" s="92"/>
      <c r="T168" s="92"/>
      <c r="U168" s="92"/>
      <c r="V168" s="92"/>
      <c r="W168" s="92"/>
      <c r="X168" s="92"/>
      <c r="Y168" s="92"/>
    </row>
    <row r="169" spans="1:25" ht="15.75" hidden="1" customHeight="1">
      <c r="A169" s="136"/>
      <c r="B169" s="146"/>
      <c r="C169" s="146"/>
      <c r="D169" s="146"/>
      <c r="E169" s="146"/>
      <c r="F169" s="126"/>
      <c r="G169" s="126"/>
      <c r="H169" s="126"/>
      <c r="I169" s="126"/>
      <c r="J169" s="92"/>
      <c r="K169" s="92"/>
      <c r="L169" s="92"/>
      <c r="M169" s="92"/>
      <c r="N169" s="92"/>
      <c r="O169" s="92"/>
      <c r="P169" s="92"/>
      <c r="Q169" s="92"/>
      <c r="R169" s="92"/>
      <c r="S169" s="92"/>
      <c r="T169" s="92"/>
      <c r="U169" s="92"/>
      <c r="V169" s="92"/>
      <c r="W169" s="92"/>
      <c r="X169" s="92"/>
      <c r="Y169" s="92"/>
    </row>
    <row r="170" spans="1:25" ht="13.5" hidden="1" customHeight="1">
      <c r="A170" s="136"/>
      <c r="B170" s="144"/>
      <c r="C170" s="144"/>
      <c r="D170" s="144"/>
      <c r="E170" s="144"/>
      <c r="F170" s="126"/>
      <c r="G170" s="126"/>
      <c r="H170" s="126"/>
      <c r="I170" s="126"/>
      <c r="J170" s="92"/>
      <c r="K170" s="92"/>
      <c r="L170" s="92"/>
      <c r="M170" s="92"/>
      <c r="N170" s="92"/>
      <c r="O170" s="92"/>
      <c r="P170" s="92"/>
      <c r="Q170" s="92"/>
      <c r="R170" s="92"/>
      <c r="S170" s="92"/>
      <c r="T170" s="92"/>
      <c r="U170" s="92"/>
      <c r="V170" s="92"/>
      <c r="W170" s="92"/>
      <c r="X170" s="92"/>
      <c r="Y170" s="92"/>
    </row>
    <row r="171" spans="1:25" ht="7.5" hidden="1" customHeight="1">
      <c r="A171" s="136"/>
      <c r="B171" s="153"/>
      <c r="C171" s="153"/>
      <c r="D171" s="153"/>
      <c r="E171" s="153"/>
      <c r="F171" s="126"/>
      <c r="G171" s="126"/>
      <c r="H171" s="126"/>
      <c r="I171" s="126"/>
      <c r="J171" s="92"/>
      <c r="K171" s="92"/>
      <c r="L171" s="92"/>
      <c r="M171" s="92"/>
      <c r="N171" s="92"/>
      <c r="O171" s="92"/>
      <c r="P171" s="92"/>
      <c r="Q171" s="92"/>
      <c r="R171" s="92"/>
      <c r="S171" s="92"/>
      <c r="T171" s="92"/>
      <c r="U171" s="92"/>
      <c r="V171" s="92"/>
      <c r="W171" s="92"/>
      <c r="X171" s="92"/>
      <c r="Y171" s="92"/>
    </row>
    <row r="172" spans="1:25" ht="105" hidden="1" customHeight="1">
      <c r="A172" s="154"/>
      <c r="B172" s="826"/>
      <c r="C172" s="826"/>
      <c r="D172" s="826"/>
      <c r="E172" s="826"/>
      <c r="F172" s="126"/>
      <c r="G172" s="126"/>
      <c r="H172" s="126"/>
      <c r="I172" s="126"/>
      <c r="J172" s="92"/>
      <c r="K172" s="92"/>
      <c r="L172" s="92"/>
      <c r="M172" s="92"/>
      <c r="N172" s="92"/>
      <c r="O172" s="92"/>
      <c r="P172" s="92"/>
      <c r="Q172" s="92"/>
      <c r="R172" s="92"/>
      <c r="S172" s="92"/>
      <c r="T172" s="92"/>
      <c r="U172" s="92"/>
      <c r="V172" s="92"/>
      <c r="W172" s="92"/>
      <c r="X172" s="92"/>
      <c r="Y172" s="92"/>
    </row>
    <row r="173" spans="1:25" ht="118.5" hidden="1" customHeight="1">
      <c r="A173" s="154"/>
      <c r="B173" s="826"/>
      <c r="C173" s="826"/>
      <c r="D173" s="826"/>
      <c r="E173" s="826"/>
      <c r="F173" s="126"/>
      <c r="G173" s="126"/>
      <c r="H173" s="126"/>
      <c r="I173" s="126"/>
      <c r="J173" s="92"/>
      <c r="K173" s="92"/>
      <c r="L173" s="92"/>
      <c r="M173" s="92"/>
      <c r="N173" s="92"/>
      <c r="O173" s="92"/>
      <c r="P173" s="92"/>
      <c r="Q173" s="92"/>
      <c r="R173" s="92"/>
      <c r="S173" s="92"/>
      <c r="T173" s="92"/>
      <c r="U173" s="92"/>
      <c r="V173" s="92"/>
      <c r="W173" s="92"/>
      <c r="X173" s="92"/>
      <c r="Y173" s="92"/>
    </row>
    <row r="174" spans="1:25" ht="141" hidden="1" customHeight="1">
      <c r="A174" s="154"/>
      <c r="B174" s="826"/>
      <c r="C174" s="826"/>
      <c r="D174" s="826"/>
      <c r="E174" s="826"/>
      <c r="F174" s="126"/>
      <c r="G174" s="126"/>
      <c r="H174" s="126"/>
      <c r="I174" s="126"/>
      <c r="J174" s="92"/>
      <c r="K174" s="92"/>
      <c r="L174" s="92"/>
      <c r="M174" s="92"/>
      <c r="N174" s="92"/>
      <c r="O174" s="92"/>
      <c r="P174" s="92"/>
      <c r="Q174" s="92"/>
      <c r="R174" s="92"/>
      <c r="S174" s="92"/>
      <c r="T174" s="92"/>
      <c r="U174" s="92"/>
      <c r="V174" s="92"/>
      <c r="W174" s="92"/>
      <c r="X174" s="92"/>
      <c r="Y174" s="92"/>
    </row>
    <row r="175" spans="1:25" ht="36.75" hidden="1" customHeight="1">
      <c r="A175" s="154"/>
      <c r="B175" s="826"/>
      <c r="C175" s="826"/>
      <c r="D175" s="826"/>
      <c r="E175" s="826"/>
      <c r="F175" s="126"/>
      <c r="G175" s="126"/>
      <c r="H175" s="126"/>
      <c r="I175" s="126"/>
      <c r="J175" s="92"/>
      <c r="K175" s="92"/>
      <c r="L175" s="92"/>
      <c r="M175" s="92"/>
      <c r="N175" s="92"/>
      <c r="O175" s="92"/>
      <c r="P175" s="92"/>
      <c r="Q175" s="92"/>
      <c r="R175" s="92"/>
      <c r="S175" s="92"/>
      <c r="T175" s="92"/>
      <c r="U175" s="92"/>
      <c r="V175" s="92"/>
      <c r="W175" s="92"/>
      <c r="X175" s="92"/>
      <c r="Y175" s="92"/>
    </row>
    <row r="176" spans="1:25" ht="21" hidden="1" customHeight="1">
      <c r="A176" s="104"/>
      <c r="B176" s="126"/>
      <c r="C176" s="126"/>
      <c r="D176" s="126"/>
      <c r="E176" s="126"/>
      <c r="F176" s="135"/>
      <c r="G176" s="135"/>
      <c r="H176" s="135"/>
      <c r="I176" s="162"/>
      <c r="J176" s="128"/>
      <c r="K176" s="128"/>
      <c r="L176" s="128"/>
      <c r="M176" s="128"/>
      <c r="N176" s="159"/>
      <c r="O176" s="128"/>
      <c r="P176" s="128"/>
      <c r="Q176" s="128"/>
      <c r="R176" s="128"/>
      <c r="S176" s="128"/>
      <c r="T176" s="128"/>
      <c r="U176" s="128"/>
      <c r="V176" s="128"/>
      <c r="W176" s="128"/>
      <c r="X176" s="128"/>
      <c r="Y176" s="128"/>
    </row>
    <row r="177" spans="1:25" ht="10.5" hidden="1" customHeight="1">
      <c r="A177" s="104"/>
      <c r="B177" s="126"/>
      <c r="C177" s="126"/>
      <c r="D177" s="126"/>
      <c r="E177" s="126"/>
      <c r="F177" s="135"/>
      <c r="G177" s="135"/>
      <c r="H177" s="135"/>
      <c r="I177" s="162"/>
      <c r="J177" s="128"/>
      <c r="K177" s="128"/>
      <c r="L177" s="128"/>
      <c r="M177" s="128"/>
      <c r="N177" s="159"/>
      <c r="O177" s="128"/>
      <c r="P177" s="128"/>
      <c r="Q177" s="128"/>
      <c r="R177" s="128"/>
      <c r="S177" s="128"/>
      <c r="T177" s="128"/>
      <c r="U177" s="128"/>
      <c r="V177" s="128"/>
      <c r="W177" s="128"/>
      <c r="X177" s="128"/>
      <c r="Y177" s="128"/>
    </row>
    <row r="178" spans="1:25" ht="10.5" hidden="1" customHeight="1">
      <c r="A178" s="104"/>
      <c r="B178" s="126"/>
      <c r="C178" s="126"/>
      <c r="D178" s="126"/>
      <c r="E178" s="126"/>
      <c r="F178" s="135"/>
      <c r="G178" s="135"/>
      <c r="H178" s="135"/>
      <c r="I178" s="162"/>
      <c r="J178" s="128"/>
      <c r="K178" s="128"/>
      <c r="L178" s="128"/>
      <c r="M178" s="128"/>
      <c r="N178" s="159"/>
      <c r="O178" s="128"/>
      <c r="P178" s="128"/>
      <c r="Q178" s="128"/>
      <c r="R178" s="128"/>
      <c r="S178" s="128"/>
      <c r="T178" s="128"/>
      <c r="U178" s="128"/>
      <c r="V178" s="128"/>
      <c r="W178" s="128"/>
      <c r="X178" s="128"/>
      <c r="Y178" s="128"/>
    </row>
    <row r="179" spans="1:25" ht="10.5" hidden="1" customHeight="1">
      <c r="A179" s="104"/>
      <c r="B179" s="126"/>
      <c r="C179" s="126"/>
      <c r="D179" s="126"/>
      <c r="E179" s="126"/>
      <c r="F179" s="135"/>
      <c r="G179" s="135"/>
      <c r="H179" s="135"/>
      <c r="I179" s="162"/>
      <c r="J179" s="128"/>
      <c r="K179" s="128"/>
      <c r="L179" s="128"/>
      <c r="M179" s="128"/>
      <c r="N179" s="159"/>
      <c r="O179" s="128"/>
      <c r="P179" s="128"/>
      <c r="Q179" s="128"/>
      <c r="R179" s="128"/>
      <c r="S179" s="128"/>
      <c r="T179" s="128"/>
      <c r="U179" s="128"/>
      <c r="V179" s="128"/>
      <c r="W179" s="128"/>
      <c r="X179" s="128"/>
      <c r="Y179" s="128"/>
    </row>
    <row r="180" spans="1:25" ht="10.5" hidden="1" customHeight="1">
      <c r="A180" s="104"/>
      <c r="B180" s="126"/>
      <c r="C180" s="126"/>
      <c r="D180" s="126"/>
      <c r="E180" s="126"/>
      <c r="F180" s="135"/>
      <c r="G180" s="135"/>
      <c r="H180" s="135"/>
      <c r="I180" s="162"/>
      <c r="J180" s="128"/>
      <c r="K180" s="128"/>
      <c r="L180" s="128"/>
      <c r="M180" s="128"/>
      <c r="N180" s="159"/>
      <c r="O180" s="128"/>
      <c r="P180" s="128"/>
      <c r="Q180" s="128"/>
      <c r="R180" s="128"/>
      <c r="S180" s="128"/>
      <c r="T180" s="128"/>
      <c r="U180" s="128"/>
      <c r="V180" s="128"/>
      <c r="W180" s="128"/>
      <c r="X180" s="128"/>
      <c r="Y180" s="128"/>
    </row>
    <row r="181" spans="1:25" ht="10.5" hidden="1" customHeight="1">
      <c r="A181" s="104"/>
      <c r="B181" s="126"/>
      <c r="C181" s="126"/>
      <c r="D181" s="126"/>
      <c r="E181" s="126"/>
      <c r="F181" s="135"/>
      <c r="G181" s="135"/>
      <c r="H181" s="135"/>
      <c r="I181" s="162"/>
      <c r="J181" s="128"/>
      <c r="K181" s="128"/>
      <c r="L181" s="128"/>
      <c r="M181" s="128"/>
      <c r="N181" s="159"/>
      <c r="O181" s="128"/>
      <c r="P181" s="128"/>
      <c r="Q181" s="128"/>
      <c r="R181" s="128"/>
      <c r="S181" s="128"/>
      <c r="T181" s="128"/>
      <c r="U181" s="128"/>
      <c r="V181" s="128"/>
      <c r="W181" s="128"/>
      <c r="X181" s="128"/>
      <c r="Y181" s="128"/>
    </row>
    <row r="182" spans="1:25" ht="10.5" hidden="1" customHeight="1">
      <c r="A182" s="104"/>
      <c r="B182" s="126"/>
      <c r="C182" s="126"/>
      <c r="D182" s="126"/>
      <c r="E182" s="126"/>
      <c r="F182" s="135"/>
      <c r="G182" s="135"/>
      <c r="H182" s="135"/>
      <c r="I182" s="162"/>
      <c r="J182" s="128"/>
      <c r="K182" s="128"/>
      <c r="L182" s="128"/>
      <c r="M182" s="128"/>
      <c r="N182" s="159"/>
      <c r="O182" s="128"/>
      <c r="P182" s="128"/>
      <c r="Q182" s="128"/>
      <c r="R182" s="128"/>
      <c r="S182" s="128"/>
      <c r="T182" s="128"/>
      <c r="U182" s="128"/>
      <c r="V182" s="128"/>
      <c r="W182" s="128"/>
      <c r="X182" s="128"/>
      <c r="Y182" s="128"/>
    </row>
    <row r="183" spans="1:25" ht="10.5" hidden="1" customHeight="1">
      <c r="A183" s="104"/>
      <c r="B183" s="126"/>
      <c r="C183" s="126"/>
      <c r="D183" s="126"/>
      <c r="E183" s="126"/>
      <c r="F183" s="135"/>
      <c r="G183" s="135"/>
      <c r="H183" s="135"/>
      <c r="I183" s="162"/>
      <c r="J183" s="128"/>
      <c r="K183" s="128"/>
      <c r="L183" s="128"/>
      <c r="M183" s="128"/>
      <c r="N183" s="159"/>
      <c r="O183" s="128"/>
      <c r="P183" s="128"/>
      <c r="Q183" s="128"/>
      <c r="R183" s="128"/>
      <c r="S183" s="128"/>
      <c r="T183" s="128"/>
      <c r="U183" s="128"/>
      <c r="V183" s="128"/>
      <c r="W183" s="128"/>
      <c r="X183" s="128"/>
      <c r="Y183" s="128"/>
    </row>
    <row r="184" spans="1:25" ht="10.5" hidden="1" customHeight="1">
      <c r="A184" s="104"/>
      <c r="B184" s="126"/>
      <c r="C184" s="126"/>
      <c r="D184" s="126"/>
      <c r="E184" s="126"/>
      <c r="F184" s="135"/>
      <c r="G184" s="135"/>
      <c r="H184" s="135"/>
      <c r="I184" s="162"/>
      <c r="J184" s="128"/>
      <c r="K184" s="128"/>
      <c r="L184" s="128"/>
      <c r="M184" s="128"/>
      <c r="N184" s="159"/>
      <c r="O184" s="128"/>
      <c r="P184" s="128"/>
      <c r="Q184" s="128"/>
      <c r="R184" s="128"/>
      <c r="S184" s="128"/>
      <c r="T184" s="128"/>
      <c r="U184" s="128"/>
      <c r="V184" s="128"/>
      <c r="W184" s="128"/>
      <c r="X184" s="128"/>
      <c r="Y184" s="128"/>
    </row>
    <row r="185" spans="1:25" ht="10.5" hidden="1" customHeight="1">
      <c r="A185" s="104"/>
      <c r="B185" s="126"/>
      <c r="C185" s="126"/>
      <c r="D185" s="126"/>
      <c r="E185" s="126"/>
      <c r="F185" s="135"/>
      <c r="G185" s="135"/>
      <c r="H185" s="135"/>
      <c r="I185" s="162"/>
      <c r="J185" s="128"/>
      <c r="K185" s="128"/>
      <c r="L185" s="128"/>
      <c r="M185" s="128"/>
      <c r="N185" s="159"/>
      <c r="O185" s="128"/>
      <c r="P185" s="128"/>
      <c r="Q185" s="128"/>
      <c r="R185" s="128"/>
      <c r="S185" s="128"/>
      <c r="T185" s="128"/>
      <c r="U185" s="128"/>
      <c r="V185" s="128"/>
      <c r="W185" s="128"/>
      <c r="X185" s="128"/>
      <c r="Y185" s="128"/>
    </row>
    <row r="186" spans="1:25" ht="10.5" hidden="1" customHeight="1">
      <c r="A186" s="104"/>
      <c r="B186" s="126"/>
      <c r="C186" s="126"/>
      <c r="D186" s="126"/>
      <c r="E186" s="126"/>
      <c r="F186" s="135"/>
      <c r="G186" s="135"/>
      <c r="H186" s="135"/>
      <c r="I186" s="162"/>
      <c r="J186" s="128"/>
      <c r="K186" s="128"/>
      <c r="L186" s="128"/>
      <c r="M186" s="128"/>
      <c r="N186" s="159"/>
      <c r="O186" s="128"/>
      <c r="P186" s="128"/>
      <c r="Q186" s="128"/>
      <c r="R186" s="128"/>
      <c r="S186" s="128"/>
      <c r="T186" s="128"/>
      <c r="U186" s="128"/>
      <c r="V186" s="128"/>
      <c r="W186" s="128"/>
      <c r="X186" s="128"/>
      <c r="Y186" s="128"/>
    </row>
    <row r="187" spans="1:25" ht="10.5" hidden="1" customHeight="1">
      <c r="A187" s="104"/>
      <c r="B187" s="126"/>
      <c r="C187" s="126"/>
      <c r="D187" s="126"/>
      <c r="E187" s="126"/>
      <c r="F187" s="135"/>
      <c r="G187" s="135"/>
      <c r="H187" s="135"/>
      <c r="I187" s="162"/>
      <c r="J187" s="128"/>
      <c r="K187" s="128"/>
      <c r="L187" s="128"/>
      <c r="M187" s="128"/>
      <c r="N187" s="159"/>
      <c r="O187" s="128"/>
      <c r="P187" s="128"/>
      <c r="Q187" s="128"/>
      <c r="R187" s="128"/>
      <c r="S187" s="128"/>
      <c r="T187" s="128"/>
      <c r="U187" s="128"/>
      <c r="V187" s="128"/>
      <c r="W187" s="128"/>
      <c r="X187" s="128"/>
      <c r="Y187" s="128"/>
    </row>
    <row r="188" spans="1:25" ht="10.5" hidden="1" customHeight="1">
      <c r="A188" s="104"/>
      <c r="B188" s="126"/>
      <c r="C188" s="126"/>
      <c r="D188" s="126"/>
      <c r="E188" s="126"/>
      <c r="F188" s="135"/>
      <c r="G188" s="135"/>
      <c r="H188" s="135"/>
      <c r="I188" s="162"/>
      <c r="J188" s="128"/>
      <c r="K188" s="128"/>
      <c r="L188" s="128"/>
      <c r="M188" s="128"/>
      <c r="N188" s="159"/>
      <c r="O188" s="128"/>
      <c r="P188" s="128"/>
      <c r="Q188" s="128"/>
      <c r="R188" s="128"/>
      <c r="S188" s="128"/>
      <c r="T188" s="128"/>
      <c r="U188" s="128"/>
      <c r="V188" s="128"/>
      <c r="W188" s="128"/>
      <c r="X188" s="128"/>
      <c r="Y188" s="128"/>
    </row>
    <row r="189" spans="1:25" ht="10.5" hidden="1" customHeight="1">
      <c r="A189" s="104"/>
      <c r="B189" s="126"/>
      <c r="C189" s="126"/>
      <c r="D189" s="126"/>
      <c r="E189" s="126"/>
      <c r="F189" s="135"/>
      <c r="G189" s="135"/>
      <c r="H189" s="135"/>
      <c r="I189" s="162"/>
      <c r="J189" s="128"/>
      <c r="K189" s="128"/>
      <c r="L189" s="128"/>
      <c r="M189" s="128"/>
      <c r="N189" s="159"/>
      <c r="O189" s="128"/>
      <c r="P189" s="128"/>
      <c r="Q189" s="128"/>
      <c r="R189" s="128"/>
      <c r="S189" s="128"/>
      <c r="T189" s="128"/>
      <c r="U189" s="128"/>
      <c r="V189" s="128"/>
      <c r="W189" s="128"/>
      <c r="X189" s="128"/>
      <c r="Y189" s="128"/>
    </row>
    <row r="190" spans="1:25" ht="10.5" hidden="1" customHeight="1">
      <c r="A190" s="104"/>
      <c r="B190" s="126"/>
      <c r="C190" s="126"/>
      <c r="D190" s="126"/>
      <c r="E190" s="126"/>
      <c r="F190" s="135"/>
      <c r="G190" s="135"/>
      <c r="H190" s="135"/>
      <c r="I190" s="162"/>
      <c r="J190" s="128"/>
      <c r="K190" s="128"/>
      <c r="L190" s="128"/>
      <c r="M190" s="128"/>
      <c r="N190" s="159"/>
      <c r="O190" s="128"/>
      <c r="P190" s="128"/>
      <c r="Q190" s="128"/>
      <c r="R190" s="128"/>
      <c r="S190" s="128"/>
      <c r="T190" s="128"/>
      <c r="U190" s="128"/>
      <c r="V190" s="128"/>
      <c r="W190" s="128"/>
      <c r="X190" s="128"/>
      <c r="Y190" s="128"/>
    </row>
    <row r="191" spans="1:25" ht="10.5" hidden="1" customHeight="1">
      <c r="A191" s="104"/>
      <c r="B191" s="126"/>
      <c r="C191" s="126"/>
      <c r="D191" s="126"/>
      <c r="E191" s="126"/>
      <c r="F191" s="135"/>
      <c r="G191" s="135"/>
      <c r="H191" s="135"/>
      <c r="I191" s="162"/>
      <c r="J191" s="128"/>
      <c r="K191" s="128"/>
      <c r="L191" s="128"/>
      <c r="M191" s="128"/>
      <c r="N191" s="159"/>
      <c r="O191" s="128"/>
      <c r="P191" s="128"/>
      <c r="Q191" s="128"/>
      <c r="R191" s="128"/>
      <c r="S191" s="128"/>
      <c r="T191" s="128"/>
      <c r="U191" s="128"/>
      <c r="V191" s="128"/>
      <c r="W191" s="128"/>
      <c r="X191" s="128"/>
      <c r="Y191" s="128"/>
    </row>
    <row r="192" spans="1:25" ht="10.5" hidden="1" customHeight="1">
      <c r="A192" s="104"/>
      <c r="B192" s="126"/>
      <c r="C192" s="126"/>
      <c r="D192" s="126"/>
      <c r="E192" s="126"/>
      <c r="F192" s="135"/>
      <c r="G192" s="135"/>
      <c r="H192" s="135"/>
      <c r="I192" s="162"/>
      <c r="J192" s="128"/>
      <c r="K192" s="128"/>
      <c r="L192" s="128"/>
      <c r="M192" s="128"/>
      <c r="N192" s="159"/>
      <c r="O192" s="128"/>
      <c r="P192" s="128"/>
      <c r="Q192" s="128"/>
      <c r="R192" s="128"/>
      <c r="S192" s="128"/>
      <c r="T192" s="128"/>
      <c r="U192" s="128"/>
      <c r="V192" s="128"/>
      <c r="W192" s="128"/>
      <c r="X192" s="128"/>
      <c r="Y192" s="128"/>
    </row>
    <row r="193" spans="1:25" ht="10.5" hidden="1" customHeight="1">
      <c r="A193" s="104"/>
      <c r="B193" s="126"/>
      <c r="C193" s="126"/>
      <c r="D193" s="126"/>
      <c r="E193" s="126"/>
      <c r="F193" s="135"/>
      <c r="G193" s="135"/>
      <c r="H193" s="135"/>
      <c r="I193" s="162"/>
      <c r="J193" s="128"/>
      <c r="K193" s="128"/>
      <c r="L193" s="128"/>
      <c r="M193" s="128"/>
      <c r="N193" s="159"/>
      <c r="O193" s="128"/>
      <c r="P193" s="128"/>
      <c r="Q193" s="128"/>
      <c r="R193" s="128"/>
      <c r="S193" s="128"/>
      <c r="T193" s="128"/>
      <c r="U193" s="128"/>
      <c r="V193" s="128"/>
      <c r="W193" s="128"/>
      <c r="X193" s="128"/>
      <c r="Y193" s="128"/>
    </row>
    <row r="194" spans="1:25" ht="10.5" hidden="1" customHeight="1">
      <c r="A194" s="104"/>
      <c r="B194" s="126"/>
      <c r="C194" s="126"/>
      <c r="D194" s="126"/>
      <c r="E194" s="126"/>
      <c r="F194" s="135"/>
      <c r="G194" s="135"/>
      <c r="H194" s="135"/>
      <c r="I194" s="162"/>
      <c r="J194" s="128"/>
      <c r="K194" s="128"/>
      <c r="L194" s="128"/>
      <c r="M194" s="128"/>
      <c r="N194" s="159"/>
      <c r="O194" s="128"/>
      <c r="P194" s="128"/>
      <c r="Q194" s="128"/>
      <c r="R194" s="128"/>
      <c r="S194" s="128"/>
      <c r="T194" s="128"/>
      <c r="U194" s="128"/>
      <c r="V194" s="128"/>
      <c r="W194" s="128"/>
      <c r="X194" s="128"/>
      <c r="Y194" s="128"/>
    </row>
    <row r="195" spans="1:25" ht="10.5" hidden="1" customHeight="1">
      <c r="A195" s="104"/>
      <c r="B195" s="126"/>
      <c r="C195" s="126"/>
      <c r="D195" s="126"/>
      <c r="E195" s="126"/>
      <c r="F195" s="135"/>
      <c r="G195" s="135"/>
      <c r="H195" s="135"/>
      <c r="I195" s="162"/>
      <c r="J195" s="128"/>
      <c r="K195" s="128"/>
      <c r="L195" s="128"/>
      <c r="M195" s="128"/>
      <c r="N195" s="159"/>
      <c r="O195" s="128"/>
      <c r="P195" s="128"/>
      <c r="Q195" s="128"/>
      <c r="R195" s="128"/>
      <c r="S195" s="128"/>
      <c r="T195" s="128"/>
      <c r="U195" s="128"/>
      <c r="V195" s="128"/>
      <c r="W195" s="128"/>
      <c r="X195" s="128"/>
      <c r="Y195" s="128"/>
    </row>
    <row r="196" spans="1:25" ht="10.5" hidden="1" customHeight="1">
      <c r="A196" s="104"/>
      <c r="B196" s="126"/>
      <c r="C196" s="126"/>
      <c r="D196" s="126"/>
      <c r="E196" s="126"/>
      <c r="F196" s="135"/>
      <c r="G196" s="135"/>
      <c r="H196" s="135"/>
      <c r="I196" s="162"/>
      <c r="J196" s="128"/>
      <c r="K196" s="128"/>
      <c r="L196" s="128"/>
      <c r="M196" s="128"/>
      <c r="N196" s="159"/>
      <c r="O196" s="128"/>
      <c r="P196" s="128"/>
      <c r="Q196" s="128"/>
      <c r="R196" s="128"/>
      <c r="S196" s="128"/>
      <c r="T196" s="128"/>
      <c r="U196" s="128"/>
      <c r="V196" s="128"/>
      <c r="W196" s="128"/>
      <c r="X196" s="128"/>
      <c r="Y196" s="128"/>
    </row>
    <row r="197" spans="1:25" ht="10.5" hidden="1" customHeight="1">
      <c r="A197" s="104"/>
      <c r="B197" s="126"/>
      <c r="C197" s="126"/>
      <c r="D197" s="126"/>
      <c r="E197" s="126"/>
      <c r="F197" s="135"/>
      <c r="G197" s="135"/>
      <c r="H197" s="135"/>
      <c r="I197" s="162"/>
      <c r="J197" s="128"/>
      <c r="K197" s="128"/>
      <c r="L197" s="128"/>
      <c r="M197" s="128"/>
      <c r="N197" s="159"/>
      <c r="O197" s="128"/>
      <c r="P197" s="128"/>
      <c r="Q197" s="128"/>
      <c r="R197" s="128"/>
      <c r="S197" s="128"/>
      <c r="T197" s="128"/>
      <c r="U197" s="128"/>
      <c r="V197" s="128"/>
      <c r="W197" s="128"/>
      <c r="X197" s="128"/>
      <c r="Y197" s="128"/>
    </row>
    <row r="198" spans="1:25" ht="10.5" hidden="1" customHeight="1">
      <c r="A198" s="104"/>
      <c r="B198" s="126"/>
      <c r="C198" s="126"/>
      <c r="D198" s="126"/>
      <c r="E198" s="126"/>
      <c r="F198" s="135"/>
      <c r="G198" s="135"/>
      <c r="H198" s="135"/>
      <c r="I198" s="162"/>
      <c r="J198" s="128"/>
      <c r="K198" s="128"/>
      <c r="L198" s="128"/>
      <c r="M198" s="128"/>
      <c r="N198" s="159"/>
      <c r="O198" s="128"/>
      <c r="P198" s="128"/>
      <c r="Q198" s="128"/>
      <c r="R198" s="128"/>
      <c r="S198" s="128"/>
      <c r="T198" s="128"/>
      <c r="U198" s="128"/>
      <c r="V198" s="128"/>
      <c r="W198" s="128"/>
      <c r="X198" s="128"/>
      <c r="Y198" s="128"/>
    </row>
    <row r="199" spans="1:25" ht="10.5" hidden="1" customHeight="1">
      <c r="A199" s="104"/>
      <c r="B199" s="126"/>
      <c r="C199" s="126"/>
      <c r="D199" s="126"/>
      <c r="E199" s="126"/>
      <c r="F199" s="135"/>
      <c r="G199" s="135"/>
      <c r="H199" s="135"/>
      <c r="I199" s="162"/>
      <c r="J199" s="128"/>
      <c r="K199" s="128"/>
      <c r="L199" s="128"/>
      <c r="M199" s="128"/>
      <c r="N199" s="159"/>
      <c r="O199" s="128"/>
      <c r="P199" s="128"/>
      <c r="Q199" s="128"/>
      <c r="R199" s="128"/>
      <c r="S199" s="128"/>
      <c r="T199" s="128"/>
      <c r="U199" s="128"/>
      <c r="V199" s="128"/>
      <c r="W199" s="128"/>
      <c r="X199" s="128"/>
      <c r="Y199" s="128"/>
    </row>
    <row r="200" spans="1:25" ht="10.5" hidden="1" customHeight="1">
      <c r="A200" s="104"/>
      <c r="B200" s="126"/>
      <c r="C200" s="126"/>
      <c r="D200" s="126"/>
      <c r="E200" s="126"/>
      <c r="F200" s="135"/>
      <c r="G200" s="135"/>
      <c r="H200" s="135"/>
      <c r="I200" s="162"/>
      <c r="J200" s="128"/>
      <c r="K200" s="128"/>
      <c r="L200" s="128"/>
      <c r="M200" s="128"/>
      <c r="N200" s="159"/>
      <c r="O200" s="128"/>
      <c r="P200" s="128"/>
      <c r="Q200" s="128"/>
      <c r="R200" s="128"/>
      <c r="S200" s="128"/>
      <c r="T200" s="128"/>
      <c r="U200" s="128"/>
      <c r="V200" s="128"/>
      <c r="W200" s="128"/>
      <c r="X200" s="128"/>
      <c r="Y200" s="128"/>
    </row>
    <row r="201" spans="1:25" ht="10.5" hidden="1" customHeight="1">
      <c r="A201" s="104"/>
      <c r="B201" s="126"/>
      <c r="C201" s="126"/>
      <c r="D201" s="126"/>
      <c r="E201" s="126"/>
      <c r="F201" s="135"/>
      <c r="G201" s="135"/>
      <c r="H201" s="135"/>
      <c r="I201" s="162"/>
      <c r="J201" s="128"/>
      <c r="K201" s="128"/>
      <c r="L201" s="128"/>
      <c r="M201" s="128"/>
      <c r="N201" s="159"/>
      <c r="O201" s="128"/>
      <c r="P201" s="128"/>
      <c r="Q201" s="128"/>
      <c r="R201" s="128"/>
      <c r="S201" s="128"/>
      <c r="T201" s="128"/>
      <c r="U201" s="128"/>
      <c r="V201" s="128"/>
      <c r="W201" s="128"/>
      <c r="X201" s="128"/>
      <c r="Y201" s="128"/>
    </row>
    <row r="202" spans="1:25" ht="10.5" hidden="1" customHeight="1">
      <c r="A202" s="104"/>
      <c r="B202" s="126"/>
      <c r="C202" s="126"/>
      <c r="D202" s="126"/>
      <c r="E202" s="126"/>
      <c r="F202" s="135"/>
      <c r="G202" s="135"/>
      <c r="H202" s="135"/>
      <c r="I202" s="162"/>
      <c r="J202" s="128"/>
      <c r="K202" s="128"/>
      <c r="L202" s="128"/>
      <c r="M202" s="128"/>
      <c r="N202" s="159"/>
      <c r="O202" s="128"/>
      <c r="P202" s="128"/>
      <c r="Q202" s="128"/>
      <c r="R202" s="128"/>
      <c r="S202" s="128"/>
      <c r="T202" s="128"/>
      <c r="U202" s="128"/>
      <c r="V202" s="128"/>
      <c r="W202" s="128"/>
      <c r="X202" s="128"/>
      <c r="Y202" s="128"/>
    </row>
    <row r="203" spans="1:25" ht="10.5" hidden="1" customHeight="1">
      <c r="A203" s="104"/>
      <c r="B203" s="126"/>
      <c r="C203" s="126"/>
      <c r="D203" s="126"/>
      <c r="E203" s="126"/>
      <c r="F203" s="135"/>
      <c r="G203" s="135"/>
      <c r="H203" s="135"/>
      <c r="I203" s="162"/>
      <c r="J203" s="128"/>
      <c r="K203" s="128"/>
      <c r="L203" s="128"/>
      <c r="M203" s="128"/>
      <c r="N203" s="159"/>
      <c r="O203" s="128"/>
      <c r="P203" s="128"/>
      <c r="Q203" s="128"/>
      <c r="R203" s="128"/>
      <c r="S203" s="128"/>
      <c r="T203" s="128"/>
      <c r="U203" s="128"/>
      <c r="V203" s="128"/>
      <c r="W203" s="128"/>
      <c r="X203" s="128"/>
      <c r="Y203" s="128"/>
    </row>
    <row r="204" spans="1:25" ht="10.5" hidden="1" customHeight="1">
      <c r="A204" s="104"/>
      <c r="B204" s="126"/>
      <c r="C204" s="126"/>
      <c r="D204" s="126"/>
      <c r="E204" s="126"/>
      <c r="F204" s="135"/>
      <c r="G204" s="135"/>
      <c r="H204" s="135"/>
      <c r="I204" s="162"/>
      <c r="J204" s="128"/>
      <c r="K204" s="128"/>
      <c r="L204" s="128"/>
      <c r="M204" s="128"/>
      <c r="N204" s="159"/>
      <c r="O204" s="128"/>
      <c r="P204" s="128"/>
      <c r="Q204" s="128"/>
      <c r="R204" s="128"/>
      <c r="S204" s="128"/>
      <c r="T204" s="128"/>
      <c r="U204" s="128"/>
      <c r="V204" s="128"/>
      <c r="W204" s="128"/>
      <c r="X204" s="128"/>
      <c r="Y204" s="128"/>
    </row>
    <row r="205" spans="1:25" ht="10.5" hidden="1" customHeight="1">
      <c r="A205" s="104"/>
      <c r="B205" s="126"/>
      <c r="C205" s="126"/>
      <c r="D205" s="126"/>
      <c r="E205" s="126"/>
      <c r="F205" s="135"/>
      <c r="G205" s="135"/>
      <c r="H205" s="135"/>
      <c r="I205" s="162"/>
      <c r="J205" s="128"/>
      <c r="K205" s="128"/>
      <c r="L205" s="128"/>
      <c r="M205" s="128"/>
      <c r="N205" s="159"/>
      <c r="O205" s="128"/>
      <c r="P205" s="128"/>
      <c r="Q205" s="128"/>
      <c r="R205" s="128"/>
      <c r="S205" s="128"/>
      <c r="T205" s="128"/>
      <c r="U205" s="128"/>
      <c r="V205" s="128"/>
      <c r="W205" s="128"/>
      <c r="X205" s="128"/>
      <c r="Y205" s="128"/>
    </row>
    <row r="206" spans="1:25" ht="10.5" hidden="1" customHeight="1">
      <c r="A206" s="104"/>
      <c r="B206" s="126"/>
      <c r="C206" s="126"/>
      <c r="D206" s="126"/>
      <c r="E206" s="126"/>
      <c r="F206" s="135"/>
      <c r="G206" s="135"/>
      <c r="H206" s="135"/>
      <c r="I206" s="162"/>
      <c r="J206" s="128"/>
      <c r="K206" s="128"/>
      <c r="L206" s="128"/>
      <c r="M206" s="128"/>
      <c r="N206" s="159"/>
      <c r="O206" s="128"/>
      <c r="P206" s="128"/>
      <c r="Q206" s="128"/>
      <c r="R206" s="128"/>
      <c r="S206" s="128"/>
      <c r="T206" s="128"/>
      <c r="U206" s="128"/>
      <c r="V206" s="128"/>
      <c r="W206" s="128"/>
      <c r="X206" s="128"/>
      <c r="Y206" s="128"/>
    </row>
    <row r="207" spans="1:25" ht="10.5" hidden="1" customHeight="1">
      <c r="A207" s="104"/>
      <c r="B207" s="126"/>
      <c r="C207" s="126"/>
      <c r="D207" s="126"/>
      <c r="E207" s="126"/>
      <c r="F207" s="135"/>
      <c r="G207" s="135"/>
      <c r="H207" s="135"/>
      <c r="I207" s="162"/>
      <c r="J207" s="128"/>
      <c r="K207" s="128"/>
      <c r="L207" s="128"/>
      <c r="M207" s="128"/>
      <c r="N207" s="159"/>
      <c r="O207" s="128"/>
      <c r="P207" s="128"/>
      <c r="Q207" s="128"/>
      <c r="R207" s="128"/>
      <c r="S207" s="128"/>
      <c r="T207" s="128"/>
      <c r="U207" s="128"/>
      <c r="V207" s="128"/>
      <c r="W207" s="128"/>
      <c r="X207" s="128"/>
      <c r="Y207" s="128"/>
    </row>
    <row r="208" spans="1:25" ht="10.5" hidden="1" customHeight="1">
      <c r="A208" s="104"/>
      <c r="B208" s="126"/>
      <c r="C208" s="126"/>
      <c r="D208" s="126"/>
      <c r="E208" s="126"/>
      <c r="F208" s="135"/>
      <c r="G208" s="135"/>
      <c r="H208" s="135"/>
      <c r="I208" s="162"/>
      <c r="J208" s="128"/>
      <c r="K208" s="128"/>
      <c r="L208" s="128"/>
      <c r="M208" s="128"/>
      <c r="N208" s="159"/>
      <c r="O208" s="128"/>
      <c r="P208" s="128"/>
      <c r="Q208" s="128"/>
      <c r="R208" s="128"/>
      <c r="S208" s="128"/>
      <c r="T208" s="128"/>
      <c r="U208" s="128"/>
      <c r="V208" s="128"/>
      <c r="W208" s="128"/>
      <c r="X208" s="128"/>
      <c r="Y208" s="128"/>
    </row>
    <row r="209" spans="1:25" ht="10.5" hidden="1" customHeight="1">
      <c r="A209" s="104"/>
      <c r="B209" s="126"/>
      <c r="C209" s="126"/>
      <c r="D209" s="126"/>
      <c r="E209" s="126"/>
      <c r="F209" s="135"/>
      <c r="G209" s="135"/>
      <c r="H209" s="135"/>
      <c r="I209" s="162"/>
      <c r="J209" s="128"/>
      <c r="K209" s="128"/>
      <c r="L209" s="128"/>
      <c r="M209" s="128"/>
      <c r="N209" s="159"/>
      <c r="O209" s="128"/>
      <c r="P209" s="128"/>
      <c r="Q209" s="128"/>
      <c r="R209" s="128"/>
      <c r="S209" s="128"/>
      <c r="T209" s="128"/>
      <c r="U209" s="128"/>
      <c r="V209" s="128"/>
      <c r="W209" s="128"/>
      <c r="X209" s="128"/>
      <c r="Y209" s="128"/>
    </row>
    <row r="210" spans="1:25" ht="10.5" hidden="1" customHeight="1">
      <c r="A210" s="104"/>
      <c r="B210" s="126"/>
      <c r="C210" s="126"/>
      <c r="D210" s="126"/>
      <c r="E210" s="126"/>
      <c r="F210" s="135"/>
      <c r="G210" s="135"/>
      <c r="H210" s="135"/>
      <c r="I210" s="162"/>
      <c r="J210" s="128"/>
      <c r="K210" s="128"/>
      <c r="L210" s="128"/>
      <c r="M210" s="128"/>
      <c r="N210" s="159"/>
      <c r="O210" s="128"/>
      <c r="P210" s="128"/>
      <c r="Q210" s="128"/>
      <c r="R210" s="128"/>
      <c r="S210" s="128"/>
      <c r="T210" s="128"/>
      <c r="U210" s="128"/>
      <c r="V210" s="128"/>
      <c r="W210" s="128"/>
      <c r="X210" s="128"/>
      <c r="Y210" s="128"/>
    </row>
    <row r="211" spans="1:25" ht="10.5" hidden="1" customHeight="1">
      <c r="A211" s="104"/>
      <c r="B211" s="126"/>
      <c r="C211" s="126"/>
      <c r="D211" s="126"/>
      <c r="E211" s="126"/>
      <c r="F211" s="135"/>
      <c r="G211" s="135"/>
      <c r="H211" s="135"/>
      <c r="I211" s="162"/>
      <c r="J211" s="128"/>
      <c r="K211" s="128"/>
      <c r="L211" s="128"/>
      <c r="M211" s="128"/>
      <c r="N211" s="159"/>
      <c r="O211" s="128"/>
      <c r="P211" s="128"/>
      <c r="Q211" s="128"/>
      <c r="R211" s="128"/>
      <c r="S211" s="128"/>
      <c r="T211" s="128"/>
      <c r="U211" s="128"/>
      <c r="V211" s="128"/>
      <c r="W211" s="128"/>
      <c r="X211" s="128"/>
      <c r="Y211" s="128"/>
    </row>
    <row r="212" spans="1:25" ht="10.5" hidden="1" customHeight="1">
      <c r="A212" s="104"/>
      <c r="B212" s="126"/>
      <c r="C212" s="126"/>
      <c r="D212" s="126"/>
      <c r="E212" s="126"/>
      <c r="F212" s="135"/>
      <c r="G212" s="135"/>
      <c r="H212" s="135"/>
      <c r="I212" s="162"/>
      <c r="J212" s="128"/>
      <c r="K212" s="128"/>
      <c r="L212" s="128"/>
      <c r="M212" s="128"/>
      <c r="N212" s="159"/>
      <c r="O212" s="128"/>
      <c r="P212" s="128"/>
      <c r="Q212" s="128"/>
      <c r="R212" s="128"/>
      <c r="S212" s="128"/>
      <c r="T212" s="128"/>
      <c r="U212" s="128"/>
      <c r="V212" s="128"/>
      <c r="W212" s="128"/>
      <c r="X212" s="128"/>
      <c r="Y212" s="128"/>
    </row>
    <row r="213" spans="1:25" ht="10.5" hidden="1" customHeight="1">
      <c r="A213" s="104"/>
      <c r="B213" s="126"/>
      <c r="C213" s="126"/>
      <c r="D213" s="126"/>
      <c r="E213" s="126"/>
      <c r="F213" s="135"/>
      <c r="G213" s="135"/>
      <c r="H213" s="135"/>
      <c r="I213" s="162"/>
      <c r="J213" s="128"/>
      <c r="K213" s="128"/>
      <c r="L213" s="128"/>
      <c r="M213" s="128"/>
      <c r="N213" s="159"/>
      <c r="O213" s="128"/>
      <c r="P213" s="128"/>
      <c r="Q213" s="128"/>
      <c r="R213" s="128"/>
      <c r="S213" s="128"/>
      <c r="T213" s="128"/>
      <c r="U213" s="128"/>
      <c r="V213" s="128"/>
      <c r="W213" s="128"/>
      <c r="X213" s="128"/>
      <c r="Y213" s="128"/>
    </row>
    <row r="214" spans="1:25" ht="10.5" hidden="1" customHeight="1">
      <c r="A214" s="104"/>
      <c r="B214" s="126"/>
      <c r="C214" s="126"/>
      <c r="D214" s="126"/>
      <c r="E214" s="126"/>
      <c r="F214" s="135"/>
      <c r="G214" s="135"/>
      <c r="H214" s="135"/>
      <c r="I214" s="162"/>
      <c r="J214" s="128"/>
      <c r="K214" s="128"/>
      <c r="L214" s="128"/>
      <c r="M214" s="128"/>
      <c r="N214" s="159"/>
      <c r="O214" s="128"/>
      <c r="P214" s="128"/>
      <c r="Q214" s="128"/>
      <c r="R214" s="128"/>
      <c r="S214" s="128"/>
      <c r="T214" s="128"/>
      <c r="U214" s="128"/>
      <c r="V214" s="128"/>
      <c r="W214" s="128"/>
      <c r="X214" s="128"/>
      <c r="Y214" s="128"/>
    </row>
    <row r="215" spans="1:25" ht="10.5" hidden="1" customHeight="1">
      <c r="A215" s="104"/>
      <c r="B215" s="126"/>
      <c r="C215" s="126"/>
      <c r="D215" s="126"/>
      <c r="E215" s="126"/>
      <c r="F215" s="135"/>
      <c r="G215" s="135"/>
      <c r="H215" s="135"/>
      <c r="I215" s="162"/>
      <c r="J215" s="128"/>
      <c r="K215" s="128"/>
      <c r="L215" s="128"/>
      <c r="M215" s="128"/>
      <c r="N215" s="159"/>
      <c r="O215" s="128"/>
      <c r="P215" s="128"/>
      <c r="Q215" s="128"/>
      <c r="R215" s="128"/>
      <c r="S215" s="128"/>
      <c r="T215" s="128"/>
      <c r="U215" s="128"/>
      <c r="V215" s="128"/>
      <c r="W215" s="128"/>
      <c r="X215" s="128"/>
      <c r="Y215" s="128"/>
    </row>
    <row r="216" spans="1:25" ht="10.5" hidden="1" customHeight="1">
      <c r="A216" s="104"/>
      <c r="B216" s="126"/>
      <c r="C216" s="126"/>
      <c r="D216" s="126"/>
      <c r="E216" s="126"/>
      <c r="F216" s="135"/>
      <c r="G216" s="135"/>
      <c r="H216" s="135"/>
      <c r="I216" s="162"/>
      <c r="J216" s="128"/>
      <c r="K216" s="128"/>
      <c r="L216" s="128"/>
      <c r="M216" s="128"/>
      <c r="N216" s="159"/>
      <c r="O216" s="128"/>
      <c r="P216" s="128"/>
      <c r="Q216" s="128"/>
      <c r="R216" s="128"/>
      <c r="S216" s="128"/>
      <c r="T216" s="128"/>
      <c r="U216" s="128"/>
      <c r="V216" s="128"/>
      <c r="W216" s="128"/>
      <c r="X216" s="128"/>
      <c r="Y216" s="128"/>
    </row>
    <row r="217" spans="1:25" ht="10.5" hidden="1" customHeight="1">
      <c r="A217" s="104"/>
      <c r="B217" s="126"/>
      <c r="C217" s="126"/>
      <c r="D217" s="126"/>
      <c r="E217" s="126"/>
      <c r="F217" s="135"/>
      <c r="G217" s="135"/>
      <c r="H217" s="135"/>
      <c r="I217" s="162"/>
      <c r="J217" s="128"/>
      <c r="K217" s="128"/>
      <c r="L217" s="128"/>
      <c r="M217" s="128"/>
      <c r="N217" s="159"/>
      <c r="O217" s="128"/>
      <c r="P217" s="128"/>
      <c r="Q217" s="128"/>
      <c r="R217" s="128"/>
      <c r="S217" s="128"/>
      <c r="T217" s="128"/>
      <c r="U217" s="128"/>
      <c r="V217" s="128"/>
      <c r="W217" s="128"/>
      <c r="X217" s="128"/>
      <c r="Y217" s="128"/>
    </row>
    <row r="218" spans="1:25" ht="10.5" hidden="1" customHeight="1">
      <c r="A218" s="104"/>
      <c r="B218" s="126"/>
      <c r="C218" s="126"/>
      <c r="D218" s="126"/>
      <c r="E218" s="126"/>
      <c r="F218" s="135"/>
      <c r="G218" s="135"/>
      <c r="H218" s="135"/>
      <c r="I218" s="162"/>
      <c r="J218" s="128"/>
      <c r="K218" s="128"/>
      <c r="L218" s="128"/>
      <c r="M218" s="128"/>
      <c r="N218" s="159"/>
      <c r="O218" s="128"/>
      <c r="P218" s="128"/>
      <c r="Q218" s="128"/>
      <c r="R218" s="128"/>
      <c r="S218" s="128"/>
      <c r="T218" s="128"/>
      <c r="U218" s="128"/>
      <c r="V218" s="128"/>
      <c r="W218" s="128"/>
      <c r="X218" s="128"/>
      <c r="Y218" s="128"/>
    </row>
    <row r="219" spans="1:25" ht="10.5" hidden="1" customHeight="1">
      <c r="A219" s="104"/>
      <c r="B219" s="126"/>
      <c r="C219" s="126"/>
      <c r="D219" s="126"/>
      <c r="E219" s="126"/>
      <c r="F219" s="135"/>
      <c r="G219" s="135"/>
      <c r="H219" s="135"/>
      <c r="I219" s="162"/>
      <c r="J219" s="128"/>
      <c r="K219" s="128"/>
      <c r="L219" s="128"/>
      <c r="M219" s="128"/>
      <c r="N219" s="159"/>
      <c r="O219" s="128"/>
      <c r="P219" s="128"/>
      <c r="Q219" s="128"/>
      <c r="R219" s="128"/>
      <c r="S219" s="128"/>
      <c r="T219" s="128"/>
      <c r="U219" s="128"/>
      <c r="V219" s="128"/>
      <c r="W219" s="128"/>
      <c r="X219" s="128"/>
      <c r="Y219" s="128"/>
    </row>
    <row r="220" spans="1:25" ht="10.5" hidden="1" customHeight="1">
      <c r="A220" s="104"/>
      <c r="B220" s="126"/>
      <c r="C220" s="126"/>
      <c r="D220" s="126"/>
      <c r="E220" s="126"/>
      <c r="F220" s="135"/>
      <c r="G220" s="135"/>
      <c r="H220" s="135"/>
      <c r="I220" s="162"/>
      <c r="J220" s="128"/>
      <c r="K220" s="128"/>
      <c r="L220" s="128"/>
      <c r="M220" s="128"/>
      <c r="N220" s="159"/>
      <c r="O220" s="128"/>
      <c r="P220" s="128"/>
      <c r="Q220" s="128"/>
      <c r="R220" s="128"/>
      <c r="S220" s="128"/>
      <c r="T220" s="128"/>
      <c r="U220" s="128"/>
      <c r="V220" s="128"/>
      <c r="W220" s="128"/>
      <c r="X220" s="128"/>
      <c r="Y220" s="128"/>
    </row>
    <row r="221" spans="1:25" ht="10.5" hidden="1" customHeight="1">
      <c r="A221" s="104"/>
      <c r="B221" s="126"/>
      <c r="C221" s="126"/>
      <c r="D221" s="126"/>
      <c r="E221" s="126"/>
      <c r="F221" s="135"/>
      <c r="G221" s="135"/>
      <c r="H221" s="135"/>
      <c r="I221" s="162"/>
      <c r="J221" s="128"/>
      <c r="K221" s="128"/>
      <c r="L221" s="128"/>
      <c r="M221" s="128"/>
      <c r="N221" s="159"/>
      <c r="O221" s="128"/>
      <c r="P221" s="128"/>
      <c r="Q221" s="128"/>
      <c r="R221" s="128"/>
      <c r="S221" s="128"/>
      <c r="T221" s="128"/>
      <c r="U221" s="128"/>
      <c r="V221" s="128"/>
      <c r="W221" s="128"/>
      <c r="X221" s="128"/>
      <c r="Y221" s="128"/>
    </row>
    <row r="222" spans="1:25" ht="10.5" hidden="1" customHeight="1">
      <c r="A222" s="104"/>
      <c r="B222" s="126"/>
      <c r="C222" s="126"/>
      <c r="D222" s="126"/>
      <c r="E222" s="126"/>
      <c r="F222" s="135"/>
      <c r="G222" s="135"/>
      <c r="H222" s="135"/>
      <c r="I222" s="162"/>
      <c r="J222" s="128"/>
      <c r="K222" s="128"/>
      <c r="L222" s="128"/>
      <c r="M222" s="128"/>
      <c r="N222" s="159"/>
      <c r="O222" s="128"/>
      <c r="P222" s="128"/>
      <c r="Q222" s="128"/>
      <c r="R222" s="128"/>
      <c r="S222" s="128"/>
      <c r="T222" s="128"/>
      <c r="U222" s="128"/>
      <c r="V222" s="128"/>
      <c r="W222" s="128"/>
      <c r="X222" s="128"/>
      <c r="Y222" s="128"/>
    </row>
    <row r="223" spans="1:25" ht="10.5" hidden="1" customHeight="1">
      <c r="A223" s="104"/>
      <c r="B223" s="126"/>
      <c r="C223" s="126"/>
      <c r="D223" s="126"/>
      <c r="E223" s="126"/>
      <c r="F223" s="135"/>
      <c r="G223" s="135"/>
      <c r="H223" s="135"/>
      <c r="I223" s="162"/>
      <c r="J223" s="128"/>
      <c r="K223" s="128"/>
      <c r="L223" s="128"/>
      <c r="M223" s="128"/>
      <c r="N223" s="159"/>
      <c r="O223" s="128"/>
      <c r="P223" s="128"/>
      <c r="Q223" s="128"/>
      <c r="R223" s="128"/>
      <c r="S223" s="128"/>
      <c r="T223" s="128"/>
      <c r="U223" s="128"/>
      <c r="V223" s="128"/>
      <c r="W223" s="128"/>
      <c r="X223" s="128"/>
      <c r="Y223" s="128"/>
    </row>
    <row r="224" spans="1:25" ht="10.5" hidden="1" customHeight="1">
      <c r="A224" s="104"/>
      <c r="B224" s="126"/>
      <c r="C224" s="126"/>
      <c r="D224" s="126"/>
      <c r="E224" s="126"/>
      <c r="F224" s="135"/>
      <c r="G224" s="135"/>
      <c r="H224" s="135"/>
      <c r="I224" s="162"/>
      <c r="J224" s="128"/>
      <c r="K224" s="128"/>
      <c r="L224" s="128"/>
      <c r="M224" s="128"/>
      <c r="N224" s="159"/>
      <c r="O224" s="128"/>
      <c r="P224" s="128"/>
      <c r="Q224" s="128"/>
      <c r="R224" s="128"/>
      <c r="S224" s="128"/>
      <c r="T224" s="128"/>
      <c r="U224" s="128"/>
      <c r="V224" s="128"/>
      <c r="W224" s="128"/>
      <c r="X224" s="128"/>
      <c r="Y224" s="128"/>
    </row>
    <row r="225" spans="1:25" ht="10.5" hidden="1" customHeight="1">
      <c r="A225" s="104"/>
      <c r="B225" s="126"/>
      <c r="C225" s="126"/>
      <c r="D225" s="126"/>
      <c r="E225" s="126"/>
      <c r="F225" s="135"/>
      <c r="G225" s="135"/>
      <c r="H225" s="135"/>
      <c r="I225" s="162"/>
      <c r="J225" s="128"/>
      <c r="K225" s="128"/>
      <c r="L225" s="128"/>
      <c r="M225" s="128"/>
      <c r="N225" s="159"/>
      <c r="O225" s="128"/>
      <c r="P225" s="128"/>
      <c r="Q225" s="128"/>
      <c r="R225" s="128"/>
      <c r="S225" s="128"/>
      <c r="T225" s="128"/>
      <c r="U225" s="128"/>
      <c r="V225" s="128"/>
      <c r="W225" s="128"/>
      <c r="X225" s="128"/>
      <c r="Y225" s="128"/>
    </row>
    <row r="226" spans="1:25" ht="10.5" hidden="1" customHeight="1">
      <c r="A226" s="104"/>
      <c r="B226" s="126"/>
      <c r="C226" s="126"/>
      <c r="D226" s="126"/>
      <c r="E226" s="126"/>
      <c r="F226" s="135"/>
      <c r="G226" s="135"/>
      <c r="H226" s="135"/>
      <c r="I226" s="162"/>
      <c r="J226" s="128"/>
      <c r="K226" s="128"/>
      <c r="L226" s="128"/>
      <c r="M226" s="128"/>
      <c r="N226" s="159"/>
      <c r="O226" s="128"/>
      <c r="P226" s="128"/>
      <c r="Q226" s="128"/>
      <c r="R226" s="128"/>
      <c r="S226" s="128"/>
      <c r="T226" s="128"/>
      <c r="U226" s="128"/>
      <c r="V226" s="128"/>
      <c r="W226" s="128"/>
      <c r="X226" s="128"/>
      <c r="Y226" s="128"/>
    </row>
    <row r="227" spans="1:25" ht="10.5" hidden="1" customHeight="1">
      <c r="A227" s="104"/>
      <c r="B227" s="126"/>
      <c r="C227" s="126"/>
      <c r="D227" s="126"/>
      <c r="E227" s="126"/>
      <c r="F227" s="135"/>
      <c r="G227" s="135"/>
      <c r="H227" s="135"/>
      <c r="I227" s="162"/>
      <c r="J227" s="128"/>
      <c r="K227" s="128"/>
      <c r="L227" s="128"/>
      <c r="M227" s="128"/>
      <c r="N227" s="159"/>
      <c r="O227" s="128"/>
      <c r="P227" s="128"/>
      <c r="Q227" s="128"/>
      <c r="R227" s="128"/>
      <c r="S227" s="128"/>
      <c r="T227" s="128"/>
      <c r="U227" s="128"/>
      <c r="V227" s="128"/>
      <c r="W227" s="128"/>
      <c r="X227" s="128"/>
      <c r="Y227" s="128"/>
    </row>
    <row r="228" spans="1:25" ht="10.5" hidden="1" customHeight="1">
      <c r="A228" s="104"/>
      <c r="B228" s="126"/>
      <c r="C228" s="126"/>
      <c r="D228" s="126"/>
      <c r="E228" s="126"/>
      <c r="F228" s="135"/>
      <c r="G228" s="135"/>
      <c r="H228" s="135"/>
      <c r="I228" s="162"/>
      <c r="J228" s="128"/>
      <c r="K228" s="128"/>
      <c r="L228" s="128"/>
      <c r="M228" s="128"/>
      <c r="N228" s="159"/>
      <c r="O228" s="128"/>
      <c r="P228" s="128"/>
      <c r="Q228" s="128"/>
      <c r="R228" s="128"/>
      <c r="S228" s="128"/>
      <c r="T228" s="128"/>
      <c r="U228" s="128"/>
      <c r="V228" s="128"/>
      <c r="W228" s="128"/>
      <c r="X228" s="128"/>
      <c r="Y228" s="128"/>
    </row>
    <row r="229" spans="1:25" ht="10.5" hidden="1" customHeight="1">
      <c r="A229" s="104"/>
      <c r="B229" s="126"/>
      <c r="C229" s="126"/>
      <c r="D229" s="126"/>
      <c r="E229" s="126"/>
      <c r="F229" s="135"/>
      <c r="G229" s="135"/>
      <c r="H229" s="135"/>
      <c r="I229" s="162"/>
      <c r="J229" s="128"/>
      <c r="K229" s="128"/>
      <c r="L229" s="128"/>
      <c r="M229" s="128"/>
      <c r="N229" s="159"/>
      <c r="O229" s="128"/>
      <c r="P229" s="128"/>
      <c r="Q229" s="128"/>
      <c r="R229" s="128"/>
      <c r="S229" s="128"/>
      <c r="T229" s="128"/>
      <c r="U229" s="128"/>
      <c r="V229" s="128"/>
      <c r="W229" s="128"/>
      <c r="X229" s="128"/>
      <c r="Y229" s="128"/>
    </row>
    <row r="230" spans="1:25" ht="10.5" hidden="1" customHeight="1">
      <c r="A230" s="104"/>
      <c r="B230" s="126"/>
      <c r="C230" s="126"/>
      <c r="D230" s="126"/>
      <c r="E230" s="126"/>
      <c r="F230" s="135"/>
      <c r="G230" s="135"/>
      <c r="H230" s="135"/>
      <c r="I230" s="162"/>
      <c r="J230" s="128"/>
      <c r="K230" s="128"/>
      <c r="L230" s="128"/>
      <c r="M230" s="128"/>
      <c r="N230" s="159"/>
      <c r="O230" s="128"/>
      <c r="P230" s="128"/>
      <c r="Q230" s="128"/>
      <c r="R230" s="128"/>
      <c r="S230" s="128"/>
      <c r="T230" s="128"/>
      <c r="U230" s="128"/>
      <c r="V230" s="128"/>
      <c r="W230" s="128"/>
      <c r="X230" s="128"/>
      <c r="Y230" s="128"/>
    </row>
    <row r="231" spans="1:25" ht="10.5" hidden="1" customHeight="1">
      <c r="A231" s="104"/>
      <c r="B231" s="126"/>
      <c r="C231" s="126"/>
      <c r="D231" s="126"/>
      <c r="E231" s="126"/>
      <c r="F231" s="135"/>
      <c r="G231" s="135"/>
      <c r="H231" s="135"/>
      <c r="I231" s="162"/>
      <c r="J231" s="128"/>
      <c r="K231" s="128"/>
      <c r="L231" s="128"/>
      <c r="M231" s="128"/>
      <c r="N231" s="159"/>
      <c r="O231" s="128"/>
      <c r="P231" s="128"/>
      <c r="Q231" s="128"/>
      <c r="R231" s="128"/>
      <c r="S231" s="128"/>
      <c r="T231" s="128"/>
      <c r="U231" s="128"/>
      <c r="V231" s="128"/>
      <c r="W231" s="128"/>
      <c r="X231" s="128"/>
      <c r="Y231" s="128"/>
    </row>
    <row r="232" spans="1:25" ht="10.5" hidden="1" customHeight="1">
      <c r="A232" s="104"/>
      <c r="B232" s="126"/>
      <c r="C232" s="126"/>
      <c r="D232" s="126"/>
      <c r="E232" s="126"/>
      <c r="F232" s="135"/>
      <c r="G232" s="135"/>
      <c r="H232" s="135"/>
      <c r="I232" s="162"/>
      <c r="J232" s="128"/>
      <c r="K232" s="128"/>
      <c r="L232" s="128"/>
      <c r="M232" s="128"/>
      <c r="N232" s="159"/>
      <c r="O232" s="128"/>
      <c r="P232" s="128"/>
      <c r="Q232" s="128"/>
      <c r="R232" s="128"/>
      <c r="S232" s="128"/>
      <c r="T232" s="128"/>
      <c r="U232" s="128"/>
      <c r="V232" s="128"/>
      <c r="W232" s="128"/>
      <c r="X232" s="128"/>
      <c r="Y232" s="128"/>
    </row>
    <row r="233" spans="1:25" ht="10.5" hidden="1" customHeight="1">
      <c r="A233" s="104"/>
      <c r="B233" s="126"/>
      <c r="C233" s="126"/>
      <c r="D233" s="126"/>
      <c r="E233" s="126"/>
      <c r="F233" s="135"/>
      <c r="G233" s="135"/>
      <c r="H233" s="135"/>
      <c r="I233" s="162"/>
      <c r="J233" s="128"/>
      <c r="K233" s="128"/>
      <c r="L233" s="128"/>
      <c r="M233" s="128"/>
      <c r="N233" s="159"/>
      <c r="O233" s="128"/>
      <c r="P233" s="128"/>
      <c r="Q233" s="128"/>
      <c r="R233" s="128"/>
      <c r="S233" s="128"/>
      <c r="T233" s="128"/>
      <c r="U233" s="128"/>
      <c r="V233" s="128"/>
      <c r="W233" s="128"/>
      <c r="X233" s="128"/>
      <c r="Y233" s="128"/>
    </row>
    <row r="234" spans="1:25" ht="10.5" hidden="1" customHeight="1">
      <c r="A234" s="104"/>
      <c r="B234" s="126"/>
      <c r="C234" s="126"/>
      <c r="D234" s="126"/>
      <c r="E234" s="126"/>
      <c r="F234" s="135"/>
      <c r="G234" s="135"/>
      <c r="H234" s="135"/>
      <c r="I234" s="162"/>
      <c r="J234" s="128"/>
      <c r="K234" s="128"/>
      <c r="L234" s="128"/>
      <c r="M234" s="128"/>
      <c r="N234" s="159"/>
      <c r="O234" s="128"/>
      <c r="P234" s="128"/>
      <c r="Q234" s="128"/>
      <c r="R234" s="128"/>
      <c r="S234" s="128"/>
      <c r="T234" s="128"/>
      <c r="U234" s="128"/>
      <c r="V234" s="128"/>
      <c r="W234" s="128"/>
      <c r="X234" s="128"/>
      <c r="Y234" s="128"/>
    </row>
    <row r="235" spans="1:25" ht="10.5" hidden="1" customHeight="1">
      <c r="A235" s="104"/>
      <c r="B235" s="126"/>
      <c r="C235" s="126"/>
      <c r="D235" s="126"/>
      <c r="E235" s="126"/>
      <c r="F235" s="135"/>
      <c r="G235" s="135"/>
      <c r="H235" s="135"/>
      <c r="I235" s="162"/>
      <c r="J235" s="128"/>
      <c r="K235" s="128"/>
      <c r="L235" s="128"/>
      <c r="M235" s="128"/>
      <c r="N235" s="159"/>
      <c r="O235" s="128"/>
      <c r="P235" s="128"/>
      <c r="Q235" s="128"/>
      <c r="R235" s="128"/>
      <c r="S235" s="128"/>
      <c r="T235" s="128"/>
      <c r="U235" s="128"/>
      <c r="V235" s="128"/>
      <c r="W235" s="128"/>
      <c r="X235" s="128"/>
      <c r="Y235" s="128"/>
    </row>
    <row r="236" spans="1:25" ht="10.5" hidden="1" customHeight="1">
      <c r="A236" s="104"/>
      <c r="B236" s="126"/>
      <c r="C236" s="126"/>
      <c r="D236" s="126"/>
      <c r="E236" s="126"/>
      <c r="F236" s="135"/>
      <c r="G236" s="135"/>
      <c r="H236" s="135"/>
      <c r="I236" s="162"/>
      <c r="J236" s="128"/>
      <c r="K236" s="128"/>
      <c r="L236" s="128"/>
      <c r="M236" s="128"/>
      <c r="N236" s="159"/>
      <c r="O236" s="128"/>
      <c r="P236" s="128"/>
      <c r="Q236" s="128"/>
      <c r="R236" s="128"/>
      <c r="S236" s="128"/>
      <c r="T236" s="128"/>
      <c r="U236" s="128"/>
      <c r="V236" s="128"/>
      <c r="W236" s="128"/>
      <c r="X236" s="128"/>
      <c r="Y236" s="128"/>
    </row>
    <row r="237" spans="1:25" ht="10.5" hidden="1" customHeight="1">
      <c r="A237" s="104"/>
      <c r="B237" s="126"/>
      <c r="C237" s="126"/>
      <c r="D237" s="126"/>
      <c r="E237" s="126"/>
      <c r="F237" s="135"/>
      <c r="G237" s="135"/>
      <c r="H237" s="135"/>
      <c r="I237" s="162"/>
      <c r="J237" s="128"/>
      <c r="K237" s="128"/>
      <c r="L237" s="128"/>
      <c r="M237" s="128"/>
      <c r="N237" s="159"/>
      <c r="O237" s="128"/>
      <c r="P237" s="128"/>
      <c r="Q237" s="128"/>
      <c r="R237" s="128"/>
      <c r="S237" s="128"/>
      <c r="T237" s="128"/>
      <c r="U237" s="128"/>
      <c r="V237" s="128"/>
      <c r="W237" s="128"/>
      <c r="X237" s="128"/>
      <c r="Y237" s="128"/>
    </row>
    <row r="238" spans="1:25" ht="10.5" hidden="1" customHeight="1">
      <c r="A238" s="104"/>
      <c r="B238" s="126"/>
      <c r="C238" s="126"/>
      <c r="D238" s="126"/>
      <c r="E238" s="126"/>
      <c r="F238" s="135"/>
      <c r="G238" s="135"/>
      <c r="H238" s="135"/>
      <c r="I238" s="162"/>
      <c r="J238" s="128"/>
      <c r="K238" s="128"/>
      <c r="L238" s="128"/>
      <c r="M238" s="128"/>
      <c r="N238" s="159"/>
      <c r="O238" s="128"/>
      <c r="P238" s="128"/>
      <c r="Q238" s="128"/>
      <c r="R238" s="128"/>
      <c r="S238" s="128"/>
      <c r="T238" s="128"/>
      <c r="U238" s="128"/>
      <c r="V238" s="128"/>
      <c r="W238" s="128"/>
      <c r="X238" s="128"/>
      <c r="Y238" s="128"/>
    </row>
    <row r="239" spans="1:25" ht="10.5" hidden="1" customHeight="1">
      <c r="A239" s="104"/>
      <c r="B239" s="126"/>
      <c r="C239" s="126"/>
      <c r="D239" s="126"/>
      <c r="E239" s="126"/>
      <c r="F239" s="135"/>
      <c r="G239" s="135"/>
      <c r="H239" s="135"/>
      <c r="I239" s="162"/>
      <c r="J239" s="128"/>
      <c r="K239" s="128"/>
      <c r="L239" s="128"/>
      <c r="M239" s="128"/>
      <c r="N239" s="159"/>
      <c r="O239" s="128"/>
      <c r="P239" s="128"/>
      <c r="Q239" s="128"/>
      <c r="R239" s="128"/>
      <c r="S239" s="128"/>
      <c r="T239" s="128"/>
      <c r="U239" s="128"/>
      <c r="V239" s="128"/>
      <c r="W239" s="128"/>
      <c r="X239" s="128"/>
      <c r="Y239" s="128"/>
    </row>
    <row r="240" spans="1:25" ht="10.5" hidden="1" customHeight="1">
      <c r="A240" s="104"/>
      <c r="B240" s="126"/>
      <c r="C240" s="126"/>
      <c r="D240" s="126"/>
      <c r="E240" s="126"/>
      <c r="F240" s="135"/>
      <c r="G240" s="135"/>
      <c r="H240" s="135"/>
      <c r="I240" s="162"/>
      <c r="J240" s="128"/>
      <c r="K240" s="128"/>
      <c r="L240" s="128"/>
      <c r="M240" s="128"/>
      <c r="N240" s="159"/>
      <c r="O240" s="128"/>
      <c r="P240" s="128"/>
      <c r="Q240" s="128"/>
      <c r="R240" s="128"/>
      <c r="S240" s="128"/>
      <c r="T240" s="128"/>
      <c r="U240" s="128"/>
      <c r="V240" s="128"/>
      <c r="W240" s="128"/>
      <c r="X240" s="128"/>
      <c r="Y240" s="128"/>
    </row>
    <row r="241" spans="1:25" ht="10.5" hidden="1" customHeight="1">
      <c r="A241" s="104"/>
      <c r="B241" s="126"/>
      <c r="C241" s="126"/>
      <c r="D241" s="126"/>
      <c r="E241" s="126"/>
      <c r="F241" s="135"/>
      <c r="G241" s="135"/>
      <c r="H241" s="135"/>
      <c r="I241" s="162"/>
      <c r="J241" s="128"/>
      <c r="K241" s="128"/>
      <c r="L241" s="128"/>
      <c r="M241" s="128"/>
      <c r="N241" s="159"/>
      <c r="O241" s="128"/>
      <c r="P241" s="128"/>
      <c r="Q241" s="128"/>
      <c r="R241" s="128"/>
      <c r="S241" s="128"/>
      <c r="T241" s="128"/>
      <c r="U241" s="128"/>
      <c r="V241" s="128"/>
      <c r="W241" s="128"/>
      <c r="X241" s="128"/>
      <c r="Y241" s="128"/>
    </row>
    <row r="242" spans="1:25" ht="10.5" hidden="1" customHeight="1">
      <c r="A242" s="104"/>
      <c r="B242" s="126"/>
      <c r="C242" s="126"/>
      <c r="D242" s="126"/>
      <c r="E242" s="126"/>
      <c r="F242" s="135"/>
      <c r="G242" s="135"/>
      <c r="H242" s="135"/>
      <c r="I242" s="162"/>
      <c r="J242" s="128"/>
      <c r="K242" s="128"/>
      <c r="L242" s="128"/>
      <c r="M242" s="128"/>
      <c r="N242" s="159"/>
      <c r="O242" s="128"/>
      <c r="P242" s="128"/>
      <c r="Q242" s="128"/>
      <c r="R242" s="128"/>
      <c r="S242" s="128"/>
      <c r="T242" s="128"/>
      <c r="U242" s="128"/>
      <c r="V242" s="128"/>
      <c r="W242" s="128"/>
      <c r="X242" s="128"/>
      <c r="Y242" s="128"/>
    </row>
    <row r="243" spans="1:25" ht="10.5" hidden="1" customHeight="1">
      <c r="A243" s="104"/>
      <c r="B243" s="126"/>
      <c r="C243" s="126"/>
      <c r="D243" s="126"/>
      <c r="E243" s="126"/>
      <c r="F243" s="135"/>
      <c r="G243" s="135"/>
      <c r="H243" s="135"/>
      <c r="I243" s="162"/>
      <c r="J243" s="128"/>
      <c r="K243" s="128"/>
      <c r="L243" s="128"/>
      <c r="M243" s="128"/>
      <c r="N243" s="159"/>
      <c r="O243" s="128"/>
      <c r="P243" s="128"/>
      <c r="Q243" s="128"/>
      <c r="R243" s="128"/>
      <c r="S243" s="128"/>
      <c r="T243" s="128"/>
      <c r="U243" s="128"/>
      <c r="V243" s="128"/>
      <c r="W243" s="128"/>
      <c r="X243" s="128"/>
      <c r="Y243" s="128"/>
    </row>
    <row r="244" spans="1:25" ht="10.5" hidden="1" customHeight="1">
      <c r="A244" s="104"/>
      <c r="B244" s="126"/>
      <c r="C244" s="126"/>
      <c r="D244" s="126"/>
      <c r="E244" s="126"/>
      <c r="F244" s="135"/>
      <c r="G244" s="135"/>
      <c r="H244" s="135"/>
      <c r="I244" s="162"/>
      <c r="J244" s="128"/>
      <c r="K244" s="128"/>
      <c r="L244" s="128"/>
      <c r="M244" s="128"/>
      <c r="N244" s="159"/>
      <c r="O244" s="128"/>
      <c r="P244" s="128"/>
      <c r="Q244" s="128"/>
      <c r="R244" s="128"/>
      <c r="S244" s="128"/>
      <c r="T244" s="128"/>
      <c r="U244" s="128"/>
      <c r="V244" s="128"/>
      <c r="W244" s="128"/>
      <c r="X244" s="128"/>
      <c r="Y244" s="128"/>
    </row>
    <row r="245" spans="1:25" ht="10.5" hidden="1" customHeight="1">
      <c r="A245" s="104"/>
      <c r="B245" s="126"/>
      <c r="C245" s="126"/>
      <c r="D245" s="126"/>
      <c r="E245" s="126"/>
      <c r="F245" s="135"/>
      <c r="G245" s="135"/>
      <c r="H245" s="135"/>
      <c r="I245" s="162"/>
      <c r="J245" s="128"/>
      <c r="K245" s="128"/>
      <c r="L245" s="128"/>
      <c r="M245" s="128"/>
      <c r="N245" s="159"/>
      <c r="O245" s="128"/>
      <c r="P245" s="128"/>
      <c r="Q245" s="128"/>
      <c r="R245" s="128"/>
      <c r="S245" s="128"/>
      <c r="T245" s="128"/>
      <c r="U245" s="128"/>
      <c r="V245" s="128"/>
      <c r="W245" s="128"/>
      <c r="X245" s="128"/>
      <c r="Y245" s="128"/>
    </row>
    <row r="246" spans="1:25" ht="10.5" hidden="1" customHeight="1">
      <c r="A246" s="104"/>
      <c r="B246" s="126"/>
      <c r="C246" s="126"/>
      <c r="D246" s="126"/>
      <c r="E246" s="126"/>
      <c r="F246" s="135"/>
      <c r="G246" s="135"/>
      <c r="H246" s="135"/>
      <c r="I246" s="162"/>
      <c r="J246" s="128"/>
      <c r="K246" s="128"/>
      <c r="L246" s="128"/>
      <c r="M246" s="128"/>
      <c r="N246" s="159"/>
      <c r="O246" s="128"/>
      <c r="P246" s="128"/>
      <c r="Q246" s="128"/>
      <c r="R246" s="128"/>
      <c r="S246" s="128"/>
      <c r="T246" s="128"/>
      <c r="U246" s="128"/>
      <c r="V246" s="128"/>
      <c r="W246" s="128"/>
      <c r="X246" s="128"/>
      <c r="Y246" s="128"/>
    </row>
    <row r="247" spans="1:25" ht="10.5" hidden="1" customHeight="1">
      <c r="A247" s="104"/>
      <c r="B247" s="126"/>
      <c r="C247" s="126"/>
      <c r="D247" s="126"/>
      <c r="E247" s="126"/>
      <c r="F247" s="135"/>
      <c r="G247" s="135"/>
      <c r="H247" s="135"/>
      <c r="I247" s="162"/>
      <c r="J247" s="128"/>
      <c r="K247" s="128"/>
      <c r="L247" s="128"/>
      <c r="M247" s="128"/>
      <c r="N247" s="159"/>
      <c r="O247" s="128"/>
      <c r="P247" s="128"/>
      <c r="Q247" s="128"/>
      <c r="R247" s="128"/>
      <c r="S247" s="128"/>
      <c r="T247" s="128"/>
      <c r="U247" s="128"/>
      <c r="V247" s="128"/>
      <c r="W247" s="128"/>
      <c r="X247" s="128"/>
      <c r="Y247" s="128"/>
    </row>
    <row r="248" spans="1:25" ht="10.5" hidden="1" customHeight="1">
      <c r="A248" s="104"/>
      <c r="B248" s="126"/>
      <c r="C248" s="126"/>
      <c r="D248" s="126"/>
      <c r="E248" s="126"/>
      <c r="F248" s="135"/>
      <c r="G248" s="135"/>
      <c r="H248" s="135"/>
      <c r="I248" s="162"/>
      <c r="J248" s="128"/>
      <c r="K248" s="128"/>
      <c r="L248" s="128"/>
      <c r="M248" s="128"/>
      <c r="N248" s="159"/>
      <c r="O248" s="128"/>
      <c r="P248" s="128"/>
      <c r="Q248" s="128"/>
      <c r="R248" s="128"/>
      <c r="S248" s="128"/>
      <c r="T248" s="128"/>
      <c r="U248" s="128"/>
      <c r="V248" s="128"/>
      <c r="W248" s="128"/>
      <c r="X248" s="128"/>
      <c r="Y248" s="128"/>
    </row>
    <row r="249" spans="1:25" ht="10.5" hidden="1" customHeight="1">
      <c r="A249" s="104"/>
      <c r="B249" s="126"/>
      <c r="C249" s="126"/>
      <c r="D249" s="126"/>
      <c r="E249" s="126"/>
      <c r="F249" s="135"/>
      <c r="G249" s="135"/>
      <c r="H249" s="135"/>
      <c r="I249" s="162"/>
      <c r="J249" s="128"/>
      <c r="K249" s="128"/>
      <c r="L249" s="128"/>
      <c r="M249" s="128"/>
      <c r="N249" s="159"/>
      <c r="O249" s="128"/>
      <c r="P249" s="128"/>
      <c r="Q249" s="128"/>
      <c r="R249" s="128"/>
      <c r="S249" s="128"/>
      <c r="T249" s="128"/>
      <c r="U249" s="128"/>
      <c r="V249" s="128"/>
      <c r="W249" s="128"/>
      <c r="X249" s="128"/>
      <c r="Y249" s="128"/>
    </row>
    <row r="250" spans="1:25" ht="10.5" hidden="1" customHeight="1">
      <c r="A250" s="104"/>
      <c r="B250" s="126"/>
      <c r="C250" s="126"/>
      <c r="D250" s="126"/>
      <c r="E250" s="126"/>
      <c r="F250" s="135"/>
      <c r="G250" s="135"/>
      <c r="H250" s="135"/>
      <c r="I250" s="162"/>
      <c r="J250" s="128"/>
      <c r="K250" s="128"/>
      <c r="L250" s="128"/>
      <c r="M250" s="128"/>
      <c r="N250" s="159"/>
      <c r="O250" s="128"/>
      <c r="P250" s="128"/>
      <c r="Q250" s="128"/>
      <c r="R250" s="128"/>
      <c r="S250" s="128"/>
      <c r="T250" s="128"/>
      <c r="U250" s="128"/>
      <c r="V250" s="128"/>
      <c r="W250" s="128"/>
      <c r="X250" s="128"/>
      <c r="Y250" s="128"/>
    </row>
    <row r="251" spans="1:25" ht="10.5" hidden="1" customHeight="1">
      <c r="A251" s="104"/>
      <c r="B251" s="126"/>
      <c r="C251" s="126"/>
      <c r="D251" s="126"/>
      <c r="E251" s="126"/>
      <c r="F251" s="135"/>
      <c r="G251" s="135"/>
      <c r="H251" s="135"/>
      <c r="I251" s="162"/>
      <c r="J251" s="128"/>
      <c r="K251" s="128"/>
      <c r="L251" s="128"/>
      <c r="M251" s="128"/>
      <c r="N251" s="159"/>
      <c r="O251" s="128"/>
      <c r="P251" s="128"/>
      <c r="Q251" s="128"/>
      <c r="R251" s="128"/>
      <c r="S251" s="128"/>
      <c r="T251" s="128"/>
      <c r="U251" s="128"/>
      <c r="V251" s="128"/>
      <c r="W251" s="128"/>
      <c r="X251" s="128"/>
      <c r="Y251" s="128"/>
    </row>
    <row r="252" spans="1:25" ht="10.5" hidden="1" customHeight="1">
      <c r="A252" s="104"/>
      <c r="B252" s="126"/>
      <c r="C252" s="126"/>
      <c r="D252" s="126"/>
      <c r="E252" s="126"/>
      <c r="F252" s="135"/>
      <c r="G252" s="135"/>
      <c r="H252" s="135"/>
      <c r="I252" s="162"/>
      <c r="J252" s="128"/>
      <c r="K252" s="128"/>
      <c r="L252" s="128"/>
      <c r="M252" s="128"/>
      <c r="N252" s="159"/>
      <c r="O252" s="128"/>
      <c r="P252" s="128"/>
      <c r="Q252" s="128"/>
      <c r="R252" s="128"/>
      <c r="S252" s="128"/>
      <c r="T252" s="128"/>
      <c r="U252" s="128"/>
      <c r="V252" s="128"/>
      <c r="W252" s="128"/>
      <c r="X252" s="128"/>
      <c r="Y252" s="128"/>
    </row>
    <row r="253" spans="1:25" ht="10.5" hidden="1" customHeight="1">
      <c r="A253" s="104"/>
      <c r="B253" s="126"/>
      <c r="C253" s="126"/>
      <c r="D253" s="126"/>
      <c r="E253" s="126"/>
      <c r="F253" s="135"/>
      <c r="G253" s="135"/>
      <c r="H253" s="135"/>
      <c r="I253" s="162"/>
      <c r="J253" s="128"/>
      <c r="K253" s="128"/>
      <c r="L253" s="128"/>
      <c r="M253" s="128"/>
      <c r="N253" s="159"/>
      <c r="O253" s="128"/>
      <c r="P253" s="128"/>
      <c r="Q253" s="128"/>
      <c r="R253" s="128"/>
      <c r="S253" s="128"/>
      <c r="T253" s="128"/>
      <c r="U253" s="128"/>
      <c r="V253" s="128"/>
      <c r="W253" s="128"/>
      <c r="X253" s="128"/>
      <c r="Y253" s="128"/>
    </row>
    <row r="254" spans="1:25" ht="10.5" hidden="1" customHeight="1">
      <c r="A254" s="104"/>
      <c r="B254" s="126"/>
      <c r="C254" s="126"/>
      <c r="D254" s="126"/>
      <c r="E254" s="126"/>
      <c r="F254" s="135"/>
      <c r="G254" s="135"/>
      <c r="H254" s="135"/>
      <c r="I254" s="162"/>
      <c r="J254" s="128"/>
      <c r="K254" s="128"/>
      <c r="L254" s="128"/>
      <c r="M254" s="128"/>
      <c r="N254" s="159"/>
      <c r="O254" s="128"/>
      <c r="P254" s="128"/>
      <c r="Q254" s="128"/>
      <c r="R254" s="128"/>
      <c r="S254" s="128"/>
      <c r="T254" s="128"/>
      <c r="U254" s="128"/>
      <c r="V254" s="128"/>
      <c r="W254" s="128"/>
      <c r="X254" s="128"/>
      <c r="Y254" s="128"/>
    </row>
    <row r="255" spans="1:25" ht="10.5" hidden="1" customHeight="1">
      <c r="A255" s="104"/>
      <c r="B255" s="126"/>
      <c r="C255" s="126"/>
      <c r="D255" s="126"/>
      <c r="E255" s="126"/>
      <c r="F255" s="135"/>
      <c r="G255" s="135"/>
      <c r="H255" s="135"/>
      <c r="I255" s="162"/>
      <c r="J255" s="128"/>
      <c r="K255" s="128"/>
      <c r="L255" s="128"/>
      <c r="M255" s="128"/>
      <c r="N255" s="159"/>
      <c r="O255" s="128"/>
      <c r="P255" s="128"/>
      <c r="Q255" s="128"/>
      <c r="R255" s="128"/>
      <c r="S255" s="128"/>
      <c r="T255" s="128"/>
      <c r="U255" s="128"/>
      <c r="V255" s="128"/>
      <c r="W255" s="128"/>
      <c r="X255" s="128"/>
      <c r="Y255" s="128"/>
    </row>
    <row r="256" spans="1:25" ht="10.5" hidden="1" customHeight="1">
      <c r="A256" s="104"/>
      <c r="B256" s="126"/>
      <c r="C256" s="126"/>
      <c r="D256" s="126"/>
      <c r="E256" s="126"/>
      <c r="F256" s="135"/>
      <c r="G256" s="135"/>
      <c r="H256" s="135"/>
      <c r="I256" s="162"/>
      <c r="J256" s="128"/>
      <c r="K256" s="128"/>
      <c r="L256" s="128"/>
      <c r="M256" s="128"/>
      <c r="N256" s="159"/>
      <c r="O256" s="128"/>
      <c r="P256" s="128"/>
      <c r="Q256" s="128"/>
      <c r="R256" s="128"/>
      <c r="S256" s="128"/>
      <c r="T256" s="128"/>
      <c r="U256" s="128"/>
      <c r="V256" s="128"/>
      <c r="W256" s="128"/>
      <c r="X256" s="128"/>
      <c r="Y256" s="128"/>
    </row>
    <row r="257" spans="1:25" ht="10.5" hidden="1" customHeight="1">
      <c r="A257" s="104"/>
      <c r="B257" s="126"/>
      <c r="C257" s="126"/>
      <c r="D257" s="126"/>
      <c r="E257" s="126"/>
      <c r="F257" s="135"/>
      <c r="G257" s="135"/>
      <c r="H257" s="135"/>
      <c r="I257" s="162"/>
      <c r="J257" s="128"/>
      <c r="K257" s="128"/>
      <c r="L257" s="128"/>
      <c r="M257" s="128"/>
      <c r="N257" s="159"/>
      <c r="O257" s="128"/>
      <c r="P257" s="128"/>
      <c r="Q257" s="128"/>
      <c r="R257" s="128"/>
      <c r="S257" s="128"/>
      <c r="T257" s="128"/>
      <c r="U257" s="128"/>
      <c r="V257" s="128"/>
      <c r="W257" s="128"/>
      <c r="X257" s="128"/>
      <c r="Y257" s="128"/>
    </row>
    <row r="258" spans="1:25" ht="10.5" hidden="1" customHeight="1">
      <c r="A258" s="104"/>
      <c r="B258" s="126"/>
      <c r="C258" s="126"/>
      <c r="D258" s="126"/>
      <c r="E258" s="126"/>
      <c r="F258" s="135"/>
      <c r="G258" s="135"/>
      <c r="H258" s="135"/>
      <c r="I258" s="162"/>
      <c r="J258" s="128"/>
      <c r="K258" s="128"/>
      <c r="L258" s="128"/>
      <c r="M258" s="128"/>
      <c r="N258" s="159"/>
      <c r="O258" s="128"/>
      <c r="P258" s="128"/>
      <c r="Q258" s="128"/>
      <c r="R258" s="128"/>
      <c r="S258" s="128"/>
      <c r="T258" s="128"/>
      <c r="U258" s="128"/>
      <c r="V258" s="128"/>
      <c r="W258" s="128"/>
      <c r="X258" s="128"/>
      <c r="Y258" s="128"/>
    </row>
    <row r="259" spans="1:25" ht="10.5" hidden="1" customHeight="1">
      <c r="A259" s="104"/>
      <c r="B259" s="126"/>
      <c r="C259" s="126"/>
      <c r="D259" s="126"/>
      <c r="E259" s="126"/>
      <c r="F259" s="135"/>
      <c r="G259" s="135"/>
      <c r="H259" s="135"/>
      <c r="I259" s="162"/>
      <c r="J259" s="128"/>
      <c r="K259" s="128"/>
      <c r="L259" s="128"/>
      <c r="M259" s="128"/>
      <c r="N259" s="159"/>
      <c r="O259" s="128"/>
      <c r="P259" s="128"/>
      <c r="Q259" s="128"/>
      <c r="R259" s="128"/>
      <c r="S259" s="128"/>
      <c r="T259" s="128"/>
      <c r="U259" s="128"/>
      <c r="V259" s="128"/>
      <c r="W259" s="128"/>
      <c r="X259" s="128"/>
      <c r="Y259" s="128"/>
    </row>
    <row r="260" spans="1:25" ht="10.5" hidden="1" customHeight="1">
      <c r="A260" s="104"/>
      <c r="B260" s="126"/>
      <c r="C260" s="126"/>
      <c r="D260" s="126"/>
      <c r="E260" s="126"/>
      <c r="F260" s="135"/>
      <c r="G260" s="135"/>
      <c r="H260" s="135"/>
      <c r="I260" s="162"/>
      <c r="J260" s="128"/>
      <c r="K260" s="128"/>
      <c r="L260" s="128"/>
      <c r="M260" s="128"/>
      <c r="N260" s="159"/>
      <c r="O260" s="128"/>
      <c r="P260" s="128"/>
      <c r="Q260" s="128"/>
      <c r="R260" s="128"/>
      <c r="S260" s="128"/>
      <c r="T260" s="128"/>
      <c r="U260" s="128"/>
      <c r="V260" s="128"/>
      <c r="W260" s="128"/>
      <c r="X260" s="128"/>
      <c r="Y260" s="128"/>
    </row>
    <row r="261" spans="1:25" ht="10.5" hidden="1" customHeight="1">
      <c r="A261" s="104"/>
      <c r="B261" s="126"/>
      <c r="C261" s="126"/>
      <c r="D261" s="126"/>
      <c r="E261" s="126"/>
      <c r="F261" s="135"/>
      <c r="G261" s="135"/>
      <c r="H261" s="135"/>
      <c r="I261" s="162"/>
      <c r="J261" s="128"/>
      <c r="K261" s="128"/>
      <c r="L261" s="128"/>
      <c r="M261" s="128"/>
      <c r="N261" s="159"/>
      <c r="O261" s="128"/>
      <c r="P261" s="128"/>
      <c r="Q261" s="128"/>
      <c r="R261" s="128"/>
      <c r="S261" s="128"/>
      <c r="T261" s="128"/>
      <c r="U261" s="128"/>
      <c r="V261" s="128"/>
      <c r="W261" s="128"/>
      <c r="X261" s="128"/>
      <c r="Y261" s="128"/>
    </row>
    <row r="262" spans="1:25" ht="10.5" hidden="1" customHeight="1">
      <c r="A262" s="104"/>
      <c r="B262" s="126"/>
      <c r="C262" s="126"/>
      <c r="D262" s="126"/>
      <c r="E262" s="126"/>
      <c r="F262" s="135"/>
      <c r="G262" s="135"/>
      <c r="H262" s="135"/>
      <c r="I262" s="162"/>
      <c r="J262" s="128"/>
      <c r="K262" s="128"/>
      <c r="L262" s="128"/>
      <c r="M262" s="128"/>
      <c r="N262" s="159"/>
      <c r="O262" s="128"/>
      <c r="P262" s="128"/>
      <c r="Q262" s="128"/>
      <c r="R262" s="128"/>
      <c r="S262" s="128"/>
      <c r="T262" s="128"/>
      <c r="U262" s="128"/>
      <c r="V262" s="128"/>
      <c r="W262" s="128"/>
      <c r="X262" s="128"/>
      <c r="Y262" s="128"/>
    </row>
    <row r="263" spans="1:25" ht="10.5" hidden="1" customHeight="1">
      <c r="A263" s="104"/>
      <c r="B263" s="126"/>
      <c r="C263" s="126"/>
      <c r="D263" s="126"/>
      <c r="E263" s="126"/>
      <c r="F263" s="135"/>
      <c r="G263" s="135"/>
      <c r="H263" s="135"/>
      <c r="I263" s="162"/>
      <c r="J263" s="128"/>
      <c r="K263" s="128"/>
      <c r="L263" s="128"/>
      <c r="M263" s="128"/>
      <c r="N263" s="159"/>
      <c r="O263" s="128"/>
      <c r="P263" s="128"/>
      <c r="Q263" s="128"/>
      <c r="R263" s="128"/>
      <c r="S263" s="128"/>
      <c r="T263" s="128"/>
      <c r="U263" s="128"/>
      <c r="V263" s="128"/>
      <c r="W263" s="128"/>
      <c r="X263" s="128"/>
      <c r="Y263" s="128"/>
    </row>
    <row r="264" spans="1:25" ht="10.5" hidden="1" customHeight="1">
      <c r="A264" s="104"/>
      <c r="B264" s="126"/>
      <c r="C264" s="126"/>
      <c r="D264" s="126"/>
      <c r="E264" s="126"/>
      <c r="F264" s="135"/>
      <c r="G264" s="135"/>
      <c r="H264" s="135"/>
      <c r="I264" s="162"/>
      <c r="J264" s="128"/>
      <c r="K264" s="128"/>
      <c r="L264" s="128"/>
      <c r="M264" s="128"/>
      <c r="N264" s="159"/>
      <c r="O264" s="128"/>
      <c r="P264" s="128"/>
      <c r="Q264" s="128"/>
      <c r="R264" s="128"/>
      <c r="S264" s="128"/>
      <c r="T264" s="128"/>
      <c r="U264" s="128"/>
      <c r="V264" s="128"/>
      <c r="W264" s="128"/>
      <c r="X264" s="128"/>
      <c r="Y264" s="128"/>
    </row>
    <row r="265" spans="1:25" ht="10.5" hidden="1" customHeight="1">
      <c r="A265" s="104"/>
      <c r="B265" s="126"/>
      <c r="C265" s="126"/>
      <c r="D265" s="126"/>
      <c r="E265" s="126"/>
      <c r="F265" s="135"/>
      <c r="G265" s="135"/>
      <c r="H265" s="135"/>
      <c r="I265" s="162"/>
      <c r="J265" s="128"/>
      <c r="K265" s="128"/>
      <c r="L265" s="128"/>
      <c r="M265" s="128"/>
      <c r="N265" s="159"/>
      <c r="O265" s="128"/>
      <c r="P265" s="128"/>
      <c r="Q265" s="128"/>
      <c r="R265" s="128"/>
      <c r="S265" s="128"/>
      <c r="T265" s="128"/>
      <c r="U265" s="128"/>
      <c r="V265" s="128"/>
      <c r="W265" s="128"/>
      <c r="X265" s="128"/>
      <c r="Y265" s="128"/>
    </row>
    <row r="266" spans="1:25" ht="10.5" hidden="1" customHeight="1">
      <c r="A266" s="104"/>
      <c r="B266" s="126"/>
      <c r="C266" s="126"/>
      <c r="D266" s="126"/>
      <c r="E266" s="126"/>
      <c r="F266" s="135"/>
      <c r="G266" s="135"/>
      <c r="H266" s="135"/>
      <c r="I266" s="162"/>
      <c r="J266" s="128"/>
      <c r="K266" s="128"/>
      <c r="L266" s="128"/>
      <c r="M266" s="128"/>
      <c r="N266" s="159"/>
      <c r="O266" s="128"/>
      <c r="P266" s="128"/>
      <c r="Q266" s="128"/>
      <c r="R266" s="128"/>
      <c r="S266" s="128"/>
      <c r="T266" s="128"/>
      <c r="U266" s="128"/>
      <c r="V266" s="128"/>
      <c r="W266" s="128"/>
      <c r="X266" s="128"/>
      <c r="Y266" s="128"/>
    </row>
    <row r="267" spans="1:25" ht="10.5" hidden="1" customHeight="1">
      <c r="A267" s="104"/>
      <c r="B267" s="126"/>
      <c r="C267" s="126"/>
      <c r="D267" s="126"/>
      <c r="E267" s="126"/>
      <c r="F267" s="135"/>
      <c r="G267" s="135"/>
      <c r="H267" s="135"/>
      <c r="I267" s="162"/>
      <c r="J267" s="128"/>
      <c r="K267" s="128"/>
      <c r="L267" s="128"/>
      <c r="M267" s="128"/>
      <c r="N267" s="159"/>
      <c r="O267" s="128"/>
      <c r="P267" s="128"/>
      <c r="Q267" s="128"/>
      <c r="R267" s="128"/>
      <c r="S267" s="128"/>
      <c r="T267" s="128"/>
      <c r="U267" s="128"/>
      <c r="V267" s="128"/>
      <c r="W267" s="128"/>
      <c r="X267" s="128"/>
      <c r="Y267" s="128"/>
    </row>
    <row r="268" spans="1:25" ht="10.5" hidden="1" customHeight="1">
      <c r="A268" s="104"/>
      <c r="B268" s="126"/>
      <c r="C268" s="126"/>
      <c r="D268" s="126"/>
      <c r="E268" s="126"/>
      <c r="F268" s="135"/>
      <c r="G268" s="135"/>
      <c r="H268" s="135"/>
      <c r="I268" s="162"/>
      <c r="J268" s="128"/>
      <c r="K268" s="128"/>
      <c r="L268" s="128"/>
      <c r="M268" s="128"/>
      <c r="N268" s="159"/>
      <c r="O268" s="128"/>
      <c r="P268" s="128"/>
      <c r="Q268" s="128"/>
      <c r="R268" s="128"/>
      <c r="S268" s="128"/>
      <c r="T268" s="128"/>
      <c r="U268" s="128"/>
      <c r="V268" s="128"/>
      <c r="W268" s="128"/>
      <c r="X268" s="128"/>
      <c r="Y268" s="128"/>
    </row>
    <row r="269" spans="1:25" ht="10.5" hidden="1" customHeight="1">
      <c r="A269" s="104"/>
      <c r="B269" s="126"/>
      <c r="C269" s="126"/>
      <c r="D269" s="126"/>
      <c r="E269" s="126"/>
      <c r="F269" s="135"/>
      <c r="G269" s="135"/>
      <c r="H269" s="135"/>
      <c r="I269" s="162"/>
      <c r="J269" s="128"/>
      <c r="K269" s="128"/>
      <c r="L269" s="128"/>
      <c r="M269" s="128"/>
      <c r="N269" s="159"/>
      <c r="O269" s="128"/>
      <c r="P269" s="128"/>
      <c r="Q269" s="128"/>
      <c r="R269" s="128"/>
      <c r="S269" s="128"/>
      <c r="T269" s="128"/>
      <c r="U269" s="128"/>
      <c r="V269" s="128"/>
      <c r="W269" s="128"/>
      <c r="X269" s="128"/>
      <c r="Y269" s="128"/>
    </row>
    <row r="270" spans="1:25" ht="10.5" hidden="1" customHeight="1">
      <c r="A270" s="104"/>
      <c r="B270" s="126"/>
      <c r="C270" s="126"/>
      <c r="D270" s="126"/>
      <c r="E270" s="126"/>
      <c r="F270" s="135"/>
      <c r="G270" s="135"/>
      <c r="H270" s="135"/>
      <c r="I270" s="162"/>
      <c r="J270" s="128"/>
      <c r="K270" s="128"/>
      <c r="L270" s="128"/>
      <c r="M270" s="128"/>
      <c r="N270" s="159"/>
      <c r="O270" s="128"/>
      <c r="P270" s="128"/>
      <c r="Q270" s="128"/>
      <c r="R270" s="128"/>
      <c r="S270" s="128"/>
      <c r="T270" s="128"/>
      <c r="U270" s="128"/>
      <c r="V270" s="128"/>
      <c r="W270" s="128"/>
      <c r="X270" s="128"/>
      <c r="Y270" s="128"/>
    </row>
    <row r="271" spans="1:25" ht="10.5" hidden="1" customHeight="1">
      <c r="A271" s="104"/>
      <c r="B271" s="126"/>
      <c r="C271" s="126"/>
      <c r="D271" s="126"/>
      <c r="E271" s="126"/>
      <c r="F271" s="135"/>
      <c r="G271" s="135"/>
      <c r="H271" s="135"/>
      <c r="I271" s="162"/>
      <c r="J271" s="128"/>
      <c r="K271" s="128"/>
      <c r="L271" s="128"/>
      <c r="M271" s="128"/>
      <c r="N271" s="159"/>
      <c r="O271" s="128"/>
      <c r="P271" s="128"/>
      <c r="Q271" s="128"/>
      <c r="R271" s="128"/>
      <c r="S271" s="128"/>
      <c r="T271" s="128"/>
      <c r="U271" s="128"/>
      <c r="V271" s="128"/>
      <c r="W271" s="128"/>
      <c r="X271" s="128"/>
      <c r="Y271" s="128"/>
    </row>
    <row r="272" spans="1:25" ht="10.5" hidden="1" customHeight="1">
      <c r="A272" s="104"/>
      <c r="B272" s="126"/>
      <c r="C272" s="126"/>
      <c r="D272" s="126"/>
      <c r="E272" s="126"/>
      <c r="F272" s="135"/>
      <c r="G272" s="135"/>
      <c r="H272" s="135"/>
      <c r="I272" s="162"/>
      <c r="J272" s="128"/>
      <c r="K272" s="128"/>
      <c r="L272" s="128"/>
      <c r="M272" s="128"/>
      <c r="N272" s="159"/>
      <c r="O272" s="128"/>
      <c r="P272" s="128"/>
      <c r="Q272" s="128"/>
      <c r="R272" s="128"/>
      <c r="S272" s="128"/>
      <c r="T272" s="128"/>
      <c r="U272" s="128"/>
      <c r="V272" s="128"/>
      <c r="W272" s="128"/>
      <c r="X272" s="128"/>
      <c r="Y272" s="128"/>
    </row>
    <row r="273" spans="1:25" ht="10.5" hidden="1" customHeight="1">
      <c r="A273" s="104"/>
      <c r="B273" s="126"/>
      <c r="C273" s="126"/>
      <c r="D273" s="126"/>
      <c r="E273" s="126"/>
      <c r="F273" s="135"/>
      <c r="G273" s="135"/>
      <c r="H273" s="135"/>
      <c r="I273" s="162"/>
      <c r="J273" s="128"/>
      <c r="K273" s="128"/>
      <c r="L273" s="128"/>
      <c r="M273" s="128"/>
      <c r="N273" s="159"/>
      <c r="O273" s="128"/>
      <c r="P273" s="128"/>
      <c r="Q273" s="128"/>
      <c r="R273" s="128"/>
      <c r="S273" s="128"/>
      <c r="T273" s="128"/>
      <c r="U273" s="128"/>
      <c r="V273" s="128"/>
      <c r="W273" s="128"/>
      <c r="X273" s="128"/>
      <c r="Y273" s="128"/>
    </row>
    <row r="274" spans="1:25" ht="10.5" hidden="1" customHeight="1">
      <c r="A274" s="104"/>
      <c r="B274" s="126"/>
      <c r="C274" s="126"/>
      <c r="D274" s="126"/>
      <c r="E274" s="126"/>
      <c r="F274" s="135"/>
      <c r="G274" s="135"/>
      <c r="H274" s="135"/>
      <c r="I274" s="162"/>
      <c r="J274" s="128"/>
      <c r="K274" s="128"/>
      <c r="L274" s="128"/>
      <c r="M274" s="128"/>
      <c r="N274" s="159"/>
      <c r="O274" s="128"/>
      <c r="P274" s="128"/>
      <c r="Q274" s="128"/>
      <c r="R274" s="128"/>
      <c r="S274" s="128"/>
      <c r="T274" s="128"/>
      <c r="U274" s="128"/>
      <c r="V274" s="128"/>
      <c r="W274" s="128"/>
      <c r="X274" s="128"/>
      <c r="Y274" s="128"/>
    </row>
    <row r="275" spans="1:25" ht="10.5" hidden="1" customHeight="1">
      <c r="A275" s="104"/>
      <c r="B275" s="126"/>
      <c r="C275" s="126"/>
      <c r="D275" s="126"/>
      <c r="E275" s="126"/>
      <c r="F275" s="135"/>
      <c r="G275" s="135"/>
      <c r="H275" s="135"/>
      <c r="I275" s="162"/>
      <c r="J275" s="128"/>
      <c r="K275" s="128"/>
      <c r="L275" s="128"/>
      <c r="M275" s="128"/>
      <c r="N275" s="159"/>
      <c r="O275" s="128"/>
      <c r="P275" s="128"/>
      <c r="Q275" s="128"/>
      <c r="R275" s="128"/>
      <c r="S275" s="128"/>
      <c r="T275" s="128"/>
      <c r="U275" s="128"/>
      <c r="V275" s="128"/>
      <c r="W275" s="128"/>
      <c r="X275" s="128"/>
      <c r="Y275" s="128"/>
    </row>
    <row r="276" spans="1:25" ht="10.5" hidden="1" customHeight="1">
      <c r="A276" s="104"/>
      <c r="B276" s="126"/>
      <c r="C276" s="126"/>
      <c r="D276" s="126"/>
      <c r="E276" s="126"/>
      <c r="F276" s="135"/>
      <c r="G276" s="135"/>
      <c r="H276" s="135"/>
      <c r="I276" s="162"/>
      <c r="J276" s="128"/>
      <c r="K276" s="128"/>
      <c r="L276" s="128"/>
      <c r="M276" s="128"/>
      <c r="N276" s="159"/>
      <c r="O276" s="128"/>
      <c r="P276" s="128"/>
      <c r="Q276" s="128"/>
      <c r="R276" s="128"/>
      <c r="S276" s="128"/>
      <c r="T276" s="128"/>
      <c r="U276" s="128"/>
      <c r="V276" s="128"/>
      <c r="W276" s="128"/>
      <c r="X276" s="128"/>
      <c r="Y276" s="128"/>
    </row>
    <row r="277" spans="1:25" ht="10.5" hidden="1" customHeight="1">
      <c r="A277" s="104"/>
      <c r="B277" s="126"/>
      <c r="C277" s="126"/>
      <c r="D277" s="126"/>
      <c r="E277" s="126"/>
      <c r="F277" s="135"/>
      <c r="G277" s="135"/>
      <c r="H277" s="135"/>
      <c r="I277" s="162"/>
      <c r="J277" s="128"/>
      <c r="K277" s="128"/>
      <c r="L277" s="128"/>
      <c r="M277" s="128"/>
      <c r="N277" s="159"/>
      <c r="O277" s="128"/>
      <c r="P277" s="128"/>
      <c r="Q277" s="128"/>
      <c r="R277" s="128"/>
      <c r="S277" s="128"/>
      <c r="T277" s="128"/>
      <c r="U277" s="128"/>
      <c r="V277" s="128"/>
      <c r="W277" s="128"/>
      <c r="X277" s="128"/>
      <c r="Y277" s="128"/>
    </row>
    <row r="278" spans="1:25" ht="10.5" hidden="1" customHeight="1">
      <c r="A278" s="104"/>
      <c r="B278" s="126"/>
      <c r="C278" s="126"/>
      <c r="D278" s="126"/>
      <c r="E278" s="126"/>
      <c r="F278" s="135"/>
      <c r="G278" s="135"/>
      <c r="H278" s="135"/>
      <c r="I278" s="162"/>
      <c r="J278" s="128"/>
      <c r="K278" s="128"/>
      <c r="L278" s="128"/>
      <c r="M278" s="128"/>
      <c r="N278" s="159"/>
      <c r="O278" s="128"/>
      <c r="P278" s="128"/>
      <c r="Q278" s="128"/>
      <c r="R278" s="128"/>
      <c r="S278" s="128"/>
      <c r="T278" s="128"/>
      <c r="U278" s="128"/>
      <c r="V278" s="128"/>
      <c r="W278" s="128"/>
      <c r="X278" s="128"/>
      <c r="Y278" s="128"/>
    </row>
    <row r="279" spans="1:25" ht="10.5" hidden="1" customHeight="1">
      <c r="A279" s="104"/>
      <c r="B279" s="126"/>
      <c r="C279" s="126"/>
      <c r="D279" s="126"/>
      <c r="E279" s="126"/>
      <c r="F279" s="135"/>
      <c r="G279" s="135"/>
      <c r="H279" s="135"/>
      <c r="I279" s="162"/>
      <c r="J279" s="128"/>
      <c r="K279" s="128"/>
      <c r="L279" s="128"/>
      <c r="M279" s="128"/>
      <c r="N279" s="159"/>
      <c r="O279" s="128"/>
      <c r="P279" s="128"/>
      <c r="Q279" s="128"/>
      <c r="R279" s="128"/>
      <c r="S279" s="128"/>
      <c r="T279" s="128"/>
      <c r="U279" s="128"/>
      <c r="V279" s="128"/>
      <c r="W279" s="128"/>
      <c r="X279" s="128"/>
      <c r="Y279" s="128"/>
    </row>
    <row r="280" spans="1:25" ht="10.5" hidden="1" customHeight="1">
      <c r="A280" s="104"/>
      <c r="B280" s="126"/>
      <c r="C280" s="126"/>
      <c r="D280" s="126"/>
      <c r="E280" s="126"/>
      <c r="F280" s="135"/>
      <c r="G280" s="135"/>
      <c r="H280" s="135"/>
      <c r="I280" s="162"/>
      <c r="J280" s="128"/>
      <c r="K280" s="128"/>
      <c r="L280" s="128"/>
      <c r="M280" s="128"/>
      <c r="N280" s="159"/>
      <c r="O280" s="128"/>
      <c r="P280" s="128"/>
      <c r="Q280" s="128"/>
      <c r="R280" s="128"/>
      <c r="S280" s="128"/>
      <c r="T280" s="128"/>
      <c r="U280" s="128"/>
      <c r="V280" s="128"/>
      <c r="W280" s="128"/>
      <c r="X280" s="128"/>
      <c r="Y280" s="128"/>
    </row>
    <row r="281" spans="1:25" ht="10.5" hidden="1" customHeight="1">
      <c r="A281" s="104"/>
      <c r="B281" s="126"/>
      <c r="C281" s="126"/>
      <c r="D281" s="126"/>
      <c r="E281" s="126"/>
      <c r="F281" s="135"/>
      <c r="G281" s="135"/>
      <c r="H281" s="135"/>
      <c r="I281" s="162"/>
      <c r="J281" s="128"/>
      <c r="K281" s="128"/>
      <c r="L281" s="128"/>
      <c r="M281" s="128"/>
      <c r="N281" s="159"/>
      <c r="O281" s="128"/>
      <c r="P281" s="128"/>
      <c r="Q281" s="128"/>
      <c r="R281" s="128"/>
      <c r="S281" s="128"/>
      <c r="T281" s="128"/>
      <c r="U281" s="128"/>
      <c r="V281" s="128"/>
      <c r="W281" s="128"/>
      <c r="X281" s="128"/>
      <c r="Y281" s="128"/>
    </row>
    <row r="282" spans="1:25" ht="10.5" hidden="1" customHeight="1">
      <c r="A282" s="104"/>
      <c r="B282" s="126"/>
      <c r="C282" s="126"/>
      <c r="D282" s="126"/>
      <c r="E282" s="126"/>
      <c r="F282" s="135"/>
      <c r="G282" s="135"/>
      <c r="H282" s="135"/>
      <c r="I282" s="162"/>
      <c r="J282" s="128"/>
      <c r="K282" s="128"/>
      <c r="L282" s="128"/>
      <c r="M282" s="128"/>
      <c r="N282" s="159"/>
      <c r="O282" s="128"/>
      <c r="P282" s="128"/>
      <c r="Q282" s="128"/>
      <c r="R282" s="128"/>
      <c r="S282" s="128"/>
      <c r="T282" s="128"/>
      <c r="U282" s="128"/>
      <c r="V282" s="128"/>
      <c r="W282" s="128"/>
      <c r="X282" s="128"/>
      <c r="Y282" s="128"/>
    </row>
    <row r="283" spans="1:25" ht="10.5" hidden="1" customHeight="1">
      <c r="A283" s="104"/>
      <c r="B283" s="126"/>
      <c r="C283" s="126"/>
      <c r="D283" s="126"/>
      <c r="E283" s="126"/>
      <c r="F283" s="135"/>
      <c r="G283" s="135"/>
      <c r="H283" s="135"/>
      <c r="I283" s="162"/>
      <c r="J283" s="128"/>
      <c r="K283" s="128"/>
      <c r="L283" s="128"/>
      <c r="M283" s="128"/>
      <c r="N283" s="159"/>
      <c r="O283" s="128"/>
      <c r="P283" s="128"/>
      <c r="Q283" s="128"/>
      <c r="R283" s="128"/>
      <c r="S283" s="128"/>
      <c r="T283" s="128"/>
      <c r="U283" s="128"/>
      <c r="V283" s="128"/>
      <c r="W283" s="128"/>
      <c r="X283" s="128"/>
      <c r="Y283" s="128"/>
    </row>
    <row r="284" spans="1:25" ht="10.5" hidden="1" customHeight="1">
      <c r="A284" s="104"/>
      <c r="B284" s="126"/>
      <c r="C284" s="126"/>
      <c r="D284" s="126"/>
      <c r="E284" s="126"/>
      <c r="F284" s="135"/>
      <c r="G284" s="135"/>
      <c r="H284" s="135"/>
      <c r="I284" s="162"/>
      <c r="J284" s="128"/>
      <c r="K284" s="128"/>
      <c r="L284" s="128"/>
      <c r="M284" s="128"/>
      <c r="N284" s="159"/>
      <c r="O284" s="128"/>
      <c r="P284" s="128"/>
      <c r="Q284" s="128"/>
      <c r="R284" s="128"/>
      <c r="S284" s="128"/>
      <c r="T284" s="128"/>
      <c r="U284" s="128"/>
      <c r="V284" s="128"/>
      <c r="W284" s="128"/>
      <c r="X284" s="128"/>
      <c r="Y284" s="128"/>
    </row>
    <row r="285" spans="1:25" ht="10.5" hidden="1" customHeight="1">
      <c r="A285" s="104"/>
      <c r="B285" s="126"/>
      <c r="C285" s="126"/>
      <c r="D285" s="126"/>
      <c r="E285" s="126"/>
      <c r="F285" s="135"/>
      <c r="G285" s="135"/>
      <c r="H285" s="135"/>
      <c r="I285" s="162"/>
      <c r="J285" s="128"/>
      <c r="K285" s="128"/>
      <c r="L285" s="128"/>
      <c r="M285" s="128"/>
      <c r="N285" s="159"/>
      <c r="O285" s="128"/>
      <c r="P285" s="128"/>
      <c r="Q285" s="128"/>
      <c r="R285" s="128"/>
      <c r="S285" s="128"/>
      <c r="T285" s="128"/>
      <c r="U285" s="128"/>
      <c r="V285" s="128"/>
      <c r="W285" s="128"/>
      <c r="X285" s="128"/>
      <c r="Y285" s="128"/>
    </row>
    <row r="286" spans="1:25" ht="10.5" hidden="1" customHeight="1">
      <c r="A286" s="104"/>
      <c r="B286" s="126"/>
      <c r="C286" s="126"/>
      <c r="D286" s="126"/>
      <c r="E286" s="126"/>
      <c r="F286" s="135"/>
      <c r="G286" s="135"/>
      <c r="H286" s="135"/>
      <c r="I286" s="162"/>
      <c r="J286" s="128"/>
      <c r="K286" s="128"/>
      <c r="L286" s="128"/>
      <c r="M286" s="128"/>
      <c r="N286" s="159"/>
      <c r="O286" s="128"/>
      <c r="P286" s="128"/>
      <c r="Q286" s="128"/>
      <c r="R286" s="128"/>
      <c r="S286" s="128"/>
      <c r="T286" s="128"/>
      <c r="U286" s="128"/>
      <c r="V286" s="128"/>
      <c r="W286" s="128"/>
      <c r="X286" s="128"/>
      <c r="Y286" s="128"/>
    </row>
    <row r="287" spans="1:25" ht="10.5" hidden="1" customHeight="1">
      <c r="A287" s="104"/>
      <c r="B287" s="126"/>
      <c r="C287" s="126"/>
      <c r="D287" s="126"/>
      <c r="E287" s="126"/>
      <c r="F287" s="135"/>
      <c r="G287" s="135"/>
      <c r="H287" s="135"/>
      <c r="I287" s="162"/>
      <c r="J287" s="128"/>
      <c r="K287" s="128"/>
      <c r="L287" s="128"/>
      <c r="M287" s="128"/>
      <c r="N287" s="159"/>
      <c r="O287" s="128"/>
      <c r="P287" s="128"/>
      <c r="Q287" s="128"/>
      <c r="R287" s="128"/>
      <c r="S287" s="128"/>
      <c r="T287" s="128"/>
      <c r="U287" s="128"/>
      <c r="V287" s="128"/>
      <c r="W287" s="128"/>
      <c r="X287" s="128"/>
      <c r="Y287" s="128"/>
    </row>
    <row r="288" spans="1:25" ht="10.5" hidden="1" customHeight="1">
      <c r="A288" s="104"/>
      <c r="B288" s="126"/>
      <c r="C288" s="126"/>
      <c r="D288" s="126"/>
      <c r="E288" s="126"/>
      <c r="F288" s="135"/>
      <c r="G288" s="135"/>
      <c r="H288" s="135"/>
      <c r="I288" s="162"/>
      <c r="J288" s="128"/>
      <c r="K288" s="128"/>
      <c r="L288" s="128"/>
      <c r="M288" s="128"/>
      <c r="N288" s="159"/>
      <c r="O288" s="128"/>
      <c r="P288" s="128"/>
      <c r="Q288" s="128"/>
      <c r="R288" s="128"/>
      <c r="S288" s="128"/>
      <c r="T288" s="128"/>
      <c r="U288" s="128"/>
      <c r="V288" s="128"/>
      <c r="W288" s="128"/>
      <c r="X288" s="128"/>
      <c r="Y288" s="128"/>
    </row>
    <row r="289" spans="1:25" ht="10.5" hidden="1" customHeight="1">
      <c r="A289" s="104"/>
      <c r="B289" s="126"/>
      <c r="C289" s="126"/>
      <c r="D289" s="126"/>
      <c r="E289" s="126"/>
      <c r="F289" s="135"/>
      <c r="G289" s="135"/>
      <c r="H289" s="135"/>
      <c r="I289" s="162"/>
      <c r="J289" s="128"/>
      <c r="K289" s="128"/>
      <c r="L289" s="128"/>
      <c r="M289" s="128"/>
      <c r="N289" s="159"/>
      <c r="O289" s="128"/>
      <c r="P289" s="128"/>
      <c r="Q289" s="128"/>
      <c r="R289" s="128"/>
      <c r="S289" s="128"/>
      <c r="T289" s="128"/>
      <c r="U289" s="128"/>
      <c r="V289" s="128"/>
      <c r="W289" s="128"/>
      <c r="X289" s="128"/>
      <c r="Y289" s="128"/>
    </row>
    <row r="290" spans="1:25" ht="10.5" hidden="1" customHeight="1">
      <c r="A290" s="104"/>
      <c r="B290" s="126"/>
      <c r="C290" s="126"/>
      <c r="D290" s="126"/>
      <c r="E290" s="126"/>
      <c r="F290" s="135"/>
      <c r="G290" s="135"/>
      <c r="H290" s="135"/>
      <c r="I290" s="162"/>
      <c r="J290" s="128"/>
      <c r="K290" s="128"/>
      <c r="L290" s="128"/>
      <c r="M290" s="128"/>
      <c r="N290" s="159"/>
      <c r="O290" s="128"/>
      <c r="P290" s="128"/>
      <c r="Q290" s="128"/>
      <c r="R290" s="128"/>
      <c r="S290" s="128"/>
      <c r="T290" s="128"/>
      <c r="U290" s="128"/>
      <c r="V290" s="128"/>
      <c r="W290" s="128"/>
      <c r="X290" s="128"/>
      <c r="Y290" s="128"/>
    </row>
    <row r="291" spans="1:25" ht="10.5" hidden="1" customHeight="1">
      <c r="A291" s="104"/>
      <c r="B291" s="126"/>
      <c r="C291" s="126"/>
      <c r="D291" s="126"/>
      <c r="E291" s="126"/>
      <c r="F291" s="135"/>
      <c r="G291" s="135"/>
      <c r="H291" s="135"/>
      <c r="I291" s="162"/>
      <c r="J291" s="128"/>
      <c r="K291" s="128"/>
      <c r="L291" s="128"/>
      <c r="M291" s="128"/>
      <c r="N291" s="159"/>
      <c r="O291" s="128"/>
      <c r="P291" s="128"/>
      <c r="Q291" s="128"/>
      <c r="R291" s="128"/>
      <c r="S291" s="128"/>
      <c r="T291" s="128"/>
      <c r="U291" s="128"/>
      <c r="V291" s="128"/>
      <c r="W291" s="128"/>
      <c r="X291" s="128"/>
      <c r="Y291" s="128"/>
    </row>
    <row r="292" spans="1:25" ht="10.5" hidden="1" customHeight="1">
      <c r="A292" s="104"/>
      <c r="B292" s="126"/>
      <c r="C292" s="126"/>
      <c r="D292" s="126"/>
      <c r="E292" s="126"/>
      <c r="F292" s="135"/>
      <c r="G292" s="135"/>
      <c r="H292" s="135"/>
      <c r="I292" s="162"/>
      <c r="J292" s="128"/>
      <c r="K292" s="128"/>
      <c r="L292" s="128"/>
      <c r="M292" s="128"/>
      <c r="N292" s="159"/>
      <c r="O292" s="128"/>
      <c r="P292" s="128"/>
      <c r="Q292" s="128"/>
      <c r="R292" s="128"/>
      <c r="S292" s="128"/>
      <c r="T292" s="128"/>
      <c r="U292" s="128"/>
      <c r="V292" s="128"/>
      <c r="W292" s="128"/>
      <c r="X292" s="128"/>
      <c r="Y292" s="128"/>
    </row>
    <row r="293" spans="1:25" ht="10.5" hidden="1" customHeight="1">
      <c r="A293" s="104"/>
      <c r="B293" s="126"/>
      <c r="C293" s="126"/>
      <c r="D293" s="126"/>
      <c r="E293" s="126"/>
      <c r="F293" s="135"/>
      <c r="G293" s="135"/>
      <c r="H293" s="135"/>
      <c r="I293" s="162"/>
      <c r="J293" s="128"/>
      <c r="K293" s="128"/>
      <c r="L293" s="128"/>
      <c r="M293" s="128"/>
      <c r="N293" s="159"/>
      <c r="O293" s="128"/>
      <c r="P293" s="128"/>
      <c r="Q293" s="128"/>
      <c r="R293" s="128"/>
      <c r="S293" s="128"/>
      <c r="T293" s="128"/>
      <c r="U293" s="128"/>
      <c r="V293" s="128"/>
      <c r="W293" s="128"/>
      <c r="X293" s="128"/>
      <c r="Y293" s="128"/>
    </row>
    <row r="294" spans="1:25" ht="10.5" hidden="1" customHeight="1">
      <c r="A294" s="104"/>
      <c r="B294" s="126"/>
      <c r="C294" s="126"/>
      <c r="D294" s="126"/>
      <c r="E294" s="126"/>
      <c r="F294" s="135"/>
      <c r="G294" s="135"/>
      <c r="H294" s="135"/>
      <c r="I294" s="162"/>
      <c r="J294" s="128"/>
      <c r="K294" s="128"/>
      <c r="L294" s="128"/>
      <c r="M294" s="128"/>
      <c r="N294" s="159"/>
      <c r="O294" s="128"/>
      <c r="P294" s="128"/>
      <c r="Q294" s="128"/>
      <c r="R294" s="128"/>
      <c r="S294" s="128"/>
      <c r="T294" s="128"/>
      <c r="U294" s="128"/>
      <c r="V294" s="128"/>
      <c r="W294" s="128"/>
      <c r="X294" s="128"/>
      <c r="Y294" s="128"/>
    </row>
    <row r="295" spans="1:25" ht="10.5" hidden="1" customHeight="1">
      <c r="A295" s="104"/>
      <c r="B295" s="126"/>
      <c r="C295" s="126"/>
      <c r="D295" s="126"/>
      <c r="E295" s="126"/>
      <c r="F295" s="135"/>
      <c r="G295" s="135"/>
      <c r="H295" s="135"/>
      <c r="I295" s="162"/>
      <c r="J295" s="128"/>
      <c r="K295" s="128"/>
      <c r="L295" s="128"/>
      <c r="M295" s="128"/>
      <c r="N295" s="159"/>
      <c r="O295" s="128"/>
      <c r="P295" s="128"/>
      <c r="Q295" s="128"/>
      <c r="R295" s="128"/>
      <c r="S295" s="128"/>
      <c r="T295" s="128"/>
      <c r="U295" s="128"/>
      <c r="V295" s="128"/>
      <c r="W295" s="128"/>
      <c r="X295" s="128"/>
      <c r="Y295" s="128"/>
    </row>
    <row r="296" spans="1:25" ht="10.5" hidden="1" customHeight="1">
      <c r="A296" s="104"/>
      <c r="B296" s="126"/>
      <c r="C296" s="126"/>
      <c r="D296" s="126"/>
      <c r="E296" s="126"/>
      <c r="F296" s="135"/>
      <c r="G296" s="135"/>
      <c r="H296" s="135"/>
      <c r="I296" s="162"/>
      <c r="J296" s="128"/>
      <c r="K296" s="128"/>
      <c r="L296" s="128"/>
      <c r="M296" s="128"/>
      <c r="N296" s="159"/>
      <c r="O296" s="128"/>
      <c r="P296" s="128"/>
      <c r="Q296" s="128"/>
      <c r="R296" s="128"/>
      <c r="S296" s="128"/>
      <c r="T296" s="128"/>
      <c r="U296" s="128"/>
      <c r="V296" s="128"/>
      <c r="W296" s="128"/>
      <c r="X296" s="128"/>
      <c r="Y296" s="128"/>
    </row>
    <row r="297" spans="1:25" ht="10.5" hidden="1" customHeight="1">
      <c r="A297" s="104"/>
      <c r="B297" s="126"/>
      <c r="C297" s="126"/>
      <c r="D297" s="126"/>
      <c r="E297" s="126"/>
      <c r="F297" s="135"/>
      <c r="G297" s="135"/>
      <c r="H297" s="135"/>
      <c r="I297" s="162"/>
      <c r="J297" s="128"/>
      <c r="K297" s="128"/>
      <c r="L297" s="128"/>
      <c r="M297" s="128"/>
      <c r="N297" s="159"/>
      <c r="O297" s="128"/>
      <c r="P297" s="128"/>
      <c r="Q297" s="128"/>
      <c r="R297" s="128"/>
      <c r="S297" s="128"/>
      <c r="T297" s="128"/>
      <c r="U297" s="128"/>
      <c r="V297" s="128"/>
      <c r="W297" s="128"/>
      <c r="X297" s="128"/>
      <c r="Y297" s="128"/>
    </row>
    <row r="298" spans="1:25" ht="10.5" hidden="1" customHeight="1">
      <c r="A298" s="104"/>
      <c r="B298" s="126"/>
      <c r="C298" s="126"/>
      <c r="D298" s="126"/>
      <c r="E298" s="126"/>
      <c r="F298" s="135"/>
      <c r="G298" s="135"/>
      <c r="H298" s="135"/>
      <c r="I298" s="162"/>
      <c r="J298" s="128"/>
      <c r="K298" s="128"/>
      <c r="L298" s="128"/>
      <c r="M298" s="128"/>
      <c r="N298" s="159"/>
      <c r="O298" s="128"/>
      <c r="P298" s="128"/>
      <c r="Q298" s="128"/>
      <c r="R298" s="128"/>
      <c r="S298" s="128"/>
      <c r="T298" s="128"/>
      <c r="U298" s="128"/>
      <c r="V298" s="128"/>
      <c r="W298" s="128"/>
      <c r="X298" s="128"/>
      <c r="Y298" s="128"/>
    </row>
    <row r="299" spans="1:25" ht="10.5" hidden="1" customHeight="1">
      <c r="A299" s="104"/>
      <c r="B299" s="126"/>
      <c r="C299" s="126"/>
      <c r="D299" s="126"/>
      <c r="E299" s="126"/>
      <c r="F299" s="135"/>
      <c r="G299" s="135"/>
      <c r="H299" s="135"/>
      <c r="I299" s="162"/>
      <c r="J299" s="128"/>
      <c r="K299" s="128"/>
      <c r="L299" s="128"/>
      <c r="M299" s="128"/>
      <c r="N299" s="159"/>
      <c r="O299" s="128"/>
      <c r="P299" s="128"/>
      <c r="Q299" s="128"/>
      <c r="R299" s="128"/>
      <c r="S299" s="128"/>
      <c r="T299" s="128"/>
      <c r="U299" s="128"/>
      <c r="V299" s="128"/>
      <c r="W299" s="128"/>
      <c r="X299" s="128"/>
      <c r="Y299" s="128"/>
    </row>
    <row r="300" spans="1:25" ht="10.5" hidden="1" customHeight="1">
      <c r="A300" s="104"/>
      <c r="B300" s="126"/>
      <c r="C300" s="126"/>
      <c r="D300" s="126"/>
      <c r="E300" s="126"/>
      <c r="F300" s="135"/>
      <c r="G300" s="135"/>
      <c r="H300" s="135"/>
      <c r="I300" s="162"/>
      <c r="J300" s="128"/>
      <c r="K300" s="128"/>
      <c r="L300" s="128"/>
      <c r="M300" s="128"/>
      <c r="N300" s="159"/>
      <c r="O300" s="128"/>
      <c r="P300" s="128"/>
      <c r="Q300" s="128"/>
      <c r="R300" s="128"/>
      <c r="S300" s="128"/>
      <c r="T300" s="128"/>
      <c r="U300" s="128"/>
      <c r="V300" s="128"/>
      <c r="W300" s="128"/>
      <c r="X300" s="128"/>
      <c r="Y300" s="128"/>
    </row>
    <row r="301" spans="1:25" ht="10.5" hidden="1" customHeight="1">
      <c r="A301" s="104"/>
      <c r="B301" s="126"/>
      <c r="C301" s="126"/>
      <c r="D301" s="126"/>
      <c r="E301" s="126"/>
      <c r="F301" s="135"/>
      <c r="G301" s="135"/>
      <c r="H301" s="135"/>
      <c r="I301" s="162"/>
      <c r="J301" s="128"/>
      <c r="K301" s="128"/>
      <c r="L301" s="128"/>
      <c r="M301" s="128"/>
      <c r="N301" s="159"/>
      <c r="O301" s="128"/>
      <c r="P301" s="128"/>
      <c r="Q301" s="128"/>
      <c r="R301" s="128"/>
      <c r="S301" s="128"/>
      <c r="T301" s="128"/>
      <c r="U301" s="128"/>
      <c r="V301" s="128"/>
      <c r="W301" s="128"/>
      <c r="X301" s="128"/>
      <c r="Y301" s="128"/>
    </row>
    <row r="302" spans="1:25" ht="10.5" hidden="1" customHeight="1">
      <c r="A302" s="104"/>
      <c r="B302" s="126"/>
      <c r="C302" s="126"/>
      <c r="D302" s="126"/>
      <c r="E302" s="126"/>
      <c r="F302" s="135"/>
      <c r="G302" s="135"/>
      <c r="H302" s="135"/>
      <c r="I302" s="162"/>
      <c r="J302" s="128"/>
      <c r="K302" s="128"/>
      <c r="L302" s="128"/>
      <c r="M302" s="128"/>
      <c r="N302" s="159"/>
      <c r="O302" s="128"/>
      <c r="P302" s="128"/>
      <c r="Q302" s="128"/>
      <c r="R302" s="128"/>
      <c r="S302" s="128"/>
      <c r="T302" s="128"/>
      <c r="U302" s="128"/>
      <c r="V302" s="128"/>
      <c r="W302" s="128"/>
      <c r="X302" s="128"/>
      <c r="Y302" s="128"/>
    </row>
    <row r="303" spans="1:25" ht="10.5" hidden="1" customHeight="1">
      <c r="A303" s="104"/>
      <c r="B303" s="126"/>
      <c r="C303" s="126"/>
      <c r="D303" s="126"/>
      <c r="E303" s="126"/>
      <c r="F303" s="135"/>
      <c r="G303" s="135"/>
      <c r="H303" s="135"/>
      <c r="I303" s="162"/>
      <c r="J303" s="128"/>
      <c r="K303" s="128"/>
      <c r="L303" s="128"/>
      <c r="M303" s="128"/>
      <c r="N303" s="159"/>
      <c r="O303" s="128"/>
      <c r="P303" s="128"/>
      <c r="Q303" s="128"/>
      <c r="R303" s="128"/>
      <c r="S303" s="128"/>
      <c r="T303" s="128"/>
      <c r="U303" s="128"/>
      <c r="V303" s="128"/>
      <c r="W303" s="128"/>
      <c r="X303" s="128"/>
      <c r="Y303" s="128"/>
    </row>
    <row r="304" spans="1:25" ht="10.5" hidden="1" customHeight="1">
      <c r="A304" s="104"/>
      <c r="B304" s="126"/>
      <c r="C304" s="126"/>
      <c r="D304" s="126"/>
      <c r="E304" s="126"/>
      <c r="F304" s="135"/>
      <c r="G304" s="135"/>
      <c r="H304" s="135"/>
      <c r="I304" s="162"/>
      <c r="J304" s="128"/>
      <c r="K304" s="128"/>
      <c r="L304" s="128"/>
      <c r="M304" s="128"/>
      <c r="N304" s="159"/>
      <c r="O304" s="128"/>
      <c r="P304" s="128"/>
      <c r="Q304" s="128"/>
      <c r="R304" s="128"/>
      <c r="S304" s="128"/>
      <c r="T304" s="128"/>
      <c r="U304" s="128"/>
      <c r="V304" s="128"/>
      <c r="W304" s="128"/>
      <c r="X304" s="128"/>
      <c r="Y304" s="128"/>
    </row>
    <row r="305" spans="1:25" ht="10.5" hidden="1" customHeight="1">
      <c r="A305" s="104"/>
      <c r="B305" s="126"/>
      <c r="C305" s="126"/>
      <c r="D305" s="126"/>
      <c r="E305" s="126"/>
      <c r="F305" s="135"/>
      <c r="G305" s="135"/>
      <c r="H305" s="135"/>
      <c r="I305" s="162"/>
      <c r="J305" s="128"/>
      <c r="K305" s="128"/>
      <c r="L305" s="128"/>
      <c r="M305" s="128"/>
      <c r="N305" s="159"/>
      <c r="O305" s="128"/>
      <c r="P305" s="128"/>
      <c r="Q305" s="128"/>
      <c r="R305" s="128"/>
      <c r="S305" s="128"/>
      <c r="T305" s="128"/>
      <c r="U305" s="128"/>
      <c r="V305" s="128"/>
      <c r="W305" s="128"/>
      <c r="X305" s="128"/>
      <c r="Y305" s="128"/>
    </row>
    <row r="306" spans="1:25" ht="10.5" hidden="1" customHeight="1">
      <c r="A306" s="104"/>
      <c r="B306" s="126"/>
      <c r="C306" s="126"/>
      <c r="D306" s="126"/>
      <c r="E306" s="126"/>
      <c r="F306" s="135"/>
      <c r="G306" s="135"/>
      <c r="H306" s="135"/>
      <c r="I306" s="162"/>
      <c r="J306" s="128"/>
      <c r="K306" s="128"/>
      <c r="L306" s="128"/>
      <c r="M306" s="128"/>
      <c r="N306" s="159"/>
      <c r="O306" s="128"/>
      <c r="P306" s="128"/>
      <c r="Q306" s="128"/>
      <c r="R306" s="128"/>
      <c r="S306" s="128"/>
      <c r="T306" s="128"/>
      <c r="U306" s="128"/>
      <c r="V306" s="128"/>
      <c r="W306" s="128"/>
      <c r="X306" s="128"/>
      <c r="Y306" s="128"/>
    </row>
    <row r="307" spans="1:25" ht="10.5" hidden="1" customHeight="1">
      <c r="A307" s="104"/>
      <c r="B307" s="126"/>
      <c r="C307" s="126"/>
      <c r="D307" s="126"/>
      <c r="E307" s="126"/>
      <c r="F307" s="135"/>
      <c r="G307" s="135"/>
      <c r="H307" s="135"/>
      <c r="I307" s="162"/>
      <c r="J307" s="128"/>
      <c r="K307" s="128"/>
      <c r="L307" s="128"/>
      <c r="M307" s="128"/>
      <c r="N307" s="159"/>
      <c r="O307" s="128"/>
      <c r="P307" s="128"/>
      <c r="Q307" s="128"/>
      <c r="R307" s="128"/>
      <c r="S307" s="128"/>
      <c r="T307" s="128"/>
      <c r="U307" s="128"/>
      <c r="V307" s="128"/>
      <c r="W307" s="128"/>
      <c r="X307" s="128"/>
      <c r="Y307" s="128"/>
    </row>
    <row r="308" spans="1:25" ht="10.5" hidden="1" customHeight="1">
      <c r="A308" s="104"/>
      <c r="B308" s="126"/>
      <c r="C308" s="126"/>
      <c r="D308" s="126"/>
      <c r="E308" s="126"/>
      <c r="F308" s="135"/>
      <c r="G308" s="135"/>
      <c r="H308" s="135"/>
      <c r="I308" s="162"/>
      <c r="J308" s="128"/>
      <c r="K308" s="128"/>
      <c r="L308" s="128"/>
      <c r="M308" s="128"/>
      <c r="N308" s="159"/>
      <c r="O308" s="128"/>
      <c r="P308" s="128"/>
      <c r="Q308" s="128"/>
      <c r="R308" s="128"/>
      <c r="S308" s="128"/>
      <c r="T308" s="128"/>
      <c r="U308" s="128"/>
      <c r="V308" s="128"/>
      <c r="W308" s="128"/>
      <c r="X308" s="128"/>
      <c r="Y308" s="128"/>
    </row>
    <row r="309" spans="1:25" ht="10.5" hidden="1" customHeight="1">
      <c r="A309" s="104"/>
      <c r="B309" s="126"/>
      <c r="C309" s="126"/>
      <c r="D309" s="126"/>
      <c r="E309" s="126"/>
      <c r="F309" s="135"/>
      <c r="G309" s="135"/>
      <c r="H309" s="135"/>
      <c r="I309" s="162"/>
      <c r="J309" s="128"/>
      <c r="K309" s="128"/>
      <c r="L309" s="128"/>
      <c r="M309" s="128"/>
      <c r="N309" s="159"/>
      <c r="O309" s="128"/>
      <c r="P309" s="128"/>
      <c r="Q309" s="128"/>
      <c r="R309" s="128"/>
      <c r="S309" s="128"/>
      <c r="T309" s="128"/>
      <c r="U309" s="128"/>
      <c r="V309" s="128"/>
      <c r="W309" s="128"/>
      <c r="X309" s="128"/>
      <c r="Y309" s="128"/>
    </row>
    <row r="310" spans="1:25" ht="10.5" hidden="1" customHeight="1">
      <c r="A310" s="104"/>
      <c r="B310" s="126"/>
      <c r="C310" s="126"/>
      <c r="D310" s="126"/>
      <c r="E310" s="126"/>
      <c r="F310" s="135"/>
      <c r="G310" s="135"/>
      <c r="H310" s="135"/>
      <c r="I310" s="162"/>
      <c r="J310" s="128"/>
      <c r="K310" s="128"/>
      <c r="L310" s="128"/>
      <c r="M310" s="128"/>
      <c r="N310" s="159"/>
      <c r="O310" s="128"/>
      <c r="P310" s="128"/>
      <c r="Q310" s="128"/>
      <c r="R310" s="128"/>
      <c r="S310" s="128"/>
      <c r="T310" s="128"/>
      <c r="U310" s="128"/>
      <c r="V310" s="128"/>
      <c r="W310" s="128"/>
      <c r="X310" s="128"/>
      <c r="Y310" s="128"/>
    </row>
    <row r="311" spans="1:25" ht="10.5" hidden="1" customHeight="1">
      <c r="A311" s="104"/>
      <c r="B311" s="126"/>
      <c r="C311" s="126"/>
      <c r="D311" s="126"/>
      <c r="E311" s="126"/>
      <c r="F311" s="135"/>
      <c r="G311" s="135"/>
      <c r="H311" s="135"/>
      <c r="I311" s="162"/>
      <c r="J311" s="128"/>
      <c r="K311" s="128"/>
      <c r="L311" s="128"/>
      <c r="M311" s="128"/>
      <c r="N311" s="159"/>
      <c r="O311" s="128"/>
      <c r="P311" s="128"/>
      <c r="Q311" s="128"/>
      <c r="R311" s="128"/>
      <c r="S311" s="128"/>
      <c r="T311" s="128"/>
      <c r="U311" s="128"/>
      <c r="V311" s="128"/>
      <c r="W311" s="128"/>
      <c r="X311" s="128"/>
      <c r="Y311" s="128"/>
    </row>
    <row r="312" spans="1:25" ht="10.5" hidden="1" customHeight="1">
      <c r="A312" s="104"/>
      <c r="B312" s="126"/>
      <c r="C312" s="126"/>
      <c r="D312" s="126"/>
      <c r="E312" s="126"/>
      <c r="F312" s="135"/>
      <c r="G312" s="135"/>
      <c r="H312" s="135"/>
      <c r="I312" s="162"/>
      <c r="J312" s="128"/>
      <c r="K312" s="128"/>
      <c r="L312" s="128"/>
      <c r="M312" s="128"/>
      <c r="N312" s="159"/>
      <c r="O312" s="128"/>
      <c r="P312" s="128"/>
      <c r="Q312" s="128"/>
      <c r="R312" s="128"/>
      <c r="S312" s="128"/>
      <c r="T312" s="128"/>
      <c r="U312" s="128"/>
      <c r="V312" s="128"/>
      <c r="W312" s="128"/>
      <c r="X312" s="128"/>
      <c r="Y312" s="128"/>
    </row>
    <row r="313" spans="1:25" ht="9.75" hidden="1" customHeight="1">
      <c r="A313" s="107"/>
      <c r="B313" s="104"/>
      <c r="C313" s="104"/>
      <c r="D313" s="104"/>
      <c r="E313" s="137"/>
      <c r="F313" s="126"/>
      <c r="G313" s="126"/>
      <c r="H313" s="126"/>
      <c r="I313" s="143"/>
      <c r="J313" s="92"/>
      <c r="K313" s="92"/>
      <c r="L313" s="92"/>
      <c r="M313" s="92"/>
      <c r="N313" s="92"/>
      <c r="O313" s="92"/>
      <c r="P313" s="92"/>
      <c r="Q313" s="92"/>
      <c r="R313" s="92"/>
      <c r="S313" s="92"/>
      <c r="T313" s="92"/>
      <c r="U313" s="92"/>
      <c r="V313" s="92"/>
      <c r="W313" s="92"/>
      <c r="X313" s="92"/>
      <c r="Y313" s="92"/>
    </row>
    <row r="314" spans="1:25" ht="15.75" hidden="1" customHeight="1">
      <c r="A314" s="107"/>
      <c r="B314" s="104"/>
      <c r="C314" s="104"/>
      <c r="D314" s="104"/>
      <c r="E314" s="104"/>
      <c r="F314" s="104"/>
      <c r="G314" s="104"/>
      <c r="H314" s="104"/>
      <c r="I314" s="104"/>
      <c r="J314" s="104"/>
    </row>
    <row r="315" spans="1:25" ht="18" hidden="1" customHeight="1">
      <c r="A315" s="107"/>
      <c r="B315" s="156"/>
      <c r="C315" s="144"/>
      <c r="D315" s="144"/>
      <c r="E315" s="144"/>
      <c r="F315" s="157"/>
      <c r="G315" s="158"/>
      <c r="H315" s="158"/>
      <c r="I315" s="158"/>
      <c r="J315" s="92"/>
      <c r="K315" s="92"/>
      <c r="L315" s="92"/>
      <c r="M315" s="92"/>
      <c r="N315" s="92"/>
      <c r="O315" s="92"/>
      <c r="P315" s="92"/>
      <c r="Q315" s="92"/>
      <c r="R315" s="92"/>
      <c r="S315" s="92"/>
      <c r="T315" s="92"/>
      <c r="U315" s="92"/>
      <c r="V315" s="92"/>
      <c r="W315" s="92"/>
      <c r="X315" s="92"/>
      <c r="Y315" s="92"/>
    </row>
    <row r="316" spans="1:25" ht="32.25" hidden="1" customHeight="1">
      <c r="A316" s="107"/>
      <c r="B316" s="812"/>
      <c r="C316" s="812"/>
      <c r="D316" s="812"/>
      <c r="E316" s="812"/>
      <c r="F316" s="812"/>
      <c r="G316" s="812"/>
      <c r="H316" s="812"/>
      <c r="I316" s="812"/>
      <c r="J316" s="92"/>
      <c r="K316" s="92"/>
      <c r="L316" s="92"/>
      <c r="M316" s="92"/>
      <c r="N316" s="92"/>
      <c r="O316" s="92"/>
      <c r="P316" s="92"/>
      <c r="Q316" s="92"/>
      <c r="R316" s="92"/>
      <c r="S316" s="92"/>
      <c r="T316" s="92"/>
      <c r="U316" s="92"/>
      <c r="V316" s="92"/>
      <c r="W316" s="92"/>
      <c r="X316" s="92"/>
      <c r="Y316" s="92"/>
    </row>
    <row r="317" spans="1:25" ht="9.75" hidden="1" customHeight="1">
      <c r="A317" s="104"/>
      <c r="B317" s="70"/>
      <c r="C317" s="126"/>
      <c r="D317" s="126"/>
      <c r="E317" s="126"/>
      <c r="F317" s="126"/>
      <c r="G317" s="126"/>
      <c r="H317" s="126"/>
      <c r="I317" s="126"/>
      <c r="J317" s="104"/>
    </row>
    <row r="318" spans="1:25" ht="60" hidden="1" customHeight="1">
      <c r="A318" s="127"/>
      <c r="B318" s="825"/>
      <c r="C318" s="826"/>
      <c r="D318" s="826"/>
      <c r="E318" s="827"/>
      <c r="F318" s="777"/>
      <c r="G318" s="773"/>
      <c r="H318" s="773"/>
      <c r="I318" s="774"/>
      <c r="J318" s="128"/>
      <c r="K318" s="128"/>
      <c r="L318" s="128"/>
      <c r="M318" s="128"/>
      <c r="N318" s="134"/>
      <c r="O318" s="128"/>
      <c r="P318" s="128"/>
      <c r="Q318" s="128"/>
      <c r="R318" s="128"/>
      <c r="S318" s="128"/>
      <c r="T318" s="128"/>
      <c r="U318" s="128"/>
      <c r="V318" s="128"/>
      <c r="W318" s="128"/>
      <c r="X318" s="128"/>
      <c r="Y318" s="128"/>
    </row>
    <row r="319" spans="1:25" ht="78.75" hidden="1" customHeight="1">
      <c r="A319" s="435">
        <v>1</v>
      </c>
      <c r="B319" s="777"/>
      <c r="C319" s="773"/>
      <c r="D319" s="773"/>
      <c r="E319" s="774"/>
      <c r="F319" s="777"/>
      <c r="G319" s="773"/>
      <c r="H319" s="773"/>
      <c r="I319" s="774"/>
      <c r="J319" s="128"/>
      <c r="K319" s="128"/>
      <c r="L319" s="128"/>
      <c r="M319" s="128"/>
      <c r="N319" s="134"/>
      <c r="O319" s="128"/>
      <c r="P319" s="128"/>
      <c r="Q319" s="128"/>
      <c r="R319" s="128"/>
      <c r="S319" s="128"/>
      <c r="T319" s="128"/>
      <c r="U319" s="128"/>
      <c r="V319" s="128"/>
      <c r="W319" s="128"/>
      <c r="X319" s="128"/>
      <c r="Y319" s="128"/>
    </row>
    <row r="320" spans="1:25" ht="101.25" hidden="1" customHeight="1">
      <c r="A320" s="132">
        <v>1</v>
      </c>
      <c r="B320" s="825"/>
      <c r="C320" s="826"/>
      <c r="D320" s="826"/>
      <c r="E320" s="827"/>
      <c r="F320" s="777"/>
      <c r="G320" s="773"/>
      <c r="H320" s="773"/>
      <c r="I320" s="774"/>
      <c r="J320" s="92"/>
      <c r="K320" s="92"/>
      <c r="L320" s="92"/>
      <c r="M320" s="92"/>
      <c r="N320" s="159"/>
      <c r="O320" s="92"/>
      <c r="P320" s="92"/>
      <c r="Q320" s="92"/>
      <c r="R320" s="92"/>
      <c r="S320" s="92"/>
      <c r="T320" s="92"/>
      <c r="U320" s="92"/>
      <c r="V320" s="92"/>
      <c r="W320" s="92"/>
      <c r="X320" s="92"/>
      <c r="Y320" s="92"/>
    </row>
    <row r="321" spans="1:25" ht="28.5" hidden="1" customHeight="1">
      <c r="A321" s="132" t="s">
        <v>268</v>
      </c>
      <c r="B321" s="773"/>
      <c r="C321" s="773"/>
      <c r="D321" s="773"/>
      <c r="E321" s="774"/>
      <c r="F321" s="777"/>
      <c r="G321" s="773"/>
      <c r="H321" s="773"/>
      <c r="I321" s="774"/>
      <c r="J321" s="92"/>
      <c r="K321" s="92"/>
      <c r="L321" s="92"/>
      <c r="M321" s="92"/>
      <c r="N321" s="159"/>
      <c r="O321" s="92"/>
      <c r="P321" s="92"/>
      <c r="Q321" s="92"/>
      <c r="R321" s="92"/>
      <c r="S321" s="92"/>
      <c r="T321" s="92"/>
      <c r="U321" s="92"/>
      <c r="V321" s="92"/>
      <c r="W321" s="92"/>
      <c r="X321" s="92"/>
      <c r="Y321" s="92"/>
    </row>
    <row r="322" spans="1:25" ht="41.25" hidden="1" customHeight="1">
      <c r="A322" s="132" t="s">
        <v>272</v>
      </c>
      <c r="B322" s="773"/>
      <c r="C322" s="773"/>
      <c r="D322" s="773"/>
      <c r="E322" s="774"/>
      <c r="F322" s="777"/>
      <c r="G322" s="773"/>
      <c r="H322" s="773"/>
      <c r="I322" s="774"/>
      <c r="J322" s="92"/>
      <c r="K322" s="92"/>
      <c r="L322" s="92"/>
      <c r="M322" s="92"/>
      <c r="N322" s="159"/>
      <c r="O322" s="92"/>
      <c r="P322" s="92"/>
      <c r="Q322" s="92"/>
      <c r="R322" s="92"/>
      <c r="S322" s="92"/>
      <c r="T322" s="92"/>
      <c r="U322" s="92"/>
      <c r="V322" s="92"/>
      <c r="W322" s="92"/>
      <c r="X322" s="92"/>
      <c r="Y322" s="92"/>
    </row>
    <row r="323" spans="1:25" ht="73.5" hidden="1" customHeight="1">
      <c r="A323" s="132" t="s">
        <v>703</v>
      </c>
      <c r="B323" s="773"/>
      <c r="C323" s="773"/>
      <c r="D323" s="773"/>
      <c r="E323" s="774"/>
      <c r="F323" s="777"/>
      <c r="G323" s="773"/>
      <c r="H323" s="773"/>
      <c r="I323" s="774"/>
      <c r="J323" s="92"/>
      <c r="K323" s="92"/>
      <c r="L323" s="92"/>
      <c r="M323" s="92"/>
      <c r="N323" s="159"/>
      <c r="O323" s="92"/>
      <c r="P323" s="92"/>
      <c r="Q323" s="92"/>
      <c r="R323" s="92"/>
      <c r="S323" s="92"/>
      <c r="T323" s="92"/>
      <c r="U323" s="92"/>
      <c r="V323" s="92"/>
      <c r="W323" s="92"/>
      <c r="X323" s="92"/>
      <c r="Y323" s="92"/>
    </row>
    <row r="324" spans="1:25" ht="14.25" hidden="1" customHeight="1">
      <c r="A324" s="133"/>
      <c r="B324" s="134"/>
      <c r="C324" s="134"/>
      <c r="D324" s="134"/>
      <c r="E324" s="134"/>
      <c r="F324" s="777"/>
      <c r="G324" s="773"/>
      <c r="H324" s="773"/>
      <c r="I324" s="774"/>
      <c r="J324" s="92"/>
      <c r="K324" s="92"/>
      <c r="L324" s="92"/>
      <c r="M324" s="92"/>
      <c r="N324" s="92"/>
      <c r="O324" s="92"/>
      <c r="P324" s="92"/>
      <c r="Q324" s="92"/>
      <c r="R324" s="92"/>
      <c r="S324" s="92"/>
      <c r="T324" s="92"/>
      <c r="U324" s="92"/>
      <c r="V324" s="92"/>
      <c r="W324" s="92"/>
      <c r="X324" s="92"/>
      <c r="Y324" s="92"/>
    </row>
    <row r="325" spans="1:25" ht="33" hidden="1" customHeight="1">
      <c r="A325" s="132" t="s">
        <v>704</v>
      </c>
      <c r="B325" s="773"/>
      <c r="C325" s="773"/>
      <c r="D325" s="773"/>
      <c r="E325" s="773"/>
      <c r="F325" s="777"/>
      <c r="G325" s="773"/>
      <c r="H325" s="773"/>
      <c r="I325" s="774"/>
      <c r="J325" s="92"/>
      <c r="K325" s="92"/>
      <c r="L325" s="92"/>
      <c r="M325" s="92"/>
      <c r="N325" s="92"/>
      <c r="O325" s="92"/>
      <c r="P325" s="92"/>
      <c r="Q325" s="92"/>
      <c r="R325" s="92"/>
      <c r="S325" s="92"/>
      <c r="T325" s="92"/>
      <c r="U325" s="92"/>
      <c r="V325" s="92"/>
      <c r="W325" s="92"/>
      <c r="X325" s="92"/>
      <c r="Y325" s="92"/>
    </row>
    <row r="326" spans="1:25" ht="14.25" hidden="1" customHeight="1">
      <c r="A326" s="133"/>
      <c r="B326" s="135"/>
      <c r="C326" s="135"/>
      <c r="D326" s="135"/>
      <c r="E326" s="135"/>
      <c r="F326" s="777"/>
      <c r="G326" s="773"/>
      <c r="H326" s="773"/>
      <c r="I326" s="774"/>
      <c r="J326" s="92"/>
      <c r="K326" s="92"/>
      <c r="L326" s="92"/>
      <c r="M326" s="92"/>
      <c r="N326" s="92"/>
      <c r="O326" s="92"/>
      <c r="P326" s="92"/>
      <c r="Q326" s="92"/>
      <c r="R326" s="92"/>
      <c r="S326" s="92"/>
      <c r="T326" s="92"/>
      <c r="U326" s="92"/>
      <c r="V326" s="92"/>
      <c r="W326" s="92"/>
      <c r="X326" s="92"/>
      <c r="Y326" s="92"/>
    </row>
    <row r="327" spans="1:25" ht="20.25" hidden="1" customHeight="1">
      <c r="A327" s="748" t="s">
        <v>705</v>
      </c>
      <c r="B327" s="750"/>
      <c r="C327" s="750"/>
      <c r="D327" s="750"/>
      <c r="E327" s="750"/>
      <c r="F327" s="777"/>
      <c r="G327" s="773"/>
      <c r="H327" s="773"/>
      <c r="I327" s="774"/>
      <c r="J327" s="92"/>
      <c r="K327" s="92"/>
      <c r="L327" s="92"/>
      <c r="M327" s="92"/>
      <c r="N327" s="92"/>
      <c r="O327" s="92"/>
      <c r="P327" s="92"/>
      <c r="Q327" s="92"/>
      <c r="R327" s="92"/>
      <c r="S327" s="92"/>
      <c r="T327" s="92"/>
      <c r="U327" s="92"/>
      <c r="V327" s="92"/>
      <c r="W327" s="92"/>
      <c r="X327" s="92"/>
      <c r="Y327" s="92"/>
    </row>
    <row r="328" spans="1:25" ht="61.5" hidden="1" customHeight="1">
      <c r="A328" s="749"/>
      <c r="B328" s="752"/>
      <c r="C328" s="752"/>
      <c r="D328" s="752"/>
      <c r="E328" s="752"/>
      <c r="F328" s="777"/>
      <c r="G328" s="773"/>
      <c r="H328" s="773"/>
      <c r="I328" s="774"/>
      <c r="J328" s="92"/>
      <c r="K328" s="92"/>
      <c r="L328" s="92"/>
      <c r="M328" s="92"/>
      <c r="N328" s="92"/>
      <c r="O328" s="92"/>
      <c r="P328" s="92"/>
      <c r="Q328" s="92"/>
      <c r="R328" s="92"/>
      <c r="S328" s="92"/>
      <c r="T328" s="92"/>
      <c r="U328" s="92"/>
      <c r="V328" s="92"/>
      <c r="W328" s="92"/>
      <c r="X328" s="92"/>
      <c r="Y328" s="92"/>
    </row>
    <row r="329" spans="1:25" ht="21" hidden="1" customHeight="1">
      <c r="A329" s="136"/>
      <c r="E329" s="137"/>
      <c r="F329" s="777"/>
      <c r="G329" s="773"/>
      <c r="H329" s="773"/>
      <c r="I329" s="774"/>
      <c r="J329" s="92"/>
      <c r="K329" s="92"/>
      <c r="L329" s="92"/>
      <c r="M329" s="92"/>
      <c r="N329" s="92"/>
      <c r="O329" s="92"/>
      <c r="P329" s="92"/>
      <c r="Q329" s="92"/>
      <c r="R329" s="92"/>
      <c r="S329" s="92"/>
      <c r="T329" s="92"/>
      <c r="U329" s="92"/>
      <c r="V329" s="92"/>
      <c r="W329" s="92"/>
      <c r="X329" s="92"/>
      <c r="Y329" s="92"/>
    </row>
    <row r="330" spans="1:25" ht="21" hidden="1" customHeight="1">
      <c r="A330" s="136"/>
      <c r="E330" s="137"/>
      <c r="F330" s="777"/>
      <c r="G330" s="773"/>
      <c r="H330" s="773"/>
      <c r="I330" s="774"/>
      <c r="J330" s="92"/>
      <c r="K330" s="92"/>
      <c r="L330" s="92"/>
      <c r="M330" s="92"/>
      <c r="N330" s="92"/>
      <c r="O330" s="92"/>
      <c r="P330" s="92"/>
      <c r="Q330" s="92"/>
      <c r="R330" s="92"/>
      <c r="S330" s="92"/>
      <c r="T330" s="92"/>
      <c r="U330" s="92"/>
      <c r="V330" s="92"/>
      <c r="W330" s="92"/>
      <c r="X330" s="92"/>
      <c r="Y330" s="92"/>
    </row>
    <row r="331" spans="1:25" ht="18.75" hidden="1" customHeight="1">
      <c r="A331" s="136"/>
      <c r="B331" s="138"/>
      <c r="C331" s="138"/>
      <c r="D331" s="138"/>
      <c r="E331" s="139"/>
      <c r="F331" s="777"/>
      <c r="G331" s="773"/>
      <c r="H331" s="773"/>
      <c r="I331" s="774"/>
      <c r="J331" s="92"/>
      <c r="K331" s="92"/>
      <c r="L331" s="92"/>
      <c r="M331" s="92"/>
      <c r="N331" s="92"/>
      <c r="O331" s="92"/>
      <c r="P331" s="92"/>
      <c r="Q331" s="92"/>
      <c r="R331" s="92"/>
      <c r="S331" s="92"/>
      <c r="T331" s="92"/>
      <c r="U331" s="92"/>
      <c r="V331" s="92"/>
      <c r="W331" s="92"/>
      <c r="X331" s="92"/>
      <c r="Y331" s="92"/>
    </row>
    <row r="332" spans="1:25" ht="16.5" hidden="1" customHeight="1">
      <c r="A332" s="154"/>
      <c r="B332" s="104"/>
      <c r="C332" s="104"/>
      <c r="D332" s="104"/>
      <c r="E332" s="137"/>
      <c r="F332" s="777"/>
      <c r="G332" s="773"/>
      <c r="H332" s="773"/>
      <c r="I332" s="774"/>
      <c r="J332" s="92"/>
      <c r="K332" s="92"/>
      <c r="L332" s="92"/>
      <c r="M332" s="92"/>
      <c r="N332" s="92"/>
      <c r="O332" s="92"/>
      <c r="P332" s="92"/>
      <c r="Q332" s="92"/>
      <c r="R332" s="92"/>
      <c r="S332" s="92"/>
      <c r="T332" s="92"/>
      <c r="U332" s="92"/>
      <c r="V332" s="92"/>
      <c r="W332" s="92"/>
      <c r="X332" s="92"/>
      <c r="Y332" s="92"/>
    </row>
    <row r="333" spans="1:25" ht="9" hidden="1" customHeight="1">
      <c r="A333" s="130"/>
      <c r="B333" s="763"/>
      <c r="C333" s="750"/>
      <c r="D333" s="750"/>
      <c r="E333" s="750"/>
      <c r="F333" s="777"/>
      <c r="G333" s="773"/>
      <c r="H333" s="773"/>
      <c r="I333" s="774"/>
      <c r="J333" s="92"/>
      <c r="K333" s="92"/>
      <c r="L333" s="92"/>
      <c r="M333" s="92"/>
      <c r="N333" s="92"/>
      <c r="O333" s="92"/>
      <c r="P333" s="92"/>
      <c r="Q333" s="92"/>
      <c r="R333" s="92"/>
      <c r="S333" s="92"/>
      <c r="T333" s="92"/>
      <c r="U333" s="92"/>
      <c r="V333" s="92"/>
      <c r="W333" s="92"/>
      <c r="X333" s="92"/>
      <c r="Y333" s="92"/>
    </row>
    <row r="334" spans="1:25" ht="59.25" hidden="1" customHeight="1">
      <c r="A334" s="130" t="s">
        <v>706</v>
      </c>
      <c r="B334" s="764"/>
      <c r="C334" s="752"/>
      <c r="D334" s="752"/>
      <c r="E334" s="752"/>
      <c r="F334" s="777"/>
      <c r="G334" s="773"/>
      <c r="H334" s="773"/>
      <c r="I334" s="774"/>
      <c r="J334" s="92"/>
      <c r="K334" s="92"/>
      <c r="L334" s="92"/>
      <c r="M334" s="92"/>
      <c r="N334" s="92"/>
      <c r="O334" s="92"/>
      <c r="P334" s="92"/>
      <c r="Q334" s="92"/>
      <c r="R334" s="92"/>
      <c r="S334" s="92"/>
      <c r="T334" s="92"/>
      <c r="U334" s="92"/>
      <c r="V334" s="92"/>
      <c r="W334" s="92"/>
      <c r="X334" s="92"/>
      <c r="Y334" s="92"/>
    </row>
    <row r="335" spans="1:25" ht="10.5" hidden="1" customHeight="1">
      <c r="A335" s="136"/>
      <c r="B335" s="160"/>
      <c r="C335" s="104"/>
      <c r="D335" s="104"/>
      <c r="E335" s="137"/>
      <c r="F335" s="777"/>
      <c r="G335" s="773"/>
      <c r="H335" s="773"/>
      <c r="I335" s="774"/>
      <c r="J335" s="92"/>
      <c r="K335" s="92"/>
      <c r="L335" s="92"/>
      <c r="M335" s="92"/>
      <c r="N335" s="92"/>
      <c r="O335" s="92"/>
      <c r="P335" s="92"/>
      <c r="Q335" s="92"/>
      <c r="R335" s="92"/>
      <c r="S335" s="92"/>
      <c r="T335" s="92"/>
      <c r="U335" s="92"/>
      <c r="V335" s="92"/>
      <c r="W335" s="92"/>
      <c r="X335" s="92"/>
      <c r="Y335" s="92"/>
    </row>
    <row r="336" spans="1:25" ht="18.75" hidden="1" customHeight="1">
      <c r="A336" s="136"/>
      <c r="B336" s="764"/>
      <c r="C336" s="752"/>
      <c r="D336" s="752"/>
      <c r="E336" s="752"/>
      <c r="F336" s="777"/>
      <c r="G336" s="773"/>
      <c r="H336" s="773"/>
      <c r="I336" s="774"/>
      <c r="J336" s="92"/>
      <c r="K336" s="92"/>
      <c r="L336" s="92"/>
      <c r="M336" s="92"/>
      <c r="N336" s="92"/>
      <c r="O336" s="92"/>
      <c r="P336" s="92"/>
      <c r="Q336" s="92"/>
      <c r="R336" s="92"/>
      <c r="S336" s="92"/>
      <c r="T336" s="92"/>
      <c r="U336" s="92"/>
      <c r="V336" s="92"/>
      <c r="W336" s="92"/>
      <c r="X336" s="92"/>
      <c r="Y336" s="92"/>
    </row>
    <row r="337" spans="1:25" ht="10.5" hidden="1" customHeight="1">
      <c r="A337" s="136"/>
      <c r="B337" s="160"/>
      <c r="C337" s="104"/>
      <c r="D337" s="104"/>
      <c r="E337" s="137"/>
      <c r="F337" s="777"/>
      <c r="G337" s="773"/>
      <c r="H337" s="773"/>
      <c r="I337" s="774"/>
      <c r="J337" s="92"/>
      <c r="K337" s="92"/>
      <c r="L337" s="92"/>
      <c r="M337" s="92"/>
      <c r="N337" s="92"/>
      <c r="O337" s="92"/>
      <c r="P337" s="92"/>
      <c r="Q337" s="92"/>
      <c r="R337" s="92"/>
      <c r="S337" s="92"/>
      <c r="T337" s="92"/>
      <c r="U337" s="92"/>
      <c r="V337" s="92"/>
      <c r="W337" s="92"/>
      <c r="X337" s="92"/>
      <c r="Y337" s="92"/>
    </row>
    <row r="338" spans="1:25" ht="106.5" hidden="1" customHeight="1">
      <c r="A338" s="136"/>
      <c r="B338" s="769"/>
      <c r="C338" s="770"/>
      <c r="D338" s="770"/>
      <c r="E338" s="772"/>
      <c r="F338" s="777"/>
      <c r="G338" s="773"/>
      <c r="H338" s="773"/>
      <c r="I338" s="774"/>
      <c r="J338" s="92"/>
      <c r="K338" s="92"/>
      <c r="L338" s="92"/>
      <c r="M338" s="92"/>
      <c r="N338" s="92"/>
      <c r="O338" s="92"/>
      <c r="P338" s="92"/>
      <c r="Q338" s="92"/>
      <c r="R338" s="92"/>
      <c r="S338" s="92"/>
      <c r="T338" s="92"/>
      <c r="U338" s="92"/>
      <c r="V338" s="92"/>
      <c r="W338" s="92"/>
      <c r="X338" s="92"/>
      <c r="Y338" s="92"/>
    </row>
    <row r="339" spans="1:25" ht="44.25" hidden="1" customHeight="1">
      <c r="A339" s="136"/>
      <c r="B339" s="764"/>
      <c r="C339" s="752"/>
      <c r="D339" s="752"/>
      <c r="E339" s="752"/>
      <c r="F339" s="777"/>
      <c r="G339" s="773"/>
      <c r="H339" s="773"/>
      <c r="I339" s="774"/>
      <c r="J339" s="92"/>
      <c r="K339" s="92"/>
      <c r="L339" s="92"/>
      <c r="M339" s="92"/>
      <c r="N339" s="92"/>
      <c r="O339" s="92"/>
      <c r="P339" s="92"/>
      <c r="Q339" s="92"/>
      <c r="R339" s="92"/>
      <c r="S339" s="92"/>
      <c r="T339" s="92"/>
      <c r="U339" s="92"/>
      <c r="V339" s="92"/>
      <c r="W339" s="92"/>
      <c r="X339" s="92"/>
      <c r="Y339" s="92"/>
    </row>
    <row r="340" spans="1:25" ht="56.25" hidden="1" customHeight="1">
      <c r="A340" s="136"/>
      <c r="B340" s="769"/>
      <c r="C340" s="770"/>
      <c r="D340" s="770"/>
      <c r="E340" s="772"/>
      <c r="F340" s="777"/>
      <c r="G340" s="773"/>
      <c r="H340" s="773"/>
      <c r="I340" s="774"/>
      <c r="J340" s="92"/>
      <c r="K340" s="92"/>
      <c r="L340" s="92"/>
      <c r="M340" s="92"/>
      <c r="N340" s="92"/>
      <c r="O340" s="92"/>
      <c r="P340" s="92"/>
      <c r="Q340" s="92"/>
      <c r="R340" s="92"/>
      <c r="S340" s="92"/>
      <c r="T340" s="92"/>
      <c r="U340" s="92"/>
      <c r="V340" s="92"/>
      <c r="W340" s="92"/>
      <c r="X340" s="92"/>
      <c r="Y340" s="92"/>
    </row>
    <row r="341" spans="1:25" ht="11.25" hidden="1" customHeight="1">
      <c r="A341" s="136"/>
      <c r="B341" s="160"/>
      <c r="C341" s="104"/>
      <c r="D341" s="104"/>
      <c r="E341" s="137"/>
      <c r="F341" s="777"/>
      <c r="G341" s="773"/>
      <c r="H341" s="773"/>
      <c r="I341" s="774"/>
      <c r="J341" s="92"/>
      <c r="K341" s="92"/>
      <c r="L341" s="92"/>
      <c r="M341" s="92"/>
      <c r="N341" s="92"/>
      <c r="O341" s="92"/>
      <c r="P341" s="92"/>
      <c r="Q341" s="92"/>
      <c r="R341" s="92"/>
      <c r="S341" s="92"/>
      <c r="T341" s="92"/>
      <c r="U341" s="92"/>
      <c r="V341" s="92"/>
      <c r="W341" s="92"/>
      <c r="X341" s="92"/>
      <c r="Y341" s="92"/>
    </row>
    <row r="342" spans="1:25" ht="95.25" hidden="1" customHeight="1">
      <c r="A342" s="136"/>
      <c r="B342" s="769"/>
      <c r="C342" s="770"/>
      <c r="D342" s="770"/>
      <c r="E342" s="772"/>
      <c r="F342" s="777"/>
      <c r="G342" s="773"/>
      <c r="H342" s="773"/>
      <c r="I342" s="774"/>
      <c r="J342" s="92"/>
      <c r="K342" s="92"/>
      <c r="L342" s="92"/>
      <c r="M342" s="92"/>
      <c r="N342" s="92"/>
      <c r="O342" s="92"/>
      <c r="P342" s="92"/>
      <c r="Q342" s="92"/>
      <c r="R342" s="92"/>
      <c r="S342" s="92"/>
      <c r="T342" s="92"/>
      <c r="U342" s="92"/>
      <c r="V342" s="92"/>
      <c r="W342" s="92"/>
      <c r="X342" s="92"/>
      <c r="Y342" s="92"/>
    </row>
    <row r="343" spans="1:25" hidden="1">
      <c r="A343" s="136"/>
      <c r="B343" s="779"/>
      <c r="C343" s="780"/>
      <c r="D343" s="780"/>
      <c r="E343" s="780"/>
      <c r="F343" s="777"/>
      <c r="G343" s="773"/>
      <c r="H343" s="773"/>
      <c r="I343" s="774"/>
      <c r="J343" s="92"/>
      <c r="K343" s="92"/>
      <c r="L343" s="92"/>
      <c r="M343" s="92"/>
      <c r="N343" s="92"/>
      <c r="O343" s="92"/>
      <c r="P343" s="92"/>
      <c r="Q343" s="92"/>
      <c r="R343" s="92"/>
      <c r="S343" s="92"/>
      <c r="T343" s="92"/>
      <c r="U343" s="92"/>
      <c r="V343" s="92"/>
      <c r="W343" s="92"/>
      <c r="X343" s="92"/>
      <c r="Y343" s="92"/>
    </row>
    <row r="344" spans="1:25" ht="10.5" hidden="1" customHeight="1">
      <c r="A344" s="136"/>
      <c r="B344" s="161"/>
      <c r="C344" s="146"/>
      <c r="D344" s="146"/>
      <c r="E344" s="146"/>
      <c r="F344" s="777"/>
      <c r="G344" s="773"/>
      <c r="H344" s="773"/>
      <c r="I344" s="774"/>
      <c r="J344" s="92"/>
      <c r="K344" s="92"/>
      <c r="L344" s="92"/>
      <c r="M344" s="92"/>
      <c r="N344" s="92"/>
      <c r="O344" s="92"/>
      <c r="P344" s="92"/>
      <c r="Q344" s="92"/>
      <c r="R344" s="92"/>
      <c r="S344" s="92"/>
      <c r="T344" s="92"/>
      <c r="U344" s="92"/>
      <c r="V344" s="92"/>
      <c r="W344" s="92"/>
      <c r="X344" s="92"/>
      <c r="Y344" s="92"/>
    </row>
    <row r="345" spans="1:25" ht="50.25" hidden="1" customHeight="1">
      <c r="A345" s="154"/>
      <c r="B345" s="777"/>
      <c r="C345" s="773"/>
      <c r="D345" s="773"/>
      <c r="E345" s="773"/>
      <c r="F345" s="777"/>
      <c r="G345" s="773"/>
      <c r="H345" s="773"/>
      <c r="I345" s="774"/>
      <c r="J345" s="92"/>
      <c r="K345" s="92"/>
      <c r="L345" s="92"/>
      <c r="M345" s="92"/>
      <c r="N345" s="92"/>
      <c r="O345" s="92"/>
      <c r="P345" s="92"/>
      <c r="Q345" s="92"/>
      <c r="R345" s="92"/>
      <c r="S345" s="92"/>
      <c r="T345" s="92"/>
      <c r="U345" s="92"/>
      <c r="V345" s="92"/>
      <c r="W345" s="92"/>
      <c r="X345" s="92"/>
      <c r="Y345" s="92"/>
    </row>
    <row r="346" spans="1:25" ht="24" hidden="1" customHeight="1">
      <c r="A346" s="136"/>
      <c r="B346" s="830"/>
      <c r="C346" s="831"/>
      <c r="D346" s="144"/>
      <c r="E346" s="144"/>
      <c r="F346" s="157"/>
      <c r="G346" s="158"/>
      <c r="H346" s="158"/>
      <c r="I346" s="158"/>
      <c r="J346" s="92"/>
      <c r="K346" s="92"/>
      <c r="L346" s="92"/>
      <c r="M346" s="92"/>
      <c r="N346" s="92"/>
      <c r="O346" s="92"/>
      <c r="P346" s="92"/>
      <c r="Q346" s="92"/>
      <c r="R346" s="92"/>
      <c r="S346" s="92"/>
      <c r="T346" s="92"/>
      <c r="U346" s="92"/>
      <c r="V346" s="92"/>
      <c r="W346" s="92"/>
      <c r="X346" s="92"/>
      <c r="Y346" s="92"/>
    </row>
    <row r="347" spans="1:25" ht="33.75" hidden="1" customHeight="1">
      <c r="A347" s="136"/>
      <c r="B347" s="812"/>
      <c r="C347" s="812"/>
      <c r="D347" s="812"/>
      <c r="E347" s="812"/>
      <c r="F347" s="812"/>
      <c r="G347" s="812"/>
      <c r="H347" s="812"/>
      <c r="I347" s="812"/>
      <c r="J347" s="92"/>
      <c r="K347" s="92"/>
      <c r="L347" s="92"/>
      <c r="M347" s="92"/>
      <c r="N347" s="92"/>
      <c r="O347" s="92"/>
      <c r="P347" s="92"/>
      <c r="Q347" s="92"/>
      <c r="R347" s="92"/>
      <c r="S347" s="92"/>
      <c r="T347" s="92"/>
      <c r="U347" s="92"/>
      <c r="V347" s="92"/>
      <c r="W347" s="92"/>
      <c r="X347" s="92"/>
      <c r="Y347" s="92"/>
    </row>
    <row r="348" spans="1:25" ht="15.75" hidden="1" customHeight="1">
      <c r="A348" s="136"/>
      <c r="B348" s="141"/>
      <c r="C348" s="141"/>
      <c r="D348" s="141"/>
      <c r="E348" s="141"/>
      <c r="F348" s="141"/>
      <c r="G348" s="141"/>
      <c r="H348" s="141"/>
      <c r="I348" s="141"/>
      <c r="J348" s="92"/>
      <c r="K348" s="92"/>
      <c r="L348" s="92"/>
      <c r="M348" s="92"/>
      <c r="N348" s="92"/>
      <c r="O348" s="92"/>
      <c r="P348" s="92"/>
      <c r="Q348" s="92"/>
      <c r="R348" s="92"/>
      <c r="S348" s="92"/>
      <c r="T348" s="92"/>
      <c r="U348" s="92"/>
      <c r="V348" s="92"/>
      <c r="W348" s="92"/>
      <c r="X348" s="92"/>
      <c r="Y348" s="92"/>
    </row>
    <row r="349" spans="1:25" ht="38.25" hidden="1" customHeight="1">
      <c r="A349" s="127"/>
      <c r="B349" s="832"/>
      <c r="C349" s="832"/>
      <c r="D349" s="832"/>
      <c r="E349" s="833"/>
      <c r="F349" s="815"/>
      <c r="G349" s="811"/>
      <c r="H349" s="815"/>
      <c r="I349" s="811"/>
      <c r="J349" s="128"/>
      <c r="K349" s="128"/>
      <c r="L349" s="128"/>
      <c r="M349" s="128"/>
      <c r="N349" s="129">
        <f>'Name of Bidder'!C305</f>
        <v>0</v>
      </c>
      <c r="O349" s="128"/>
      <c r="P349" s="128"/>
      <c r="Q349" s="128"/>
      <c r="R349" s="128"/>
      <c r="S349" s="128"/>
      <c r="T349" s="128"/>
      <c r="U349" s="128"/>
      <c r="V349" s="128"/>
      <c r="W349" s="128"/>
      <c r="X349" s="128"/>
      <c r="Y349" s="128"/>
    </row>
    <row r="350" spans="1:25" ht="51" hidden="1" customHeight="1">
      <c r="A350" s="130"/>
      <c r="B350" s="832"/>
      <c r="C350" s="832"/>
      <c r="D350" s="832"/>
      <c r="E350" s="833"/>
      <c r="F350" s="815"/>
      <c r="G350" s="811"/>
      <c r="H350" s="810"/>
      <c r="I350" s="811"/>
      <c r="J350" s="128"/>
      <c r="K350" s="128"/>
      <c r="L350" s="128"/>
      <c r="M350" s="128"/>
      <c r="N350" s="131">
        <f>'Name of Bidder'!C310</f>
        <v>0</v>
      </c>
      <c r="O350" s="128"/>
      <c r="P350" s="128"/>
      <c r="Q350" s="128"/>
      <c r="R350" s="128"/>
      <c r="S350" s="128"/>
      <c r="T350" s="128"/>
      <c r="U350" s="128"/>
      <c r="V350" s="128"/>
      <c r="W350" s="128"/>
      <c r="X350" s="128"/>
      <c r="Y350" s="128"/>
    </row>
    <row r="351" spans="1:25" ht="44.25" hidden="1" customHeight="1">
      <c r="A351" s="132">
        <v>1</v>
      </c>
      <c r="B351" s="773"/>
      <c r="C351" s="773"/>
      <c r="D351" s="773"/>
      <c r="E351" s="774"/>
      <c r="F351" s="849"/>
      <c r="G351" s="850"/>
      <c r="H351" s="851"/>
      <c r="I351" s="850"/>
      <c r="J351" s="92"/>
      <c r="K351" s="92"/>
      <c r="L351" s="92"/>
      <c r="M351" s="92"/>
      <c r="N351" s="131">
        <f>'Name of Bidder'!C315</f>
        <v>0</v>
      </c>
      <c r="O351" s="92"/>
      <c r="P351" s="92"/>
      <c r="Q351" s="92"/>
      <c r="R351" s="92"/>
      <c r="S351" s="92"/>
      <c r="T351" s="92"/>
      <c r="U351" s="92"/>
      <c r="V351" s="92"/>
      <c r="W351" s="92"/>
      <c r="X351" s="92"/>
      <c r="Y351" s="92"/>
    </row>
    <row r="352" spans="1:25" ht="14.25" hidden="1" customHeight="1">
      <c r="A352" s="133"/>
      <c r="B352" s="134"/>
      <c r="C352" s="134"/>
      <c r="D352" s="134"/>
      <c r="E352" s="134"/>
      <c r="F352" s="135"/>
      <c r="G352" s="135"/>
      <c r="H352" s="135"/>
      <c r="I352" s="135"/>
      <c r="J352" s="92"/>
      <c r="K352" s="92"/>
      <c r="L352" s="92"/>
      <c r="M352" s="92"/>
      <c r="N352" s="92"/>
      <c r="O352" s="92"/>
      <c r="P352" s="92"/>
      <c r="Q352" s="92"/>
      <c r="R352" s="92"/>
      <c r="S352" s="92"/>
      <c r="T352" s="92"/>
      <c r="U352" s="92"/>
      <c r="V352" s="92"/>
      <c r="W352" s="92"/>
      <c r="X352" s="92"/>
      <c r="Y352" s="92"/>
    </row>
    <row r="353" spans="1:25" ht="36.75" hidden="1" customHeight="1">
      <c r="A353" s="132">
        <v>2</v>
      </c>
      <c r="B353" s="773"/>
      <c r="C353" s="773"/>
      <c r="D353" s="773"/>
      <c r="E353" s="774"/>
      <c r="F353" s="849"/>
      <c r="G353" s="850"/>
      <c r="H353" s="851"/>
      <c r="I353" s="850"/>
      <c r="J353" s="92"/>
      <c r="K353" s="92"/>
      <c r="L353" s="92"/>
      <c r="M353" s="92"/>
      <c r="N353" s="92"/>
      <c r="O353" s="92"/>
      <c r="P353" s="92"/>
      <c r="Q353" s="92"/>
      <c r="R353" s="92"/>
      <c r="S353" s="92"/>
      <c r="T353" s="92"/>
      <c r="U353" s="92"/>
      <c r="V353" s="92"/>
      <c r="W353" s="92"/>
      <c r="X353" s="92"/>
      <c r="Y353" s="92"/>
    </row>
    <row r="354" spans="1:25" ht="14.25" hidden="1" customHeight="1">
      <c r="A354" s="133"/>
      <c r="B354" s="135"/>
      <c r="C354" s="135"/>
      <c r="D354" s="135"/>
      <c r="E354" s="135"/>
      <c r="F354" s="135"/>
      <c r="G354" s="135"/>
      <c r="H354" s="135"/>
      <c r="I354" s="135"/>
      <c r="J354" s="92"/>
      <c r="K354" s="92"/>
      <c r="L354" s="92"/>
      <c r="M354" s="92"/>
      <c r="N354" s="92"/>
      <c r="O354" s="92"/>
      <c r="P354" s="92"/>
      <c r="Q354" s="92"/>
      <c r="R354" s="92"/>
      <c r="S354" s="92"/>
      <c r="T354" s="92"/>
      <c r="U354" s="92"/>
      <c r="V354" s="92"/>
      <c r="W354" s="92"/>
      <c r="X354" s="92"/>
      <c r="Y354" s="92"/>
    </row>
    <row r="355" spans="1:25" ht="23.25" hidden="1" customHeight="1">
      <c r="A355" s="748">
        <v>3</v>
      </c>
      <c r="B355" s="766"/>
      <c r="C355" s="767"/>
      <c r="D355" s="767"/>
      <c r="E355" s="768"/>
      <c r="F355" s="843"/>
      <c r="G355" s="844"/>
      <c r="H355" s="845"/>
      <c r="I355" s="844"/>
      <c r="J355" s="92"/>
      <c r="K355" s="92"/>
      <c r="L355" s="92"/>
      <c r="M355" s="92"/>
      <c r="N355" s="92"/>
      <c r="O355" s="92"/>
      <c r="P355" s="92"/>
      <c r="Q355" s="92"/>
      <c r="R355" s="92"/>
      <c r="S355" s="92"/>
      <c r="T355" s="92"/>
      <c r="U355" s="92"/>
      <c r="V355" s="92"/>
      <c r="W355" s="92"/>
      <c r="X355" s="92"/>
      <c r="Y355" s="92"/>
    </row>
    <row r="356" spans="1:25" ht="21" hidden="1" customHeight="1">
      <c r="A356" s="749"/>
      <c r="B356" s="769"/>
      <c r="C356" s="770"/>
      <c r="D356" s="770"/>
      <c r="E356" s="771"/>
      <c r="F356" s="846"/>
      <c r="G356" s="847"/>
      <c r="H356" s="848"/>
      <c r="I356" s="847"/>
      <c r="J356" s="92"/>
      <c r="K356" s="92"/>
      <c r="L356" s="92"/>
      <c r="M356" s="92"/>
      <c r="N356" s="92"/>
      <c r="O356" s="92"/>
      <c r="P356" s="92"/>
      <c r="Q356" s="92"/>
      <c r="R356" s="92"/>
      <c r="S356" s="92"/>
      <c r="T356" s="92"/>
      <c r="U356" s="92"/>
      <c r="V356" s="92"/>
      <c r="W356" s="92"/>
      <c r="X356" s="92"/>
      <c r="Y356" s="92"/>
    </row>
    <row r="357" spans="1:25" ht="20.25" hidden="1" customHeight="1">
      <c r="A357" s="749"/>
      <c r="B357" s="769"/>
      <c r="C357" s="770"/>
      <c r="D357" s="770"/>
      <c r="E357" s="771"/>
      <c r="F357" s="846"/>
      <c r="G357" s="847"/>
      <c r="H357" s="848"/>
      <c r="I357" s="847"/>
      <c r="J357" s="92"/>
      <c r="K357" s="92"/>
      <c r="L357" s="92"/>
      <c r="M357" s="92"/>
      <c r="N357" s="92"/>
      <c r="O357" s="92"/>
      <c r="P357" s="92"/>
      <c r="Q357" s="92"/>
      <c r="R357" s="92"/>
      <c r="S357" s="92"/>
      <c r="T357" s="92"/>
      <c r="U357" s="92"/>
      <c r="V357" s="92"/>
      <c r="W357" s="92"/>
      <c r="X357" s="92"/>
      <c r="Y357" s="92"/>
    </row>
    <row r="358" spans="1:25" ht="21" hidden="1" customHeight="1">
      <c r="A358" s="749"/>
      <c r="B358" s="769"/>
      <c r="C358" s="770"/>
      <c r="D358" s="770"/>
      <c r="E358" s="771"/>
      <c r="F358" s="846"/>
      <c r="G358" s="847"/>
      <c r="H358" s="848"/>
      <c r="I358" s="847"/>
      <c r="J358" s="92"/>
      <c r="K358" s="92"/>
      <c r="L358" s="92"/>
      <c r="M358" s="92"/>
      <c r="N358" s="92"/>
      <c r="O358" s="92"/>
      <c r="P358" s="92"/>
      <c r="Q358" s="92"/>
      <c r="R358" s="92"/>
      <c r="S358" s="92"/>
      <c r="T358" s="92"/>
      <c r="U358" s="92"/>
      <c r="V358" s="92"/>
      <c r="W358" s="92"/>
      <c r="X358" s="92"/>
      <c r="Y358" s="92"/>
    </row>
    <row r="359" spans="1:25" ht="24.95" hidden="1" customHeight="1">
      <c r="A359" s="136"/>
      <c r="E359" s="137"/>
      <c r="F359" s="852"/>
      <c r="G359" s="853"/>
      <c r="H359" s="854"/>
      <c r="I359" s="853"/>
      <c r="J359" s="92"/>
      <c r="K359" s="92"/>
      <c r="L359" s="92"/>
      <c r="M359" s="92"/>
      <c r="N359" s="92"/>
      <c r="O359" s="92"/>
      <c r="P359" s="92"/>
      <c r="Q359" s="92"/>
      <c r="R359" s="92"/>
      <c r="S359" s="92"/>
      <c r="T359" s="92"/>
      <c r="U359" s="92"/>
      <c r="V359" s="92"/>
      <c r="W359" s="92"/>
      <c r="X359" s="92"/>
      <c r="Y359" s="92"/>
    </row>
    <row r="360" spans="1:25" ht="24.95" hidden="1" customHeight="1">
      <c r="A360" s="136"/>
      <c r="E360" s="137"/>
      <c r="F360" s="852"/>
      <c r="G360" s="853"/>
      <c r="H360" s="854"/>
      <c r="I360" s="853"/>
      <c r="J360" s="92"/>
      <c r="K360" s="92"/>
      <c r="L360" s="92"/>
      <c r="M360" s="92"/>
      <c r="N360" s="92"/>
      <c r="O360" s="92"/>
      <c r="P360" s="92"/>
      <c r="Q360" s="92"/>
      <c r="R360" s="92"/>
      <c r="S360" s="92"/>
      <c r="T360" s="92"/>
      <c r="U360" s="92"/>
      <c r="V360" s="92"/>
      <c r="W360" s="92"/>
      <c r="X360" s="92"/>
      <c r="Y360" s="92"/>
    </row>
    <row r="361" spans="1:25" ht="24.95" hidden="1" customHeight="1">
      <c r="A361" s="136"/>
      <c r="B361" s="138"/>
      <c r="C361" s="138"/>
      <c r="D361" s="138"/>
      <c r="E361" s="139"/>
      <c r="F361" s="857"/>
      <c r="G361" s="858"/>
      <c r="H361" s="859"/>
      <c r="I361" s="858"/>
      <c r="J361" s="92"/>
      <c r="K361" s="92"/>
      <c r="L361" s="92"/>
      <c r="M361" s="92"/>
      <c r="N361" s="92"/>
      <c r="O361" s="92"/>
      <c r="P361" s="92"/>
      <c r="Q361" s="92"/>
      <c r="R361" s="92"/>
      <c r="S361" s="92"/>
      <c r="T361" s="92"/>
      <c r="U361" s="92"/>
      <c r="V361" s="92"/>
      <c r="W361" s="92"/>
      <c r="X361" s="92"/>
      <c r="Y361" s="92"/>
    </row>
    <row r="362" spans="1:25" ht="20.25" hidden="1" customHeight="1">
      <c r="A362" s="136"/>
      <c r="B362" s="104"/>
      <c r="C362" s="104"/>
      <c r="D362" s="104"/>
      <c r="E362" s="137"/>
      <c r="F362" s="126"/>
      <c r="G362" s="126"/>
      <c r="H362" s="126"/>
      <c r="I362" s="126"/>
      <c r="J362" s="92"/>
      <c r="K362" s="92"/>
      <c r="L362" s="92"/>
      <c r="M362" s="92"/>
      <c r="N362" s="92"/>
      <c r="O362" s="92"/>
      <c r="P362" s="92"/>
      <c r="Q362" s="92"/>
      <c r="R362" s="92"/>
      <c r="S362" s="92"/>
      <c r="T362" s="92"/>
      <c r="U362" s="92"/>
      <c r="V362" s="92"/>
      <c r="W362" s="92"/>
      <c r="X362" s="92"/>
      <c r="Y362" s="92"/>
    </row>
    <row r="363" spans="1:25" ht="41.25" hidden="1" customHeight="1">
      <c r="A363" s="145" t="s">
        <v>409</v>
      </c>
      <c r="B363" s="764"/>
      <c r="C363" s="752"/>
      <c r="D363" s="752"/>
      <c r="E363" s="752"/>
      <c r="I363" s="142"/>
      <c r="J363" s="92"/>
      <c r="K363" s="92"/>
      <c r="L363" s="92"/>
      <c r="M363" s="92"/>
      <c r="N363" s="92"/>
      <c r="O363" s="92"/>
      <c r="P363" s="92"/>
      <c r="Q363" s="92"/>
      <c r="R363" s="92"/>
      <c r="S363" s="92"/>
      <c r="T363" s="92"/>
      <c r="U363" s="92"/>
      <c r="V363" s="92"/>
      <c r="W363" s="92"/>
      <c r="X363" s="92"/>
      <c r="Y363" s="92"/>
    </row>
    <row r="364" spans="1:25" ht="42" hidden="1" customHeight="1">
      <c r="A364" s="130"/>
      <c r="B364" s="817"/>
      <c r="C364" s="818"/>
      <c r="D364" s="818"/>
      <c r="E364" s="819"/>
      <c r="F364" s="855"/>
      <c r="G364" s="856"/>
      <c r="H364" s="855"/>
      <c r="I364" s="856"/>
      <c r="J364" s="92"/>
      <c r="K364" s="92"/>
      <c r="L364" s="92"/>
      <c r="M364" s="92"/>
      <c r="N364" s="92"/>
      <c r="O364" s="92"/>
      <c r="P364" s="92"/>
      <c r="Q364" s="92"/>
      <c r="R364" s="92"/>
      <c r="S364" s="92"/>
      <c r="T364" s="92"/>
      <c r="U364" s="92"/>
      <c r="V364" s="92"/>
      <c r="W364" s="92"/>
      <c r="X364" s="92"/>
      <c r="Y364" s="92"/>
    </row>
    <row r="365" spans="1:25" ht="13.5" hidden="1" customHeight="1">
      <c r="A365" s="130"/>
      <c r="B365" s="104"/>
      <c r="C365" s="104"/>
      <c r="D365" s="104"/>
      <c r="E365" s="137"/>
      <c r="F365" s="126"/>
      <c r="G365" s="126"/>
      <c r="H365" s="126"/>
      <c r="I365" s="143"/>
      <c r="J365" s="92"/>
      <c r="K365" s="92"/>
      <c r="L365" s="92"/>
      <c r="M365" s="92"/>
      <c r="N365" s="92"/>
      <c r="O365" s="92"/>
      <c r="P365" s="92"/>
      <c r="Q365" s="92"/>
      <c r="R365" s="92"/>
      <c r="S365" s="92"/>
      <c r="T365" s="92"/>
      <c r="U365" s="92"/>
      <c r="V365" s="92"/>
      <c r="W365" s="92"/>
      <c r="X365" s="92"/>
      <c r="Y365" s="92"/>
    </row>
    <row r="366" spans="1:25" ht="10.5" hidden="1" customHeight="1">
      <c r="A366" s="136"/>
      <c r="B366" s="104"/>
      <c r="C366" s="104"/>
      <c r="D366" s="104"/>
      <c r="E366" s="137"/>
      <c r="F366" s="126"/>
      <c r="G366" s="126"/>
      <c r="H366" s="126"/>
      <c r="I366" s="143"/>
      <c r="J366" s="92"/>
      <c r="K366" s="92"/>
      <c r="L366" s="92"/>
      <c r="M366" s="92"/>
      <c r="N366" s="92"/>
      <c r="O366" s="92"/>
      <c r="P366" s="92"/>
      <c r="Q366" s="92"/>
      <c r="R366" s="92"/>
      <c r="S366" s="92"/>
      <c r="T366" s="92"/>
      <c r="U366" s="92"/>
      <c r="V366" s="92"/>
      <c r="W366" s="92"/>
      <c r="X366" s="92"/>
      <c r="Y366" s="92"/>
    </row>
    <row r="367" spans="1:25" ht="24.95" hidden="1" customHeight="1">
      <c r="A367" s="136"/>
      <c r="B367" s="752"/>
      <c r="C367" s="752"/>
      <c r="D367" s="752"/>
      <c r="E367" s="837"/>
      <c r="F367" s="855"/>
      <c r="G367" s="856"/>
      <c r="H367" s="855"/>
      <c r="I367" s="856"/>
      <c r="J367" s="92"/>
      <c r="K367" s="92"/>
      <c r="L367" s="92"/>
      <c r="M367" s="92"/>
      <c r="N367" s="92"/>
      <c r="O367" s="92"/>
      <c r="P367" s="92"/>
      <c r="Q367" s="92"/>
      <c r="R367" s="92"/>
      <c r="S367" s="92"/>
      <c r="T367" s="92"/>
      <c r="U367" s="92"/>
      <c r="V367" s="92"/>
      <c r="W367" s="92"/>
      <c r="X367" s="92"/>
      <c r="Y367" s="92"/>
    </row>
    <row r="368" spans="1:25" ht="11.25" hidden="1" customHeight="1">
      <c r="A368" s="136"/>
      <c r="B368" s="104"/>
      <c r="C368" s="104"/>
      <c r="D368" s="104"/>
      <c r="E368" s="137"/>
      <c r="F368" s="126"/>
      <c r="G368" s="126"/>
      <c r="H368" s="126"/>
      <c r="I368" s="143"/>
      <c r="J368" s="92"/>
      <c r="K368" s="92"/>
      <c r="L368" s="92"/>
      <c r="M368" s="92"/>
      <c r="N368" s="92"/>
      <c r="O368" s="92"/>
      <c r="P368" s="92"/>
      <c r="Q368" s="92"/>
      <c r="R368" s="92"/>
      <c r="S368" s="92"/>
      <c r="T368" s="92"/>
      <c r="U368" s="92"/>
      <c r="V368" s="92"/>
      <c r="W368" s="92"/>
      <c r="X368" s="92"/>
      <c r="Y368" s="92"/>
    </row>
    <row r="369" spans="1:25" ht="86.25" hidden="1" customHeight="1">
      <c r="A369" s="145" t="s">
        <v>410</v>
      </c>
      <c r="B369" s="769"/>
      <c r="C369" s="770"/>
      <c r="D369" s="770"/>
      <c r="E369" s="772"/>
      <c r="F369" s="855"/>
      <c r="G369" s="856"/>
      <c r="H369" s="855"/>
      <c r="I369" s="856"/>
      <c r="J369" s="92"/>
      <c r="K369" s="92"/>
      <c r="L369" s="92"/>
      <c r="M369" s="92"/>
      <c r="N369" s="92"/>
      <c r="O369" s="92"/>
      <c r="P369" s="92"/>
      <c r="Q369" s="92"/>
      <c r="R369" s="92"/>
      <c r="S369" s="92"/>
      <c r="T369" s="92"/>
      <c r="U369" s="92"/>
      <c r="V369" s="92"/>
      <c r="W369" s="92"/>
      <c r="X369" s="92"/>
      <c r="Y369" s="92"/>
    </row>
    <row r="370" spans="1:25" ht="11.25" hidden="1" customHeight="1">
      <c r="A370" s="136"/>
      <c r="B370" s="104"/>
      <c r="C370" s="104"/>
      <c r="D370" s="104"/>
      <c r="E370" s="137"/>
      <c r="F370" s="126"/>
      <c r="G370" s="126"/>
      <c r="H370" s="126"/>
      <c r="I370" s="143"/>
      <c r="J370" s="92"/>
      <c r="K370" s="92"/>
      <c r="L370" s="92"/>
      <c r="M370" s="92"/>
      <c r="N370" s="92"/>
      <c r="O370" s="92"/>
      <c r="P370" s="92"/>
      <c r="Q370" s="92"/>
      <c r="R370" s="92"/>
      <c r="S370" s="92"/>
      <c r="T370" s="92"/>
      <c r="U370" s="92"/>
      <c r="V370" s="92"/>
      <c r="W370" s="92"/>
      <c r="X370" s="92"/>
      <c r="Y370" s="92"/>
    </row>
    <row r="371" spans="1:25" ht="36" hidden="1" customHeight="1">
      <c r="A371" s="136"/>
      <c r="B371" s="775"/>
      <c r="C371" s="775"/>
      <c r="D371" s="775"/>
      <c r="E371" s="776"/>
      <c r="F371" s="147"/>
      <c r="G371" s="148"/>
      <c r="H371" s="147"/>
      <c r="I371" s="149"/>
      <c r="J371" s="92"/>
      <c r="K371" s="92"/>
      <c r="L371" s="92"/>
      <c r="M371" s="92"/>
      <c r="N371" s="92"/>
      <c r="O371" s="92"/>
      <c r="P371" s="92"/>
      <c r="Q371" s="92"/>
      <c r="R371" s="92"/>
      <c r="S371" s="92"/>
      <c r="T371" s="92"/>
      <c r="U371" s="92"/>
      <c r="V371" s="92"/>
      <c r="W371" s="92"/>
      <c r="X371" s="92"/>
      <c r="Y371" s="92"/>
    </row>
    <row r="372" spans="1:25" ht="36" hidden="1" customHeight="1">
      <c r="A372" s="136"/>
      <c r="B372" s="752"/>
      <c r="C372" s="752"/>
      <c r="D372" s="752"/>
      <c r="E372" s="837"/>
      <c r="F372" s="150"/>
      <c r="G372" s="151"/>
      <c r="H372" s="150"/>
      <c r="I372" s="152"/>
      <c r="J372" s="92"/>
      <c r="K372" s="92"/>
      <c r="L372" s="92"/>
      <c r="M372" s="92"/>
      <c r="N372" s="92"/>
      <c r="O372" s="92"/>
      <c r="P372" s="92"/>
      <c r="Q372" s="92"/>
      <c r="R372" s="92"/>
      <c r="S372" s="92"/>
      <c r="T372" s="92"/>
      <c r="U372" s="92"/>
      <c r="V372" s="92"/>
      <c r="W372" s="92"/>
      <c r="X372" s="92"/>
      <c r="Y372" s="92"/>
    </row>
    <row r="373" spans="1:25" ht="15.75" hidden="1" customHeight="1">
      <c r="A373" s="136"/>
      <c r="B373" s="146"/>
      <c r="C373" s="146"/>
      <c r="D373" s="146"/>
      <c r="E373" s="146"/>
      <c r="F373" s="862"/>
      <c r="G373" s="863"/>
      <c r="H373" s="862"/>
      <c r="I373" s="864"/>
      <c r="J373" s="92"/>
      <c r="K373" s="92"/>
      <c r="L373" s="92"/>
      <c r="M373" s="92"/>
      <c r="N373" s="92"/>
      <c r="O373" s="92"/>
      <c r="P373" s="92"/>
      <c r="Q373" s="92"/>
      <c r="R373" s="92"/>
      <c r="S373" s="92"/>
      <c r="T373" s="92"/>
      <c r="U373" s="92"/>
      <c r="V373" s="92"/>
      <c r="W373" s="92"/>
      <c r="X373" s="92"/>
      <c r="Y373" s="92"/>
    </row>
    <row r="374" spans="1:25" ht="13.5" hidden="1" customHeight="1">
      <c r="A374" s="136"/>
      <c r="B374" s="144"/>
      <c r="C374" s="144"/>
      <c r="D374" s="144"/>
      <c r="E374" s="144"/>
      <c r="F374" s="865"/>
      <c r="G374" s="866"/>
      <c r="H374" s="150"/>
      <c r="I374" s="152"/>
      <c r="J374" s="92"/>
      <c r="K374" s="92"/>
      <c r="L374" s="92"/>
      <c r="M374" s="92"/>
      <c r="N374" s="92"/>
      <c r="O374" s="92"/>
      <c r="P374" s="92"/>
      <c r="Q374" s="92"/>
      <c r="R374" s="92"/>
      <c r="S374" s="92"/>
      <c r="T374" s="92"/>
      <c r="U374" s="92"/>
      <c r="V374" s="92"/>
      <c r="W374" s="92"/>
      <c r="X374" s="92"/>
      <c r="Y374" s="92"/>
    </row>
    <row r="375" spans="1:25" ht="7.5" hidden="1" customHeight="1">
      <c r="A375" s="136"/>
      <c r="B375" s="153"/>
      <c r="C375" s="153"/>
      <c r="D375" s="153"/>
      <c r="E375" s="153"/>
      <c r="F375" s="867"/>
      <c r="G375" s="868"/>
      <c r="H375" s="867"/>
      <c r="I375" s="869"/>
      <c r="J375" s="92"/>
      <c r="K375" s="92"/>
      <c r="L375" s="92"/>
      <c r="M375" s="92"/>
      <c r="N375" s="92"/>
      <c r="O375" s="92"/>
      <c r="P375" s="92"/>
      <c r="Q375" s="92"/>
      <c r="R375" s="92"/>
      <c r="S375" s="92"/>
      <c r="T375" s="92"/>
      <c r="U375" s="92"/>
      <c r="V375" s="92"/>
      <c r="W375" s="92"/>
      <c r="X375" s="92"/>
      <c r="Y375" s="92"/>
    </row>
    <row r="376" spans="1:25" ht="111" hidden="1" customHeight="1">
      <c r="A376" s="154"/>
      <c r="B376" s="826"/>
      <c r="C376" s="826"/>
      <c r="D376" s="826"/>
      <c r="E376" s="826"/>
      <c r="F376" s="861"/>
      <c r="G376" s="861"/>
      <c r="H376" s="861"/>
      <c r="I376" s="861"/>
      <c r="J376" s="92"/>
      <c r="K376" s="92"/>
      <c r="L376" s="92"/>
      <c r="M376" s="92"/>
      <c r="N376" s="92"/>
      <c r="O376" s="92"/>
      <c r="P376" s="92"/>
      <c r="Q376" s="92"/>
      <c r="R376" s="92"/>
      <c r="S376" s="92"/>
      <c r="T376" s="92"/>
      <c r="U376" s="92"/>
      <c r="V376" s="92"/>
      <c r="W376" s="92"/>
      <c r="X376" s="92"/>
      <c r="Y376" s="92"/>
    </row>
    <row r="377" spans="1:25" ht="147.75" hidden="1" customHeight="1">
      <c r="A377" s="154"/>
      <c r="B377" s="826"/>
      <c r="C377" s="826"/>
      <c r="D377" s="826"/>
      <c r="E377" s="826"/>
      <c r="F377" s="861"/>
      <c r="G377" s="861"/>
      <c r="H377" s="861"/>
      <c r="I377" s="861"/>
      <c r="J377" s="92"/>
      <c r="K377" s="92"/>
      <c r="L377" s="92"/>
      <c r="M377" s="92"/>
      <c r="N377" s="92"/>
      <c r="O377" s="92"/>
      <c r="P377" s="92"/>
      <c r="Q377" s="92"/>
      <c r="R377" s="92"/>
      <c r="S377" s="92"/>
      <c r="T377" s="92"/>
      <c r="U377" s="92"/>
      <c r="V377" s="92"/>
      <c r="W377" s="92"/>
      <c r="X377" s="92"/>
      <c r="Y377" s="92"/>
    </row>
    <row r="378" spans="1:25" ht="132" hidden="1" customHeight="1">
      <c r="A378" s="154"/>
      <c r="B378" s="826"/>
      <c r="C378" s="826"/>
      <c r="D378" s="826"/>
      <c r="E378" s="826"/>
      <c r="F378" s="861"/>
      <c r="G378" s="861"/>
      <c r="H378" s="861"/>
      <c r="I378" s="861"/>
      <c r="J378" s="92"/>
      <c r="K378" s="92"/>
      <c r="L378" s="92"/>
      <c r="M378" s="92"/>
      <c r="N378" s="92"/>
      <c r="O378" s="92"/>
      <c r="P378" s="92"/>
      <c r="Q378" s="92"/>
      <c r="R378" s="92"/>
      <c r="S378" s="92"/>
      <c r="T378" s="92"/>
      <c r="U378" s="92"/>
      <c r="V378" s="92"/>
      <c r="W378" s="92"/>
      <c r="X378" s="92"/>
      <c r="Y378" s="92"/>
    </row>
    <row r="379" spans="1:25" ht="36.75" hidden="1" customHeight="1">
      <c r="A379" s="154"/>
      <c r="B379" s="826"/>
      <c r="C379" s="826"/>
      <c r="D379" s="826"/>
      <c r="E379" s="826"/>
      <c r="F379" s="861"/>
      <c r="G379" s="861"/>
      <c r="H379" s="861"/>
      <c r="I379" s="861"/>
      <c r="J379" s="92"/>
      <c r="K379" s="92"/>
      <c r="L379" s="92"/>
      <c r="M379" s="92"/>
      <c r="N379" s="92"/>
      <c r="O379" s="92"/>
      <c r="P379" s="92"/>
      <c r="Q379" s="92"/>
      <c r="R379" s="92"/>
      <c r="S379" s="92"/>
      <c r="T379" s="92"/>
      <c r="U379" s="92"/>
      <c r="V379" s="92"/>
      <c r="W379" s="92"/>
      <c r="X379" s="92"/>
      <c r="Y379" s="92"/>
    </row>
    <row r="380" spans="1:25" ht="16.5" hidden="1" customHeight="1">
      <c r="A380" s="120" t="s">
        <v>186</v>
      </c>
      <c r="B380" s="794"/>
      <c r="C380" s="794"/>
      <c r="D380" s="794"/>
      <c r="E380" s="794"/>
      <c r="F380" s="794"/>
      <c r="G380" s="794"/>
      <c r="H380" s="794"/>
      <c r="I380" s="794"/>
      <c r="J380" s="104"/>
    </row>
    <row r="381" spans="1:25" ht="9" hidden="1" customHeight="1">
      <c r="A381" s="104"/>
      <c r="B381" s="128"/>
      <c r="C381" s="128"/>
      <c r="D381" s="128"/>
      <c r="E381" s="128"/>
      <c r="F381" s="128"/>
      <c r="G381" s="128"/>
      <c r="H381" s="128"/>
      <c r="I381" s="104"/>
      <c r="J381" s="104"/>
    </row>
    <row r="382" spans="1:25" ht="31.5" hidden="1" customHeight="1">
      <c r="A382" s="163"/>
      <c r="B382" s="829"/>
      <c r="C382" s="829"/>
      <c r="D382" s="829"/>
      <c r="E382" s="829"/>
      <c r="F382" s="829"/>
      <c r="G382" s="829"/>
      <c r="H382" s="829"/>
      <c r="I382" s="829"/>
    </row>
    <row r="383" spans="1:25" ht="9" hidden="1" customHeight="1">
      <c r="A383" s="104"/>
      <c r="B383" s="822"/>
      <c r="C383" s="860"/>
      <c r="D383" s="860"/>
      <c r="E383" s="860"/>
      <c r="F383" s="860"/>
      <c r="G383" s="860"/>
      <c r="H383" s="860"/>
      <c r="I383" s="860"/>
      <c r="J383" s="104"/>
    </row>
    <row r="384" spans="1:25" ht="26.25" hidden="1" customHeight="1">
      <c r="A384" s="182"/>
      <c r="B384" s="860"/>
      <c r="C384" s="860"/>
      <c r="D384" s="860"/>
      <c r="E384" s="860"/>
      <c r="F384" s="860"/>
      <c r="G384" s="860"/>
      <c r="H384" s="860"/>
      <c r="I384" s="860"/>
      <c r="J384" s="104"/>
    </row>
    <row r="385" spans="1:10" ht="63" hidden="1" customHeight="1">
      <c r="A385" s="182"/>
      <c r="B385" s="860"/>
      <c r="C385" s="860"/>
      <c r="D385" s="860"/>
      <c r="E385" s="860"/>
      <c r="F385" s="860"/>
      <c r="G385" s="860"/>
      <c r="H385" s="860"/>
      <c r="I385" s="860"/>
      <c r="J385" s="104"/>
    </row>
    <row r="386" spans="1:10" ht="18.75" hidden="1" customHeight="1">
      <c r="A386" s="182"/>
      <c r="B386" s="860"/>
      <c r="C386" s="860"/>
      <c r="D386" s="860"/>
      <c r="E386" s="860"/>
      <c r="F386" s="860"/>
      <c r="G386" s="860"/>
      <c r="H386" s="860"/>
      <c r="I386" s="860"/>
      <c r="J386" s="104"/>
    </row>
    <row r="387" spans="1:10" ht="18.75" hidden="1" customHeight="1">
      <c r="A387" s="182"/>
      <c r="B387" s="860"/>
      <c r="C387" s="860"/>
      <c r="D387" s="860"/>
      <c r="E387" s="860"/>
      <c r="F387" s="860"/>
      <c r="G387" s="860"/>
      <c r="H387" s="860"/>
      <c r="I387" s="860"/>
      <c r="J387" s="104"/>
    </row>
    <row r="388" spans="1:10" ht="18.75" hidden="1" customHeight="1">
      <c r="A388" s="182"/>
      <c r="B388" s="860"/>
      <c r="C388" s="860"/>
      <c r="D388" s="860"/>
      <c r="E388" s="860"/>
      <c r="F388" s="860"/>
      <c r="G388" s="860"/>
      <c r="H388" s="860"/>
      <c r="I388" s="860"/>
      <c r="J388" s="104"/>
    </row>
    <row r="389" spans="1:10" ht="18.75" hidden="1" customHeight="1">
      <c r="A389" s="182"/>
      <c r="B389" s="860"/>
      <c r="C389" s="860"/>
      <c r="D389" s="860"/>
      <c r="E389" s="860"/>
      <c r="F389" s="860"/>
      <c r="G389" s="860"/>
      <c r="H389" s="860"/>
      <c r="I389" s="860"/>
      <c r="J389" s="104"/>
    </row>
    <row r="390" spans="1:10" ht="50.25" hidden="1" customHeight="1">
      <c r="A390" s="185"/>
      <c r="B390" s="860"/>
      <c r="C390" s="860"/>
      <c r="D390" s="860"/>
      <c r="E390" s="860"/>
      <c r="F390" s="860"/>
      <c r="G390" s="860"/>
      <c r="H390" s="860"/>
      <c r="I390" s="860"/>
      <c r="J390" s="104"/>
    </row>
    <row r="391" spans="1:10" ht="9" hidden="1" customHeight="1">
      <c r="A391" s="185"/>
      <c r="B391" s="860"/>
      <c r="C391" s="860"/>
      <c r="D391" s="860"/>
      <c r="E391" s="860"/>
      <c r="F391" s="860"/>
      <c r="G391" s="860"/>
      <c r="H391" s="860"/>
      <c r="I391" s="860"/>
      <c r="J391" s="104"/>
    </row>
    <row r="392" spans="1:10" ht="74" hidden="1" customHeight="1">
      <c r="A392" s="182"/>
      <c r="B392" s="860"/>
      <c r="C392" s="860"/>
      <c r="D392" s="860"/>
      <c r="E392" s="860"/>
      <c r="F392" s="860"/>
      <c r="G392" s="860"/>
      <c r="H392" s="860"/>
      <c r="I392" s="860"/>
      <c r="J392" s="104"/>
    </row>
    <row r="393" spans="1:10" ht="18" hidden="1">
      <c r="A393" s="186"/>
      <c r="B393" s="823"/>
      <c r="C393" s="823"/>
      <c r="D393" s="823"/>
      <c r="E393" s="823"/>
      <c r="F393" s="823"/>
      <c r="G393" s="823"/>
      <c r="H393" s="823"/>
      <c r="I393" s="823"/>
      <c r="J393" s="104"/>
    </row>
    <row r="394" spans="1:10" ht="18" hidden="1">
      <c r="A394" s="186"/>
      <c r="B394" s="823"/>
      <c r="C394" s="823"/>
      <c r="D394" s="823"/>
      <c r="E394" s="823"/>
      <c r="F394" s="823"/>
      <c r="G394" s="823"/>
      <c r="H394" s="823"/>
      <c r="I394" s="823"/>
      <c r="J394" s="104"/>
    </row>
    <row r="395" spans="1:10" ht="18" hidden="1">
      <c r="A395" s="186"/>
      <c r="B395" s="823"/>
      <c r="C395" s="823"/>
      <c r="D395" s="823"/>
      <c r="E395" s="823"/>
      <c r="F395" s="823"/>
      <c r="G395" s="823"/>
      <c r="H395" s="823"/>
      <c r="I395" s="823"/>
      <c r="J395" s="104"/>
    </row>
    <row r="396" spans="1:10" ht="18" hidden="1">
      <c r="A396" s="186"/>
      <c r="B396" s="822"/>
      <c r="C396" s="822"/>
      <c r="D396" s="822"/>
      <c r="E396" s="822"/>
      <c r="F396" s="822"/>
      <c r="G396" s="822"/>
      <c r="H396" s="822"/>
      <c r="I396" s="822"/>
      <c r="J396" s="104"/>
    </row>
    <row r="397" spans="1:10" ht="37.5" hidden="1" customHeight="1">
      <c r="A397" s="186"/>
      <c r="B397" s="822"/>
      <c r="C397" s="822"/>
      <c r="D397" s="822"/>
      <c r="E397" s="822"/>
      <c r="F397" s="822"/>
      <c r="G397" s="822"/>
      <c r="H397" s="822"/>
      <c r="I397" s="822"/>
      <c r="J397" s="104"/>
    </row>
    <row r="398" spans="1:10" ht="18.75" hidden="1" customHeight="1">
      <c r="A398" s="186"/>
      <c r="B398" s="828"/>
      <c r="C398" s="828"/>
      <c r="D398" s="828"/>
      <c r="E398" s="828"/>
      <c r="F398" s="828"/>
      <c r="G398" s="828"/>
      <c r="H398" s="828"/>
      <c r="I398" s="828"/>
      <c r="J398" s="104"/>
    </row>
    <row r="399" spans="1:10" ht="87.75" hidden="1" customHeight="1">
      <c r="A399" s="187"/>
      <c r="B399" s="828"/>
      <c r="C399" s="828"/>
      <c r="D399" s="828"/>
      <c r="E399" s="828"/>
      <c r="F399" s="828"/>
      <c r="G399" s="828"/>
      <c r="H399" s="828"/>
      <c r="I399" s="828"/>
    </row>
    <row r="400" spans="1:10" ht="18.75" hidden="1" customHeight="1">
      <c r="B400" s="828"/>
      <c r="C400" s="828"/>
      <c r="D400" s="828"/>
      <c r="E400" s="828"/>
      <c r="F400" s="828"/>
      <c r="G400" s="828"/>
      <c r="H400" s="828"/>
      <c r="I400" s="828"/>
    </row>
    <row r="401" spans="1:14" ht="41.25" hidden="1" customHeight="1">
      <c r="B401" s="828"/>
      <c r="C401" s="828"/>
      <c r="D401" s="828"/>
      <c r="E401" s="828"/>
      <c r="F401" s="828"/>
      <c r="G401" s="828"/>
      <c r="H401" s="828"/>
      <c r="I401" s="828"/>
    </row>
    <row r="402" spans="1:14" ht="83.25" hidden="1" customHeight="1">
      <c r="A402" s="104"/>
      <c r="B402" s="828"/>
      <c r="C402" s="828"/>
      <c r="D402" s="828"/>
      <c r="E402" s="828"/>
      <c r="F402" s="828"/>
      <c r="G402" s="828"/>
      <c r="H402" s="828"/>
      <c r="I402" s="828"/>
      <c r="J402" s="104"/>
    </row>
    <row r="403" spans="1:14" ht="276.75" hidden="1" customHeight="1">
      <c r="A403" s="104"/>
      <c r="B403" s="828"/>
      <c r="C403" s="828"/>
      <c r="D403" s="828"/>
      <c r="E403" s="828"/>
      <c r="F403" s="828"/>
      <c r="G403" s="828"/>
      <c r="H403" s="828"/>
      <c r="I403" s="828"/>
      <c r="J403" s="104"/>
    </row>
    <row r="404" spans="1:14" ht="180.75" hidden="1" customHeight="1">
      <c r="A404" s="104"/>
      <c r="B404" s="828"/>
      <c r="C404" s="828"/>
      <c r="D404" s="828"/>
      <c r="E404" s="828"/>
      <c r="F404" s="828"/>
      <c r="G404" s="828"/>
      <c r="H404" s="828"/>
      <c r="I404" s="828"/>
      <c r="J404" s="104"/>
    </row>
    <row r="405" spans="1:14" ht="75" hidden="1" customHeight="1">
      <c r="A405" s="124"/>
      <c r="B405" s="770"/>
      <c r="C405" s="770"/>
      <c r="D405" s="770"/>
      <c r="E405" s="770"/>
      <c r="F405" s="770"/>
      <c r="G405" s="770"/>
      <c r="H405" s="770"/>
      <c r="I405" s="770"/>
      <c r="J405" s="104"/>
    </row>
    <row r="406" spans="1:14" ht="15.75" hidden="1" customHeight="1">
      <c r="A406" s="124"/>
      <c r="B406" s="100"/>
      <c r="C406" s="100"/>
      <c r="D406" s="100"/>
      <c r="E406" s="100"/>
      <c r="F406" s="100"/>
      <c r="G406" s="100"/>
      <c r="H406" s="100"/>
      <c r="I406" s="100"/>
      <c r="J406" s="104"/>
      <c r="N406" s="103">
        <f>N23</f>
        <v>1</v>
      </c>
    </row>
    <row r="407" spans="1:14" ht="7.5" hidden="1" customHeight="1">
      <c r="A407" s="124"/>
      <c r="B407" s="100"/>
      <c r="C407" s="100"/>
      <c r="D407" s="100"/>
      <c r="E407" s="100"/>
      <c r="F407" s="100"/>
      <c r="G407" s="100"/>
      <c r="H407" s="100"/>
      <c r="I407" s="100"/>
      <c r="J407" s="104"/>
      <c r="N407" s="103"/>
    </row>
    <row r="408" spans="1:14" ht="20.25" hidden="1" customHeight="1">
      <c r="A408" s="164">
        <v>4</v>
      </c>
      <c r="B408" s="824" t="s">
        <v>86</v>
      </c>
      <c r="C408" s="824"/>
      <c r="D408" s="824"/>
      <c r="E408" s="824"/>
      <c r="F408" s="824"/>
      <c r="G408" s="824"/>
      <c r="H408" s="824"/>
      <c r="I408" s="824"/>
      <c r="J408" s="104"/>
      <c r="N408" s="103">
        <f>N24</f>
        <v>1</v>
      </c>
    </row>
    <row r="409" spans="1:14" ht="29.25" hidden="1" customHeight="1">
      <c r="A409" s="111"/>
      <c r="B409" s="759" t="str">
        <f>IF(N406=1, "Name of the Bidder", IF(N406=2, "Name of the Bidder", IF(N406=3, "Name of Lead Partner of Joint Venture", "")))</f>
        <v>Name of the Bidder</v>
      </c>
      <c r="C409" s="760"/>
      <c r="D409" s="760"/>
      <c r="E409" s="760"/>
      <c r="F409" s="759">
        <f>'Name of Bidder'!C13</f>
        <v>0</v>
      </c>
      <c r="G409" s="760"/>
      <c r="H409" s="760"/>
      <c r="I409" s="765"/>
      <c r="J409" s="104"/>
    </row>
    <row r="410" spans="1:14" ht="25.5" hidden="1" customHeight="1">
      <c r="A410" s="111" t="s">
        <v>598</v>
      </c>
      <c r="B410" s="759" t="s">
        <v>599</v>
      </c>
      <c r="C410" s="760"/>
      <c r="D410" s="760"/>
      <c r="E410" s="760"/>
      <c r="F410" s="760"/>
      <c r="G410" s="760"/>
      <c r="H410" s="760"/>
      <c r="I410" s="760"/>
      <c r="J410" s="104"/>
    </row>
    <row r="411" spans="1:14" ht="19.5" hidden="1" customHeight="1">
      <c r="A411" s="167"/>
      <c r="B411" s="168"/>
      <c r="C411" s="169"/>
      <c r="D411" s="761" t="s">
        <v>600</v>
      </c>
      <c r="E411" s="762"/>
      <c r="F411" s="726"/>
      <c r="G411" s="787"/>
      <c r="H411" s="726" t="s">
        <v>91</v>
      </c>
      <c r="I411" s="787"/>
      <c r="J411" s="104"/>
    </row>
    <row r="412" spans="1:14" ht="47.25" hidden="1" customHeight="1">
      <c r="A412" s="167"/>
      <c r="B412" s="168"/>
      <c r="C412" s="169"/>
      <c r="D412" s="170" t="s">
        <v>552</v>
      </c>
      <c r="E412" s="171" t="s">
        <v>601</v>
      </c>
      <c r="F412" s="727"/>
      <c r="G412" s="816"/>
      <c r="H412" s="727"/>
      <c r="I412" s="816"/>
      <c r="J412" s="104"/>
    </row>
    <row r="413" spans="1:14" ht="17.25" hidden="1" customHeight="1">
      <c r="A413" s="172" t="s">
        <v>187</v>
      </c>
      <c r="B413" s="726" t="s">
        <v>188</v>
      </c>
      <c r="C413" s="726"/>
      <c r="D413" s="726"/>
      <c r="E413" s="726"/>
      <c r="F413" s="726"/>
      <c r="G413" s="726"/>
      <c r="H413" s="726"/>
      <c r="I413" s="726"/>
      <c r="J413" s="104"/>
    </row>
    <row r="414" spans="1:14" ht="17.25" hidden="1" customHeight="1">
      <c r="A414" s="172"/>
      <c r="B414" s="727" t="s">
        <v>755</v>
      </c>
      <c r="C414" s="727"/>
      <c r="D414" s="727"/>
      <c r="E414" s="727"/>
      <c r="F414" s="727" t="s">
        <v>701</v>
      </c>
      <c r="G414" s="727"/>
      <c r="H414" s="727"/>
      <c r="I414" s="727"/>
      <c r="J414" s="104"/>
    </row>
    <row r="415" spans="1:14" ht="15.75" hidden="1" customHeight="1">
      <c r="A415" s="172">
        <v>1</v>
      </c>
      <c r="B415" s="726" t="s">
        <v>756</v>
      </c>
      <c r="C415" s="726"/>
      <c r="D415" s="726"/>
      <c r="E415" s="726"/>
      <c r="F415" s="726"/>
      <c r="G415" s="726"/>
      <c r="H415" s="726"/>
      <c r="I415" s="726"/>
      <c r="J415" s="104"/>
    </row>
    <row r="416" spans="1:14" ht="15.75" hidden="1" customHeight="1">
      <c r="A416" s="172">
        <v>2</v>
      </c>
      <c r="B416" s="727" t="s">
        <v>739</v>
      </c>
      <c r="C416" s="727"/>
      <c r="D416" s="727"/>
      <c r="E416" s="727"/>
      <c r="F416" s="727"/>
      <c r="G416" s="727"/>
      <c r="H416" s="727"/>
      <c r="I416" s="727"/>
    </row>
    <row r="417" spans="1:10" ht="15.75" hidden="1" customHeight="1">
      <c r="A417" s="172">
        <v>3</v>
      </c>
      <c r="B417" s="726" t="s">
        <v>700</v>
      </c>
      <c r="C417" s="726"/>
      <c r="D417" s="726"/>
      <c r="E417" s="726"/>
      <c r="F417" s="726"/>
      <c r="G417" s="726"/>
      <c r="H417" s="726"/>
      <c r="I417" s="726"/>
      <c r="J417" s="104"/>
    </row>
    <row r="418" spans="1:10" ht="16.5" hidden="1" customHeight="1">
      <c r="A418" s="172">
        <v>4</v>
      </c>
      <c r="B418" s="727" t="s">
        <v>699</v>
      </c>
      <c r="C418" s="727"/>
      <c r="D418" s="727"/>
      <c r="E418" s="727"/>
      <c r="F418" s="727"/>
      <c r="G418" s="727"/>
      <c r="H418" s="727"/>
      <c r="I418" s="727"/>
      <c r="J418" s="104"/>
    </row>
    <row r="419" spans="1:10" hidden="1">
      <c r="A419" s="172">
        <v>5</v>
      </c>
      <c r="B419" s="726" t="s">
        <v>606</v>
      </c>
      <c r="C419" s="726"/>
      <c r="D419" s="726"/>
      <c r="E419" s="726"/>
      <c r="F419" s="726"/>
      <c r="G419" s="726"/>
      <c r="H419" s="726"/>
      <c r="I419" s="726"/>
      <c r="J419" s="104"/>
    </row>
    <row r="420" spans="1:10" ht="18.75" hidden="1" customHeight="1">
      <c r="A420" s="172">
        <v>6</v>
      </c>
      <c r="B420" s="727" t="s">
        <v>605</v>
      </c>
      <c r="C420" s="727"/>
      <c r="D420" s="727"/>
      <c r="E420" s="727"/>
      <c r="F420" s="727"/>
      <c r="G420" s="727"/>
      <c r="H420" s="727"/>
      <c r="I420" s="727"/>
      <c r="J420" s="104"/>
    </row>
    <row r="421" spans="1:10" ht="33" hidden="1" customHeight="1">
      <c r="A421" s="124"/>
      <c r="B421" s="610"/>
      <c r="C421" s="610"/>
      <c r="D421" s="610"/>
      <c r="E421" s="610"/>
      <c r="F421" s="610"/>
      <c r="G421" s="610"/>
      <c r="H421" s="610"/>
      <c r="I421" s="610"/>
      <c r="J421" s="104"/>
    </row>
    <row r="422" spans="1:10" ht="29.25" hidden="1" customHeight="1">
      <c r="A422" s="111"/>
      <c r="B422" s="165"/>
      <c r="C422" s="166"/>
      <c r="D422" s="166"/>
      <c r="E422" s="166"/>
      <c r="F422" s="166"/>
      <c r="G422" s="166"/>
      <c r="H422" s="166"/>
      <c r="I422" s="166"/>
      <c r="J422" s="104"/>
    </row>
    <row r="423" spans="1:10" ht="29.25" hidden="1" customHeight="1">
      <c r="A423" s="111"/>
      <c r="B423" s="165"/>
      <c r="C423" s="166"/>
      <c r="D423" s="166"/>
      <c r="E423" s="166"/>
      <c r="F423" s="166"/>
      <c r="G423" s="166"/>
      <c r="H423" s="166"/>
      <c r="I423" s="166"/>
      <c r="J423" s="104"/>
    </row>
    <row r="424" spans="1:10" ht="20.25" hidden="1" customHeight="1">
      <c r="A424" s="167" t="s">
        <v>272</v>
      </c>
      <c r="B424" s="759" t="s">
        <v>87</v>
      </c>
      <c r="C424" s="760"/>
      <c r="D424" s="760"/>
      <c r="E424" s="760"/>
      <c r="F424" s="760"/>
      <c r="G424" s="760"/>
      <c r="H424" s="760"/>
      <c r="I424" s="760"/>
      <c r="J424" s="104"/>
    </row>
    <row r="425" spans="1:10" ht="19.5" hidden="1" customHeight="1">
      <c r="A425" s="167"/>
      <c r="B425" s="168"/>
      <c r="C425" s="169"/>
      <c r="D425" s="761" t="s">
        <v>88</v>
      </c>
      <c r="E425" s="762"/>
      <c r="F425" s="726"/>
      <c r="G425" s="787"/>
      <c r="H425" s="726" t="s">
        <v>91</v>
      </c>
      <c r="I425" s="787"/>
      <c r="J425" s="104"/>
    </row>
    <row r="426" spans="1:10" ht="47.25" hidden="1" customHeight="1">
      <c r="A426" s="167"/>
      <c r="B426" s="168"/>
      <c r="C426" s="169"/>
      <c r="D426" s="170" t="s">
        <v>552</v>
      </c>
      <c r="E426" s="171" t="s">
        <v>89</v>
      </c>
      <c r="F426" s="727"/>
      <c r="G426" s="816"/>
      <c r="H426" s="727"/>
      <c r="I426" s="816"/>
      <c r="J426" s="104"/>
    </row>
    <row r="427" spans="1:10" ht="17.25" hidden="1" customHeight="1">
      <c r="A427" s="172" t="s">
        <v>187</v>
      </c>
      <c r="B427" s="726" t="s">
        <v>188</v>
      </c>
      <c r="C427" s="726"/>
      <c r="D427" s="726"/>
      <c r="E427" s="726"/>
      <c r="F427" s="726"/>
      <c r="G427" s="726"/>
      <c r="H427" s="726"/>
      <c r="I427" s="726"/>
      <c r="J427" s="104"/>
    </row>
    <row r="428" spans="1:10" ht="17.25" hidden="1" customHeight="1">
      <c r="A428" s="172"/>
      <c r="B428" s="727" t="s">
        <v>757</v>
      </c>
      <c r="C428" s="727"/>
      <c r="D428" s="727"/>
      <c r="E428" s="727"/>
      <c r="F428" s="727"/>
      <c r="G428" s="727"/>
      <c r="H428" s="727"/>
      <c r="I428" s="727"/>
      <c r="J428" s="104"/>
    </row>
    <row r="429" spans="1:10" ht="15.75" hidden="1" customHeight="1">
      <c r="A429" s="172">
        <v>1</v>
      </c>
      <c r="B429" s="726" t="s">
        <v>756</v>
      </c>
      <c r="C429" s="726"/>
      <c r="D429" s="726"/>
      <c r="E429" s="726"/>
      <c r="F429" s="726"/>
      <c r="G429" s="726"/>
      <c r="H429" s="726"/>
      <c r="I429" s="726"/>
      <c r="J429" s="104"/>
    </row>
    <row r="430" spans="1:10" ht="15.75" hidden="1" customHeight="1">
      <c r="A430" s="172">
        <v>2</v>
      </c>
      <c r="B430" s="727" t="s">
        <v>739</v>
      </c>
      <c r="C430" s="727"/>
      <c r="D430" s="727"/>
      <c r="E430" s="727"/>
      <c r="F430" s="727"/>
      <c r="G430" s="727"/>
      <c r="H430" s="727"/>
      <c r="I430" s="727"/>
    </row>
    <row r="431" spans="1:10" ht="15.75" hidden="1" customHeight="1">
      <c r="A431" s="172">
        <v>3</v>
      </c>
      <c r="B431" s="726" t="s">
        <v>700</v>
      </c>
      <c r="C431" s="726"/>
      <c r="D431" s="726"/>
      <c r="E431" s="726"/>
      <c r="F431" s="726"/>
      <c r="G431" s="726"/>
      <c r="H431" s="726"/>
      <c r="I431" s="726"/>
      <c r="J431" s="104"/>
    </row>
    <row r="432" spans="1:10" ht="16.5" hidden="1" customHeight="1">
      <c r="A432" s="172">
        <v>4</v>
      </c>
      <c r="B432" s="727" t="s">
        <v>699</v>
      </c>
      <c r="C432" s="727"/>
      <c r="D432" s="727"/>
      <c r="E432" s="727"/>
      <c r="F432" s="727"/>
      <c r="G432" s="727"/>
      <c r="H432" s="727"/>
      <c r="I432" s="727"/>
      <c r="J432" s="104"/>
    </row>
    <row r="433" spans="1:10" ht="16.5" hidden="1" customHeight="1">
      <c r="A433" s="172">
        <v>5</v>
      </c>
      <c r="B433" s="726" t="s">
        <v>606</v>
      </c>
      <c r="C433" s="726"/>
      <c r="D433" s="726"/>
      <c r="E433" s="726"/>
      <c r="F433" s="726"/>
      <c r="G433" s="726"/>
      <c r="H433" s="726"/>
      <c r="I433" s="726"/>
      <c r="J433" s="104"/>
    </row>
    <row r="434" spans="1:10" ht="16.5" hidden="1" customHeight="1">
      <c r="A434" s="172">
        <v>6</v>
      </c>
      <c r="B434" s="727" t="s">
        <v>605</v>
      </c>
      <c r="C434" s="727"/>
      <c r="D434" s="727"/>
      <c r="E434" s="727"/>
      <c r="F434" s="727"/>
      <c r="G434" s="727"/>
      <c r="H434" s="727"/>
      <c r="I434" s="727"/>
      <c r="J434" s="104"/>
    </row>
    <row r="435" spans="1:10" ht="51" hidden="1" customHeight="1">
      <c r="A435" s="172"/>
      <c r="B435" s="610" t="s">
        <v>192</v>
      </c>
      <c r="C435" s="610"/>
      <c r="D435" s="610"/>
      <c r="E435" s="610"/>
      <c r="F435" s="610"/>
      <c r="G435" s="610"/>
      <c r="H435" s="610"/>
      <c r="I435" s="610"/>
      <c r="J435" s="104"/>
    </row>
    <row r="436" spans="1:10" ht="32.25" hidden="1" customHeight="1">
      <c r="A436" s="124"/>
      <c r="B436" s="726"/>
      <c r="C436" s="726"/>
      <c r="D436" s="726"/>
      <c r="E436" s="726"/>
      <c r="F436" s="726"/>
      <c r="G436" s="726"/>
      <c r="H436" s="726"/>
      <c r="I436" s="726"/>
      <c r="J436" s="104"/>
    </row>
    <row r="437" spans="1:10" ht="16.5" hidden="1" customHeight="1">
      <c r="A437" s="124"/>
      <c r="B437" s="727"/>
      <c r="C437" s="727"/>
      <c r="D437" s="727"/>
      <c r="E437" s="727"/>
      <c r="F437" s="727"/>
      <c r="G437" s="727"/>
      <c r="H437" s="727"/>
      <c r="I437" s="727"/>
      <c r="J437" s="104"/>
    </row>
    <row r="438" spans="1:10" ht="16.5" hidden="1" customHeight="1">
      <c r="A438" s="167" t="s">
        <v>592</v>
      </c>
      <c r="B438" s="726" t="s">
        <v>193</v>
      </c>
      <c r="C438" s="726"/>
      <c r="D438" s="726"/>
      <c r="E438" s="726"/>
      <c r="F438" s="726"/>
      <c r="G438" s="726"/>
      <c r="H438" s="726"/>
      <c r="I438" s="726"/>
      <c r="J438" s="104"/>
    </row>
    <row r="439" spans="1:10" ht="49.5" hidden="1" customHeight="1">
      <c r="A439" s="167"/>
      <c r="B439" s="727"/>
      <c r="C439" s="727"/>
      <c r="D439" s="727" t="s">
        <v>753</v>
      </c>
      <c r="E439" s="727"/>
      <c r="F439" s="727" t="s">
        <v>92</v>
      </c>
      <c r="G439" s="727"/>
      <c r="H439" s="727"/>
      <c r="I439" s="727"/>
      <c r="J439" s="104"/>
    </row>
    <row r="440" spans="1:10" ht="56.25" hidden="1" customHeight="1">
      <c r="A440" s="172"/>
      <c r="B440" s="726" t="s">
        <v>194</v>
      </c>
      <c r="C440" s="726"/>
      <c r="D440" s="726"/>
      <c r="E440" s="726"/>
      <c r="F440" s="726"/>
      <c r="G440" s="726"/>
      <c r="H440" s="726"/>
      <c r="I440" s="726"/>
    </row>
    <row r="441" spans="1:10" ht="15.75" hidden="1" customHeight="1">
      <c r="A441" s="172"/>
      <c r="B441" s="727" t="s">
        <v>195</v>
      </c>
      <c r="C441" s="727"/>
      <c r="D441" s="727"/>
      <c r="E441" s="727"/>
      <c r="F441" s="727"/>
      <c r="G441" s="727"/>
      <c r="H441" s="727"/>
      <c r="I441" s="727"/>
      <c r="J441" s="104"/>
    </row>
    <row r="442" spans="1:10" ht="79.5" hidden="1" customHeight="1">
      <c r="A442" s="172"/>
      <c r="B442" s="726" t="s">
        <v>196</v>
      </c>
      <c r="C442" s="726"/>
      <c r="D442" s="726"/>
      <c r="E442" s="726"/>
      <c r="F442" s="726"/>
      <c r="G442" s="726"/>
      <c r="H442" s="726"/>
      <c r="I442" s="726"/>
      <c r="J442" s="104"/>
    </row>
    <row r="443" spans="1:10" ht="18" hidden="1" customHeight="1">
      <c r="A443" s="117"/>
      <c r="B443" s="727"/>
      <c r="C443" s="727"/>
      <c r="D443" s="727"/>
      <c r="E443" s="727"/>
      <c r="F443" s="727"/>
      <c r="G443" s="727"/>
      <c r="H443" s="727"/>
      <c r="I443" s="727"/>
    </row>
    <row r="444" spans="1:10" ht="19.5" hidden="1" customHeight="1">
      <c r="A444" s="111"/>
      <c r="B444" s="726" t="str">
        <f>IF(AND(N406=2,N408=1),"Name of Other Partner of JV",IF(AND(N406=2,N408="2 or more"),"Name of Other Partner-1 of JV",""))</f>
        <v/>
      </c>
      <c r="C444" s="726"/>
      <c r="D444" s="726"/>
      <c r="E444" s="726"/>
      <c r="F444" s="726">
        <f>'Name of Bidder'!C18</f>
        <v>0</v>
      </c>
      <c r="G444" s="726"/>
      <c r="H444" s="726"/>
      <c r="I444" s="726"/>
      <c r="J444" s="104"/>
    </row>
    <row r="445" spans="1:10" ht="29.25" hidden="1" customHeight="1">
      <c r="A445" s="111" t="s">
        <v>598</v>
      </c>
      <c r="B445" s="727" t="s">
        <v>599</v>
      </c>
      <c r="C445" s="727"/>
      <c r="D445" s="727"/>
      <c r="E445" s="727"/>
      <c r="F445" s="727"/>
      <c r="G445" s="727"/>
      <c r="H445" s="727"/>
      <c r="I445" s="727"/>
      <c r="J445" s="104"/>
    </row>
    <row r="446" spans="1:10" ht="19.5" hidden="1" customHeight="1">
      <c r="A446" s="167"/>
      <c r="B446" s="726"/>
      <c r="C446" s="726"/>
      <c r="D446" s="726" t="s">
        <v>754</v>
      </c>
      <c r="E446" s="726"/>
      <c r="F446" s="726"/>
      <c r="G446" s="726"/>
      <c r="H446" s="726" t="s">
        <v>91</v>
      </c>
      <c r="I446" s="726"/>
      <c r="J446" s="104"/>
    </row>
    <row r="447" spans="1:10" ht="47.25" hidden="1" customHeight="1">
      <c r="A447" s="167"/>
      <c r="B447" s="727"/>
      <c r="C447" s="727"/>
      <c r="D447" s="727" t="s">
        <v>552</v>
      </c>
      <c r="E447" s="727" t="s">
        <v>601</v>
      </c>
      <c r="F447" s="727"/>
      <c r="G447" s="727"/>
      <c r="H447" s="727"/>
      <c r="I447" s="727"/>
      <c r="J447" s="104"/>
    </row>
    <row r="448" spans="1:10" ht="17.25" hidden="1" customHeight="1">
      <c r="A448" s="172" t="s">
        <v>187</v>
      </c>
      <c r="B448" s="610" t="s">
        <v>188</v>
      </c>
      <c r="C448" s="610"/>
      <c r="D448" s="610"/>
      <c r="E448" s="610"/>
      <c r="F448" s="610"/>
      <c r="G448" s="610"/>
      <c r="H448" s="610"/>
      <c r="I448" s="610"/>
      <c r="J448" s="104"/>
    </row>
    <row r="449" spans="1:10" ht="17.25" hidden="1" customHeight="1">
      <c r="A449" s="172"/>
      <c r="B449" s="726" t="s">
        <v>757</v>
      </c>
      <c r="C449" s="726"/>
      <c r="D449" s="726"/>
      <c r="E449" s="726"/>
      <c r="F449" s="726" t="s">
        <v>185</v>
      </c>
      <c r="G449" s="726"/>
      <c r="H449" s="726"/>
      <c r="I449" s="726"/>
      <c r="J449" s="104"/>
    </row>
    <row r="450" spans="1:10" ht="15.75" hidden="1" customHeight="1">
      <c r="A450" s="172">
        <v>1</v>
      </c>
      <c r="B450" s="727" t="s">
        <v>756</v>
      </c>
      <c r="C450" s="727"/>
      <c r="D450" s="727"/>
      <c r="E450" s="727"/>
      <c r="F450" s="727"/>
      <c r="G450" s="727"/>
      <c r="H450" s="727"/>
      <c r="I450" s="727"/>
      <c r="J450" s="104"/>
    </row>
    <row r="451" spans="1:10" ht="15.75" hidden="1" customHeight="1">
      <c r="A451" s="172">
        <v>2</v>
      </c>
      <c r="B451" s="726" t="s">
        <v>739</v>
      </c>
      <c r="C451" s="726"/>
      <c r="D451" s="726"/>
      <c r="E451" s="726"/>
      <c r="F451" s="726"/>
      <c r="G451" s="726"/>
      <c r="H451" s="726"/>
      <c r="I451" s="726"/>
    </row>
    <row r="452" spans="1:10" ht="15.75" hidden="1" customHeight="1">
      <c r="A452" s="172">
        <v>3</v>
      </c>
      <c r="B452" s="727" t="s">
        <v>700</v>
      </c>
      <c r="C452" s="727"/>
      <c r="D452" s="727"/>
      <c r="E452" s="727"/>
      <c r="F452" s="727"/>
      <c r="G452" s="727"/>
      <c r="H452" s="727"/>
      <c r="I452" s="727"/>
      <c r="J452" s="104"/>
    </row>
    <row r="453" spans="1:10" ht="16.5" hidden="1" customHeight="1">
      <c r="A453" s="172">
        <v>4</v>
      </c>
      <c r="B453" s="726" t="s">
        <v>699</v>
      </c>
      <c r="C453" s="726"/>
      <c r="D453" s="726"/>
      <c r="E453" s="726"/>
      <c r="F453" s="726"/>
      <c r="G453" s="726"/>
      <c r="H453" s="726"/>
      <c r="I453" s="726"/>
      <c r="J453" s="104"/>
    </row>
    <row r="454" spans="1:10" hidden="1">
      <c r="A454" s="172">
        <v>5</v>
      </c>
      <c r="B454" s="727" t="s">
        <v>606</v>
      </c>
      <c r="C454" s="727"/>
      <c r="D454" s="727"/>
      <c r="E454" s="727"/>
      <c r="F454" s="727"/>
      <c r="G454" s="727"/>
      <c r="H454" s="727"/>
      <c r="I454" s="727"/>
      <c r="J454" s="104"/>
    </row>
    <row r="455" spans="1:10" ht="19.5" hidden="1" customHeight="1">
      <c r="A455" s="172">
        <v>6</v>
      </c>
      <c r="B455" s="726" t="s">
        <v>605</v>
      </c>
      <c r="C455" s="726"/>
      <c r="D455" s="726"/>
      <c r="E455" s="726"/>
      <c r="F455" s="726"/>
      <c r="G455" s="726"/>
      <c r="H455" s="726"/>
      <c r="I455" s="726"/>
      <c r="J455" s="104"/>
    </row>
    <row r="456" spans="1:10" ht="32.25" hidden="1" customHeight="1">
      <c r="A456" s="124"/>
      <c r="B456" s="727" t="s">
        <v>94</v>
      </c>
      <c r="C456" s="727"/>
      <c r="D456" s="727"/>
      <c r="E456" s="727"/>
      <c r="F456" s="727"/>
      <c r="G456" s="727"/>
      <c r="H456" s="727"/>
      <c r="I456" s="727"/>
      <c r="J456" s="104"/>
    </row>
    <row r="457" spans="1:10" ht="32.25" hidden="1" customHeight="1">
      <c r="A457" s="111"/>
      <c r="B457" s="726"/>
      <c r="C457" s="726"/>
      <c r="D457" s="726"/>
      <c r="E457" s="726"/>
      <c r="F457" s="726"/>
      <c r="G457" s="726"/>
      <c r="H457" s="726"/>
      <c r="I457" s="726"/>
      <c r="J457" s="104"/>
    </row>
    <row r="458" spans="1:10" ht="32.25" hidden="1" customHeight="1">
      <c r="A458" s="111"/>
      <c r="B458" s="727"/>
      <c r="C458" s="727"/>
      <c r="D458" s="727"/>
      <c r="E458" s="727"/>
      <c r="F458" s="727"/>
      <c r="G458" s="727"/>
      <c r="H458" s="727"/>
      <c r="I458" s="727"/>
      <c r="J458" s="104"/>
    </row>
    <row r="459" spans="1:10" ht="32.25" hidden="1" customHeight="1">
      <c r="A459" s="111"/>
      <c r="B459" s="726"/>
      <c r="C459" s="726"/>
      <c r="D459" s="726"/>
      <c r="E459" s="726"/>
      <c r="F459" s="726"/>
      <c r="G459" s="726"/>
      <c r="H459" s="726"/>
      <c r="I459" s="726"/>
      <c r="J459" s="104"/>
    </row>
    <row r="460" spans="1:10" ht="32.25" hidden="1" customHeight="1">
      <c r="A460" s="111"/>
      <c r="B460" s="727"/>
      <c r="C460" s="727"/>
      <c r="D460" s="727"/>
      <c r="E460" s="727"/>
      <c r="F460" s="727"/>
      <c r="G460" s="727"/>
      <c r="H460" s="727"/>
      <c r="I460" s="727"/>
      <c r="J460" s="104"/>
    </row>
    <row r="461" spans="1:10" ht="20.25" hidden="1" customHeight="1">
      <c r="A461" s="167" t="s">
        <v>272</v>
      </c>
      <c r="B461" s="610" t="s">
        <v>87</v>
      </c>
      <c r="C461" s="610"/>
      <c r="D461" s="610"/>
      <c r="E461" s="610"/>
      <c r="F461" s="610"/>
      <c r="G461" s="610"/>
      <c r="H461" s="610"/>
      <c r="I461" s="610"/>
      <c r="J461" s="104"/>
    </row>
    <row r="462" spans="1:10" ht="19.5" hidden="1" customHeight="1">
      <c r="A462" s="167"/>
      <c r="B462" s="726"/>
      <c r="C462" s="726"/>
      <c r="D462" s="726" t="s">
        <v>88</v>
      </c>
      <c r="E462" s="726"/>
      <c r="F462" s="726"/>
      <c r="G462" s="726"/>
      <c r="H462" s="726" t="s">
        <v>91</v>
      </c>
      <c r="I462" s="726"/>
      <c r="J462" s="104"/>
    </row>
    <row r="463" spans="1:10" ht="47.25" hidden="1" customHeight="1">
      <c r="A463" s="167"/>
      <c r="B463" s="727"/>
      <c r="C463" s="727"/>
      <c r="D463" s="727" t="s">
        <v>552</v>
      </c>
      <c r="E463" s="727" t="s">
        <v>89</v>
      </c>
      <c r="F463" s="727"/>
      <c r="G463" s="727"/>
      <c r="H463" s="727"/>
      <c r="I463" s="727"/>
      <c r="J463" s="104"/>
    </row>
    <row r="464" spans="1:10" ht="17.25" hidden="1" customHeight="1">
      <c r="A464" s="172" t="s">
        <v>187</v>
      </c>
      <c r="B464" s="726" t="s">
        <v>188</v>
      </c>
      <c r="C464" s="726"/>
      <c r="D464" s="726"/>
      <c r="E464" s="726"/>
      <c r="F464" s="726"/>
      <c r="G464" s="726"/>
      <c r="H464" s="726"/>
      <c r="I464" s="726"/>
      <c r="J464" s="104"/>
    </row>
    <row r="465" spans="1:10" ht="17.25" hidden="1" customHeight="1">
      <c r="A465" s="172"/>
      <c r="B465" s="727" t="s">
        <v>755</v>
      </c>
      <c r="C465" s="727"/>
      <c r="D465" s="727"/>
      <c r="E465" s="727"/>
      <c r="F465" s="727" t="s">
        <v>185</v>
      </c>
      <c r="G465" s="727"/>
      <c r="H465" s="727"/>
      <c r="I465" s="727"/>
      <c r="J465" s="104"/>
    </row>
    <row r="466" spans="1:10" ht="15.75" hidden="1" customHeight="1">
      <c r="A466" s="172">
        <v>1</v>
      </c>
      <c r="B466" s="726" t="s">
        <v>756</v>
      </c>
      <c r="C466" s="726"/>
      <c r="D466" s="726"/>
      <c r="E466" s="726"/>
      <c r="F466" s="726"/>
      <c r="G466" s="726"/>
      <c r="H466" s="726"/>
      <c r="I466" s="726"/>
      <c r="J466" s="104"/>
    </row>
    <row r="467" spans="1:10" ht="15.75" hidden="1" customHeight="1">
      <c r="A467" s="172">
        <v>2</v>
      </c>
      <c r="B467" s="727" t="s">
        <v>739</v>
      </c>
      <c r="C467" s="727"/>
      <c r="D467" s="727"/>
      <c r="E467" s="727"/>
      <c r="F467" s="727"/>
      <c r="G467" s="727"/>
      <c r="H467" s="727"/>
      <c r="I467" s="727"/>
    </row>
    <row r="468" spans="1:10" ht="15.75" hidden="1" customHeight="1">
      <c r="A468" s="172">
        <v>3</v>
      </c>
      <c r="B468" s="726" t="s">
        <v>700</v>
      </c>
      <c r="C468" s="726"/>
      <c r="D468" s="726"/>
      <c r="E468" s="726"/>
      <c r="F468" s="726"/>
      <c r="G468" s="726"/>
      <c r="H468" s="726"/>
      <c r="I468" s="726"/>
      <c r="J468" s="104"/>
    </row>
    <row r="469" spans="1:10" ht="16.5" hidden="1" customHeight="1">
      <c r="A469" s="172">
        <v>4</v>
      </c>
      <c r="B469" s="727" t="s">
        <v>699</v>
      </c>
      <c r="C469" s="727"/>
      <c r="D469" s="727"/>
      <c r="E469" s="727"/>
      <c r="F469" s="727"/>
      <c r="G469" s="727"/>
      <c r="H469" s="727"/>
      <c r="I469" s="727"/>
      <c r="J469" s="104"/>
    </row>
    <row r="470" spans="1:10" ht="15.75" hidden="1" customHeight="1">
      <c r="A470" s="172">
        <v>5</v>
      </c>
      <c r="B470" s="726" t="s">
        <v>606</v>
      </c>
      <c r="C470" s="726"/>
      <c r="D470" s="726"/>
      <c r="E470" s="726"/>
      <c r="F470" s="726"/>
      <c r="G470" s="726"/>
      <c r="H470" s="726"/>
      <c r="I470" s="726"/>
      <c r="J470" s="104"/>
    </row>
    <row r="471" spans="1:10" ht="21" hidden="1" customHeight="1">
      <c r="A471" s="172">
        <v>6</v>
      </c>
      <c r="B471" s="727" t="s">
        <v>605</v>
      </c>
      <c r="C471" s="727"/>
      <c r="D471" s="727"/>
      <c r="E471" s="727"/>
      <c r="F471" s="727"/>
      <c r="G471" s="727"/>
      <c r="H471" s="727"/>
      <c r="I471" s="727"/>
      <c r="J471" s="104"/>
    </row>
    <row r="472" spans="1:10" ht="51" hidden="1" customHeight="1">
      <c r="A472" s="172"/>
      <c r="B472" s="726" t="s">
        <v>94</v>
      </c>
      <c r="C472" s="726"/>
      <c r="D472" s="726"/>
      <c r="E472" s="726"/>
      <c r="F472" s="726"/>
      <c r="G472" s="726"/>
      <c r="H472" s="726"/>
      <c r="I472" s="726"/>
      <c r="J472" s="104"/>
    </row>
    <row r="473" spans="1:10" ht="16.5" hidden="1" customHeight="1">
      <c r="A473" s="172"/>
      <c r="B473" s="727"/>
      <c r="C473" s="727"/>
      <c r="D473" s="727"/>
      <c r="E473" s="727"/>
      <c r="F473" s="727"/>
      <c r="G473" s="727"/>
      <c r="H473" s="727"/>
      <c r="I473" s="727"/>
      <c r="J473" s="104"/>
    </row>
    <row r="474" spans="1:10" ht="16.5" hidden="1" customHeight="1">
      <c r="A474" s="167" t="s">
        <v>592</v>
      </c>
      <c r="B474" s="610" t="s">
        <v>193</v>
      </c>
      <c r="C474" s="610"/>
      <c r="D474" s="610"/>
      <c r="E474" s="610"/>
      <c r="F474" s="610"/>
      <c r="G474" s="610"/>
      <c r="H474" s="610"/>
      <c r="I474" s="610"/>
      <c r="J474" s="104"/>
    </row>
    <row r="475" spans="1:10" ht="28.5" hidden="1" customHeight="1">
      <c r="A475" s="167"/>
      <c r="B475" s="726"/>
      <c r="C475" s="726"/>
      <c r="D475" s="726" t="s">
        <v>552</v>
      </c>
      <c r="E475" s="726"/>
      <c r="F475" s="726" t="s">
        <v>92</v>
      </c>
      <c r="G475" s="726"/>
      <c r="H475" s="726" t="s">
        <v>90</v>
      </c>
      <c r="I475" s="726"/>
      <c r="J475" s="104"/>
    </row>
    <row r="476" spans="1:10" ht="56.25" hidden="1" customHeight="1">
      <c r="A476" s="172"/>
      <c r="B476" s="727" t="s">
        <v>194</v>
      </c>
      <c r="C476" s="727"/>
      <c r="D476" s="727"/>
      <c r="E476" s="727"/>
      <c r="F476" s="727"/>
      <c r="G476" s="727"/>
      <c r="H476" s="727"/>
      <c r="I476" s="727"/>
    </row>
    <row r="477" spans="1:10" ht="15.75" hidden="1" customHeight="1">
      <c r="A477" s="172"/>
      <c r="B477" s="726" t="s">
        <v>195</v>
      </c>
      <c r="C477" s="726"/>
      <c r="D477" s="726"/>
      <c r="E477" s="726"/>
      <c r="F477" s="726"/>
      <c r="G477" s="726"/>
      <c r="H477" s="726"/>
      <c r="I477" s="726"/>
      <c r="J477" s="104"/>
    </row>
    <row r="478" spans="1:10" ht="66.75" hidden="1" customHeight="1">
      <c r="A478" s="172"/>
      <c r="B478" s="727" t="s">
        <v>196</v>
      </c>
      <c r="C478" s="727"/>
      <c r="D478" s="727"/>
      <c r="E478" s="727"/>
      <c r="F478" s="727"/>
      <c r="G478" s="727"/>
      <c r="H478" s="727"/>
      <c r="I478" s="727"/>
      <c r="J478" s="104"/>
    </row>
    <row r="479" spans="1:10" ht="20.25" hidden="1" customHeight="1">
      <c r="A479" s="172"/>
      <c r="B479" s="726"/>
      <c r="C479" s="726"/>
      <c r="D479" s="726"/>
      <c r="E479" s="726"/>
      <c r="F479" s="726"/>
      <c r="G479" s="726"/>
      <c r="H479" s="726"/>
      <c r="I479" s="726"/>
      <c r="J479" s="104"/>
    </row>
    <row r="480" spans="1:10" ht="32.25" hidden="1" customHeight="1">
      <c r="A480" s="111"/>
      <c r="B480" s="727" t="str">
        <f>IF(AND(N406=2,N408="2 or more"),"Name of Other Partner-2 of JV", "")</f>
        <v/>
      </c>
      <c r="C480" s="727"/>
      <c r="D480" s="727"/>
      <c r="E480" s="727"/>
      <c r="F480" s="727">
        <f>'Name of Bidder'!C23</f>
        <v>0</v>
      </c>
      <c r="G480" s="727"/>
      <c r="H480" s="727"/>
      <c r="I480" s="727"/>
      <c r="J480" s="104"/>
    </row>
    <row r="481" spans="1:10" ht="29.25" hidden="1" customHeight="1">
      <c r="A481" s="111" t="s">
        <v>598</v>
      </c>
      <c r="B481" s="726" t="s">
        <v>599</v>
      </c>
      <c r="C481" s="726"/>
      <c r="D481" s="726"/>
      <c r="E481" s="726"/>
      <c r="F481" s="726"/>
      <c r="G481" s="726"/>
      <c r="H481" s="726"/>
      <c r="I481" s="726"/>
      <c r="J481" s="104"/>
    </row>
    <row r="482" spans="1:10" ht="19.5" hidden="1" customHeight="1">
      <c r="A482" s="167"/>
      <c r="B482" s="727"/>
      <c r="C482" s="727"/>
      <c r="D482" s="727" t="s">
        <v>600</v>
      </c>
      <c r="E482" s="727"/>
      <c r="F482" s="727" t="s">
        <v>90</v>
      </c>
      <c r="G482" s="727" t="s">
        <v>93</v>
      </c>
      <c r="H482" s="727" t="s">
        <v>91</v>
      </c>
      <c r="I482" s="727"/>
      <c r="J482" s="104"/>
    </row>
    <row r="483" spans="1:10" ht="47.25" hidden="1" customHeight="1">
      <c r="A483" s="167"/>
      <c r="B483" s="726"/>
      <c r="C483" s="726"/>
      <c r="D483" s="726" t="s">
        <v>552</v>
      </c>
      <c r="E483" s="726" t="s">
        <v>601</v>
      </c>
      <c r="F483" s="726"/>
      <c r="G483" s="726"/>
      <c r="H483" s="726"/>
      <c r="I483" s="726"/>
      <c r="J483" s="104"/>
    </row>
    <row r="484" spans="1:10" ht="17.25" hidden="1" customHeight="1">
      <c r="A484" s="172" t="s">
        <v>187</v>
      </c>
      <c r="B484" s="727" t="s">
        <v>188</v>
      </c>
      <c r="C484" s="727"/>
      <c r="D484" s="727"/>
      <c r="E484" s="727"/>
      <c r="F484" s="727"/>
      <c r="G484" s="727"/>
      <c r="H484" s="727"/>
      <c r="I484" s="727"/>
      <c r="J484" s="104"/>
    </row>
    <row r="485" spans="1:10" ht="17.25" hidden="1" customHeight="1">
      <c r="A485" s="172"/>
      <c r="B485" s="726" t="s">
        <v>602</v>
      </c>
      <c r="C485" s="726"/>
      <c r="D485" s="726"/>
      <c r="E485" s="726"/>
      <c r="F485" s="726" t="s">
        <v>185</v>
      </c>
      <c r="G485" s="726"/>
      <c r="H485" s="726"/>
      <c r="I485" s="726"/>
      <c r="J485" s="104"/>
    </row>
    <row r="486" spans="1:10" ht="15.75" hidden="1" customHeight="1">
      <c r="A486" s="172">
        <v>1</v>
      </c>
      <c r="B486" s="727" t="str">
        <f>IF(F485="Yes", "2012-2013", "")</f>
        <v>2012-2013</v>
      </c>
      <c r="C486" s="727"/>
      <c r="D486" s="727"/>
      <c r="E486" s="727"/>
      <c r="F486" s="727"/>
      <c r="G486" s="727"/>
      <c r="H486" s="727"/>
      <c r="I486" s="727"/>
      <c r="J486" s="104"/>
    </row>
    <row r="487" spans="1:10" ht="15.75" hidden="1" customHeight="1">
      <c r="A487" s="172">
        <v>2</v>
      </c>
      <c r="B487" s="610" t="s">
        <v>603</v>
      </c>
      <c r="C487" s="610"/>
      <c r="D487" s="610"/>
      <c r="E487" s="610"/>
      <c r="F487" s="610"/>
      <c r="G487" s="610"/>
      <c r="H487" s="610"/>
      <c r="I487" s="610"/>
    </row>
    <row r="488" spans="1:10" ht="15.75" hidden="1" customHeight="1">
      <c r="A488" s="172">
        <v>3</v>
      </c>
      <c r="B488" s="726" t="s">
        <v>189</v>
      </c>
      <c r="C488" s="726"/>
      <c r="D488" s="726"/>
      <c r="E488" s="726"/>
      <c r="F488" s="726"/>
      <c r="G488" s="726"/>
      <c r="H488" s="726"/>
      <c r="I488" s="726"/>
      <c r="J488" s="104"/>
    </row>
    <row r="489" spans="1:10" ht="16.5" hidden="1" customHeight="1">
      <c r="A489" s="172">
        <v>4</v>
      </c>
      <c r="B489" s="727" t="s">
        <v>190</v>
      </c>
      <c r="C489" s="727"/>
      <c r="D489" s="727"/>
      <c r="E489" s="727"/>
      <c r="F489" s="727"/>
      <c r="G489" s="727"/>
      <c r="H489" s="727"/>
      <c r="I489" s="727"/>
      <c r="J489" s="104"/>
    </row>
    <row r="490" spans="1:10" ht="15.6" hidden="1" customHeight="1">
      <c r="A490" s="172">
        <v>5</v>
      </c>
      <c r="B490" s="726" t="s">
        <v>191</v>
      </c>
      <c r="C490" s="726"/>
      <c r="D490" s="726"/>
      <c r="E490" s="726"/>
      <c r="F490" s="726"/>
      <c r="G490" s="726"/>
      <c r="H490" s="726"/>
      <c r="I490" s="726"/>
      <c r="J490" s="104"/>
    </row>
    <row r="491" spans="1:10" ht="32.25" hidden="1" customHeight="1">
      <c r="A491" s="172"/>
      <c r="B491" s="727"/>
      <c r="C491" s="727"/>
      <c r="D491" s="727"/>
      <c r="E491" s="727"/>
      <c r="F491" s="727"/>
      <c r="G491" s="727"/>
      <c r="H491" s="727"/>
      <c r="I491" s="727"/>
      <c r="J491" s="104"/>
    </row>
    <row r="492" spans="1:10" ht="32.25" hidden="1" customHeight="1">
      <c r="A492" s="124"/>
      <c r="B492" s="726" t="s">
        <v>94</v>
      </c>
      <c r="C492" s="726"/>
      <c r="D492" s="726"/>
      <c r="E492" s="726"/>
      <c r="F492" s="726"/>
      <c r="G492" s="726"/>
      <c r="H492" s="726"/>
      <c r="I492" s="726"/>
      <c r="J492" s="104"/>
    </row>
    <row r="493" spans="1:10" ht="32.25" hidden="1" customHeight="1">
      <c r="A493" s="111"/>
      <c r="B493" s="727"/>
      <c r="C493" s="727"/>
      <c r="D493" s="727"/>
      <c r="E493" s="727"/>
      <c r="F493" s="727"/>
      <c r="G493" s="727"/>
      <c r="H493" s="727"/>
      <c r="I493" s="727"/>
      <c r="J493" s="104"/>
    </row>
    <row r="494" spans="1:10" ht="20.25" hidden="1" customHeight="1">
      <c r="A494" s="167" t="s">
        <v>272</v>
      </c>
      <c r="B494" s="726" t="s">
        <v>87</v>
      </c>
      <c r="C494" s="726"/>
      <c r="D494" s="726"/>
      <c r="E494" s="726"/>
      <c r="F494" s="726"/>
      <c r="G494" s="726"/>
      <c r="H494" s="726"/>
      <c r="I494" s="726"/>
      <c r="J494" s="104"/>
    </row>
    <row r="495" spans="1:10" ht="19.5" hidden="1" customHeight="1">
      <c r="A495" s="167"/>
      <c r="B495" s="727"/>
      <c r="C495" s="727"/>
      <c r="D495" s="727" t="s">
        <v>88</v>
      </c>
      <c r="E495" s="727"/>
      <c r="F495" s="727" t="s">
        <v>90</v>
      </c>
      <c r="G495" s="727" t="s">
        <v>93</v>
      </c>
      <c r="H495" s="727" t="s">
        <v>91</v>
      </c>
      <c r="I495" s="727"/>
      <c r="J495" s="104"/>
    </row>
    <row r="496" spans="1:10" ht="47.25" hidden="1" customHeight="1">
      <c r="A496" s="167"/>
      <c r="B496" s="726"/>
      <c r="C496" s="726"/>
      <c r="D496" s="726" t="s">
        <v>552</v>
      </c>
      <c r="E496" s="726" t="s">
        <v>89</v>
      </c>
      <c r="F496" s="726"/>
      <c r="G496" s="726"/>
      <c r="H496" s="726"/>
      <c r="I496" s="726"/>
      <c r="J496" s="104"/>
    </row>
    <row r="497" spans="1:10" ht="17.25" hidden="1" customHeight="1">
      <c r="A497" s="172" t="s">
        <v>187</v>
      </c>
      <c r="B497" s="727" t="s">
        <v>188</v>
      </c>
      <c r="C497" s="727"/>
      <c r="D497" s="727"/>
      <c r="E497" s="727"/>
      <c r="F497" s="727"/>
      <c r="G497" s="727"/>
      <c r="H497" s="727"/>
      <c r="I497" s="727"/>
      <c r="J497" s="104"/>
    </row>
    <row r="498" spans="1:10" ht="17.25" hidden="1" customHeight="1">
      <c r="A498" s="172"/>
      <c r="B498" s="726" t="s">
        <v>602</v>
      </c>
      <c r="C498" s="726"/>
      <c r="D498" s="726"/>
      <c r="E498" s="726"/>
      <c r="F498" s="726" t="s">
        <v>185</v>
      </c>
      <c r="G498" s="726"/>
      <c r="H498" s="726"/>
      <c r="I498" s="726"/>
      <c r="J498" s="104"/>
    </row>
    <row r="499" spans="1:10" ht="15.75" hidden="1" customHeight="1">
      <c r="A499" s="172">
        <v>1</v>
      </c>
      <c r="B499" s="727" t="str">
        <f>IF(F498="Yes", "2012-2013", "")</f>
        <v>2012-2013</v>
      </c>
      <c r="C499" s="727"/>
      <c r="D499" s="727"/>
      <c r="E499" s="727"/>
      <c r="F499" s="727"/>
      <c r="G499" s="727"/>
      <c r="H499" s="727"/>
      <c r="I499" s="727"/>
      <c r="J499" s="104"/>
    </row>
    <row r="500" spans="1:10" ht="15.75" hidden="1" customHeight="1">
      <c r="A500" s="172">
        <v>2</v>
      </c>
      <c r="B500" s="610" t="s">
        <v>603</v>
      </c>
      <c r="C500" s="610"/>
      <c r="D500" s="610"/>
      <c r="E500" s="610"/>
      <c r="F500" s="610"/>
      <c r="G500" s="610"/>
      <c r="H500" s="610"/>
      <c r="I500" s="610"/>
    </row>
    <row r="501" spans="1:10" ht="15.75" hidden="1" customHeight="1">
      <c r="A501" s="172">
        <v>3</v>
      </c>
      <c r="B501" s="726" t="s">
        <v>189</v>
      </c>
      <c r="C501" s="726"/>
      <c r="D501" s="726"/>
      <c r="E501" s="726"/>
      <c r="F501" s="726"/>
      <c r="G501" s="726"/>
      <c r="H501" s="726"/>
      <c r="I501" s="726"/>
      <c r="J501" s="104"/>
    </row>
    <row r="502" spans="1:10" ht="16.5" hidden="1" customHeight="1">
      <c r="A502" s="172">
        <v>4</v>
      </c>
      <c r="B502" s="727" t="s">
        <v>190</v>
      </c>
      <c r="C502" s="727"/>
      <c r="D502" s="727"/>
      <c r="E502" s="727"/>
      <c r="F502" s="727"/>
      <c r="G502" s="727"/>
      <c r="H502" s="727"/>
      <c r="I502" s="727"/>
      <c r="J502" s="104"/>
    </row>
    <row r="503" spans="1:10" ht="15.6" hidden="1" customHeight="1">
      <c r="A503" s="172">
        <v>5</v>
      </c>
      <c r="B503" s="726" t="s">
        <v>191</v>
      </c>
      <c r="C503" s="726"/>
      <c r="D503" s="726"/>
      <c r="E503" s="726"/>
      <c r="F503" s="726"/>
      <c r="G503" s="726"/>
      <c r="H503" s="726"/>
      <c r="I503" s="726"/>
      <c r="J503" s="104"/>
    </row>
    <row r="504" spans="1:10" ht="32.25" hidden="1" customHeight="1">
      <c r="A504" s="172"/>
      <c r="B504" s="727" t="s">
        <v>192</v>
      </c>
      <c r="C504" s="727"/>
      <c r="D504" s="727"/>
      <c r="E504" s="727"/>
      <c r="F504" s="727"/>
      <c r="G504" s="727"/>
      <c r="H504" s="727"/>
      <c r="I504" s="727"/>
      <c r="J504" s="104"/>
    </row>
    <row r="505" spans="1:10" ht="32.25" hidden="1" customHeight="1">
      <c r="A505" s="124"/>
      <c r="B505" s="726" t="s">
        <v>94</v>
      </c>
      <c r="C505" s="726"/>
      <c r="D505" s="726"/>
      <c r="E505" s="726"/>
      <c r="F505" s="726"/>
      <c r="G505" s="726"/>
      <c r="H505" s="726"/>
      <c r="I505" s="726"/>
      <c r="J505" s="104"/>
    </row>
    <row r="506" spans="1:10" ht="16.5" hidden="1" customHeight="1">
      <c r="A506" s="124"/>
      <c r="B506" s="727"/>
      <c r="C506" s="727"/>
      <c r="D506" s="727"/>
      <c r="E506" s="727"/>
      <c r="F506" s="727"/>
      <c r="G506" s="727"/>
      <c r="H506" s="727"/>
      <c r="I506" s="727"/>
      <c r="J506" s="104"/>
    </row>
    <row r="507" spans="1:10" ht="16.5" hidden="1" customHeight="1">
      <c r="A507" s="167" t="s">
        <v>592</v>
      </c>
      <c r="B507" s="726" t="s">
        <v>193</v>
      </c>
      <c r="C507" s="726"/>
      <c r="D507" s="726"/>
      <c r="E507" s="726"/>
      <c r="F507" s="726"/>
      <c r="G507" s="726"/>
      <c r="H507" s="726"/>
      <c r="I507" s="726"/>
      <c r="J507" s="104"/>
    </row>
    <row r="508" spans="1:10" ht="28.5" hidden="1" customHeight="1">
      <c r="A508" s="167"/>
      <c r="B508" s="727"/>
      <c r="C508" s="727"/>
      <c r="D508" s="727" t="s">
        <v>552</v>
      </c>
      <c r="E508" s="727"/>
      <c r="F508" s="727" t="s">
        <v>92</v>
      </c>
      <c r="G508" s="727"/>
      <c r="H508" s="727" t="s">
        <v>90</v>
      </c>
      <c r="I508" s="727"/>
      <c r="J508" s="104"/>
    </row>
    <row r="509" spans="1:10" ht="56.25" hidden="1" customHeight="1">
      <c r="A509" s="172"/>
      <c r="B509" s="726" t="s">
        <v>194</v>
      </c>
      <c r="C509" s="726"/>
      <c r="D509" s="726"/>
      <c r="E509" s="726"/>
      <c r="F509" s="726"/>
      <c r="G509" s="726"/>
      <c r="H509" s="726"/>
      <c r="I509" s="726"/>
    </row>
    <row r="510" spans="1:10" ht="15.75" hidden="1" customHeight="1">
      <c r="A510" s="172"/>
      <c r="B510" s="727" t="s">
        <v>195</v>
      </c>
      <c r="C510" s="727"/>
      <c r="D510" s="727"/>
      <c r="E510" s="727"/>
      <c r="F510" s="727"/>
      <c r="G510" s="727"/>
      <c r="H510" s="727"/>
      <c r="I510" s="727"/>
      <c r="J510" s="104"/>
    </row>
    <row r="511" spans="1:10" ht="49.5" hidden="1" customHeight="1">
      <c r="A511" s="172"/>
      <c r="B511" s="726" t="s">
        <v>196</v>
      </c>
      <c r="C511" s="726"/>
      <c r="D511" s="726"/>
      <c r="E511" s="726"/>
      <c r="F511" s="726"/>
      <c r="G511" s="726"/>
      <c r="H511" s="726"/>
      <c r="I511" s="726"/>
      <c r="J511" s="104"/>
    </row>
    <row r="512" spans="1:10" ht="20.25" hidden="1" customHeight="1">
      <c r="A512" s="124"/>
      <c r="B512" s="727"/>
      <c r="C512" s="727"/>
      <c r="D512" s="727"/>
      <c r="E512" s="727"/>
      <c r="F512" s="727"/>
      <c r="G512" s="727"/>
      <c r="H512" s="727"/>
      <c r="I512" s="727"/>
      <c r="J512" s="104"/>
    </row>
    <row r="513" spans="1:10" ht="17.25" hidden="1" customHeight="1">
      <c r="A513" s="173" t="s">
        <v>197</v>
      </c>
      <c r="B513" s="610" t="s">
        <v>613</v>
      </c>
      <c r="C513" s="610"/>
      <c r="D513" s="610"/>
      <c r="E513" s="610"/>
      <c r="F513" s="610"/>
      <c r="G513" s="610"/>
      <c r="H513" s="610"/>
      <c r="I513" s="610"/>
      <c r="J513" s="104"/>
    </row>
    <row r="514" spans="1:10" ht="12" hidden="1" customHeight="1">
      <c r="A514" s="104"/>
      <c r="B514" s="726"/>
      <c r="C514" s="726"/>
      <c r="D514" s="726"/>
      <c r="E514" s="726"/>
      <c r="F514" s="726"/>
      <c r="G514" s="726"/>
      <c r="H514" s="726"/>
      <c r="I514" s="726"/>
      <c r="J514" s="104"/>
    </row>
    <row r="515" spans="1:10" ht="56.25" hidden="1" customHeight="1">
      <c r="A515" s="123"/>
      <c r="B515" s="727" t="s">
        <v>886</v>
      </c>
      <c r="C515" s="727"/>
      <c r="D515" s="727"/>
      <c r="E515" s="727"/>
      <c r="F515" s="727"/>
      <c r="G515" s="727"/>
      <c r="H515" s="727"/>
      <c r="I515" s="727"/>
      <c r="J515" s="104"/>
    </row>
    <row r="516" spans="1:10" ht="9.75" hidden="1" customHeight="1">
      <c r="A516" s="104"/>
      <c r="B516" s="726"/>
      <c r="C516" s="726"/>
      <c r="D516" s="726"/>
      <c r="E516" s="726"/>
      <c r="F516" s="726"/>
      <c r="G516" s="726"/>
      <c r="H516" s="726"/>
      <c r="I516" s="726"/>
    </row>
    <row r="517" spans="1:10" ht="107.25" hidden="1" customHeight="1">
      <c r="A517" s="124"/>
      <c r="B517" s="727"/>
      <c r="C517" s="727"/>
      <c r="D517" s="727"/>
      <c r="E517" s="727"/>
      <c r="F517" s="727"/>
      <c r="G517" s="727"/>
      <c r="H517" s="727"/>
      <c r="I517" s="727"/>
    </row>
    <row r="518" spans="1:10" ht="40.25" hidden="1" customHeight="1">
      <c r="A518" s="124"/>
      <c r="B518" s="726"/>
      <c r="C518" s="726"/>
      <c r="D518" s="726"/>
      <c r="E518" s="726"/>
      <c r="F518" s="726"/>
      <c r="G518" s="726"/>
      <c r="H518" s="726"/>
      <c r="I518" s="726"/>
      <c r="J518" s="104"/>
    </row>
    <row r="519" spans="1:10" ht="9" hidden="1" customHeight="1">
      <c r="A519" s="104"/>
      <c r="B519" s="727"/>
      <c r="C519" s="727"/>
      <c r="D519" s="727"/>
      <c r="E519" s="727"/>
      <c r="F519" s="727"/>
      <c r="G519" s="727"/>
      <c r="H519" s="727"/>
      <c r="I519" s="727"/>
      <c r="J519" s="104"/>
    </row>
    <row r="520" spans="1:10" ht="33.75" hidden="1" customHeight="1">
      <c r="A520" s="124"/>
      <c r="B520" s="726"/>
      <c r="C520" s="726"/>
      <c r="D520" s="726"/>
      <c r="E520" s="726"/>
      <c r="F520" s="726"/>
      <c r="G520" s="726"/>
      <c r="H520" s="726"/>
      <c r="I520" s="726"/>
      <c r="J520" s="104"/>
    </row>
    <row r="521" spans="1:10" ht="15.75" hidden="1" customHeight="1">
      <c r="B521" s="727"/>
      <c r="C521" s="727"/>
      <c r="D521" s="727"/>
      <c r="E521" s="727"/>
      <c r="F521" s="727"/>
      <c r="G521" s="727"/>
      <c r="H521" s="727"/>
      <c r="I521" s="727"/>
    </row>
    <row r="522" spans="1:10" ht="42" hidden="1" customHeight="1">
      <c r="A522" s="121"/>
      <c r="B522" s="726"/>
      <c r="C522" s="726"/>
      <c r="D522" s="726"/>
      <c r="E522" s="726"/>
      <c r="F522" s="726"/>
      <c r="G522" s="726"/>
      <c r="H522" s="726"/>
      <c r="I522" s="726"/>
      <c r="J522" s="104"/>
    </row>
    <row r="523" spans="1:10" ht="15.75" hidden="1" customHeight="1">
      <c r="A523" s="104"/>
      <c r="B523" s="727"/>
      <c r="C523" s="727"/>
      <c r="D523" s="727"/>
      <c r="E523" s="727"/>
      <c r="F523" s="727"/>
      <c r="G523" s="727"/>
      <c r="H523" s="727"/>
      <c r="I523" s="727"/>
      <c r="J523" s="104"/>
    </row>
    <row r="524" spans="1:10" ht="19.5" hidden="1" customHeight="1">
      <c r="A524" s="121"/>
      <c r="B524" s="726"/>
      <c r="C524" s="726"/>
      <c r="D524" s="726"/>
      <c r="E524" s="726"/>
      <c r="F524" s="726"/>
      <c r="G524" s="726"/>
      <c r="H524" s="726"/>
      <c r="I524" s="726"/>
      <c r="J524" s="104"/>
    </row>
    <row r="525" spans="1:10" ht="15.75" hidden="1" customHeight="1">
      <c r="A525" s="104"/>
      <c r="B525" s="727"/>
      <c r="C525" s="727"/>
      <c r="D525" s="727"/>
      <c r="E525" s="727"/>
      <c r="F525" s="727"/>
      <c r="G525" s="727"/>
      <c r="H525" s="727"/>
      <c r="I525" s="727"/>
      <c r="J525" s="104"/>
    </row>
    <row r="526" spans="1:10" ht="40.25" hidden="1" customHeight="1">
      <c r="A526" s="121" t="s">
        <v>432</v>
      </c>
      <c r="B526" s="610"/>
      <c r="C526" s="610"/>
      <c r="D526" s="610"/>
      <c r="E526" s="610"/>
      <c r="F526" s="610"/>
      <c r="G526" s="610"/>
      <c r="H526" s="610"/>
      <c r="I526" s="610"/>
      <c r="J526" s="104"/>
    </row>
    <row r="527" spans="1:10" ht="15.75" hidden="1" customHeight="1">
      <c r="A527" s="104"/>
      <c r="B527" s="726"/>
      <c r="C527" s="726"/>
      <c r="D527" s="726"/>
      <c r="E527" s="726"/>
      <c r="F527" s="726"/>
      <c r="G527" s="726"/>
      <c r="H527" s="726"/>
      <c r="I527" s="726"/>
      <c r="J527" s="104"/>
    </row>
    <row r="528" spans="1:10" ht="90" hidden="1" customHeight="1">
      <c r="A528" s="121" t="s">
        <v>433</v>
      </c>
      <c r="B528" s="727"/>
      <c r="C528" s="727"/>
      <c r="D528" s="727"/>
      <c r="E528" s="727"/>
      <c r="F528" s="727"/>
      <c r="G528" s="727"/>
      <c r="H528" s="727"/>
      <c r="I528" s="727"/>
    </row>
    <row r="529" spans="1:10" ht="15.75" hidden="1" customHeight="1">
      <c r="A529" s="104"/>
      <c r="B529" s="726"/>
      <c r="C529" s="726"/>
      <c r="D529" s="726"/>
      <c r="E529" s="726"/>
      <c r="F529" s="726"/>
      <c r="G529" s="726"/>
      <c r="H529" s="726"/>
      <c r="I529" s="726"/>
      <c r="J529" s="104"/>
    </row>
    <row r="530" spans="1:10" ht="48" hidden="1" customHeight="1">
      <c r="A530" s="121" t="s">
        <v>434</v>
      </c>
      <c r="B530" s="727"/>
      <c r="C530" s="727"/>
      <c r="D530" s="727"/>
      <c r="E530" s="727"/>
      <c r="F530" s="727"/>
      <c r="G530" s="727"/>
      <c r="H530" s="727"/>
      <c r="I530" s="727"/>
      <c r="J530" s="104"/>
    </row>
    <row r="531" spans="1:10" ht="17.25" hidden="1" customHeight="1">
      <c r="A531" s="104"/>
      <c r="B531" s="726"/>
      <c r="C531" s="726"/>
      <c r="D531" s="726"/>
      <c r="E531" s="726"/>
      <c r="F531" s="726"/>
      <c r="G531" s="726"/>
      <c r="H531" s="726"/>
      <c r="I531" s="726"/>
      <c r="J531" s="104"/>
    </row>
    <row r="532" spans="1:10" ht="21" hidden="1" customHeight="1">
      <c r="A532" s="121" t="s">
        <v>435</v>
      </c>
      <c r="B532" s="727"/>
      <c r="C532" s="727"/>
      <c r="D532" s="727"/>
      <c r="E532" s="727"/>
      <c r="F532" s="727"/>
      <c r="G532" s="727"/>
      <c r="H532" s="727"/>
      <c r="I532" s="727"/>
      <c r="J532" s="104"/>
    </row>
    <row r="533" spans="1:10" ht="21" hidden="1" customHeight="1">
      <c r="A533" s="121"/>
      <c r="B533" s="726"/>
      <c r="C533" s="726"/>
      <c r="D533" s="726"/>
      <c r="E533" s="726"/>
      <c r="F533" s="726"/>
      <c r="G533" s="726"/>
      <c r="H533" s="726"/>
      <c r="I533" s="726"/>
      <c r="J533" s="104"/>
    </row>
    <row r="534" spans="1:10" ht="275.25" hidden="1" customHeight="1">
      <c r="A534" s="104"/>
      <c r="B534" s="727"/>
      <c r="C534" s="727"/>
      <c r="D534" s="727"/>
      <c r="E534" s="727"/>
      <c r="F534" s="727"/>
      <c r="G534" s="727"/>
      <c r="H534" s="727"/>
      <c r="I534" s="727"/>
      <c r="J534" s="104"/>
    </row>
    <row r="535" spans="1:10" ht="23.25" hidden="1" customHeight="1">
      <c r="A535" s="104"/>
      <c r="B535" s="726"/>
      <c r="C535" s="726"/>
      <c r="D535" s="726"/>
      <c r="E535" s="726"/>
      <c r="F535" s="726"/>
      <c r="G535" s="726"/>
      <c r="H535" s="726"/>
      <c r="I535" s="726"/>
      <c r="J535" s="104"/>
    </row>
    <row r="536" spans="1:10" ht="24.75" hidden="1" customHeight="1">
      <c r="A536" s="104"/>
      <c r="B536" s="727"/>
      <c r="C536" s="727"/>
      <c r="D536" s="727"/>
      <c r="E536" s="727"/>
      <c r="F536" s="727"/>
      <c r="G536" s="727"/>
      <c r="H536" s="727"/>
      <c r="I536" s="727"/>
      <c r="J536" s="104"/>
    </row>
    <row r="537" spans="1:10" ht="49.5" hidden="1" customHeight="1">
      <c r="A537" s="121"/>
      <c r="B537" s="726" t="s">
        <v>610</v>
      </c>
      <c r="C537" s="726"/>
      <c r="D537" s="726"/>
      <c r="E537" s="726"/>
      <c r="F537" s="726"/>
      <c r="G537" s="726"/>
      <c r="H537" s="726"/>
      <c r="I537" s="726"/>
    </row>
    <row r="538" spans="1:10" ht="72" hidden="1" customHeight="1">
      <c r="A538" s="124">
        <v>4.0999999999999996</v>
      </c>
      <c r="B538" s="727" t="s">
        <v>298</v>
      </c>
      <c r="C538" s="727"/>
      <c r="D538" s="727"/>
      <c r="E538" s="727"/>
      <c r="F538" s="727"/>
      <c r="G538" s="727"/>
      <c r="H538" s="727"/>
      <c r="I538" s="727"/>
    </row>
    <row r="539" spans="1:10" hidden="1">
      <c r="A539" s="174" t="s">
        <v>268</v>
      </c>
      <c r="B539" s="610" t="str">
        <f>"For  "&amp;F409</f>
        <v>For  0</v>
      </c>
      <c r="C539" s="610"/>
      <c r="D539" s="610"/>
      <c r="E539" s="610"/>
      <c r="F539" s="610"/>
      <c r="G539" s="610"/>
      <c r="H539" s="610"/>
      <c r="I539" s="610"/>
      <c r="J539" s="104"/>
    </row>
    <row r="540" spans="1:10" hidden="1">
      <c r="A540" s="104"/>
      <c r="B540" s="726" t="s">
        <v>99</v>
      </c>
      <c r="C540" s="726"/>
      <c r="D540" s="726"/>
      <c r="E540" s="726"/>
      <c r="F540" s="726"/>
      <c r="G540" s="726"/>
      <c r="H540" s="726"/>
      <c r="I540" s="726"/>
      <c r="J540" s="104"/>
    </row>
    <row r="541" spans="1:10" hidden="1">
      <c r="A541" s="104"/>
      <c r="B541" s="727" t="s">
        <v>107</v>
      </c>
      <c r="C541" s="727"/>
      <c r="D541" s="727"/>
      <c r="E541" s="727"/>
      <c r="F541" s="727"/>
      <c r="G541" s="727"/>
      <c r="H541" s="727"/>
      <c r="I541" s="727"/>
      <c r="J541" s="104"/>
    </row>
    <row r="542" spans="1:10" hidden="1">
      <c r="A542" s="104"/>
      <c r="B542" s="726" t="s">
        <v>466</v>
      </c>
      <c r="C542" s="726"/>
      <c r="D542" s="726"/>
      <c r="E542" s="726"/>
      <c r="F542" s="726"/>
      <c r="G542" s="726"/>
      <c r="H542" s="726"/>
      <c r="I542" s="726"/>
      <c r="J542" s="104"/>
    </row>
    <row r="543" spans="1:10" hidden="1">
      <c r="A543" s="104"/>
      <c r="B543" s="727" t="s">
        <v>467</v>
      </c>
      <c r="C543" s="727"/>
      <c r="D543" s="727"/>
      <c r="E543" s="727"/>
      <c r="F543" s="727"/>
      <c r="G543" s="727"/>
      <c r="H543" s="727"/>
      <c r="I543" s="727"/>
      <c r="J543" s="104"/>
    </row>
    <row r="544" spans="1:10" hidden="1">
      <c r="A544" s="104"/>
      <c r="B544" s="726" t="s">
        <v>227</v>
      </c>
      <c r="C544" s="726"/>
      <c r="D544" s="726"/>
      <c r="E544" s="726"/>
      <c r="F544" s="726"/>
      <c r="G544" s="726"/>
      <c r="H544" s="726"/>
      <c r="I544" s="726"/>
      <c r="J544" s="104"/>
    </row>
    <row r="545" spans="1:10" hidden="1">
      <c r="A545" s="104"/>
      <c r="B545" s="727" t="s">
        <v>228</v>
      </c>
      <c r="C545" s="727"/>
      <c r="D545" s="727"/>
      <c r="E545" s="727"/>
      <c r="F545" s="727"/>
      <c r="G545" s="727"/>
      <c r="H545" s="727"/>
      <c r="I545" s="727"/>
      <c r="J545" s="104"/>
    </row>
    <row r="546" spans="1:10" hidden="1">
      <c r="A546" s="104"/>
      <c r="B546" s="726" t="s">
        <v>229</v>
      </c>
      <c r="C546" s="726"/>
      <c r="D546" s="726"/>
      <c r="E546" s="726"/>
      <c r="F546" s="726"/>
      <c r="G546" s="726"/>
      <c r="H546" s="726"/>
      <c r="I546" s="726"/>
      <c r="J546" s="104"/>
    </row>
    <row r="547" spans="1:10" hidden="1">
      <c r="A547" s="104"/>
      <c r="B547" s="727" t="s">
        <v>230</v>
      </c>
      <c r="C547" s="727"/>
      <c r="D547" s="727"/>
      <c r="E547" s="727"/>
      <c r="F547" s="727"/>
      <c r="G547" s="727"/>
      <c r="H547" s="727"/>
      <c r="I547" s="727"/>
      <c r="J547" s="104"/>
    </row>
    <row r="548" spans="1:10" hidden="1">
      <c r="A548" s="104"/>
      <c r="B548" s="726" t="s">
        <v>231</v>
      </c>
      <c r="C548" s="726"/>
      <c r="D548" s="726"/>
      <c r="E548" s="726"/>
      <c r="F548" s="726"/>
      <c r="G548" s="726"/>
      <c r="H548" s="726"/>
      <c r="I548" s="726"/>
      <c r="J548" s="104"/>
    </row>
    <row r="549" spans="1:10" hidden="1">
      <c r="A549" s="104"/>
      <c r="B549" s="727" t="s">
        <v>232</v>
      </c>
      <c r="C549" s="727"/>
      <c r="D549" s="727"/>
      <c r="E549" s="727"/>
      <c r="F549" s="727"/>
      <c r="G549" s="727"/>
      <c r="H549" s="727"/>
      <c r="I549" s="727"/>
      <c r="J549" s="104"/>
    </row>
    <row r="550" spans="1:10" hidden="1">
      <c r="A550" s="104"/>
      <c r="B550" s="726"/>
      <c r="C550" s="726"/>
      <c r="D550" s="726"/>
      <c r="E550" s="726"/>
      <c r="F550" s="726"/>
      <c r="G550" s="726"/>
      <c r="H550" s="726"/>
      <c r="I550" s="726"/>
      <c r="J550" s="104"/>
    </row>
    <row r="551" spans="1:10" hidden="1">
      <c r="A551" s="174" t="s">
        <v>272</v>
      </c>
      <c r="B551" s="727" t="str">
        <f>"For  "&amp;F444</f>
        <v>For  0</v>
      </c>
      <c r="C551" s="727"/>
      <c r="D551" s="727"/>
      <c r="E551" s="727"/>
      <c r="F551" s="727"/>
      <c r="G551" s="727"/>
      <c r="H551" s="727"/>
      <c r="I551" s="727"/>
      <c r="J551" s="104"/>
    </row>
    <row r="552" spans="1:10" hidden="1">
      <c r="A552" s="104"/>
      <c r="B552" s="610" t="s">
        <v>99</v>
      </c>
      <c r="C552" s="610"/>
      <c r="D552" s="610"/>
      <c r="E552" s="610"/>
      <c r="F552" s="610"/>
      <c r="G552" s="610"/>
      <c r="H552" s="610"/>
      <c r="I552" s="610"/>
      <c r="J552" s="104"/>
    </row>
    <row r="553" spans="1:10" ht="15.6" hidden="1" customHeight="1">
      <c r="A553" s="104"/>
      <c r="B553" s="726" t="s">
        <v>107</v>
      </c>
      <c r="C553" s="726"/>
      <c r="D553" s="726"/>
      <c r="E553" s="726"/>
      <c r="F553" s="726"/>
      <c r="G553" s="726"/>
      <c r="H553" s="726"/>
      <c r="I553" s="726"/>
      <c r="J553" s="104"/>
    </row>
    <row r="554" spans="1:10" ht="15.6" hidden="1" customHeight="1">
      <c r="A554" s="104"/>
      <c r="B554" s="727" t="s">
        <v>466</v>
      </c>
      <c r="C554" s="727"/>
      <c r="D554" s="727"/>
      <c r="E554" s="727"/>
      <c r="F554" s="727"/>
      <c r="G554" s="727"/>
      <c r="H554" s="727"/>
      <c r="I554" s="727"/>
      <c r="J554" s="104"/>
    </row>
    <row r="555" spans="1:10" ht="15.6" hidden="1" customHeight="1">
      <c r="A555" s="104"/>
      <c r="B555" s="726" t="s">
        <v>467</v>
      </c>
      <c r="C555" s="726"/>
      <c r="D555" s="726"/>
      <c r="E555" s="726"/>
      <c r="F555" s="726"/>
      <c r="G555" s="726"/>
      <c r="H555" s="726"/>
      <c r="I555" s="726"/>
      <c r="J555" s="104"/>
    </row>
    <row r="556" spans="1:10" ht="15.6" hidden="1" customHeight="1">
      <c r="A556" s="104"/>
      <c r="B556" s="727" t="s">
        <v>227</v>
      </c>
      <c r="C556" s="727"/>
      <c r="D556" s="727"/>
      <c r="E556" s="727"/>
      <c r="F556" s="727"/>
      <c r="G556" s="727"/>
      <c r="H556" s="727"/>
      <c r="I556" s="727"/>
      <c r="J556" s="104"/>
    </row>
    <row r="557" spans="1:10" ht="15.6" hidden="1" customHeight="1">
      <c r="A557" s="104"/>
      <c r="B557" s="726" t="s">
        <v>228</v>
      </c>
      <c r="C557" s="726"/>
      <c r="D557" s="726"/>
      <c r="E557" s="726"/>
      <c r="F557" s="726"/>
      <c r="G557" s="726"/>
      <c r="H557" s="726"/>
      <c r="I557" s="726"/>
      <c r="J557" s="104"/>
    </row>
    <row r="558" spans="1:10" ht="15.6" hidden="1" customHeight="1">
      <c r="A558" s="104"/>
      <c r="B558" s="727" t="s">
        <v>229</v>
      </c>
      <c r="C558" s="727"/>
      <c r="D558" s="727"/>
      <c r="E558" s="727"/>
      <c r="F558" s="727"/>
      <c r="G558" s="727"/>
      <c r="H558" s="727"/>
      <c r="I558" s="727"/>
      <c r="J558" s="104"/>
    </row>
    <row r="559" spans="1:10" ht="15.6" hidden="1" customHeight="1">
      <c r="A559" s="104"/>
      <c r="B559" s="726" t="s">
        <v>230</v>
      </c>
      <c r="C559" s="726"/>
      <c r="D559" s="726"/>
      <c r="E559" s="726"/>
      <c r="F559" s="726"/>
      <c r="G559" s="726"/>
      <c r="H559" s="726"/>
      <c r="I559" s="726"/>
      <c r="J559" s="104"/>
    </row>
    <row r="560" spans="1:10" ht="15.6" hidden="1" customHeight="1">
      <c r="A560" s="104"/>
      <c r="B560" s="727" t="s">
        <v>231</v>
      </c>
      <c r="C560" s="727"/>
      <c r="D560" s="727"/>
      <c r="E560" s="727"/>
      <c r="F560" s="727"/>
      <c r="G560" s="727"/>
      <c r="H560" s="727"/>
      <c r="I560" s="727"/>
      <c r="J560" s="104"/>
    </row>
    <row r="561" spans="1:10" ht="15.6" hidden="1" customHeight="1">
      <c r="A561" s="104"/>
      <c r="B561" s="726" t="s">
        <v>232</v>
      </c>
      <c r="C561" s="726"/>
      <c r="D561" s="726"/>
      <c r="E561" s="726"/>
      <c r="F561" s="726"/>
      <c r="G561" s="726"/>
      <c r="H561" s="726"/>
      <c r="I561" s="726"/>
      <c r="J561" s="104"/>
    </row>
    <row r="562" spans="1:10" ht="15.6" hidden="1" customHeight="1">
      <c r="A562" s="104"/>
      <c r="B562" s="727"/>
      <c r="C562" s="727"/>
      <c r="D562" s="727"/>
      <c r="E562" s="727"/>
      <c r="F562" s="727"/>
      <c r="G562" s="727"/>
      <c r="H562" s="727"/>
      <c r="I562" s="727"/>
      <c r="J562" s="104"/>
    </row>
    <row r="563" spans="1:10" ht="15.6" hidden="1" customHeight="1">
      <c r="A563" s="174" t="s">
        <v>592</v>
      </c>
      <c r="B563" s="726" t="str">
        <f>"For  "&amp;F480</f>
        <v>For  0</v>
      </c>
      <c r="C563" s="726"/>
      <c r="D563" s="726"/>
      <c r="E563" s="726"/>
      <c r="F563" s="726"/>
      <c r="G563" s="726"/>
      <c r="H563" s="726"/>
      <c r="I563" s="726"/>
      <c r="J563" s="104"/>
    </row>
    <row r="564" spans="1:10" ht="15.6" hidden="1" customHeight="1">
      <c r="A564" s="104"/>
      <c r="B564" s="727" t="s">
        <v>99</v>
      </c>
      <c r="C564" s="727"/>
      <c r="D564" s="727"/>
      <c r="E564" s="727"/>
      <c r="F564" s="727"/>
      <c r="G564" s="727"/>
      <c r="H564" s="727"/>
      <c r="I564" s="727"/>
      <c r="J564" s="104"/>
    </row>
    <row r="565" spans="1:10" ht="15.6" hidden="1" customHeight="1">
      <c r="A565" s="104"/>
      <c r="B565" s="610" t="s">
        <v>107</v>
      </c>
      <c r="C565" s="610"/>
      <c r="D565" s="610"/>
      <c r="E565" s="610"/>
      <c r="F565" s="610"/>
      <c r="G565" s="610"/>
      <c r="H565" s="610"/>
      <c r="I565" s="610"/>
      <c r="J565" s="104"/>
    </row>
    <row r="566" spans="1:10" ht="15.6" hidden="1" customHeight="1">
      <c r="A566" s="104"/>
      <c r="B566" s="726" t="s">
        <v>466</v>
      </c>
      <c r="C566" s="726"/>
      <c r="D566" s="726"/>
      <c r="E566" s="726"/>
      <c r="F566" s="726"/>
      <c r="G566" s="726"/>
      <c r="H566" s="726"/>
      <c r="I566" s="726"/>
      <c r="J566" s="104"/>
    </row>
    <row r="567" spans="1:10" ht="15.6" hidden="1" customHeight="1">
      <c r="A567" s="104"/>
      <c r="B567" s="727" t="s">
        <v>467</v>
      </c>
      <c r="C567" s="727"/>
      <c r="D567" s="727"/>
      <c r="E567" s="727"/>
      <c r="F567" s="727"/>
      <c r="G567" s="727"/>
      <c r="H567" s="727"/>
      <c r="I567" s="727"/>
      <c r="J567" s="104"/>
    </row>
    <row r="568" spans="1:10" ht="15.6" hidden="1" customHeight="1">
      <c r="A568" s="104"/>
      <c r="B568" s="726" t="s">
        <v>227</v>
      </c>
      <c r="C568" s="726"/>
      <c r="D568" s="726"/>
      <c r="E568" s="726"/>
      <c r="F568" s="726"/>
      <c r="G568" s="726"/>
      <c r="H568" s="726"/>
      <c r="I568" s="726"/>
      <c r="J568" s="104"/>
    </row>
    <row r="569" spans="1:10" ht="15.6" hidden="1" customHeight="1">
      <c r="A569" s="104"/>
      <c r="B569" s="727" t="s">
        <v>228</v>
      </c>
      <c r="C569" s="727"/>
      <c r="D569" s="727"/>
      <c r="E569" s="727"/>
      <c r="F569" s="727"/>
      <c r="G569" s="727"/>
      <c r="H569" s="727"/>
      <c r="I569" s="727"/>
      <c r="J569" s="104"/>
    </row>
    <row r="570" spans="1:10" ht="15.6" hidden="1" customHeight="1">
      <c r="A570" s="104"/>
      <c r="B570" s="726" t="s">
        <v>229</v>
      </c>
      <c r="C570" s="726"/>
      <c r="D570" s="726"/>
      <c r="E570" s="726"/>
      <c r="F570" s="726"/>
      <c r="G570" s="726"/>
      <c r="H570" s="726"/>
      <c r="I570" s="726"/>
      <c r="J570" s="104"/>
    </row>
    <row r="571" spans="1:10" ht="15.6" hidden="1" customHeight="1">
      <c r="A571" s="104"/>
      <c r="B571" s="727" t="s">
        <v>230</v>
      </c>
      <c r="C571" s="727"/>
      <c r="D571" s="727"/>
      <c r="E571" s="727"/>
      <c r="F571" s="727"/>
      <c r="G571" s="727"/>
      <c r="H571" s="727"/>
      <c r="I571" s="727"/>
      <c r="J571" s="104"/>
    </row>
    <row r="572" spans="1:10" ht="15.6" hidden="1" customHeight="1">
      <c r="A572" s="104"/>
      <c r="B572" s="726" t="s">
        <v>231</v>
      </c>
      <c r="C572" s="726"/>
      <c r="D572" s="726"/>
      <c r="E572" s="726"/>
      <c r="F572" s="726"/>
      <c r="G572" s="726"/>
      <c r="H572" s="726"/>
      <c r="I572" s="726"/>
      <c r="J572" s="104"/>
    </row>
    <row r="573" spans="1:10" ht="15.6" hidden="1" customHeight="1">
      <c r="A573" s="104"/>
      <c r="B573" s="727" t="s">
        <v>232</v>
      </c>
      <c r="C573" s="727"/>
      <c r="D573" s="727"/>
      <c r="E573" s="727"/>
      <c r="F573" s="727"/>
      <c r="G573" s="727"/>
      <c r="H573" s="727"/>
      <c r="I573" s="727"/>
      <c r="J573" s="104"/>
    </row>
    <row r="574" spans="1:10" ht="15.6" hidden="1" customHeight="1">
      <c r="A574" s="104"/>
      <c r="B574" s="726"/>
      <c r="C574" s="726"/>
      <c r="D574" s="726"/>
      <c r="E574" s="726"/>
      <c r="F574" s="726"/>
      <c r="G574" s="726"/>
      <c r="H574" s="726"/>
      <c r="I574" s="726"/>
      <c r="J574" s="104"/>
    </row>
    <row r="575" spans="1:10" ht="39" hidden="1" customHeight="1">
      <c r="A575" s="438" t="s">
        <v>233</v>
      </c>
      <c r="B575" s="727" t="s">
        <v>299</v>
      </c>
      <c r="C575" s="727"/>
      <c r="D575" s="727"/>
      <c r="E575" s="727"/>
      <c r="F575" s="727"/>
      <c r="G575" s="727"/>
      <c r="H575" s="727"/>
      <c r="I575" s="727"/>
      <c r="J575" s="104"/>
    </row>
    <row r="576" spans="1:10" ht="36" hidden="1" customHeight="1">
      <c r="A576" s="128">
        <v>5.0999999999999996</v>
      </c>
      <c r="B576" s="726"/>
      <c r="C576" s="726"/>
      <c r="D576" s="726"/>
      <c r="E576" s="726"/>
      <c r="F576" s="726"/>
      <c r="G576" s="726"/>
      <c r="H576" s="726"/>
      <c r="I576" s="726"/>
    </row>
    <row r="577" spans="1:13" ht="123" hidden="1" customHeight="1">
      <c r="A577" s="128"/>
      <c r="B577" s="727"/>
      <c r="C577" s="727" t="s">
        <v>226</v>
      </c>
      <c r="D577" s="727"/>
      <c r="E577" s="727"/>
      <c r="F577" s="727"/>
      <c r="G577" s="727"/>
      <c r="H577" s="727"/>
      <c r="I577" s="727"/>
      <c r="J577" s="175"/>
    </row>
    <row r="578" spans="1:13" ht="12.75" hidden="1" customHeight="1">
      <c r="A578" s="128"/>
      <c r="B578" s="610"/>
      <c r="C578" s="610"/>
      <c r="D578" s="610"/>
      <c r="E578" s="610"/>
      <c r="F578" s="610"/>
      <c r="G578" s="610"/>
      <c r="H578" s="610"/>
      <c r="I578" s="610"/>
      <c r="J578" s="104"/>
    </row>
    <row r="579" spans="1:13" ht="78" hidden="1" customHeight="1">
      <c r="A579" s="128"/>
      <c r="B579" s="726" t="s">
        <v>219</v>
      </c>
      <c r="C579" s="726"/>
      <c r="D579" s="726"/>
      <c r="E579" s="726"/>
      <c r="F579" s="726"/>
      <c r="G579" s="726"/>
      <c r="H579" s="726"/>
      <c r="I579" s="726"/>
      <c r="J579" s="104"/>
    </row>
    <row r="580" spans="1:13" ht="9" hidden="1" customHeight="1">
      <c r="A580" s="128"/>
      <c r="B580" s="727"/>
      <c r="C580" s="727"/>
      <c r="D580" s="727"/>
      <c r="E580" s="727"/>
      <c r="F580" s="727"/>
      <c r="G580" s="727"/>
      <c r="H580" s="727"/>
      <c r="I580" s="727"/>
      <c r="J580" s="104"/>
    </row>
    <row r="581" spans="1:13" ht="36.75" hidden="1" customHeight="1">
      <c r="A581" s="128">
        <v>5.2</v>
      </c>
      <c r="B581" s="610" t="s">
        <v>220</v>
      </c>
      <c r="C581" s="610"/>
      <c r="D581" s="610"/>
      <c r="E581" s="610"/>
      <c r="F581" s="610"/>
      <c r="G581" s="610"/>
      <c r="H581" s="610"/>
      <c r="I581" s="610"/>
    </row>
    <row r="582" spans="1:13" ht="10.5" hidden="1" customHeight="1">
      <c r="A582" s="104"/>
      <c r="B582" s="104"/>
      <c r="C582" s="104"/>
      <c r="D582" s="104"/>
      <c r="E582" s="104"/>
      <c r="F582" s="104"/>
      <c r="G582" s="104"/>
      <c r="H582" s="104"/>
      <c r="I582" s="104"/>
      <c r="J582" s="104"/>
    </row>
    <row r="583" spans="1:13" ht="24" hidden="1" customHeight="1">
      <c r="A583" s="138"/>
      <c r="B583" s="744" t="s">
        <v>221</v>
      </c>
      <c r="C583" s="744"/>
      <c r="D583" s="744"/>
      <c r="E583" s="744"/>
      <c r="F583" s="744"/>
      <c r="G583" s="744"/>
      <c r="H583" s="744"/>
      <c r="I583" s="744"/>
      <c r="J583" s="104"/>
    </row>
    <row r="584" spans="1:13" ht="32.25" hidden="1" customHeight="1">
      <c r="A584" s="145"/>
      <c r="B584" s="742"/>
      <c r="C584" s="743"/>
      <c r="D584" s="740" t="str">
        <f>"For  " &amp;F409</f>
        <v>For  0</v>
      </c>
      <c r="E584" s="741"/>
      <c r="F584" s="740" t="str">
        <f>"For  " &amp;F444</f>
        <v>For  0</v>
      </c>
      <c r="G584" s="741"/>
      <c r="H584" s="740" t="str">
        <f>"For  " &amp;F480</f>
        <v>For  0</v>
      </c>
      <c r="I584" s="741"/>
      <c r="J584" s="104"/>
    </row>
    <row r="585" spans="1:13" ht="50.25" hidden="1" customHeight="1">
      <c r="A585" s="176" t="s">
        <v>268</v>
      </c>
      <c r="B585" s="745"/>
      <c r="C585" s="745"/>
      <c r="D585" s="746"/>
      <c r="E585" s="747"/>
      <c r="F585" s="733"/>
      <c r="G585" s="734"/>
      <c r="H585" s="733" t="s">
        <v>222</v>
      </c>
      <c r="I585" s="734"/>
      <c r="J585" s="104"/>
    </row>
    <row r="586" spans="1:13" ht="21" hidden="1" customHeight="1">
      <c r="A586" s="177"/>
      <c r="B586" s="733"/>
      <c r="C586" s="734"/>
      <c r="D586" s="738"/>
      <c r="E586" s="739"/>
      <c r="F586" s="729"/>
      <c r="G586" s="730"/>
      <c r="H586" s="729"/>
      <c r="I586" s="730"/>
      <c r="J586" s="178"/>
      <c r="K586" s="179"/>
      <c r="L586" s="178"/>
    </row>
    <row r="587" spans="1:13" ht="23.25" hidden="1" customHeight="1">
      <c r="A587" s="177"/>
      <c r="B587" s="733"/>
      <c r="C587" s="734"/>
      <c r="D587" s="738"/>
      <c r="E587" s="739"/>
      <c r="F587" s="729"/>
      <c r="G587" s="730"/>
      <c r="H587" s="729"/>
      <c r="I587" s="730"/>
      <c r="J587" s="180"/>
      <c r="K587" s="181"/>
      <c r="L587" s="180"/>
    </row>
    <row r="588" spans="1:13" ht="21.75" hidden="1" customHeight="1">
      <c r="A588" s="177"/>
      <c r="B588" s="733"/>
      <c r="C588" s="734"/>
      <c r="D588" s="738"/>
      <c r="E588" s="739"/>
      <c r="F588" s="729"/>
      <c r="G588" s="730"/>
      <c r="H588" s="729"/>
      <c r="I588" s="730"/>
      <c r="J588" s="178"/>
      <c r="K588" s="179"/>
      <c r="L588" s="178"/>
      <c r="M588" s="92"/>
    </row>
    <row r="589" spans="1:13" ht="20.25" hidden="1" customHeight="1">
      <c r="A589" s="177"/>
      <c r="B589" s="733"/>
      <c r="C589" s="734"/>
      <c r="D589" s="738"/>
      <c r="E589" s="739"/>
      <c r="F589" s="729"/>
      <c r="G589" s="730"/>
      <c r="H589" s="729"/>
      <c r="I589" s="730"/>
      <c r="J589" s="178"/>
      <c r="K589" s="179"/>
      <c r="L589" s="178"/>
      <c r="M589" s="92"/>
    </row>
    <row r="590" spans="1:13" ht="21.75" hidden="1" customHeight="1">
      <c r="A590" s="440"/>
      <c r="B590" s="733"/>
      <c r="C590" s="734"/>
      <c r="D590" s="735"/>
      <c r="E590" s="736"/>
      <c r="F590" s="729"/>
      <c r="G590" s="730"/>
      <c r="H590" s="731"/>
      <c r="I590" s="732"/>
      <c r="J590" s="178"/>
      <c r="K590" s="179"/>
      <c r="L590" s="178"/>
      <c r="M590" s="92"/>
    </row>
    <row r="591" spans="1:13" ht="68.25" hidden="1" customHeight="1">
      <c r="A591" s="111">
        <v>5.3</v>
      </c>
      <c r="B591" s="737"/>
      <c r="C591" s="737"/>
      <c r="D591" s="737"/>
      <c r="E591" s="737"/>
      <c r="F591" s="737"/>
      <c r="G591" s="737"/>
      <c r="H591" s="439"/>
      <c r="I591" s="437"/>
      <c r="J591" s="104"/>
    </row>
    <row r="592" spans="1:13" hidden="1">
      <c r="A592" s="104"/>
      <c r="B592" s="104"/>
      <c r="C592" s="104"/>
      <c r="D592" s="104"/>
      <c r="E592" s="104"/>
      <c r="F592" s="104"/>
      <c r="G592" s="104"/>
      <c r="H592" s="104"/>
      <c r="I592" s="104"/>
      <c r="J592" s="104"/>
    </row>
    <row r="594" spans="2:9">
      <c r="B594" s="80" t="s">
        <v>471</v>
      </c>
      <c r="C594" s="728">
        <f>'Name of Bidder'!C32</f>
        <v>0</v>
      </c>
      <c r="D594" s="728"/>
      <c r="F594" s="93" t="s">
        <v>469</v>
      </c>
      <c r="G594" s="721">
        <f>'Name of Bidder'!C29</f>
        <v>0</v>
      </c>
      <c r="H594" s="721"/>
      <c r="I594" s="721"/>
    </row>
    <row r="595" spans="2:9">
      <c r="B595" s="80" t="s">
        <v>472</v>
      </c>
      <c r="C595" s="728">
        <f>'Name of Bidder'!C33</f>
        <v>0</v>
      </c>
      <c r="D595" s="728"/>
      <c r="F595" s="93" t="s">
        <v>470</v>
      </c>
      <c r="G595" s="721">
        <f>'Name of Bidder'!C30</f>
        <v>0</v>
      </c>
      <c r="H595" s="721"/>
      <c r="I595" s="721"/>
    </row>
  </sheetData>
  <sheetProtection algorithmName="SHA-512" hashValue="AcjqhluI2oXIzzvpeCfYhSyxFxkv0sQtFmdbeiZe3ZCsBMzfHua3MMBtmhoY/1e6g1Y5dOvcSPEBQDYkCDcWWw==" saltValue="w2cl3RYPOBVcxK6w5dbkGA==" spinCount="100000" sheet="1" formatColumns="0" formatRows="0" selectLockedCells="1"/>
  <customSheetViews>
    <customSheetView guid="{D225EADB-9106-48CC-A5A7-31602D4C326D}" scale="80" showPageBreaks="1" showGridLines="0" zeroValues="0" fitToPage="1" printArea="1" hiddenRows="1" hiddenColumns="1" view="pageBreakPreview">
      <selection activeCell="A16" sqref="A16:I16"/>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F34FCE55-6D7A-4595-AE80-79F81F8010EA}" scale="80" showPageBreaks="1" showGridLines="0" zeroValues="0" fitToPage="1" printArea="1" hiddenRows="1" hiddenColumns="1" view="pageBreakPreview">
      <selection activeCell="A16" sqref="A16:I16"/>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C6B44705-18CE-41AD-9A5D-3E99B2ECF25D}" scale="80" showPageBreaks="1" showGridLines="0" zeroValues="0" fitToPage="1" printArea="1" hiddenRows="1" hiddenColumns="1" view="pageBreakPreview">
      <selection activeCell="A16" sqref="A16:I16"/>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
      <headerFooter alignWithMargins="0"/>
    </customSheetView>
    <customSheetView guid="{EFBCDFCA-9C0B-4649-BEC1-29A03BD1DB6F}" scale="80" showPageBreaks="1" showGridLines="0" zeroValues="0" fitToPage="1" printArea="1" hiddenRows="1" hiddenColumns="1" view="pageBreakPreview" topLeftCell="A2">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4"/>
      <headerFooter alignWithMargins="0"/>
    </customSheetView>
    <customSheetView guid="{0BBA2DF4-A149-40BB-8E82-8CB6DEDB7C04}" scale="80" showPageBreaks="1" showGridLines="0" zeroValues="0" fitToPage="1" printArea="1" hiddenRows="1" hiddenColumns="1" view="pageBreakPreview" topLeftCell="A13">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5"/>
      <headerFooter alignWithMargins="0"/>
    </customSheetView>
    <customSheetView guid="{6AB2DF82-E90A-4CF8-B22E-5D001DAE6667}" showPageBreaks="1" showGridLines="0" zeroValues="0" printArea="1" hiddenRows="1" hiddenColumns="1" view="pageBreakPreview" topLeftCell="A76">
      <selection activeCell="F92" sqref="F92:G92"/>
      <rowBreaks count="4" manualBreakCount="4">
        <brk id="76" max="8" man="1"/>
        <brk id="108" max="8" man="1"/>
        <brk id="138" max="8" man="1"/>
        <brk id="577" max="8" man="1"/>
      </rowBreaks>
      <pageMargins left="0.42" right="0.28999999999999998" top="0.4" bottom="0.31" header="0.32" footer="0.24"/>
      <printOptions horizontalCentered="1"/>
      <pageSetup paperSize="9" scale="72" fitToHeight="0" orientation="portrait" r:id="rId6"/>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8"/>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9"/>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10"/>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11"/>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2"/>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4"/>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5"/>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7"/>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20"/>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21"/>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4"/>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5"/>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6"/>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7"/>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28"/>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9"/>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30"/>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31"/>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2"/>
      <headerFooter alignWithMargins="0"/>
    </customSheetView>
    <customSheetView guid="{70018498-F475-422B-9308-49B0E7F70B5E}"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3"/>
      <headerFooter alignWithMargins="0"/>
    </customSheetView>
    <customSheetView guid="{AFE5FD17-FBA4-4313-9A75-8C27B1625512}" scale="80" showPageBreaks="1" showGridLines="0" zeroValues="0" fitToPage="1" printArea="1" hiddenRows="1" hiddenColumns="1" view="pageBreakPreview" topLeftCell="A2">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4"/>
      <headerFooter alignWithMargins="0"/>
    </customSheetView>
    <customSheetView guid="{FCC2376C-B604-4287-B4D4-7B2EFDBBC924}"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5"/>
      <headerFooter alignWithMargins="0"/>
    </customSheetView>
    <customSheetView guid="{2B801FC0-1466-48F5-835B-336974550AB9}" scale="80" showPageBreaks="1" showGridLines="0" zeroValues="0" fitToPage="1" printArea="1" hiddenRows="1" hiddenColumns="1" view="pageBreakPreview">
      <selection activeCell="A16" sqref="A16:I16"/>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6"/>
      <headerFooter alignWithMargins="0"/>
    </customSheetView>
  </customSheetViews>
  <mergeCells count="896">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37:B538"/>
    <mergeCell ref="C537:C538"/>
    <mergeCell ref="D537:D538"/>
    <mergeCell ref="E537:E538"/>
    <mergeCell ref="F537:F538"/>
    <mergeCell ref="G537:G538"/>
    <mergeCell ref="H537:H538"/>
    <mergeCell ref="I537:I538"/>
    <mergeCell ref="I540:I541"/>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I507:I508"/>
    <mergeCell ref="B509:B510"/>
    <mergeCell ref="C509:C510"/>
    <mergeCell ref="D509:D510"/>
    <mergeCell ref="E509:E510"/>
    <mergeCell ref="F509:F510"/>
    <mergeCell ref="G509:G510"/>
    <mergeCell ref="H509:H510"/>
    <mergeCell ref="I509:I510"/>
    <mergeCell ref="G498:G499"/>
    <mergeCell ref="H498:H499"/>
    <mergeCell ref="I498:I499"/>
    <mergeCell ref="B501:B502"/>
    <mergeCell ref="C501:C502"/>
    <mergeCell ref="D501:D502"/>
    <mergeCell ref="E501:E502"/>
    <mergeCell ref="F501:F502"/>
    <mergeCell ref="G501:G502"/>
    <mergeCell ref="H501:H502"/>
    <mergeCell ref="I501:I502"/>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B367:E367"/>
    <mergeCell ref="F367:G367"/>
    <mergeCell ref="H367:I367"/>
    <mergeCell ref="B369:E369"/>
    <mergeCell ref="F369:G369"/>
    <mergeCell ref="H369:I369"/>
    <mergeCell ref="F361:G361"/>
    <mergeCell ref="H361:I361"/>
    <mergeCell ref="B363:E363"/>
    <mergeCell ref="B364:E364"/>
    <mergeCell ref="F364:G364"/>
    <mergeCell ref="H364:I364"/>
    <mergeCell ref="F344:I344"/>
    <mergeCell ref="F345:I345"/>
    <mergeCell ref="F359:G359"/>
    <mergeCell ref="H359:I359"/>
    <mergeCell ref="F360:G360"/>
    <mergeCell ref="H360:I360"/>
    <mergeCell ref="B353:E353"/>
    <mergeCell ref="F353:G353"/>
    <mergeCell ref="H353:I35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F47:G47"/>
    <mergeCell ref="F48:G48"/>
    <mergeCell ref="H43:I44"/>
    <mergeCell ref="D45:E45"/>
    <mergeCell ref="D43:E44"/>
    <mergeCell ref="B43:C44"/>
    <mergeCell ref="B36:I36"/>
    <mergeCell ref="B37:I37"/>
    <mergeCell ref="F43:G44"/>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G594:I594"/>
    <mergeCell ref="C594:D594"/>
    <mergeCell ref="F590:G590"/>
    <mergeCell ref="H590:I590"/>
    <mergeCell ref="B590:C590"/>
    <mergeCell ref="B589:C589"/>
    <mergeCell ref="D590:E590"/>
    <mergeCell ref="F588:G588"/>
    <mergeCell ref="H588:I588"/>
    <mergeCell ref="B591:G591"/>
    <mergeCell ref="H589:I589"/>
    <mergeCell ref="D589:E589"/>
    <mergeCell ref="F589:G589"/>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s>
  <phoneticPr fontId="0" type="noConversion"/>
  <conditionalFormatting sqref="A22">
    <cfRule type="expression" dxfId="61" priority="22" stopIfTrue="1">
      <formula>$N$21="Sole Bidder"</formula>
    </cfRule>
    <cfRule type="expression" dxfId="60" priority="23" stopIfTrue="1">
      <formula>$N$21=1</formula>
    </cfRule>
  </conditionalFormatting>
  <conditionalFormatting sqref="A23:A24">
    <cfRule type="expression" dxfId="59" priority="26" stopIfTrue="1">
      <formula>$N$23=2</formula>
    </cfRule>
  </conditionalFormatting>
  <conditionalFormatting sqref="A25">
    <cfRule type="expression" dxfId="58" priority="25" stopIfTrue="1">
      <formula>AND($N$23=2,$N$24="2 or more")</formula>
    </cfRule>
  </conditionalFormatting>
  <conditionalFormatting sqref="A38">
    <cfRule type="expression" dxfId="57" priority="7" stopIfTrue="1">
      <formula>$N$21="Sole Bidder"</formula>
    </cfRule>
  </conditionalFormatting>
  <conditionalFormatting sqref="A444 A457:A478">
    <cfRule type="expression" dxfId="56" priority="43" stopIfTrue="1">
      <formula>$N$406&lt;2</formula>
    </cfRule>
  </conditionalFormatting>
  <conditionalFormatting sqref="A480 A493:A511">
    <cfRule type="expression" dxfId="55" priority="44" stopIfTrue="1">
      <formula>$N$406&lt;2</formula>
    </cfRule>
    <cfRule type="expression" dxfId="54" priority="45" stopIfTrue="1">
      <formula>$N$408=1</formula>
    </cfRule>
  </conditionalFormatting>
  <conditionalFormatting sqref="A486">
    <cfRule type="expression" dxfId="53" priority="21" stopIfTrue="1">
      <formula>$F$428="No"</formula>
    </cfRule>
  </conditionalFormatting>
  <conditionalFormatting sqref="A513:A538 A562 A574:A575">
    <cfRule type="expression" dxfId="52" priority="20" stopIfTrue="1">
      <formula>$N$21="Sole Bidder"</formula>
    </cfRule>
  </conditionalFormatting>
  <conditionalFormatting sqref="A551:A561 F584:I590">
    <cfRule type="expression" dxfId="51" priority="46" stopIfTrue="1">
      <formula>$N$406&lt;2</formula>
    </cfRule>
  </conditionalFormatting>
  <conditionalFormatting sqref="A563:A573 H584:I590">
    <cfRule type="expression" dxfId="50" priority="48" stopIfTrue="1">
      <formula>$N$408=1</formula>
    </cfRule>
  </conditionalFormatting>
  <conditionalFormatting sqref="A563:A573">
    <cfRule type="expression" dxfId="49" priority="47" stopIfTrue="1">
      <formula>$N$406&lt;2</formula>
    </cfRule>
  </conditionalFormatting>
  <conditionalFormatting sqref="A27:I27 A35:I36 F411 H411 D411:E412 B415:I415 B417:I417 B419:I419 B421:I421 F425 H425 D425:E426 B429:I429 B431:I431 B433:I433 B435:I436 B438:I438 B442:I442 B444:I444 B446:I446 B448:I449 B451:I451 B453:I453 B455:I455 B457:I457 B459:I459 B461:I462 B464:I464 B466:I466 B468:I468 B470:I470 B472:I472 B474:I475 B477:I477 B479:I479 B481:I481 B483:I483 B485:I485 B487:I488 B490:I490 B492:I492 B494:I494 B496:I496 B498:I498 B500:I501 B503:I503 B505:I505 B507:I507 B509:I509 B511:I511 B513:I514 B516:I516 B518:I518 B520:I520 B522:I522 B524:I524 B526:I527 B529:I529 B531:I531 B533:I533 B535:I535 B537:I537 B539:I540 B542:I542 B544:I544 B546:I546 B548:I548 B550:I550 B552:I553 B555:I555 B557:I557 B559:I559 B561:I561 B563:I563 B565:I566 B568:I568 B570:I570 B572:I572 B574:I574 B576:I576 B578:I579 B581:I581 D584:E584">
    <cfRule type="expression" dxfId="48" priority="19" stopIfTrue="1">
      <formula>$N$21="Sole Bidder"</formula>
    </cfRule>
  </conditionalFormatting>
  <conditionalFormatting sqref="A37:I37">
    <cfRule type="expression" dxfId="47" priority="28" stopIfTrue="1">
      <formula>$N$23&lt;2</formula>
    </cfRule>
  </conditionalFormatting>
  <conditionalFormatting sqref="B21:G21">
    <cfRule type="expression" dxfId="46" priority="27" stopIfTrue="1">
      <formula>$N$23=2</formula>
    </cfRule>
  </conditionalFormatting>
  <conditionalFormatting sqref="B22:I22">
    <cfRule type="expression" dxfId="45" priority="24" stopIfTrue="1">
      <formula>$N$23&lt;2</formula>
    </cfRule>
  </conditionalFormatting>
  <conditionalFormatting sqref="B49:I59">
    <cfRule type="expression" dxfId="44" priority="35" stopIfTrue="1">
      <formula>AND($N$23=2,$N$24="2 or more")</formula>
    </cfRule>
  </conditionalFormatting>
  <conditionalFormatting sqref="B413:I413">
    <cfRule type="expression" dxfId="43" priority="3" stopIfTrue="1">
      <formula>$N$21="Sole Bidder"</formula>
    </cfRule>
  </conditionalFormatting>
  <conditionalFormatting sqref="B427:I427">
    <cfRule type="expression" dxfId="42" priority="2" stopIfTrue="1">
      <formula>$N$21="Sole Bidder"</formula>
    </cfRule>
  </conditionalFormatting>
  <conditionalFormatting sqref="B440:I440">
    <cfRule type="expression" dxfId="41" priority="1" stopIfTrue="1">
      <formula>$N$21="Sole Bidder"</formula>
    </cfRule>
  </conditionalFormatting>
  <conditionalFormatting sqref="F45:G48">
    <cfRule type="expression" dxfId="40" priority="32" stopIfTrue="1">
      <formula>$N$23=2</formula>
    </cfRule>
  </conditionalFormatting>
  <conditionalFormatting sqref="F49:G57">
    <cfRule type="expression" dxfId="39" priority="34" stopIfTrue="1">
      <formula>$N$23=2</formula>
    </cfRule>
  </conditionalFormatting>
  <conditionalFormatting sqref="H38:I38">
    <cfRule type="expression" dxfId="38" priority="6" stopIfTrue="1">
      <formula>$N$23=2</formula>
    </cfRule>
  </conditionalFormatting>
  <conditionalFormatting sqref="H45:I48">
    <cfRule type="expression" dxfId="37" priority="33" stopIfTrue="1">
      <formula>AND($N$23=2,$N$24="2 or more")</formula>
    </cfRule>
  </conditionalFormatting>
  <conditionalFormatting sqref="H591:I591">
    <cfRule type="expression" dxfId="36" priority="5" stopIfTrue="1">
      <formula>$N$23=2</formula>
    </cfRule>
  </conditionalFormatting>
  <dataValidations count="4">
    <dataValidation type="list" allowBlank="1" showInputMessage="1" showErrorMessage="1" sqref="H586:H590 F485 F449 F414 F498 F465 F428 D586:D590 F586:F590" xr:uid="{00000000-0002-0000-0300-000000000000}">
      <formula1>"Yes,No"</formula1>
    </dataValidation>
    <dataValidation type="list" allowBlank="1" showInputMessage="1" showErrorMessage="1" sqref="F79:G79 F350:G350 F146:G146" xr:uid="{00000000-0002-0000-0300-000001000000}">
      <formula1>$N$79:$N$81</formula1>
    </dataValidation>
    <dataValidation type="list" allowBlank="1" showInputMessage="1" showErrorMessage="1" sqref="H79:I79 H350:I350 H146:I146" xr:uid="{00000000-0002-0000-0300-000002000000}">
      <formula1>$N$79:$N$82</formula1>
    </dataValidation>
    <dataValidation type="list" allowBlank="1" showInputMessage="1" showErrorMessage="1" sqref="F172:I174 F134:I134 F106:F108 G108 G106 H106:H108 I106 I108 F376:I378 F338:I338 F319" xr:uid="{00000000-0002-0000-0300-000003000000}">
      <formula1>"YES, NO"</formula1>
    </dataValidation>
  </dataValidations>
  <printOptions horizontalCentered="1"/>
  <pageMargins left="0.42" right="0.28999999999999998" top="0.4" bottom="0.31" header="0.32" footer="0.24"/>
  <pageSetup paperSize="9" scale="85" orientation="portrait" r:id="rId37"/>
  <headerFooter alignWithMargins="0"/>
  <rowBreaks count="4" manualBreakCount="4">
    <brk id="79" max="8" man="1"/>
    <brk id="111" max="8" man="1"/>
    <brk id="141" max="8" man="1"/>
    <brk id="580" max="8" man="1"/>
  </rowBreaks>
  <drawing r:id="rId38"/>
  <legacyDrawing r:id="rId39"/>
  <mc:AlternateContent xmlns:mc="http://schemas.openxmlformats.org/markup-compatibility/2006">
    <mc:Choice Requires="x14">
      <controls>
        <mc:AlternateContent xmlns:mc="http://schemas.openxmlformats.org/markup-compatibility/2006">
          <mc:Choice Requires="x14">
            <control shapeId="257246" r:id="rId40" name="Check Box 3294">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47" r:id="rId41" name="Check Box 3295">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48" r:id="rId42" name="Check Box 3296">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49" r:id="rId43" name="Check Box 3297">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50" r:id="rId44" name="Check Box 3298">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257251" r:id="rId45" name="Check Box 3299">
              <controlPr defaultSize="0" autoFill="0" autoLine="0" autoPict="0">
                <anchor moveWithCells="1" sizeWithCells="1">
                  <from>
                    <xdr:col>7</xdr:col>
                    <xdr:colOff>38100</xdr:colOff>
                    <xdr:row>20</xdr:row>
                    <xdr:rowOff>0</xdr:rowOff>
                  </from>
                  <to>
                    <xdr:col>7</xdr:col>
                    <xdr:colOff>38100</xdr:colOff>
                    <xdr:row>20</xdr:row>
                    <xdr:rowOff>0</xdr:rowOff>
                  </to>
                </anchor>
              </controlPr>
            </control>
          </mc:Choice>
        </mc:AlternateContent>
        <mc:AlternateContent xmlns:mc="http://schemas.openxmlformats.org/markup-compatibility/2006">
          <mc:Choice Requires="x14">
            <control shapeId="257240" r:id="rId46" name="Check Box 3288">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1" r:id="rId47" name="Check Box 3289">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2" r:id="rId48" name="Check Box 3290">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3" r:id="rId49" name="Check Box 3291">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4" r:id="rId50" name="Check Box 3292">
              <controlPr defaultSize="0" autoFill="0" autoLine="0" autoPict="0">
                <anchor moveWithCells="1" sizeWithCells="1">
                  <from>
                    <xdr:col>6</xdr:col>
                    <xdr:colOff>609600</xdr:colOff>
                    <xdr:row>20</xdr:row>
                    <xdr:rowOff>0</xdr:rowOff>
                  </from>
                  <to>
                    <xdr:col>6</xdr:col>
                    <xdr:colOff>609600</xdr:colOff>
                    <xdr:row>20</xdr:row>
                    <xdr:rowOff>0</xdr:rowOff>
                  </to>
                </anchor>
              </controlPr>
            </control>
          </mc:Choice>
        </mc:AlternateContent>
        <mc:AlternateContent xmlns:mc="http://schemas.openxmlformats.org/markup-compatibility/2006">
          <mc:Choice Requires="x14">
            <control shapeId="257245" r:id="rId51" name="Check Box 3293">
              <controlPr defaultSize="0" autoFill="0" autoLine="0" autoPict="0">
                <anchor moveWithCells="1" sizeWithCells="1">
                  <from>
                    <xdr:col>5</xdr:col>
                    <xdr:colOff>66675</xdr:colOff>
                    <xdr:row>20</xdr:row>
                    <xdr:rowOff>0</xdr:rowOff>
                  </from>
                  <to>
                    <xdr:col>5</xdr:col>
                    <xdr:colOff>66675</xdr:colOff>
                    <xdr:row>20</xdr:row>
                    <xdr:rowOff>0</xdr:rowOff>
                  </to>
                </anchor>
              </controlPr>
            </control>
          </mc:Choice>
        </mc:AlternateContent>
        <mc:AlternateContent xmlns:mc="http://schemas.openxmlformats.org/markup-compatibility/2006">
          <mc:Choice Requires="x14">
            <control shapeId="65740" r:id="rId52" name="Check Box 204">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1" r:id="rId53" name="Check Box 205">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2" r:id="rId54" name="Check Box 206">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3" r:id="rId55" name="Check Box 207">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4" r:id="rId56" name="Check Box 208">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745" r:id="rId57" name="Check Box 209">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97300" r:id="rId58" name="Check Box 1044">
              <controlPr defaultSize="0" autoFill="0" autoLine="0" autoPict="0">
                <anchor moveWithCells="1" sizeWithCells="1">
                  <from>
                    <xdr:col>7</xdr:col>
                    <xdr:colOff>38100</xdr:colOff>
                    <xdr:row>20</xdr:row>
                    <xdr:rowOff>0</xdr:rowOff>
                  </from>
                  <to>
                    <xdr:col>7</xdr:col>
                    <xdr:colOff>38100</xdr:colOff>
                    <xdr:row>20</xdr:row>
                    <xdr:rowOff>0</xdr:rowOff>
                  </to>
                </anchor>
              </controlPr>
            </control>
          </mc:Choice>
        </mc:AlternateContent>
        <mc:AlternateContent xmlns:mc="http://schemas.openxmlformats.org/markup-compatibility/2006">
          <mc:Choice Requires="x14">
            <control shapeId="65637" r:id="rId59" name="Check Box 101">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38" r:id="rId60" name="Check Box 102">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39" r:id="rId61" name="Check Box 103">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40" r:id="rId62" name="Check Box 104">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51" r:id="rId63" name="Check Box 115">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649" r:id="rId64" name="Check Box 113">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97299" r:id="rId65" name="Check Box 1043">
              <controlPr defaultSize="0" autoFill="0" autoLine="0" autoPict="0">
                <anchor moveWithCells="1" sizeWithCells="1">
                  <from>
                    <xdr:col>5</xdr:col>
                    <xdr:colOff>66675</xdr:colOff>
                    <xdr:row>20</xdr:row>
                    <xdr:rowOff>0</xdr:rowOff>
                  </from>
                  <to>
                    <xdr:col>5</xdr:col>
                    <xdr:colOff>66675</xdr:colOff>
                    <xdr:row>20</xdr:row>
                    <xdr:rowOff>0</xdr:rowOff>
                  </to>
                </anchor>
              </controlPr>
            </control>
          </mc:Choice>
        </mc:AlternateContent>
        <mc:AlternateContent xmlns:mc="http://schemas.openxmlformats.org/markup-compatibility/2006">
          <mc:Choice Requires="x14">
            <control shapeId="65955" r:id="rId66" name="Check Box 419">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6" r:id="rId67" name="Check Box 420">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7" r:id="rId68" name="Check Box 421">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8" r:id="rId69" name="Check Box 422">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59" r:id="rId70" name="Check Box 423">
              <controlPr defaultSize="0" autoFill="0" autoLine="0" autoPict="0">
                <anchor moveWithCells="1" sizeWithCells="1">
                  <from>
                    <xdr:col>8</xdr:col>
                    <xdr:colOff>1009650</xdr:colOff>
                    <xdr:row>20</xdr:row>
                    <xdr:rowOff>0</xdr:rowOff>
                  </from>
                  <to>
                    <xdr:col>8</xdr:col>
                    <xdr:colOff>1009650</xdr:colOff>
                    <xdr:row>20</xdr:row>
                    <xdr:rowOff>0</xdr:rowOff>
                  </to>
                </anchor>
              </controlPr>
            </control>
          </mc:Choice>
        </mc:AlternateContent>
        <mc:AlternateContent xmlns:mc="http://schemas.openxmlformats.org/markup-compatibility/2006">
          <mc:Choice Requires="x14">
            <control shapeId="65960" r:id="rId71" name="Check Box 424">
              <controlPr defaultSize="0" autoFill="0" autoLine="0" autoPict="0">
                <anchor moveWithCells="1" sizeWithCells="1">
                  <from>
                    <xdr:col>7</xdr:col>
                    <xdr:colOff>38100</xdr:colOff>
                    <xdr:row>20</xdr:row>
                    <xdr:rowOff>0</xdr:rowOff>
                  </from>
                  <to>
                    <xdr:col>7</xdr:col>
                    <xdr:colOff>38100</xdr:colOff>
                    <xdr:row>20</xdr:row>
                    <xdr:rowOff>0</xdr:rowOff>
                  </to>
                </anchor>
              </controlPr>
            </control>
          </mc:Choice>
        </mc:AlternateContent>
        <mc:AlternateContent xmlns:mc="http://schemas.openxmlformats.org/markup-compatibility/2006">
          <mc:Choice Requires="x14">
            <control shapeId="65949" r:id="rId72" name="Check Box 413">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0" r:id="rId73" name="Check Box 414">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1" r:id="rId74" name="Check Box 415">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2" r:id="rId75" name="Check Box 416">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3" r:id="rId76" name="Check Box 417">
              <controlPr defaultSize="0" autoFill="0" autoLine="0" autoPict="0">
                <anchor moveWithCells="1" sizeWithCells="1">
                  <from>
                    <xdr:col>6</xdr:col>
                    <xdr:colOff>914400</xdr:colOff>
                    <xdr:row>20</xdr:row>
                    <xdr:rowOff>0</xdr:rowOff>
                  </from>
                  <to>
                    <xdr:col>6</xdr:col>
                    <xdr:colOff>914400</xdr:colOff>
                    <xdr:row>20</xdr:row>
                    <xdr:rowOff>0</xdr:rowOff>
                  </to>
                </anchor>
              </controlPr>
            </control>
          </mc:Choice>
        </mc:AlternateContent>
        <mc:AlternateContent xmlns:mc="http://schemas.openxmlformats.org/markup-compatibility/2006">
          <mc:Choice Requires="x14">
            <control shapeId="65954" r:id="rId77" name="Check Box 418">
              <controlPr defaultSize="0" autoFill="0" autoLine="0" autoPict="0">
                <anchor moveWithCells="1" sizeWithCells="1">
                  <from>
                    <xdr:col>5</xdr:col>
                    <xdr:colOff>66675</xdr:colOff>
                    <xdr:row>20</xdr:row>
                    <xdr:rowOff>0</xdr:rowOff>
                  </from>
                  <to>
                    <xdr:col>5</xdr:col>
                    <xdr:colOff>66675</xdr:colOff>
                    <xdr:row>20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Normal="100" zoomScaleSheetLayoutView="89" workbookViewId="0">
      <selection activeCell="F18" sqref="F18"/>
    </sheetView>
  </sheetViews>
  <sheetFormatPr defaultColWidth="9.140625" defaultRowHeight="15.75"/>
  <cols>
    <col min="1" max="1" width="12.140625" style="70" customWidth="1"/>
    <col min="2" max="2" width="20.5703125" style="70" customWidth="1"/>
    <col min="3" max="3" width="11.42578125" style="70" customWidth="1"/>
    <col min="4" max="4" width="23.85546875" style="70" customWidth="1"/>
    <col min="5" max="5" width="36.85546875" style="70" customWidth="1"/>
    <col min="6" max="6" width="36.640625" style="188" customWidth="1"/>
    <col min="7" max="7" width="24.35546875" style="188" customWidth="1"/>
    <col min="8" max="9" width="0" style="74" hidden="1" customWidth="1"/>
    <col min="10" max="16384" width="9.140625" style="73"/>
  </cols>
  <sheetData>
    <row r="1" spans="1:8" ht="21" customHeight="1">
      <c r="A1" s="65" t="str">
        <f>'Name of Bidder'!B2</f>
        <v>Specification No: CC/NT/W-COMM/DOM/A01/24/16897</v>
      </c>
      <c r="B1" s="66"/>
      <c r="C1" s="66"/>
      <c r="D1" s="66"/>
      <c r="E1" s="97"/>
      <c r="F1" s="192"/>
      <c r="G1" s="67" t="s">
        <v>178</v>
      </c>
    </row>
    <row r="3" spans="1:8" ht="80.25" customHeight="1">
      <c r="A3" s="870" t="str">
        <f>Cover!B2</f>
        <v>Communication Equipment Package FOTE-05: Communication Equipment (SDH) Supply and Installation package for Communication Schemes approved in 24th NCT</v>
      </c>
      <c r="B3" s="870"/>
      <c r="C3" s="870"/>
      <c r="D3" s="870"/>
      <c r="E3" s="870"/>
      <c r="F3" s="870"/>
      <c r="G3" s="870"/>
    </row>
    <row r="4" spans="1:8" ht="9.75" customHeight="1">
      <c r="A4" s="76"/>
      <c r="H4" s="189"/>
    </row>
    <row r="5" spans="1:8" ht="20.100000000000001" customHeight="1">
      <c r="A5" s="720" t="s">
        <v>428</v>
      </c>
      <c r="B5" s="720"/>
      <c r="C5" s="720"/>
      <c r="D5" s="720"/>
      <c r="E5" s="720"/>
      <c r="F5" s="76"/>
      <c r="G5" s="76"/>
      <c r="H5" s="189"/>
    </row>
    <row r="6" spans="1:8" ht="9.75" customHeight="1">
      <c r="A6" s="79"/>
      <c r="H6" s="189"/>
    </row>
    <row r="7" spans="1:8" ht="20.100000000000001" customHeight="1">
      <c r="A7" s="95" t="str">
        <f>'Attach 3(JV)'!A7:D7</f>
        <v>Bidder’s Name and Address :</v>
      </c>
      <c r="E7" s="73"/>
      <c r="F7" s="81" t="str">
        <f>'Attach 3(JV)'!E7</f>
        <v>To:</v>
      </c>
      <c r="H7" s="189"/>
    </row>
    <row r="8" spans="1:8" ht="36" customHeight="1">
      <c r="A8" s="871">
        <f>'Attach 3(JV)'!A8:D8</f>
        <v>0</v>
      </c>
      <c r="B8" s="871"/>
      <c r="C8" s="871"/>
      <c r="D8" s="871"/>
      <c r="E8" s="73"/>
      <c r="F8" s="99" t="str">
        <f>'Attach 3(JV)'!E8</f>
        <v>Contract Services</v>
      </c>
      <c r="H8" s="189"/>
    </row>
    <row r="9" spans="1:8">
      <c r="A9" s="87" t="s">
        <v>422</v>
      </c>
      <c r="B9" s="873">
        <f>'Attach 3(JV)'!B9:D9</f>
        <v>0</v>
      </c>
      <c r="C9" s="873"/>
      <c r="D9" s="873"/>
      <c r="E9" s="73"/>
      <c r="F9" s="99" t="str">
        <f>'Attach 3(JV)'!E9</f>
        <v>Power Grid Corporation of India Ltd.,</v>
      </c>
      <c r="H9" s="189"/>
    </row>
    <row r="10" spans="1:8">
      <c r="A10" s="87" t="s">
        <v>424</v>
      </c>
      <c r="B10" s="873">
        <f>'Attach 3(JV)'!B10:D10</f>
        <v>0</v>
      </c>
      <c r="C10" s="873"/>
      <c r="D10" s="873"/>
      <c r="E10" s="73"/>
      <c r="F10" s="99" t="str">
        <f>'Attach 3(JV)'!E10</f>
        <v>"Saudamini", Plot No. 2, Sector 29</v>
      </c>
      <c r="H10" s="189"/>
    </row>
    <row r="11" spans="1:8">
      <c r="B11" s="873">
        <f>'Attach 3(JV)'!B11:D11</f>
        <v>0</v>
      </c>
      <c r="C11" s="873"/>
      <c r="D11" s="873"/>
      <c r="E11" s="73"/>
      <c r="F11" s="99" t="str">
        <f>'Attach 3(JV)'!E11</f>
        <v>Gurgaon (Haryana) - 122001</v>
      </c>
    </row>
    <row r="12" spans="1:8">
      <c r="A12" s="79"/>
      <c r="B12" s="873">
        <f>'Attach 3(JV)'!B12:D12</f>
        <v>0</v>
      </c>
      <c r="C12" s="873"/>
      <c r="D12" s="873"/>
      <c r="E12" s="81"/>
    </row>
    <row r="13" spans="1:8" ht="20.100000000000001" customHeight="1">
      <c r="A13" s="79"/>
      <c r="B13" s="89"/>
      <c r="C13" s="89"/>
      <c r="D13" s="89"/>
      <c r="E13" s="73"/>
      <c r="F13" s="158"/>
      <c r="G13" s="158"/>
    </row>
    <row r="14" spans="1:8" ht="20.100000000000001" customHeight="1">
      <c r="A14" s="79"/>
      <c r="B14" s="89"/>
      <c r="C14" s="89"/>
      <c r="D14" s="89"/>
    </row>
    <row r="15" spans="1:8" ht="20.100000000000001" customHeight="1">
      <c r="A15" s="70" t="s">
        <v>236</v>
      </c>
    </row>
    <row r="16" spans="1:8" ht="20.100000000000001" customHeight="1">
      <c r="A16" s="79"/>
    </row>
    <row r="17" spans="1:9" ht="68" customHeight="1">
      <c r="A17" s="770"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770"/>
      <c r="C17" s="770"/>
      <c r="D17" s="770"/>
      <c r="E17" s="770"/>
      <c r="F17" s="608" t="s">
        <v>905</v>
      </c>
      <c r="G17" s="608" t="s">
        <v>926</v>
      </c>
    </row>
    <row r="18" spans="1:9" ht="45" customHeight="1">
      <c r="A18" s="872"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872"/>
      <c r="C18" s="872"/>
      <c r="D18" s="872"/>
      <c r="E18" s="872"/>
      <c r="F18" s="609"/>
      <c r="G18" s="609"/>
      <c r="H18" s="69" t="str">
        <f t="shared" ref="H18:I25" si="0">IF(F18 = "", "", F18&amp; ", ")</f>
        <v/>
      </c>
      <c r="I18" s="69" t="str">
        <f t="shared" si="0"/>
        <v/>
      </c>
    </row>
    <row r="19" spans="1:9" ht="33" customHeight="1">
      <c r="A19" s="73"/>
      <c r="B19" s="73"/>
      <c r="C19" s="73"/>
      <c r="D19" s="73"/>
      <c r="E19" s="73"/>
      <c r="F19" s="609"/>
      <c r="G19" s="609"/>
      <c r="H19" s="69" t="str">
        <f t="shared" si="0"/>
        <v/>
      </c>
      <c r="I19" s="69" t="str">
        <f t="shared" si="0"/>
        <v/>
      </c>
    </row>
    <row r="20" spans="1:9" ht="33" customHeight="1">
      <c r="A20" s="73"/>
      <c r="B20" s="73"/>
      <c r="C20" s="73"/>
      <c r="D20" s="93"/>
      <c r="E20" s="73"/>
      <c r="F20" s="609"/>
      <c r="G20" s="609"/>
      <c r="H20" s="69" t="str">
        <f t="shared" si="0"/>
        <v/>
      </c>
      <c r="I20" s="69" t="str">
        <f t="shared" si="0"/>
        <v/>
      </c>
    </row>
    <row r="21" spans="1:9" ht="33" customHeight="1">
      <c r="A21" s="80" t="s">
        <v>471</v>
      </c>
      <c r="B21" s="94">
        <f>'Name of Bidder'!C32</f>
        <v>0</v>
      </c>
      <c r="D21" s="93" t="s">
        <v>469</v>
      </c>
      <c r="E21" s="96">
        <f>'Name of Bidder'!C29</f>
        <v>0</v>
      </c>
      <c r="F21" s="609"/>
      <c r="G21" s="609"/>
      <c r="H21" s="69" t="str">
        <f>IF(F21 = "", "", F21&amp; ", ")</f>
        <v/>
      </c>
      <c r="I21" s="69" t="str">
        <f>IF(G21 = "", "", G21&amp; ", ")</f>
        <v/>
      </c>
    </row>
    <row r="22" spans="1:9" ht="33" customHeight="1">
      <c r="A22" s="80" t="s">
        <v>472</v>
      </c>
      <c r="B22" s="96">
        <f>'Name of Bidder'!C33</f>
        <v>0</v>
      </c>
      <c r="D22" s="93" t="s">
        <v>470</v>
      </c>
      <c r="E22" s="96">
        <f>'Name of Bidder'!C30</f>
        <v>0</v>
      </c>
      <c r="F22" s="609"/>
      <c r="G22" s="609"/>
      <c r="H22" s="69" t="str">
        <f>IF(F22 = "", "", F22&amp; ", ")</f>
        <v/>
      </c>
      <c r="I22" s="69" t="str">
        <f>IF(G22 = "", "", G22&amp; ", ")</f>
        <v/>
      </c>
    </row>
    <row r="23" spans="1:9" ht="33" customHeight="1">
      <c r="D23" s="93"/>
      <c r="F23" s="157"/>
      <c r="G23" s="157"/>
      <c r="H23" s="69" t="str">
        <f t="shared" si="0"/>
        <v/>
      </c>
      <c r="I23" s="69" t="str">
        <f t="shared" si="0"/>
        <v/>
      </c>
    </row>
    <row r="24" spans="1:9" ht="33" customHeight="1">
      <c r="D24" s="93"/>
      <c r="F24" s="157"/>
      <c r="G24" s="157"/>
      <c r="H24" s="69" t="str">
        <f t="shared" si="0"/>
        <v/>
      </c>
      <c r="I24" s="69" t="str">
        <f t="shared" si="0"/>
        <v/>
      </c>
    </row>
    <row r="25" spans="1:9" ht="33" customHeight="1">
      <c r="A25" s="73"/>
      <c r="B25" s="73"/>
      <c r="C25" s="73"/>
      <c r="D25" s="73"/>
      <c r="E25" s="73"/>
      <c r="F25" s="157"/>
      <c r="G25" s="157"/>
      <c r="H25" s="69" t="str">
        <f t="shared" si="0"/>
        <v/>
      </c>
      <c r="I25" s="69" t="str">
        <f t="shared" si="0"/>
        <v/>
      </c>
    </row>
    <row r="26" spans="1:9" ht="57" hidden="1" customHeight="1">
      <c r="A26" s="73"/>
      <c r="B26" s="73"/>
      <c r="C26" s="73"/>
      <c r="D26" s="73"/>
      <c r="E26" s="73"/>
      <c r="F26" s="72" t="str">
        <f>IF((8-COUNTBLANK(F18:F25)) &lt;2, "country.", "countries.")</f>
        <v>country.</v>
      </c>
      <c r="G26" s="72" t="str">
        <f>IF((8-COUNTBLANK(G18:G25)) &lt;2, "country.", "countries.")</f>
        <v>country.</v>
      </c>
      <c r="H26" s="69" t="str">
        <f>IF(COUNTBLANK(F18:F25) =8, "[Enter the name of country where from equipments &amp; material shall be supplied]",CONCATENATE(H18,H19,H20,H21,H22,H23,H24,H25))</f>
        <v>[Enter the name of country where from equipments &amp; material shall be supplied]</v>
      </c>
      <c r="I26" s="69" t="str">
        <f>IF(COUNTBLANK(G18:G25) =8, "[Enter the name of country where from equipments &amp; material shall be supplied]",CONCATENATE(I18,I19,I20,I21,I22,I23,I24,I25))</f>
        <v>[Enter the name of country where from equipments &amp; material shall be supplied]</v>
      </c>
    </row>
    <row r="27" spans="1:9" ht="33" customHeight="1">
      <c r="A27" s="73"/>
      <c r="B27" s="73"/>
      <c r="C27" s="73"/>
      <c r="D27" s="73"/>
      <c r="E27" s="73"/>
    </row>
    <row r="28" spans="1:9" ht="33" customHeight="1">
      <c r="A28" s="73"/>
      <c r="B28" s="73"/>
      <c r="C28" s="73"/>
      <c r="D28" s="73"/>
      <c r="E28" s="73"/>
    </row>
    <row r="29" spans="1:9" ht="33" customHeight="1">
      <c r="A29" s="73"/>
      <c r="B29" s="73"/>
      <c r="C29" s="73"/>
      <c r="D29" s="73"/>
      <c r="E29" s="73"/>
    </row>
    <row r="30" spans="1:9" ht="20.100000000000001" customHeight="1"/>
    <row r="31" spans="1:9" ht="20.100000000000001" customHeight="1">
      <c r="A31" s="92"/>
    </row>
    <row r="32" spans="1:9" ht="20.100000000000001" customHeight="1"/>
    <row r="33" spans="1:1" ht="20.100000000000001" customHeight="1"/>
    <row r="34" spans="1:1" ht="20.100000000000001" customHeight="1">
      <c r="A34" s="92"/>
    </row>
    <row r="35" spans="1:1" ht="20.100000000000001" customHeight="1"/>
    <row r="36" spans="1:1" ht="20.100000000000001" customHeight="1">
      <c r="A36" s="92"/>
    </row>
    <row r="37" spans="1:1" ht="20.100000000000001" customHeight="1"/>
    <row r="38" spans="1:1" ht="20.100000000000001" customHeight="1">
      <c r="A38" s="92"/>
    </row>
    <row r="39" spans="1:1" ht="20.100000000000001" customHeight="1"/>
    <row r="40" spans="1:1" ht="20.100000000000001" customHeight="1"/>
    <row r="41" spans="1:1" ht="20.100000000000001" customHeight="1"/>
    <row r="42" spans="1:1" ht="20.100000000000001" customHeight="1"/>
  </sheetData>
  <sheetProtection algorithmName="SHA-512" hashValue="QrNsN/VNBFbgCYEXi1kpG2BcCzDgyx4MhIyo2eex+nioDbMDhJqJqpxO2og930B5e3LYVjPq5vLq71s49YGsjw==" saltValue="Dwby46gceWRCTxXFAZkL3A==" spinCount="100000" sheet="1" formatColumns="0" formatRows="0" selectLockedCells="1"/>
  <customSheetViews>
    <customSheetView guid="{D225EADB-9106-48CC-A5A7-31602D4C326D}" scale="89" showPageBreaks="1" showGridLines="0" zeroValues="0" printArea="1" hiddenRows="1" hiddenColumns="1" view="pageBreakPreview">
      <selection activeCell="F18" sqref="F18"/>
      <pageMargins left="1.01" right="0.34" top="0.4" bottom="0.4" header="0.26" footer="0.22"/>
      <pageSetup scale="55" orientation="portrait" r:id="rId1"/>
      <headerFooter alignWithMargins="0">
        <oddFooter>&amp;R&amp;"Book Antiqua,Bold"&amp;8 Page &amp;P of &amp;N</oddFooter>
      </headerFooter>
    </customSheetView>
    <customSheetView guid="{F34FCE55-6D7A-4595-AE80-79F81F8010EA}" scale="89" showPageBreaks="1" showGridLines="0" zeroValues="0" printArea="1" hiddenRows="1" hiddenColumns="1" view="pageBreakPreview">
      <selection activeCell="F18" sqref="F18"/>
      <pageMargins left="1.01" right="0.34" top="0.4" bottom="0.4" header="0.26" footer="0.22"/>
      <pageSetup scale="55" orientation="portrait" r:id="rId2"/>
      <headerFooter alignWithMargins="0">
        <oddFooter>&amp;R&amp;"Book Antiqua,Bold"&amp;8 Page &amp;P of &amp;N</oddFooter>
      </headerFooter>
    </customSheetView>
    <customSheetView guid="{C6B44705-18CE-41AD-9A5D-3E99B2ECF25D}" scale="89" showPageBreaks="1" showGridLines="0" zeroValues="0" printArea="1" hiddenRows="1" hiddenColumns="1" view="pageBreakPreview">
      <selection activeCell="F18" sqref="F18"/>
      <pageMargins left="1.01" right="0.34" top="0.4" bottom="0.4" header="0.26" footer="0.22"/>
      <pageSetup scale="55" orientation="portrait" r:id="rId3"/>
      <headerFooter alignWithMargins="0">
        <oddFooter>&amp;R&amp;"Book Antiqua,Bold"&amp;8 Page &amp;P of &amp;N</oddFooter>
      </headerFooter>
    </customSheetView>
    <customSheetView guid="{EFBCDFCA-9C0B-4649-BEC1-29A03BD1DB6F}" scale="89" showPageBreaks="1" showGridLines="0" zeroValues="0" printArea="1" hiddenRows="1" hiddenColumns="1" view="pageBreakPreview" topLeftCell="A13">
      <selection activeCell="F18" sqref="F18"/>
      <pageMargins left="1.01" right="0.34" top="0.4" bottom="0.4" header="0.26" footer="0.22"/>
      <pageSetup scale="55" orientation="portrait" r:id="rId4"/>
      <headerFooter alignWithMargins="0">
        <oddFooter>&amp;R&amp;"Book Antiqua,Bold"&amp;8 Page &amp;P of &amp;N</oddFooter>
      </headerFooter>
    </customSheetView>
    <customSheetView guid="{0BBA2DF4-A149-40BB-8E82-8CB6DEDB7C04}" scale="89" showPageBreaks="1" showGridLines="0" zeroValues="0" printArea="1" hiddenRows="1" hiddenColumns="1" view="pageBreakPreview" topLeftCell="A16">
      <selection activeCell="F18" sqref="F18"/>
      <pageMargins left="1.01" right="0.34" top="0.4" bottom="0.4" header="0.26" footer="0.22"/>
      <pageSetup scale="55" orientation="portrait" r:id="rId5"/>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pageMargins left="0.34" right="0.34" top="0.4" bottom="0.4" header="0.26" footer="0.22"/>
      <pageSetup scale="55" orientation="portrait" r:id="rId6"/>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4"/>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7"/>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3"/>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4"/>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31"/>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2"/>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3"/>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8"/>
      <headerFooter alignWithMargins="0">
        <oddFooter>&amp;R&amp;"Book Antiqua,Bold"&amp;8 Page &amp;P of &amp;N</oddFooter>
      </headerFooter>
    </customSheetView>
    <customSheetView guid="{70018498-F475-422B-9308-49B0E7F70B5E}" scale="89" showPageBreaks="1" showGridLines="0" zeroValues="0" printArea="1" hiddenRows="1" hiddenColumns="1" view="pageBreakPreview">
      <selection activeCell="F18" sqref="F18"/>
      <pageMargins left="1.01" right="0.34" top="0.4" bottom="0.4" header="0.26" footer="0.22"/>
      <pageSetup scale="55" orientation="portrait" r:id="rId39"/>
      <headerFooter alignWithMargins="0">
        <oddFooter>&amp;R&amp;"Book Antiqua,Bold"&amp;8 Page &amp;P of &amp;N</oddFooter>
      </headerFooter>
    </customSheetView>
    <customSheetView guid="{AFE5FD17-FBA4-4313-9A75-8C27B1625512}" scale="89" showPageBreaks="1" showGridLines="0" zeroValues="0" printArea="1" hiddenRows="1" hiddenColumns="1" view="pageBreakPreview" topLeftCell="A13">
      <selection activeCell="F18" sqref="F18"/>
      <pageMargins left="1.01" right="0.34" top="0.4" bottom="0.4" header="0.26" footer="0.22"/>
      <pageSetup scale="55" orientation="portrait" r:id="rId40"/>
      <headerFooter alignWithMargins="0">
        <oddFooter>&amp;R&amp;"Book Antiqua,Bold"&amp;8 Page &amp;P of &amp;N</oddFooter>
      </headerFooter>
    </customSheetView>
    <customSheetView guid="{FCC2376C-B604-4287-B4D4-7B2EFDBBC924}" scale="89" showPageBreaks="1" showGridLines="0" zeroValues="0" printArea="1" hiddenRows="1" hiddenColumns="1" view="pageBreakPreview">
      <selection activeCell="F18" sqref="F18"/>
      <pageMargins left="1.01" right="0.34" top="0.4" bottom="0.4" header="0.26" footer="0.22"/>
      <pageSetup scale="55" orientation="portrait" r:id="rId41"/>
      <headerFooter alignWithMargins="0">
        <oddFooter>&amp;R&amp;"Book Antiqua,Bold"&amp;8 Page &amp;P of &amp;N</oddFooter>
      </headerFooter>
    </customSheetView>
    <customSheetView guid="{2B801FC0-1466-48F5-835B-336974550AB9}" scale="89" showPageBreaks="1" showGridLines="0" zeroValues="0" printArea="1" hiddenRows="1" hiddenColumns="1" view="pageBreakPreview">
      <selection activeCell="F18" sqref="F18"/>
      <pageMargins left="1.01" right="0.34" top="0.4" bottom="0.4" header="0.26" footer="0.22"/>
      <pageSetup scale="55" orientation="portrait" r:id="rId42"/>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43"/>
  <headerFooter alignWithMargins="0">
    <oddFooter>&amp;R&amp;"Book Antiqua,Bold"&amp;8 Page &amp;P of &amp;N</oddFooter>
  </headerFooter>
  <drawing r:id="rId4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Normal="100" zoomScaleSheetLayoutView="90" workbookViewId="0">
      <selection activeCell="C18" sqref="C18"/>
    </sheetView>
  </sheetViews>
  <sheetFormatPr defaultColWidth="9.140625" defaultRowHeight="15.75"/>
  <cols>
    <col min="1" max="1" width="12.140625" style="70" customWidth="1"/>
    <col min="2" max="2" width="23.640625" style="70" customWidth="1"/>
    <col min="3" max="3" width="33" style="70" customWidth="1"/>
    <col min="4" max="4" width="12.35546875" style="70" customWidth="1"/>
    <col min="5" max="5" width="31.140625" style="70" customWidth="1"/>
    <col min="6" max="6" width="9.140625" style="70" hidden="1" customWidth="1"/>
    <col min="7" max="8" width="9.140625" style="70"/>
    <col min="9" max="16384" width="9.140625" style="73"/>
  </cols>
  <sheetData>
    <row r="1" spans="1:9" ht="20.25" customHeight="1">
      <c r="A1" s="65" t="str">
        <f>'Attach 4'!A1</f>
        <v>Specification No: CC/NT/W-COMM/DOM/A01/24/16897</v>
      </c>
      <c r="B1" s="66"/>
      <c r="C1" s="66"/>
      <c r="D1" s="66"/>
      <c r="E1" s="67" t="s">
        <v>180</v>
      </c>
    </row>
    <row r="2" spans="1:9" ht="11.1" customHeight="1"/>
    <row r="3" spans="1:9" ht="102" customHeight="1">
      <c r="A3" s="870" t="str">
        <f>Cover!B2</f>
        <v>Communication Equipment Package FOTE-05: Communication Equipment (SDH) Supply and Installation package for Communication Schemes approved in 24th NCT</v>
      </c>
      <c r="B3" s="870"/>
      <c r="C3" s="870"/>
      <c r="D3" s="870"/>
      <c r="E3" s="870"/>
      <c r="F3" s="68"/>
      <c r="G3" s="68"/>
      <c r="H3" s="68"/>
    </row>
    <row r="4" spans="1:9" ht="11.1" customHeight="1">
      <c r="A4" s="76"/>
      <c r="H4" s="77"/>
      <c r="I4" s="78"/>
    </row>
    <row r="5" spans="1:9" ht="20.100000000000001" customHeight="1">
      <c r="A5" s="720" t="s">
        <v>429</v>
      </c>
      <c r="B5" s="720"/>
      <c r="C5" s="720"/>
      <c r="D5" s="720"/>
      <c r="E5" s="720"/>
      <c r="F5" s="95"/>
      <c r="H5" s="77"/>
      <c r="I5" s="78"/>
    </row>
    <row r="6" spans="1:9" ht="11.1" customHeight="1">
      <c r="A6" s="79"/>
      <c r="H6" s="77"/>
      <c r="I6" s="78"/>
    </row>
    <row r="7" spans="1:9" ht="20.100000000000001" customHeight="1">
      <c r="A7" s="95" t="str">
        <f>'Attach 3(JV)'!A7:D7</f>
        <v>Bidder’s Name and Address :</v>
      </c>
      <c r="D7" s="81" t="str">
        <f>'Attach 3(JV)'!E7</f>
        <v>To:</v>
      </c>
      <c r="H7" s="77"/>
      <c r="I7" s="78"/>
    </row>
    <row r="8" spans="1:9" s="195" customFormat="1" ht="36" customHeight="1">
      <c r="A8" s="871">
        <f>'Attach 3(JV)'!A8:D8</f>
        <v>0</v>
      </c>
      <c r="B8" s="871"/>
      <c r="C8" s="871"/>
      <c r="D8" s="99" t="str">
        <f>'Attach 3(JV)'!E8</f>
        <v>Contract Services</v>
      </c>
      <c r="E8" s="79"/>
      <c r="F8" s="79"/>
      <c r="G8" s="79"/>
      <c r="H8" s="193"/>
      <c r="I8" s="194"/>
    </row>
    <row r="9" spans="1:9" ht="20.100000000000001" customHeight="1">
      <c r="A9" s="87" t="s">
        <v>422</v>
      </c>
      <c r="B9" s="724">
        <f>'Attach 3(JV)'!B9:D9</f>
        <v>0</v>
      </c>
      <c r="C9" s="724"/>
      <c r="D9" s="99" t="str">
        <f>'Attach 3(JV)'!E9</f>
        <v>Power Grid Corporation of India Ltd.,</v>
      </c>
      <c r="H9" s="77"/>
      <c r="I9" s="78"/>
    </row>
    <row r="10" spans="1:9" ht="20.100000000000001" customHeight="1">
      <c r="A10" s="87" t="s">
        <v>424</v>
      </c>
      <c r="B10" s="725">
        <f>'Attach 3(JV)'!B10:D10</f>
        <v>0</v>
      </c>
      <c r="C10" s="725"/>
      <c r="D10" s="99" t="str">
        <f>'Attach 3(JV)'!E10</f>
        <v>"Saudamini", Plot No. 2, Sector 29</v>
      </c>
      <c r="H10" s="77"/>
      <c r="I10" s="78"/>
    </row>
    <row r="11" spans="1:9" ht="20.100000000000001" customHeight="1">
      <c r="B11" s="725">
        <f>'Attach 3(JV)'!B11:D11</f>
        <v>0</v>
      </c>
      <c r="C11" s="725"/>
      <c r="D11" s="99" t="str">
        <f>'Attach 3(JV)'!E11</f>
        <v>Gurgaon (Haryana) - 122001</v>
      </c>
    </row>
    <row r="12" spans="1:9" ht="15" customHeight="1">
      <c r="A12" s="79"/>
      <c r="B12" s="725">
        <f>'Attach 3(JV)'!B12:D12</f>
        <v>0</v>
      </c>
      <c r="C12" s="725"/>
      <c r="D12" s="83"/>
    </row>
    <row r="13" spans="1:9" ht="20.100000000000001" customHeight="1">
      <c r="A13" s="70" t="s">
        <v>236</v>
      </c>
    </row>
    <row r="14" spans="1:9" ht="72" customHeight="1">
      <c r="A14" s="723" t="s">
        <v>430</v>
      </c>
      <c r="B14" s="723"/>
      <c r="C14" s="723"/>
      <c r="D14" s="723"/>
      <c r="E14" s="723"/>
    </row>
    <row r="15" spans="1:9" s="70" customFormat="1" ht="20.100000000000001" customHeight="1">
      <c r="A15" s="167" t="s">
        <v>436</v>
      </c>
      <c r="B15" s="167" t="s">
        <v>437</v>
      </c>
      <c r="C15" s="167" t="s">
        <v>438</v>
      </c>
      <c r="D15" s="167" t="s">
        <v>415</v>
      </c>
      <c r="E15" s="167" t="s">
        <v>416</v>
      </c>
      <c r="I15" s="73"/>
    </row>
    <row r="16" spans="1:9" ht="20.100000000000001" customHeight="1">
      <c r="A16" s="196">
        <v>1</v>
      </c>
      <c r="B16" s="197"/>
      <c r="C16" s="197"/>
      <c r="D16" s="197"/>
      <c r="E16" s="197"/>
    </row>
    <row r="17" spans="1:6" ht="20.100000000000001" customHeight="1">
      <c r="A17" s="196">
        <v>2</v>
      </c>
      <c r="B17" s="197"/>
      <c r="C17" s="197"/>
      <c r="D17" s="197"/>
      <c r="E17" s="197"/>
    </row>
    <row r="18" spans="1:6" ht="20.100000000000001" customHeight="1">
      <c r="A18" s="196">
        <v>3</v>
      </c>
      <c r="B18" s="197"/>
      <c r="C18" s="197"/>
      <c r="D18" s="197"/>
      <c r="E18" s="197"/>
    </row>
    <row r="19" spans="1:6" ht="20.100000000000001" customHeight="1">
      <c r="A19" s="196">
        <v>4</v>
      </c>
      <c r="B19" s="198"/>
      <c r="C19" s="198"/>
      <c r="D19" s="197"/>
      <c r="E19" s="198"/>
    </row>
    <row r="20" spans="1:6" ht="20.100000000000001" customHeight="1">
      <c r="A20" s="196">
        <v>5</v>
      </c>
      <c r="B20" s="198"/>
      <c r="C20" s="198"/>
      <c r="D20" s="198"/>
      <c r="E20" s="198"/>
    </row>
    <row r="21" spans="1:6" ht="11.25" customHeight="1">
      <c r="F21" s="199" t="b">
        <v>0</v>
      </c>
    </row>
    <row r="22" spans="1:6" ht="77.25" customHeight="1">
      <c r="A22" s="723" t="s">
        <v>431</v>
      </c>
      <c r="B22" s="723"/>
      <c r="C22" s="723"/>
      <c r="D22" s="723"/>
      <c r="E22" s="723"/>
    </row>
    <row r="23" spans="1:6" ht="23.1" customHeight="1">
      <c r="C23" s="93"/>
    </row>
    <row r="24" spans="1:6" ht="23.1" customHeight="1">
      <c r="A24" s="80" t="s">
        <v>471</v>
      </c>
      <c r="B24" s="94">
        <f>'Name of Bidder'!C32</f>
        <v>0</v>
      </c>
      <c r="C24" s="93" t="s">
        <v>469</v>
      </c>
      <c r="D24" s="96">
        <f>'Name of Bidder'!C29</f>
        <v>0</v>
      </c>
    </row>
    <row r="25" spans="1:6" ht="23.1" customHeight="1">
      <c r="A25" s="80" t="s">
        <v>472</v>
      </c>
      <c r="B25" s="96">
        <f>'Name of Bidder'!C33</f>
        <v>0</v>
      </c>
      <c r="C25" s="93" t="s">
        <v>470</v>
      </c>
      <c r="D25" s="96">
        <f>'Name of Bidder'!C30</f>
        <v>0</v>
      </c>
    </row>
    <row r="26" spans="1:6" ht="23.1" customHeight="1">
      <c r="C26" s="93"/>
      <c r="D26" s="93"/>
    </row>
    <row r="27" spans="1:6" ht="20.100000000000001" customHeight="1"/>
    <row r="28" spans="1:6" ht="20.100000000000001" customHeight="1">
      <c r="A28" s="92"/>
    </row>
    <row r="29" spans="1:6" ht="20.100000000000001" customHeight="1">
      <c r="A29" s="200" t="str">
        <f>A1</f>
        <v>Specification No: CC/NT/W-COMM/DOM/A01/24/16897</v>
      </c>
      <c r="E29" s="201" t="str">
        <f>E1</f>
        <v>ATTACHMENT-4 (A)</v>
      </c>
    </row>
    <row r="30" spans="1:6" ht="20.100000000000001" customHeight="1">
      <c r="A30" s="92"/>
    </row>
    <row r="31" spans="1:6" ht="20.100000000000001" customHeight="1">
      <c r="C31" s="200" t="str">
        <f>A5</f>
        <v>(List of Special Maintenance Tools &amp; Tackles)</v>
      </c>
    </row>
    <row r="32" spans="1:6" ht="20.100000000000001" customHeight="1"/>
    <row r="33" spans="1:5" ht="20.100000000000001" customHeight="1">
      <c r="A33" s="202" t="str">
        <f>A15</f>
        <v xml:space="preserve">S.No.  </v>
      </c>
      <c r="B33" s="202" t="str">
        <f>B15</f>
        <v>For Equipment</v>
      </c>
      <c r="C33" s="202" t="str">
        <f>C15</f>
        <v>Item Description</v>
      </c>
      <c r="D33" s="202" t="str">
        <f>D15</f>
        <v>Unit</v>
      </c>
      <c r="E33" s="202" t="str">
        <f>E15</f>
        <v>Quantity</v>
      </c>
    </row>
    <row r="34" spans="1:5" ht="20.25" customHeight="1">
      <c r="A34" s="203"/>
      <c r="B34" s="203"/>
      <c r="C34" s="203"/>
      <c r="D34" s="203"/>
      <c r="E34" s="203"/>
    </row>
    <row r="35" spans="1:5" ht="20.25" customHeight="1">
      <c r="A35" s="203"/>
      <c r="B35" s="203"/>
      <c r="C35" s="203"/>
      <c r="D35" s="203"/>
      <c r="E35" s="203"/>
    </row>
    <row r="36" spans="1:5" ht="20.25" customHeight="1">
      <c r="A36" s="203"/>
      <c r="B36" s="203"/>
      <c r="C36" s="203"/>
      <c r="D36" s="203"/>
      <c r="E36" s="203"/>
    </row>
    <row r="37" spans="1:5" ht="20.25" customHeight="1">
      <c r="A37" s="203"/>
      <c r="B37" s="203"/>
      <c r="C37" s="203"/>
      <c r="D37" s="203"/>
      <c r="E37" s="203"/>
    </row>
    <row r="38" spans="1:5" ht="20.25" customHeight="1">
      <c r="A38" s="203"/>
      <c r="B38" s="203"/>
      <c r="C38" s="203"/>
      <c r="D38" s="203"/>
      <c r="E38" s="203"/>
    </row>
    <row r="39" spans="1:5" ht="20.25" customHeight="1">
      <c r="A39" s="203"/>
      <c r="B39" s="203"/>
      <c r="C39" s="203"/>
      <c r="D39" s="203"/>
      <c r="E39" s="203"/>
    </row>
    <row r="40" spans="1:5" ht="20.25" customHeight="1">
      <c r="A40" s="203"/>
      <c r="B40" s="203"/>
      <c r="C40" s="203"/>
      <c r="D40" s="203"/>
      <c r="E40" s="203"/>
    </row>
    <row r="41" spans="1:5" ht="20.25" customHeight="1">
      <c r="A41" s="203"/>
      <c r="B41" s="203"/>
      <c r="C41" s="203"/>
      <c r="D41" s="203"/>
      <c r="E41" s="203"/>
    </row>
    <row r="42" spans="1:5" ht="20.25" customHeight="1">
      <c r="A42" s="203"/>
      <c r="B42" s="203"/>
      <c r="C42" s="203"/>
      <c r="D42" s="203"/>
      <c r="E42" s="203"/>
    </row>
    <row r="43" spans="1:5" ht="20.25" customHeight="1">
      <c r="A43" s="203"/>
      <c r="B43" s="203"/>
      <c r="C43" s="203"/>
      <c r="D43" s="203"/>
      <c r="E43" s="203"/>
    </row>
    <row r="44" spans="1:5" ht="20.25" customHeight="1">
      <c r="A44" s="203"/>
      <c r="B44" s="203"/>
      <c r="C44" s="203"/>
      <c r="D44" s="203"/>
      <c r="E44" s="203"/>
    </row>
    <row r="45" spans="1:5" ht="20.25" customHeight="1">
      <c r="A45" s="203"/>
      <c r="B45" s="203"/>
      <c r="C45" s="203"/>
      <c r="D45" s="203"/>
      <c r="E45" s="203"/>
    </row>
    <row r="46" spans="1:5" ht="20.25" customHeight="1">
      <c r="A46" s="203"/>
      <c r="B46" s="203"/>
      <c r="C46" s="203"/>
      <c r="D46" s="203"/>
      <c r="E46" s="203"/>
    </row>
    <row r="47" spans="1:5" ht="20.25" customHeight="1">
      <c r="A47" s="203"/>
      <c r="B47" s="203"/>
      <c r="C47" s="203"/>
      <c r="D47" s="203"/>
      <c r="E47" s="203"/>
    </row>
    <row r="48" spans="1:5" ht="20.25" customHeight="1">
      <c r="A48" s="203"/>
      <c r="B48" s="203"/>
      <c r="C48" s="203"/>
      <c r="D48" s="203"/>
      <c r="E48" s="203"/>
    </row>
    <row r="49" spans="1:5" ht="20.25" customHeight="1">
      <c r="A49" s="203"/>
      <c r="B49" s="203"/>
      <c r="C49" s="203"/>
      <c r="D49" s="203"/>
      <c r="E49" s="203"/>
    </row>
    <row r="50" spans="1:5" ht="20.25" customHeight="1">
      <c r="A50" s="203"/>
      <c r="B50" s="203"/>
      <c r="C50" s="203"/>
      <c r="D50" s="203"/>
      <c r="E50" s="203"/>
    </row>
    <row r="51" spans="1:5" ht="20.25" customHeight="1">
      <c r="A51" s="203"/>
      <c r="B51" s="203"/>
      <c r="C51" s="203"/>
      <c r="D51" s="203"/>
      <c r="E51" s="203"/>
    </row>
    <row r="52" spans="1:5" ht="20.25" customHeight="1">
      <c r="A52" s="203"/>
      <c r="B52" s="203"/>
      <c r="C52" s="203"/>
      <c r="D52" s="203"/>
      <c r="E52" s="203"/>
    </row>
    <row r="53" spans="1:5">
      <c r="A53" s="203"/>
      <c r="B53" s="203"/>
      <c r="C53" s="203"/>
      <c r="D53" s="203"/>
      <c r="E53" s="203"/>
    </row>
    <row r="54" spans="1:5">
      <c r="A54" s="69"/>
      <c r="B54" s="69"/>
      <c r="C54" s="69"/>
      <c r="D54" s="69"/>
      <c r="E54" s="69"/>
    </row>
    <row r="55" spans="1:5">
      <c r="A55" s="69"/>
      <c r="B55" s="69"/>
      <c r="C55" s="69"/>
      <c r="D55" s="69"/>
      <c r="E55" s="69"/>
    </row>
    <row r="56" spans="1:5">
      <c r="A56" s="69"/>
      <c r="B56" s="69"/>
      <c r="C56" s="69"/>
      <c r="D56" s="69"/>
      <c r="E56" s="69"/>
    </row>
    <row r="57" spans="1:5">
      <c r="A57" s="69" t="str">
        <f t="shared" ref="A57:D58" si="0">A24</f>
        <v>Date      :</v>
      </c>
      <c r="B57" s="204">
        <f t="shared" si="0"/>
        <v>0</v>
      </c>
      <c r="C57" s="205" t="str">
        <f t="shared" si="0"/>
        <v>Printed Name :</v>
      </c>
      <c r="D57" s="874">
        <f t="shared" si="0"/>
        <v>0</v>
      </c>
      <c r="E57" s="874"/>
    </row>
    <row r="58" spans="1:5">
      <c r="A58" s="69" t="str">
        <f t="shared" si="0"/>
        <v>Place      :</v>
      </c>
      <c r="B58" s="200">
        <f t="shared" si="0"/>
        <v>0</v>
      </c>
      <c r="C58" s="205" t="str">
        <f t="shared" si="0"/>
        <v>Designation :</v>
      </c>
      <c r="D58" s="874">
        <f t="shared" si="0"/>
        <v>0</v>
      </c>
      <c r="E58" s="874"/>
    </row>
    <row r="59" spans="1:5">
      <c r="A59" s="69"/>
      <c r="B59" s="69"/>
      <c r="C59" s="69"/>
      <c r="D59" s="69"/>
      <c r="E59" s="69"/>
    </row>
    <row r="60" spans="1:5">
      <c r="A60" s="69"/>
      <c r="B60" s="69"/>
      <c r="C60" s="69"/>
      <c r="D60" s="69"/>
      <c r="E60" s="69"/>
    </row>
    <row r="61" spans="1:5">
      <c r="A61" s="69"/>
      <c r="B61" s="69"/>
      <c r="C61" s="69"/>
      <c r="D61" s="69"/>
      <c r="E61" s="69"/>
    </row>
  </sheetData>
  <sheetProtection algorithmName="SHA-512" hashValue="W74ryuBgJcTvX97JSrkNxsHjpYMeMxzPteJH3LnTVpPydgGKny5SAiZxHc7HaMROvu8hvTw7qWIE9RvxG2Uasg==" saltValue="CD2DRqXmX5EG5FmquaImHg==" spinCount="100000" sheet="1" formatColumns="0" formatRows="0" selectLockedCells="1"/>
  <customSheetViews>
    <customSheetView guid="{D225EADB-9106-48CC-A5A7-31602D4C326D}"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C6B44705-18CE-41AD-9A5D-3E99B2ECF25D}"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EFBCDFCA-9C0B-4649-BEC1-29A03BD1DB6F}"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0BBA2DF4-A149-40BB-8E82-8CB6DEDB7C04}"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70018498-F475-422B-9308-49B0E7F70B5E}"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AFE5FD17-FBA4-4313-9A75-8C27B1625512}"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 guid="{FCC2376C-B604-4287-B4D4-7B2EFDBBC924}" scale="90" showPageBreaks="1" showGridLines="0" zeroValues="0" printArea="1" hiddenColumns="1" view="pageBreakPreview" topLeftCell="A34">
      <selection activeCell="C18" sqref="C18"/>
      <rowBreaks count="1" manualBreakCount="1">
        <brk id="26" max="4" man="1"/>
      </rowBreaks>
      <pageMargins left="0.75" right="0.63" top="0.57999999999999996" bottom="0.4" header="0.34" footer="0.2"/>
      <pageSetup scale="90" orientation="portrait" r:id="rId41"/>
      <headerFooter alignWithMargins="0">
        <oddFooter>&amp;R&amp;"Book Antiqua,Bold"&amp;8 Page &amp;P of &amp;N</oddFooter>
      </headerFooter>
    </customSheetView>
    <customSheetView guid="{2B801FC0-1466-48F5-835B-336974550AB9}"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42"/>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29 E29 C31 A54:E61">
    <cfRule type="expression" dxfId="35" priority="1" stopIfTrue="1">
      <formula>$F$21=TRUE</formula>
    </cfRule>
  </conditionalFormatting>
  <conditionalFormatting sqref="A33:E33">
    <cfRule type="expression" dxfId="34" priority="2" stopIfTrue="1">
      <formula>$F$21=TRUE</formula>
    </cfRule>
  </conditionalFormatting>
  <conditionalFormatting sqref="A34:E53">
    <cfRule type="expression" dxfId="33" priority="3" stopIfTrue="1">
      <formula>$F$21=TRUE</formula>
    </cfRule>
  </conditionalFormatting>
  <pageMargins left="0.75" right="0.63" top="0.57999999999999996" bottom="0.4" header="0.34" footer="0.2"/>
  <pageSetup scale="90" orientation="portrait" r:id="rId43"/>
  <headerFooter alignWithMargins="0">
    <oddFooter>&amp;R&amp;"Book Antiqua,Bold"&amp;8 Page &amp;P of &amp;N</oddFooter>
  </headerFooter>
  <rowBreaks count="1" manualBreakCount="1">
    <brk id="26"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55393" r:id="rId46" name="Check Box 1121">
              <controlPr defaultSize="0" print="0" autoFill="0" autoLine="0" autoPict="0">
                <anchor moveWithCells="1">
                  <from>
                    <xdr:col>2</xdr:col>
                    <xdr:colOff>1890713</xdr:colOff>
                    <xdr:row>20</xdr:row>
                    <xdr:rowOff>85725</xdr:rowOff>
                  </from>
                  <to>
                    <xdr:col>3</xdr:col>
                    <xdr:colOff>123825</xdr:colOff>
                    <xdr:row>21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zoomScaleNormal="100" zoomScaleSheetLayoutView="100" workbookViewId="0">
      <selection activeCell="B17" sqref="B17"/>
    </sheetView>
  </sheetViews>
  <sheetFormatPr defaultColWidth="9.140625" defaultRowHeight="15.75"/>
  <cols>
    <col min="1" max="1" width="12.140625" style="70" customWidth="1"/>
    <col min="2" max="2" width="30.640625" style="70" customWidth="1"/>
    <col min="3" max="3" width="25.5703125" style="70" customWidth="1"/>
    <col min="4" max="4" width="18.85546875" style="70" customWidth="1"/>
    <col min="5" max="5" width="25.42578125" style="70" customWidth="1"/>
    <col min="6" max="6" width="9.140625" style="70" hidden="1" customWidth="1"/>
    <col min="7" max="8" width="9.140625" style="70"/>
    <col min="9" max="16384" width="9.140625" style="73"/>
  </cols>
  <sheetData>
    <row r="1" spans="1:9" ht="20.25" customHeight="1">
      <c r="A1" s="65" t="str">
        <f>Cover!B3</f>
        <v>Specification No: CC/NT/W-COMM/DOM/A01/24/16897</v>
      </c>
      <c r="B1" s="66"/>
      <c r="C1" s="66"/>
      <c r="D1" s="66"/>
      <c r="E1" s="98" t="s">
        <v>179</v>
      </c>
    </row>
    <row r="2" spans="1:9" ht="11.25" customHeight="1"/>
    <row r="3" spans="1:9" ht="108.75" customHeight="1">
      <c r="A3" s="870" t="str">
        <f>Cover!B2</f>
        <v>Communication Equipment Package FOTE-05: Communication Equipment (SDH) Supply and Installation package for Communication Schemes approved in 24th NCT</v>
      </c>
      <c r="B3" s="870"/>
      <c r="C3" s="870"/>
      <c r="D3" s="870"/>
      <c r="E3" s="870"/>
      <c r="F3" s="68"/>
      <c r="G3" s="68"/>
      <c r="H3" s="68"/>
    </row>
    <row r="4" spans="1:9" ht="8.1" customHeight="1">
      <c r="A4" s="76"/>
      <c r="H4" s="77"/>
      <c r="I4" s="78"/>
    </row>
    <row r="5" spans="1:9" ht="20.100000000000001" customHeight="1">
      <c r="A5" s="720" t="s">
        <v>439</v>
      </c>
      <c r="B5" s="720"/>
      <c r="C5" s="720"/>
      <c r="D5" s="720"/>
      <c r="E5" s="720"/>
      <c r="F5" s="95"/>
      <c r="H5" s="77"/>
      <c r="I5" s="78"/>
    </row>
    <row r="6" spans="1:9" ht="8.1" customHeight="1">
      <c r="A6" s="79"/>
      <c r="H6" s="77"/>
      <c r="I6" s="78"/>
    </row>
    <row r="7" spans="1:9" ht="20.100000000000001" customHeight="1">
      <c r="A7" s="95" t="str">
        <f>'Attach 3(JV)'!A7:D7</f>
        <v>Bidder’s Name and Address :</v>
      </c>
      <c r="B7" s="79"/>
      <c r="C7" s="79"/>
      <c r="D7" s="81" t="str">
        <f>'Attach 3(JV)'!E7</f>
        <v>To:</v>
      </c>
      <c r="H7" s="77"/>
      <c r="I7" s="78"/>
    </row>
    <row r="8" spans="1:9" ht="28.5" customHeight="1">
      <c r="A8" s="871">
        <f>'Attach 3(JV)'!A8:D8</f>
        <v>0</v>
      </c>
      <c r="B8" s="871"/>
      <c r="C8" s="871"/>
      <c r="D8" s="99" t="str">
        <f>'Attach 3(JV)'!E8</f>
        <v>Contract Services</v>
      </c>
      <c r="H8" s="77"/>
      <c r="I8" s="78"/>
    </row>
    <row r="9" spans="1:9">
      <c r="A9" s="87" t="s">
        <v>422</v>
      </c>
      <c r="B9" s="887">
        <f>'Attach 3(JV)'!B9:D9</f>
        <v>0</v>
      </c>
      <c r="C9" s="887"/>
      <c r="D9" s="99" t="str">
        <f>'Attach 3(JV)'!E9</f>
        <v>Power Grid Corporation of India Ltd.,</v>
      </c>
      <c r="H9" s="77"/>
      <c r="I9" s="78"/>
    </row>
    <row r="10" spans="1:9">
      <c r="A10" s="87" t="s">
        <v>424</v>
      </c>
      <c r="B10" s="873">
        <f>'Attach 3(JV)'!B10:D10</f>
        <v>0</v>
      </c>
      <c r="C10" s="873"/>
      <c r="D10" s="99" t="str">
        <f>'Attach 3(JV)'!E10</f>
        <v>"Saudamini", Plot No. 2, Sector 29</v>
      </c>
      <c r="H10" s="77"/>
      <c r="I10" s="78"/>
    </row>
    <row r="11" spans="1:9">
      <c r="B11" s="873">
        <f>'Attach 3(JV)'!B11:D11</f>
        <v>0</v>
      </c>
      <c r="C11" s="873"/>
      <c r="D11" s="99" t="str">
        <f>'Attach 3(JV)'!E11</f>
        <v>Gurgaon (Haryana) - 122001</v>
      </c>
    </row>
    <row r="12" spans="1:9">
      <c r="A12" s="79"/>
      <c r="B12" s="873">
        <f>'Attach 3(JV)'!B12:D12</f>
        <v>0</v>
      </c>
      <c r="C12" s="873"/>
      <c r="D12" s="83"/>
    </row>
    <row r="13" spans="1:9" ht="20.100000000000001" customHeight="1">
      <c r="A13" s="70" t="s">
        <v>236</v>
      </c>
    </row>
    <row r="14" spans="1:9" ht="66.75" customHeight="1">
      <c r="A14" s="723"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Package FOTE-03 :</v>
      </c>
      <c r="B14" s="723"/>
      <c r="C14" s="723"/>
      <c r="D14" s="723"/>
      <c r="E14" s="723"/>
    </row>
    <row r="15" spans="1:9" ht="32.1" customHeight="1">
      <c r="A15" s="796" t="s">
        <v>420</v>
      </c>
      <c r="B15" s="796" t="s">
        <v>438</v>
      </c>
      <c r="C15" s="796" t="s">
        <v>440</v>
      </c>
      <c r="D15" s="877" t="s">
        <v>441</v>
      </c>
      <c r="E15" s="878"/>
    </row>
    <row r="16" spans="1:9" ht="19.5" customHeight="1">
      <c r="A16" s="797"/>
      <c r="B16" s="797"/>
      <c r="C16" s="797"/>
      <c r="D16" s="191" t="s">
        <v>442</v>
      </c>
      <c r="E16" s="191" t="s">
        <v>443</v>
      </c>
    </row>
    <row r="17" spans="1:8" ht="21.75" customHeight="1">
      <c r="A17" s="206">
        <v>1</v>
      </c>
      <c r="B17" s="207"/>
      <c r="C17" s="207"/>
      <c r="D17" s="207"/>
      <c r="E17" s="207"/>
    </row>
    <row r="18" spans="1:8" ht="21.95" customHeight="1">
      <c r="A18" s="208">
        <v>2</v>
      </c>
      <c r="B18" s="209"/>
      <c r="C18" s="209"/>
      <c r="D18" s="209"/>
      <c r="E18" s="209"/>
    </row>
    <row r="19" spans="1:8" ht="21.95" customHeight="1">
      <c r="A19" s="208">
        <v>3</v>
      </c>
      <c r="B19" s="209"/>
      <c r="C19" s="209"/>
      <c r="D19" s="209"/>
      <c r="E19" s="209"/>
    </row>
    <row r="20" spans="1:8" ht="21.95" customHeight="1">
      <c r="A20" s="208">
        <v>4</v>
      </c>
      <c r="B20" s="209"/>
      <c r="C20" s="209"/>
      <c r="D20" s="209"/>
      <c r="E20" s="209"/>
      <c r="F20" s="210"/>
      <c r="G20" s="210"/>
      <c r="H20" s="73"/>
    </row>
    <row r="21" spans="1:8" ht="21.95" customHeight="1">
      <c r="A21" s="211">
        <v>5</v>
      </c>
      <c r="B21" s="212"/>
      <c r="C21" s="212"/>
      <c r="D21" s="212"/>
      <c r="E21" s="212"/>
      <c r="F21" s="210"/>
      <c r="G21" s="210"/>
      <c r="H21" s="210"/>
    </row>
    <row r="22" spans="1:8" ht="18" customHeight="1">
      <c r="A22" s="213"/>
      <c r="B22" s="214"/>
      <c r="C22" s="214"/>
      <c r="D22" s="214"/>
      <c r="E22" s="214"/>
      <c r="F22" s="199" t="b">
        <v>0</v>
      </c>
      <c r="G22" s="215"/>
      <c r="H22" s="216"/>
    </row>
    <row r="23" spans="1:8" ht="54.75" hidden="1" customHeight="1">
      <c r="A23" s="884" t="s">
        <v>475</v>
      </c>
      <c r="B23" s="884"/>
      <c r="C23" s="884"/>
      <c r="D23" s="884"/>
      <c r="E23" s="884"/>
      <c r="F23" s="215"/>
      <c r="G23" s="215"/>
      <c r="H23" s="216"/>
    </row>
    <row r="24" spans="1:8" ht="32.1" hidden="1" customHeight="1">
      <c r="A24" s="879" t="s">
        <v>420</v>
      </c>
      <c r="B24" s="879" t="s">
        <v>438</v>
      </c>
      <c r="C24" s="879" t="s">
        <v>476</v>
      </c>
      <c r="D24" s="885" t="s">
        <v>477</v>
      </c>
      <c r="E24" s="886"/>
    </row>
    <row r="25" spans="1:8" ht="22.5" hidden="1" customHeight="1">
      <c r="A25" s="880"/>
      <c r="B25" s="880"/>
      <c r="C25" s="880"/>
      <c r="D25" s="217" t="s">
        <v>478</v>
      </c>
      <c r="E25" s="217" t="s">
        <v>479</v>
      </c>
    </row>
    <row r="26" spans="1:8" ht="21.95" hidden="1" customHeight="1">
      <c r="A26" s="218">
        <v>1</v>
      </c>
      <c r="B26" s="219"/>
      <c r="C26" s="219"/>
      <c r="D26" s="219"/>
      <c r="E26" s="219"/>
    </row>
    <row r="27" spans="1:8" ht="21.95" hidden="1" customHeight="1">
      <c r="A27" s="218">
        <v>2</v>
      </c>
      <c r="B27" s="219"/>
      <c r="C27" s="219"/>
      <c r="D27" s="219"/>
      <c r="E27" s="219"/>
    </row>
    <row r="28" spans="1:8" ht="21.95" hidden="1" customHeight="1">
      <c r="A28" s="211">
        <v>3</v>
      </c>
      <c r="B28" s="220"/>
      <c r="C28" s="220"/>
      <c r="D28" s="220"/>
      <c r="E28" s="220"/>
    </row>
    <row r="29" spans="1:8" ht="40.5" customHeight="1">
      <c r="A29" s="767" t="s">
        <v>132</v>
      </c>
      <c r="B29" s="767"/>
      <c r="C29" s="767"/>
      <c r="D29" s="767"/>
      <c r="E29" s="767"/>
    </row>
    <row r="30" spans="1:8" ht="15.95" customHeight="1">
      <c r="C30" s="93"/>
    </row>
    <row r="31" spans="1:8" ht="15.95" customHeight="1">
      <c r="A31" s="80" t="s">
        <v>471</v>
      </c>
      <c r="B31" s="94">
        <f>'Name of Bidder'!C32</f>
        <v>0</v>
      </c>
      <c r="C31" s="93" t="s">
        <v>469</v>
      </c>
      <c r="D31" s="96">
        <f>'Name of Bidder'!C29</f>
        <v>0</v>
      </c>
    </row>
    <row r="32" spans="1:8" ht="15.95" customHeight="1">
      <c r="A32" s="80" t="s">
        <v>472</v>
      </c>
      <c r="B32" s="96">
        <f>'Name of Bidder'!C33</f>
        <v>0</v>
      </c>
      <c r="C32" s="93" t="s">
        <v>470</v>
      </c>
      <c r="D32" s="96">
        <f>'Name of Bidder'!C30</f>
        <v>0</v>
      </c>
    </row>
    <row r="33" spans="1:5" ht="15.75" customHeight="1">
      <c r="A33" s="73"/>
      <c r="B33" s="73"/>
      <c r="C33" s="93"/>
      <c r="D33" s="73"/>
      <c r="E33" s="73"/>
    </row>
    <row r="34" spans="1:5" ht="20.25" customHeight="1">
      <c r="A34" s="65" t="str">
        <f>A1</f>
        <v>Specification No: CC/NT/W-COMM/DOM/A01/24/16897</v>
      </c>
      <c r="B34" s="66"/>
      <c r="C34" s="66"/>
      <c r="D34" s="66"/>
      <c r="E34" s="67" t="str">
        <f>E1</f>
        <v>ATTACHMENT-5</v>
      </c>
    </row>
    <row r="35" spans="1:5" ht="18" customHeight="1">
      <c r="A35" s="92"/>
    </row>
    <row r="36" spans="1:5" ht="30" customHeight="1">
      <c r="A36" s="883" t="s">
        <v>439</v>
      </c>
      <c r="B36" s="883"/>
      <c r="C36" s="883"/>
      <c r="D36" s="883"/>
      <c r="E36" s="883"/>
    </row>
    <row r="37" spans="1:5" ht="18" customHeight="1"/>
    <row r="38" spans="1:5" ht="29.25" customHeight="1">
      <c r="A38" s="881" t="s">
        <v>420</v>
      </c>
      <c r="B38" s="875" t="s">
        <v>438</v>
      </c>
      <c r="C38" s="875" t="s">
        <v>440</v>
      </c>
      <c r="D38" s="875" t="s">
        <v>441</v>
      </c>
      <c r="E38" s="875"/>
    </row>
    <row r="39" spans="1:5" ht="18" customHeight="1">
      <c r="A39" s="882"/>
      <c r="B39" s="876"/>
      <c r="C39" s="875"/>
      <c r="D39" s="221" t="s">
        <v>442</v>
      </c>
      <c r="E39" s="221" t="s">
        <v>443</v>
      </c>
    </row>
    <row r="40" spans="1:5" ht="18" customHeight="1">
      <c r="A40" s="222"/>
      <c r="B40" s="223"/>
      <c r="C40" s="222"/>
      <c r="D40" s="222"/>
      <c r="E40" s="222"/>
    </row>
    <row r="41" spans="1:5" ht="18" customHeight="1">
      <c r="A41" s="224"/>
      <c r="B41" s="225"/>
      <c r="C41" s="224"/>
      <c r="D41" s="224"/>
      <c r="E41" s="224"/>
    </row>
    <row r="42" spans="1:5" ht="18" customHeight="1">
      <c r="A42" s="224"/>
      <c r="B42" s="225"/>
      <c r="C42" s="224"/>
      <c r="D42" s="224"/>
      <c r="E42" s="224"/>
    </row>
    <row r="43" spans="1:5" ht="18" customHeight="1">
      <c r="A43" s="224"/>
      <c r="B43" s="225"/>
      <c r="C43" s="224"/>
      <c r="D43" s="224"/>
      <c r="E43" s="224"/>
    </row>
    <row r="44" spans="1:5" ht="18" customHeight="1">
      <c r="A44" s="224"/>
      <c r="B44" s="225"/>
      <c r="C44" s="224"/>
      <c r="D44" s="224"/>
      <c r="E44" s="224"/>
    </row>
    <row r="45" spans="1:5" ht="18" customHeight="1">
      <c r="A45" s="224"/>
      <c r="B45" s="225"/>
      <c r="C45" s="224"/>
      <c r="D45" s="224"/>
      <c r="E45" s="224"/>
    </row>
    <row r="46" spans="1:5" ht="18" customHeight="1">
      <c r="A46" s="224"/>
      <c r="B46" s="225"/>
      <c r="C46" s="224"/>
      <c r="D46" s="224"/>
      <c r="E46" s="224"/>
    </row>
    <row r="47" spans="1:5" ht="18" customHeight="1">
      <c r="A47" s="224"/>
      <c r="B47" s="225"/>
      <c r="C47" s="224"/>
      <c r="D47" s="224"/>
      <c r="E47" s="224"/>
    </row>
    <row r="48" spans="1:5" ht="18" customHeight="1">
      <c r="A48" s="224"/>
      <c r="B48" s="225"/>
      <c r="C48" s="224"/>
      <c r="D48" s="224"/>
      <c r="E48" s="224"/>
    </row>
    <row r="49" spans="1:5" ht="18" customHeight="1">
      <c r="A49" s="224"/>
      <c r="B49" s="225"/>
      <c r="C49" s="224"/>
      <c r="D49" s="224"/>
      <c r="E49" s="224"/>
    </row>
    <row r="50" spans="1:5" ht="18" customHeight="1">
      <c r="A50" s="224"/>
      <c r="B50" s="225"/>
      <c r="C50" s="224"/>
      <c r="D50" s="224"/>
      <c r="E50" s="224"/>
    </row>
    <row r="51" spans="1:5" ht="18" customHeight="1">
      <c r="A51" s="224"/>
      <c r="B51" s="225"/>
      <c r="C51" s="224"/>
      <c r="D51" s="224"/>
      <c r="E51" s="224"/>
    </row>
    <row r="52" spans="1:5" ht="18" customHeight="1">
      <c r="A52" s="224"/>
      <c r="B52" s="225"/>
      <c r="C52" s="224"/>
      <c r="D52" s="224"/>
      <c r="E52" s="224"/>
    </row>
    <row r="53" spans="1:5" ht="18" customHeight="1">
      <c r="A53" s="224"/>
      <c r="B53" s="225"/>
      <c r="C53" s="224"/>
      <c r="D53" s="224"/>
      <c r="E53" s="224"/>
    </row>
    <row r="54" spans="1:5" ht="18" customHeight="1">
      <c r="A54" s="224"/>
      <c r="B54" s="225"/>
      <c r="C54" s="224"/>
      <c r="D54" s="224"/>
      <c r="E54" s="224"/>
    </row>
    <row r="55" spans="1:5" ht="18" customHeight="1">
      <c r="A55" s="224"/>
      <c r="B55" s="225"/>
      <c r="C55" s="224"/>
      <c r="D55" s="224"/>
      <c r="E55" s="224"/>
    </row>
    <row r="56" spans="1:5" ht="18" customHeight="1">
      <c r="A56" s="224"/>
      <c r="B56" s="225"/>
      <c r="C56" s="224"/>
      <c r="D56" s="224"/>
      <c r="E56" s="224"/>
    </row>
    <row r="57" spans="1:5" ht="18" customHeight="1">
      <c r="A57" s="224"/>
      <c r="B57" s="225"/>
      <c r="C57" s="224"/>
      <c r="D57" s="224"/>
      <c r="E57" s="224"/>
    </row>
    <row r="58" spans="1:5" ht="18" customHeight="1">
      <c r="A58" s="224"/>
      <c r="B58" s="225"/>
      <c r="C58" s="224"/>
      <c r="D58" s="224"/>
      <c r="E58" s="224"/>
    </row>
    <row r="59" spans="1:5" ht="18" customHeight="1">
      <c r="A59" s="224"/>
      <c r="B59" s="225"/>
      <c r="C59" s="224"/>
      <c r="D59" s="224"/>
      <c r="E59" s="224"/>
    </row>
    <row r="60" spans="1:5" ht="18" customHeight="1">
      <c r="A60" s="224"/>
      <c r="B60" s="225"/>
      <c r="C60" s="224"/>
      <c r="D60" s="224"/>
      <c r="E60" s="224"/>
    </row>
    <row r="61" spans="1:5" ht="18" customHeight="1">
      <c r="A61" s="224"/>
      <c r="B61" s="225"/>
      <c r="C61" s="224"/>
      <c r="D61" s="224"/>
      <c r="E61" s="224"/>
    </row>
    <row r="62" spans="1:5" ht="18" customHeight="1">
      <c r="A62" s="224"/>
      <c r="B62" s="225"/>
      <c r="C62" s="224"/>
      <c r="D62" s="224"/>
      <c r="E62" s="224"/>
    </row>
    <row r="63" spans="1:5" ht="18" customHeight="1">
      <c r="A63" s="224"/>
      <c r="B63" s="225"/>
      <c r="C63" s="224"/>
      <c r="D63" s="224"/>
      <c r="E63" s="224"/>
    </row>
    <row r="64" spans="1:5" ht="18" customHeight="1">
      <c r="A64" s="224"/>
      <c r="B64" s="225"/>
      <c r="C64" s="224"/>
      <c r="D64" s="224"/>
      <c r="E64" s="224"/>
    </row>
    <row r="65" spans="1:5" ht="18" customHeight="1">
      <c r="A65" s="224"/>
      <c r="B65" s="225"/>
      <c r="C65" s="224"/>
      <c r="D65" s="224"/>
      <c r="E65" s="224"/>
    </row>
    <row r="66" spans="1:5" ht="18" customHeight="1">
      <c r="A66" s="226"/>
      <c r="B66" s="227"/>
      <c r="C66" s="226"/>
      <c r="D66" s="226"/>
      <c r="E66" s="226"/>
    </row>
    <row r="67" spans="1:5" ht="18" customHeight="1"/>
    <row r="68" spans="1:5" ht="24" customHeight="1">
      <c r="C68" s="93"/>
    </row>
    <row r="69" spans="1:5" ht="24" customHeight="1">
      <c r="A69" s="80" t="s">
        <v>471</v>
      </c>
      <c r="B69" s="94">
        <f>B31</f>
        <v>0</v>
      </c>
      <c r="C69" s="93" t="s">
        <v>469</v>
      </c>
      <c r="D69" s="96">
        <f>D31</f>
        <v>0</v>
      </c>
    </row>
    <row r="70" spans="1:5" ht="24" customHeight="1">
      <c r="A70" s="80" t="s">
        <v>472</v>
      </c>
      <c r="B70" s="94">
        <f>B32</f>
        <v>0</v>
      </c>
      <c r="C70" s="93" t="s">
        <v>470</v>
      </c>
      <c r="D70" s="96">
        <f>D32</f>
        <v>0</v>
      </c>
    </row>
    <row r="71" spans="1:5" ht="24" customHeight="1">
      <c r="A71" s="80"/>
      <c r="B71" s="94"/>
      <c r="C71" s="93"/>
      <c r="D71" s="96"/>
    </row>
    <row r="72" spans="1:5" ht="33" customHeight="1">
      <c r="D72" s="93"/>
    </row>
  </sheetData>
  <sheetProtection algorithmName="SHA-512" hashValue="w8RmRa4hx1SR2PLfIMO5nW3izt++RoMVrTN3xW0N1/tixPeEqXmw+9Ab/UCO/eqAMObite0GIxfXY3F8bmQGYw==" saltValue="In18Ko3eTw0/VtaBUYM73w==" spinCount="100000" sheet="1" formatColumns="0" formatRows="0" selectLockedCells="1"/>
  <customSheetViews>
    <customSheetView guid="{D225EADB-9106-48CC-A5A7-31602D4C32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C6B44705-18CE-41AD-9A5D-3E99B2ECF25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
      <headerFooter alignWithMargins="0">
        <oddFooter xml:space="preserve">&amp;R&amp;"Book Antiqua,Bold"&amp;8 Page &amp;P </oddFooter>
      </headerFooter>
    </customSheetView>
    <customSheetView guid="{EFBCDFCA-9C0B-4649-BEC1-29A03BD1DB6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5"/>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C41" sqref="C41"/>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7"/>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8"/>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2"/>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8"/>
      <headerFooter alignWithMargins="0">
        <oddFooter xml:space="preserve">&amp;R&amp;"Book Antiqua,Bold"&amp;8 Page &amp;P </oddFooter>
      </headerFooter>
    </customSheetView>
    <customSheetView guid="{70018498-F475-422B-9308-49B0E7F70B5E}"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39"/>
      <headerFooter alignWithMargins="0">
        <oddFooter xml:space="preserve">&amp;R&amp;"Book Antiqua,Bold"&amp;8 Page &amp;P </oddFooter>
      </headerFooter>
    </customSheetView>
    <customSheetView guid="{AFE5FD17-FBA4-4313-9A75-8C27B162551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0"/>
      <headerFooter alignWithMargins="0">
        <oddFooter xml:space="preserve">&amp;R&amp;"Book Antiqua,Bold"&amp;8 Page &amp;P </oddFooter>
      </headerFooter>
    </customSheetView>
    <customSheetView guid="{FCC2376C-B604-4287-B4D4-7B2EFDBBC924}" showPageBreaks="1" showGridLines="0" zeroValues="0" printArea="1" hiddenRows="1" hiddenColumns="1" view="pageBreakPreview" topLeftCell="A13">
      <selection activeCell="B17" sqref="B17"/>
      <rowBreaks count="1" manualBreakCount="1">
        <brk id="33" max="4" man="1"/>
      </rowBreaks>
      <pageMargins left="0.75" right="0.46" top="0.72" bottom="0.47" header="0.53" footer="0.28999999999999998"/>
      <pageSetup scale="91" orientation="portrait" r:id="rId41"/>
      <headerFooter alignWithMargins="0">
        <oddFooter xml:space="preserve">&amp;R&amp;"Book Antiqua,Bold"&amp;8 Page &amp;P </oddFooter>
      </headerFooter>
    </customSheetView>
    <customSheetView guid="{2B801FC0-1466-48F5-835B-336974550AB9}"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2"/>
      <headerFooter alignWithMargins="0">
        <oddFooter xml:space="preserve">&amp;R&amp;"Book Antiqua,Bold"&amp;8 Page &amp;P </oddFooter>
      </headerFooter>
    </customSheetView>
  </customSheetViews>
  <mergeCells count="23">
    <mergeCell ref="B11:C11"/>
    <mergeCell ref="B12:C12"/>
    <mergeCell ref="A14:E14"/>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s>
  <phoneticPr fontId="3" type="noConversion"/>
  <conditionalFormatting sqref="A34:E37 A40:E71">
    <cfRule type="expression" dxfId="32" priority="6" stopIfTrue="1">
      <formula>$F$22=FALSE</formula>
    </cfRule>
  </conditionalFormatting>
  <conditionalFormatting sqref="A38:E39">
    <cfRule type="expression" dxfId="31" priority="10" stopIfTrue="1">
      <formula>$F$22=TRUE</formula>
    </cfRule>
  </conditionalFormatting>
  <conditionalFormatting sqref="A72:E72">
    <cfRule type="expression" dxfId="30" priority="5" stopIfTrue="1">
      <formula>$F$22="No"</formula>
    </cfRule>
  </conditionalFormatting>
  <conditionalFormatting sqref="F38:IV39">
    <cfRule type="expression" dxfId="29" priority="3" stopIfTrue="1">
      <formula>$F$22=FALSE</formula>
    </cfRule>
  </conditionalFormatting>
  <pageMargins left="0.75" right="0.46" top="0.72" bottom="0.47" header="0.53" footer="0.28999999999999998"/>
  <pageSetup scale="91" orientation="portrait" r:id="rId43"/>
  <headerFooter alignWithMargins="0">
    <oddFooter xml:space="preserve">&amp;R&amp;"Book Antiqua,Bold"&amp;8 Page &amp;P </oddFooter>
  </headerFooter>
  <rowBreaks count="1" manualBreakCount="1">
    <brk id="33"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2</xdr:col>
                    <xdr:colOff>1609725</xdr:colOff>
                    <xdr:row>21</xdr:row>
                    <xdr:rowOff>23813</xdr:rowOff>
                  </from>
                  <to>
                    <xdr:col>3</xdr:col>
                    <xdr:colOff>366713</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Normal="100" zoomScaleSheetLayoutView="100" workbookViewId="0">
      <selection activeCell="D18" sqref="D18"/>
    </sheetView>
  </sheetViews>
  <sheetFormatPr defaultColWidth="9.140625" defaultRowHeight="15.75"/>
  <cols>
    <col min="1" max="1" width="12.140625" style="357" customWidth="1"/>
    <col min="2" max="2" width="30.640625" style="357" customWidth="1"/>
    <col min="3" max="3" width="25.5703125" style="357" customWidth="1"/>
    <col min="4" max="4" width="18.85546875" style="357" customWidth="1"/>
    <col min="5" max="5" width="23.640625" style="357" customWidth="1"/>
    <col min="6" max="6" width="9.140625" style="357" hidden="1" customWidth="1"/>
    <col min="7" max="8" width="9.140625" style="357"/>
    <col min="9" max="9" width="0" style="364" hidden="1" customWidth="1"/>
    <col min="10" max="16384" width="9.140625" style="364"/>
  </cols>
  <sheetData>
    <row r="1" spans="1:14" ht="20.25" customHeight="1">
      <c r="A1" s="356" t="str">
        <f>'Attach 3(JV)'!A1</f>
        <v>Specification No: CC/NT/W-COMM/DOM/A01/24/16897</v>
      </c>
      <c r="B1" s="358"/>
      <c r="C1" s="358"/>
      <c r="D1" s="358"/>
      <c r="E1" s="359" t="s">
        <v>631</v>
      </c>
    </row>
    <row r="2" spans="1:14" ht="11.25" customHeight="1"/>
    <row r="3" spans="1:14" ht="127.5" customHeight="1">
      <c r="A3" s="905" t="str">
        <f>'Attach 3(JV)'!A3</f>
        <v>Communication Equipment Package FOTE-05: Communication Equipment (SDH) Supply and Installation package for Communication Schemes approved in 24th NCT</v>
      </c>
      <c r="B3" s="905"/>
      <c r="C3" s="905"/>
      <c r="D3" s="905"/>
      <c r="E3" s="905"/>
      <c r="F3" s="365"/>
      <c r="G3" s="365"/>
      <c r="H3" s="365"/>
    </row>
    <row r="4" spans="1:14" ht="8.1" customHeight="1">
      <c r="A4" s="366"/>
      <c r="H4" s="77"/>
      <c r="I4" s="78"/>
    </row>
    <row r="5" spans="1:14" ht="33.75" customHeight="1">
      <c r="A5" s="906" t="s">
        <v>632</v>
      </c>
      <c r="B5" s="906"/>
      <c r="C5" s="906"/>
      <c r="D5" s="906"/>
      <c r="E5" s="906"/>
      <c r="F5" s="367"/>
      <c r="H5" s="77"/>
      <c r="I5" s="78"/>
    </row>
    <row r="6" spans="1:14" ht="8.1" customHeight="1">
      <c r="A6" s="368"/>
      <c r="H6" s="77"/>
      <c r="I6" s="78"/>
    </row>
    <row r="7" spans="1:14" ht="20.100000000000001" customHeight="1">
      <c r="A7" s="367" t="str">
        <f>'[3]Attach 3(JV)'!A7:D7</f>
        <v>Bidder’s Name and Address :</v>
      </c>
      <c r="B7" s="368"/>
      <c r="C7" s="368"/>
      <c r="D7" s="81" t="str">
        <f>'[3]Attach 3(JV)'!E7</f>
        <v>To:</v>
      </c>
      <c r="H7" s="77"/>
      <c r="I7" s="78"/>
    </row>
    <row r="8" spans="1:14" ht="28.5" customHeight="1">
      <c r="A8" s="907">
        <f>'Attach 5'!A8:C8</f>
        <v>0</v>
      </c>
      <c r="B8" s="907"/>
      <c r="C8" s="907"/>
      <c r="D8" s="99" t="str">
        <f>'[3]Attach 3(JV)'!E8</f>
        <v>Contract Services</v>
      </c>
      <c r="H8" s="77"/>
      <c r="I8" s="78"/>
    </row>
    <row r="9" spans="1:14">
      <c r="A9" s="87" t="s">
        <v>422</v>
      </c>
      <c r="B9" s="887">
        <f>'Attach 5'!B9:C9</f>
        <v>0</v>
      </c>
      <c r="C9" s="887"/>
      <c r="D9" s="99" t="str">
        <f>'[3]Attach 3(JV)'!E9</f>
        <v>Power Grid Corporation of India Ltd.,</v>
      </c>
      <c r="H9" s="77"/>
      <c r="I9" s="78"/>
    </row>
    <row r="10" spans="1:14">
      <c r="A10" s="87" t="s">
        <v>424</v>
      </c>
      <c r="B10" s="873">
        <f>'Attach 5'!B10:C10</f>
        <v>0</v>
      </c>
      <c r="C10" s="873"/>
      <c r="D10" s="99" t="str">
        <f>'[3]Attach 3(JV)'!E10</f>
        <v>"Saudamini", Plot No. 2, Sector 29</v>
      </c>
      <c r="H10" s="77"/>
      <c r="I10" s="78"/>
    </row>
    <row r="11" spans="1:14">
      <c r="B11" s="873">
        <f>'Attach 5'!B11:C11</f>
        <v>0</v>
      </c>
      <c r="C11" s="873"/>
      <c r="D11" s="99" t="str">
        <f>'[3]Attach 3(JV)'!E11</f>
        <v>Gurgaon (Haryana) - 122001</v>
      </c>
    </row>
    <row r="12" spans="1:14">
      <c r="A12" s="368"/>
      <c r="B12" s="873">
        <f>'Attach 5'!B12:C12</f>
        <v>0</v>
      </c>
      <c r="C12" s="873"/>
      <c r="D12" s="83"/>
      <c r="J12" s="719"/>
      <c r="K12" s="719"/>
      <c r="L12" s="719"/>
      <c r="M12" s="719"/>
      <c r="N12" s="719"/>
    </row>
    <row r="13" spans="1:14" ht="20.100000000000001" customHeight="1">
      <c r="A13" s="357" t="s">
        <v>236</v>
      </c>
    </row>
    <row r="14" spans="1:14" ht="141.75" customHeight="1">
      <c r="A14" s="899"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i.e.,Communication Equipment Package FOTE-05: Communication Equipment (SDH) Supply and Installation package for Communication Schemes approved in 24th NCT</v>
      </c>
      <c r="B14" s="900"/>
      <c r="C14" s="900"/>
      <c r="D14" s="900"/>
      <c r="E14" s="900"/>
      <c r="F14" s="369"/>
      <c r="G14" s="369"/>
      <c r="I14" s="404" t="str">
        <f>Cover!B2</f>
        <v>Communication Equipment Package FOTE-05: Communication Equipment (SDH) Supply and Installation package for Communication Schemes approved in 24th NCT</v>
      </c>
    </row>
    <row r="15" spans="1:14" ht="32.1" customHeight="1">
      <c r="A15" s="901" t="s">
        <v>420</v>
      </c>
      <c r="B15" s="901" t="s">
        <v>438</v>
      </c>
      <c r="C15" s="901" t="s">
        <v>440</v>
      </c>
      <c r="D15" s="903" t="s">
        <v>633</v>
      </c>
      <c r="E15" s="904"/>
    </row>
    <row r="16" spans="1:14" ht="39" customHeight="1">
      <c r="A16" s="902"/>
      <c r="B16" s="902"/>
      <c r="C16" s="902"/>
      <c r="D16" s="370" t="s">
        <v>442</v>
      </c>
      <c r="E16" s="370" t="s">
        <v>634</v>
      </c>
    </row>
    <row r="17" spans="1:8" ht="21.75" customHeight="1">
      <c r="A17" s="371">
        <v>1</v>
      </c>
      <c r="B17" s="372"/>
      <c r="C17" s="372"/>
      <c r="D17" s="372"/>
      <c r="E17" s="372"/>
    </row>
    <row r="18" spans="1:8" ht="21.95" customHeight="1">
      <c r="A18" s="373">
        <v>2</v>
      </c>
      <c r="B18" s="374"/>
      <c r="C18" s="374"/>
      <c r="D18" s="374"/>
      <c r="E18" s="374"/>
    </row>
    <row r="19" spans="1:8" ht="21.95" customHeight="1">
      <c r="A19" s="373">
        <v>3</v>
      </c>
      <c r="B19" s="374"/>
      <c r="C19" s="374"/>
      <c r="D19" s="374"/>
      <c r="E19" s="374"/>
    </row>
    <row r="20" spans="1:8" ht="21.95" customHeight="1">
      <c r="A20" s="373">
        <v>4</v>
      </c>
      <c r="B20" s="374"/>
      <c r="C20" s="374"/>
      <c r="D20" s="374"/>
      <c r="E20" s="374"/>
      <c r="F20" s="375"/>
      <c r="G20" s="375"/>
      <c r="H20" s="364"/>
    </row>
    <row r="21" spans="1:8" ht="21.95" customHeight="1">
      <c r="A21" s="376">
        <v>5</v>
      </c>
      <c r="B21" s="377"/>
      <c r="C21" s="377"/>
      <c r="D21" s="377"/>
      <c r="E21" s="377"/>
      <c r="F21" s="375"/>
      <c r="G21" s="375"/>
      <c r="H21" s="375"/>
    </row>
    <row r="22" spans="1:8" ht="18" customHeight="1">
      <c r="A22" s="378"/>
      <c r="B22" s="379"/>
      <c r="C22" s="379"/>
      <c r="D22" s="379"/>
      <c r="E22" s="379"/>
      <c r="F22" s="380" t="b">
        <v>0</v>
      </c>
      <c r="G22" s="381"/>
      <c r="H22" s="382"/>
    </row>
    <row r="23" spans="1:8" ht="54.75" hidden="1" customHeight="1">
      <c r="A23" s="888" t="s">
        <v>475</v>
      </c>
      <c r="B23" s="888"/>
      <c r="C23" s="888"/>
      <c r="D23" s="888"/>
      <c r="E23" s="888"/>
      <c r="F23" s="381"/>
      <c r="G23" s="381"/>
      <c r="H23" s="382"/>
    </row>
    <row r="24" spans="1:8" ht="32.1" hidden="1" customHeight="1">
      <c r="A24" s="889" t="s">
        <v>420</v>
      </c>
      <c r="B24" s="889" t="s">
        <v>438</v>
      </c>
      <c r="C24" s="889" t="s">
        <v>476</v>
      </c>
      <c r="D24" s="896" t="s">
        <v>477</v>
      </c>
      <c r="E24" s="897"/>
    </row>
    <row r="25" spans="1:8" ht="22.5" hidden="1" customHeight="1">
      <c r="A25" s="890"/>
      <c r="B25" s="890"/>
      <c r="C25" s="890"/>
      <c r="D25" s="383" t="s">
        <v>478</v>
      </c>
      <c r="E25" s="383" t="s">
        <v>479</v>
      </c>
    </row>
    <row r="26" spans="1:8" ht="21.95" hidden="1" customHeight="1">
      <c r="A26" s="384">
        <v>1</v>
      </c>
      <c r="B26" s="385"/>
      <c r="C26" s="385"/>
      <c r="D26" s="385"/>
      <c r="E26" s="385"/>
    </row>
    <row r="27" spans="1:8" ht="21.95" hidden="1" customHeight="1">
      <c r="A27" s="384">
        <v>2</v>
      </c>
      <c r="B27" s="385"/>
      <c r="C27" s="385"/>
      <c r="D27" s="385"/>
      <c r="E27" s="385"/>
    </row>
    <row r="28" spans="1:8" ht="21.95" hidden="1" customHeight="1">
      <c r="A28" s="376">
        <v>3</v>
      </c>
      <c r="B28" s="386"/>
      <c r="C28" s="386"/>
      <c r="D28" s="386"/>
      <c r="E28" s="386"/>
    </row>
    <row r="29" spans="1:8" ht="93" customHeight="1">
      <c r="A29" s="898" t="s">
        <v>635</v>
      </c>
      <c r="B29" s="898"/>
      <c r="C29" s="898"/>
      <c r="D29" s="898"/>
      <c r="E29" s="898"/>
    </row>
    <row r="30" spans="1:8" ht="15.95" customHeight="1">
      <c r="C30" s="387"/>
    </row>
    <row r="31" spans="1:8" ht="15.95" customHeight="1">
      <c r="A31" s="388" t="s">
        <v>636</v>
      </c>
      <c r="B31" s="389">
        <f>'Attach 3(JV)'!B24</f>
        <v>0</v>
      </c>
      <c r="C31" s="387" t="s">
        <v>469</v>
      </c>
      <c r="D31" s="390">
        <f>'Attach 3(JV)'!E24</f>
        <v>0</v>
      </c>
    </row>
    <row r="32" spans="1:8" ht="15.95" customHeight="1">
      <c r="A32" s="388" t="s">
        <v>637</v>
      </c>
      <c r="B32" s="390">
        <f>'Attach 3(JV)'!B25</f>
        <v>0</v>
      </c>
      <c r="C32" s="387" t="s">
        <v>470</v>
      </c>
      <c r="D32" s="390">
        <f>'Attach 3(JV)'!E25</f>
        <v>0</v>
      </c>
    </row>
    <row r="33" spans="1:5" ht="15.75" customHeight="1">
      <c r="A33" s="364"/>
      <c r="B33" s="364"/>
      <c r="C33" s="387"/>
      <c r="D33" s="364"/>
      <c r="E33" s="364"/>
    </row>
    <row r="34" spans="1:5" ht="20.25" customHeight="1">
      <c r="A34" s="356" t="str">
        <f>A1</f>
        <v>Specification No: CC/NT/W-COMM/DOM/A01/24/16897</v>
      </c>
      <c r="B34" s="358"/>
      <c r="C34" s="358"/>
      <c r="D34" s="358"/>
      <c r="E34" s="391" t="str">
        <f>E1</f>
        <v>ATTACHMENT-5A</v>
      </c>
    </row>
    <row r="35" spans="1:5" ht="18" customHeight="1">
      <c r="A35" s="392"/>
    </row>
    <row r="36" spans="1:5" ht="43.5" customHeight="1">
      <c r="A36" s="891" t="s">
        <v>632</v>
      </c>
      <c r="B36" s="891"/>
      <c r="C36" s="891"/>
      <c r="D36" s="891"/>
      <c r="E36" s="891"/>
    </row>
    <row r="37" spans="1:5" ht="18" customHeight="1"/>
    <row r="38" spans="1:5" ht="29.25" customHeight="1">
      <c r="A38" s="892" t="s">
        <v>420</v>
      </c>
      <c r="B38" s="894" t="s">
        <v>438</v>
      </c>
      <c r="C38" s="894" t="s">
        <v>440</v>
      </c>
      <c r="D38" s="894" t="s">
        <v>633</v>
      </c>
      <c r="E38" s="894"/>
    </row>
    <row r="39" spans="1:5" ht="33" customHeight="1">
      <c r="A39" s="893"/>
      <c r="B39" s="895"/>
      <c r="C39" s="894"/>
      <c r="D39" s="393" t="s">
        <v>442</v>
      </c>
      <c r="E39" s="393" t="s">
        <v>634</v>
      </c>
    </row>
    <row r="40" spans="1:5" ht="18" customHeight="1">
      <c r="A40" s="394"/>
      <c r="B40" s="395"/>
      <c r="C40" s="394"/>
      <c r="D40" s="394"/>
      <c r="E40" s="394"/>
    </row>
    <row r="41" spans="1:5" ht="18" customHeight="1">
      <c r="A41" s="396"/>
      <c r="B41" s="397"/>
      <c r="C41" s="396"/>
      <c r="D41" s="396"/>
      <c r="E41" s="396"/>
    </row>
    <row r="42" spans="1:5" ht="18" customHeight="1">
      <c r="A42" s="396"/>
      <c r="B42" s="397"/>
      <c r="C42" s="396"/>
      <c r="D42" s="396"/>
      <c r="E42" s="396"/>
    </row>
    <row r="43" spans="1:5" ht="18" customHeight="1">
      <c r="A43" s="396"/>
      <c r="B43" s="397"/>
      <c r="C43" s="396"/>
      <c r="D43" s="396"/>
      <c r="E43" s="396"/>
    </row>
    <row r="44" spans="1:5" ht="18" customHeight="1">
      <c r="A44" s="396"/>
      <c r="B44" s="397"/>
      <c r="C44" s="396"/>
      <c r="D44" s="396"/>
      <c r="E44" s="396"/>
    </row>
    <row r="45" spans="1:5" ht="18" customHeight="1">
      <c r="A45" s="396"/>
      <c r="B45" s="397"/>
      <c r="C45" s="396"/>
      <c r="D45" s="396"/>
      <c r="E45" s="396"/>
    </row>
    <row r="46" spans="1:5" ht="18" customHeight="1">
      <c r="A46" s="396"/>
      <c r="B46" s="397"/>
      <c r="C46" s="396"/>
      <c r="D46" s="396"/>
      <c r="E46" s="396"/>
    </row>
    <row r="47" spans="1:5" ht="18" customHeight="1">
      <c r="A47" s="396"/>
      <c r="B47" s="397"/>
      <c r="C47" s="396"/>
      <c r="D47" s="396"/>
      <c r="E47" s="396"/>
    </row>
    <row r="48" spans="1:5" ht="18" customHeight="1">
      <c r="A48" s="396"/>
      <c r="B48" s="397"/>
      <c r="C48" s="396"/>
      <c r="D48" s="396"/>
      <c r="E48" s="396"/>
    </row>
    <row r="49" spans="1:5" ht="18" customHeight="1">
      <c r="A49" s="396"/>
      <c r="B49" s="397"/>
      <c r="C49" s="396"/>
      <c r="D49" s="396"/>
      <c r="E49" s="396"/>
    </row>
    <row r="50" spans="1:5" ht="18" customHeight="1">
      <c r="A50" s="396"/>
      <c r="B50" s="397"/>
      <c r="C50" s="396"/>
      <c r="D50" s="396"/>
      <c r="E50" s="396"/>
    </row>
    <row r="51" spans="1:5" ht="18" customHeight="1">
      <c r="A51" s="396"/>
      <c r="B51" s="397"/>
      <c r="C51" s="396"/>
      <c r="D51" s="396"/>
      <c r="E51" s="396"/>
    </row>
    <row r="52" spans="1:5" ht="18" customHeight="1">
      <c r="A52" s="396"/>
      <c r="B52" s="397"/>
      <c r="C52" s="396"/>
      <c r="D52" s="396"/>
      <c r="E52" s="396"/>
    </row>
    <row r="53" spans="1:5" ht="18" customHeight="1">
      <c r="A53" s="396"/>
      <c r="B53" s="397"/>
      <c r="C53" s="396"/>
      <c r="D53" s="396"/>
      <c r="E53" s="396"/>
    </row>
    <row r="54" spans="1:5" ht="18" customHeight="1">
      <c r="A54" s="396"/>
      <c r="B54" s="397"/>
      <c r="C54" s="396"/>
      <c r="D54" s="396"/>
      <c r="E54" s="396"/>
    </row>
    <row r="55" spans="1:5" ht="18" customHeight="1">
      <c r="A55" s="396"/>
      <c r="B55" s="397"/>
      <c r="C55" s="396"/>
      <c r="D55" s="396"/>
      <c r="E55" s="396"/>
    </row>
    <row r="56" spans="1:5" ht="18" customHeight="1">
      <c r="A56" s="396"/>
      <c r="B56" s="397"/>
      <c r="C56" s="396"/>
      <c r="D56" s="396"/>
      <c r="E56" s="396"/>
    </row>
    <row r="57" spans="1:5" ht="18" customHeight="1">
      <c r="A57" s="396"/>
      <c r="B57" s="397"/>
      <c r="C57" s="396"/>
      <c r="D57" s="396"/>
      <c r="E57" s="396"/>
    </row>
    <row r="58" spans="1:5" ht="18" customHeight="1">
      <c r="A58" s="396"/>
      <c r="B58" s="397"/>
      <c r="C58" s="396"/>
      <c r="D58" s="396"/>
      <c r="E58" s="396"/>
    </row>
    <row r="59" spans="1:5" ht="18" customHeight="1">
      <c r="A59" s="396"/>
      <c r="B59" s="397"/>
      <c r="C59" s="396"/>
      <c r="D59" s="396"/>
      <c r="E59" s="396"/>
    </row>
    <row r="60" spans="1:5" ht="18" customHeight="1">
      <c r="A60" s="396"/>
      <c r="B60" s="397"/>
      <c r="C60" s="396"/>
      <c r="D60" s="396"/>
      <c r="E60" s="396"/>
    </row>
    <row r="61" spans="1:5" ht="18" customHeight="1">
      <c r="A61" s="396"/>
      <c r="B61" s="397"/>
      <c r="C61" s="396"/>
      <c r="D61" s="396"/>
      <c r="E61" s="396"/>
    </row>
    <row r="62" spans="1:5" ht="18" customHeight="1">
      <c r="A62" s="396"/>
      <c r="B62" s="397"/>
      <c r="C62" s="396"/>
      <c r="D62" s="396"/>
      <c r="E62" s="396"/>
    </row>
    <row r="63" spans="1:5" ht="18" customHeight="1">
      <c r="A63" s="396"/>
      <c r="B63" s="397"/>
      <c r="C63" s="396"/>
      <c r="D63" s="396"/>
      <c r="E63" s="396"/>
    </row>
    <row r="64" spans="1:5" ht="18" customHeight="1">
      <c r="A64" s="396"/>
      <c r="B64" s="397"/>
      <c r="C64" s="396"/>
      <c r="D64" s="396"/>
      <c r="E64" s="396"/>
    </row>
    <row r="65" spans="1:5" ht="18" customHeight="1">
      <c r="A65" s="396"/>
      <c r="B65" s="397"/>
      <c r="C65" s="396"/>
      <c r="D65" s="396"/>
      <c r="E65" s="396"/>
    </row>
    <row r="66" spans="1:5" ht="18" customHeight="1">
      <c r="A66" s="398"/>
      <c r="B66" s="399"/>
      <c r="C66" s="398"/>
      <c r="D66" s="398"/>
      <c r="E66" s="398"/>
    </row>
    <row r="67" spans="1:5" ht="18" customHeight="1"/>
    <row r="68" spans="1:5" ht="24" customHeight="1">
      <c r="C68" s="387"/>
    </row>
    <row r="69" spans="1:5" ht="24" customHeight="1">
      <c r="A69" s="388" t="s">
        <v>471</v>
      </c>
      <c r="B69" s="389">
        <f>B31</f>
        <v>0</v>
      </c>
      <c r="C69" s="387" t="s">
        <v>469</v>
      </c>
      <c r="D69" s="390">
        <f>D31</f>
        <v>0</v>
      </c>
    </row>
    <row r="70" spans="1:5" ht="24" customHeight="1">
      <c r="A70" s="388" t="s">
        <v>472</v>
      </c>
      <c r="B70" s="389">
        <f>B32</f>
        <v>0</v>
      </c>
      <c r="C70" s="387" t="s">
        <v>470</v>
      </c>
      <c r="D70" s="390">
        <f>D32</f>
        <v>0</v>
      </c>
    </row>
    <row r="71" spans="1:5" ht="24" customHeight="1">
      <c r="A71" s="388"/>
      <c r="B71" s="389"/>
      <c r="C71" s="387"/>
      <c r="D71" s="390"/>
    </row>
    <row r="72" spans="1:5" ht="33" customHeight="1">
      <c r="D72" s="387"/>
    </row>
  </sheetData>
  <sheetProtection algorithmName="SHA-512" hashValue="6GdpKcB0mI4A2OSv0xLzX1uw6Ofvg0tf5Y39RQgUmbUPYjbzLUTWms/LfV8NapxmxoAgvd43leFHFDbC+YqKJg==" saltValue="4QwhR057KUmpF0PvB+52TA==" spinCount="100000" sheet="1" formatColumns="0" formatRows="0" selectLockedCells="1"/>
  <customSheetViews>
    <customSheetView guid="{D225EADB-9106-48CC-A5A7-31602D4C326D}" showPageBreaks="1" showGridLines="0" zeroValues="0" printArea="1" hiddenRows="1" hiddenColumns="1" view="pageBreakPreview">
      <selection activeCell="D18" sqref="D18"/>
      <rowBreaks count="1" manualBreakCount="1">
        <brk id="32"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C6B44705-18CE-41AD-9A5D-3E99B2ECF25D}"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EFBCDFCA-9C0B-4649-BEC1-29A03BD1DB6F}"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E19" sqref="E19"/>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70018498-F475-422B-9308-49B0E7F70B5E}"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AFE5FD17-FBA4-4313-9A75-8C27B1625512}"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 guid="{FCC2376C-B604-4287-B4D4-7B2EFDBBC924}"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5"/>
      <headerFooter alignWithMargins="0">
        <oddFooter xml:space="preserve">&amp;R&amp;"Book Antiqua,Bold"&amp;8 Page &amp;P </oddFooter>
      </headerFooter>
    </customSheetView>
    <customSheetView guid="{2B801FC0-1466-48F5-835B-336974550AB9}" showPageBreaks="1" showGridLines="0" zeroValues="0" printArea="1" hiddenRows="1" hiddenColumns="1" view="pageBreakPreview">
      <selection activeCell="D18" sqref="D18"/>
      <rowBreaks count="1" manualBreakCount="1">
        <brk id="32" max="5" man="1"/>
      </rowBreaks>
      <pageMargins left="0.75" right="0.46" top="0.72" bottom="0.47" header="0.53" footer="0.28999999999999998"/>
      <pageSetup scale="87" orientation="portrait" r:id="rId26"/>
      <headerFooter alignWithMargins="0">
        <oddFooter xml:space="preserve">&amp;R&amp;"Book Antiqua,Bold"&amp;8 Page &amp;P </oddFooter>
      </headerFooter>
    </customSheetView>
  </customSheetViews>
  <mergeCells count="24">
    <mergeCell ref="A3:E3"/>
    <mergeCell ref="A5:E5"/>
    <mergeCell ref="A8:C8"/>
    <mergeCell ref="B9:C9"/>
    <mergeCell ref="B10:C10"/>
    <mergeCell ref="B11:C11"/>
    <mergeCell ref="D24:E24"/>
    <mergeCell ref="A29:E29"/>
    <mergeCell ref="B12:C12"/>
    <mergeCell ref="A14:E14"/>
    <mergeCell ref="A15:A16"/>
    <mergeCell ref="B15:B16"/>
    <mergeCell ref="C15:C16"/>
    <mergeCell ref="D15:E15"/>
    <mergeCell ref="A36:E36"/>
    <mergeCell ref="A38:A39"/>
    <mergeCell ref="B38:B39"/>
    <mergeCell ref="C38:C39"/>
    <mergeCell ref="D38:E38"/>
    <mergeCell ref="J12:N12"/>
    <mergeCell ref="A23:E23"/>
    <mergeCell ref="A24:A25"/>
    <mergeCell ref="B24:B25"/>
    <mergeCell ref="C24:C25"/>
  </mergeCells>
  <conditionalFormatting sqref="A34:E37 A40:E71">
    <cfRule type="expression" dxfId="28" priority="3" stopIfTrue="1">
      <formula>$F$22=FALSE</formula>
    </cfRule>
  </conditionalFormatting>
  <conditionalFormatting sqref="A38:E39">
    <cfRule type="expression" dxfId="27" priority="1" stopIfTrue="1">
      <formula>$F$22=TRUE</formula>
    </cfRule>
  </conditionalFormatting>
  <conditionalFormatting sqref="A72:E72">
    <cfRule type="expression" dxfId="26" priority="4" stopIfTrue="1">
      <formula>$F$22="No"</formula>
    </cfRule>
  </conditionalFormatting>
  <conditionalFormatting sqref="F38:IV39">
    <cfRule type="expression" dxfId="25" priority="2" stopIfTrue="1">
      <formula>$F$22=FALSE</formula>
    </cfRule>
  </conditionalFormatting>
  <pageMargins left="0.75" right="0.46" top="0.72" bottom="0.47" header="0.53" footer="0.28999999999999998"/>
  <pageSetup scale="87" orientation="portrait" r:id="rId27"/>
  <headerFooter alignWithMargins="0">
    <oddFooter xml:space="preserve">&amp;R&amp;"Book Antiqua,Bold"&amp;8 Page &amp;P </oddFooter>
  </headerFooter>
  <rowBreaks count="1" manualBreakCount="1">
    <brk id="32" max="5" man="1"/>
  </rowBreaks>
  <drawing r:id="rId28"/>
  <legacyDrawing r:id="rId29"/>
  <mc:AlternateContent xmlns:mc="http://schemas.openxmlformats.org/markup-compatibility/2006">
    <mc:Choice Requires="x14">
      <controls>
        <mc:AlternateContent xmlns:mc="http://schemas.openxmlformats.org/markup-compatibility/2006">
          <mc:Choice Requires="x14">
            <control shapeId="262145" r:id="rId30" name="Check Box 1">
              <controlPr defaultSize="0" print="0" autoFill="0" autoLine="0" autoPict="0">
                <anchor moveWithCells="1">
                  <from>
                    <xdr:col>2</xdr:col>
                    <xdr:colOff>1624013</xdr:colOff>
                    <xdr:row>21</xdr:row>
                    <xdr:rowOff>28575</xdr:rowOff>
                  </from>
                  <to>
                    <xdr:col>3</xdr:col>
                    <xdr:colOff>161925</xdr:colOff>
                    <xdr:row>21</xdr:row>
                    <xdr:rowOff>214313</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7" zoomScaleNormal="100" zoomScaleSheetLayoutView="100" workbookViewId="0">
      <selection activeCell="B20" sqref="B20"/>
    </sheetView>
  </sheetViews>
  <sheetFormatPr defaultColWidth="9.140625" defaultRowHeight="15.75"/>
  <cols>
    <col min="1" max="1" width="11.5703125" style="70" customWidth="1"/>
    <col min="2" max="2" width="20.5703125" style="70" customWidth="1"/>
    <col min="3" max="3" width="11.42578125" style="70" customWidth="1"/>
    <col min="4" max="4" width="24.640625" style="70" customWidth="1"/>
    <col min="5" max="5" width="44.42578125" style="70" customWidth="1"/>
    <col min="6" max="6" width="9.140625" style="70" hidden="1" customWidth="1"/>
    <col min="7" max="8" width="9.140625" style="70"/>
    <col min="9" max="16384" width="9.140625" style="73"/>
  </cols>
  <sheetData>
    <row r="1" spans="1:26" ht="21" customHeight="1">
      <c r="A1" s="65" t="str">
        <f>Cover!B3</f>
        <v>Specification No: CC/NT/W-COMM/DOM/A01/24/16897</v>
      </c>
      <c r="B1" s="66"/>
      <c r="C1" s="66"/>
      <c r="D1" s="66"/>
      <c r="E1" s="98" t="s">
        <v>181</v>
      </c>
      <c r="Z1" s="228"/>
    </row>
    <row r="2" spans="1:26" ht="10.5" customHeight="1">
      <c r="Z2" s="228"/>
    </row>
    <row r="3" spans="1:26" ht="95.25" customHeight="1">
      <c r="A3" s="870" t="str">
        <f>Cover!B2</f>
        <v>Communication Equipment Package FOTE-05: Communication Equipment (SDH) Supply and Installation package for Communication Schemes approved in 24th NCT</v>
      </c>
      <c r="B3" s="870"/>
      <c r="C3" s="870"/>
      <c r="D3" s="870"/>
      <c r="E3" s="870"/>
      <c r="F3" s="68"/>
      <c r="G3" s="68"/>
      <c r="H3" s="68"/>
    </row>
    <row r="4" spans="1:26" ht="10.5" customHeight="1">
      <c r="A4" s="76"/>
      <c r="H4" s="77"/>
      <c r="I4" s="78"/>
    </row>
    <row r="5" spans="1:26" ht="20.100000000000001" customHeight="1">
      <c r="A5" s="720" t="s">
        <v>127</v>
      </c>
      <c r="B5" s="720"/>
      <c r="C5" s="720"/>
      <c r="D5" s="720"/>
      <c r="E5" s="720"/>
      <c r="F5" s="95"/>
      <c r="H5" s="77"/>
      <c r="I5" s="78"/>
    </row>
    <row r="6" spans="1:26" ht="10.5" customHeight="1">
      <c r="A6" s="79"/>
      <c r="H6" s="77"/>
      <c r="I6" s="78"/>
    </row>
    <row r="7" spans="1:26" ht="20.100000000000001" customHeight="1">
      <c r="A7" s="95" t="str">
        <f>'Attach 3(JV)'!A7:D7</f>
        <v>Bidder’s Name and Address :</v>
      </c>
      <c r="E7" s="81" t="str">
        <f>'Attach 3(JV)'!E7</f>
        <v>To:</v>
      </c>
      <c r="H7" s="77"/>
      <c r="I7" s="78"/>
    </row>
    <row r="8" spans="1:26" ht="36" customHeight="1">
      <c r="A8" s="871">
        <f>'Attach 3(JV)'!A8:D8</f>
        <v>0</v>
      </c>
      <c r="B8" s="871"/>
      <c r="C8" s="871"/>
      <c r="D8" s="871"/>
      <c r="E8" s="99" t="str">
        <f>'Attach 3(JV)'!E8</f>
        <v>Contract Services</v>
      </c>
      <c r="H8" s="77"/>
      <c r="I8" s="78"/>
    </row>
    <row r="9" spans="1:26">
      <c r="A9" s="87" t="s">
        <v>422</v>
      </c>
      <c r="B9" s="887">
        <f>'Attach 3(JV)'!B9:D9</f>
        <v>0</v>
      </c>
      <c r="C9" s="887"/>
      <c r="D9" s="887"/>
      <c r="E9" s="99" t="str">
        <f>'Attach 3(JV)'!E9</f>
        <v>Power Grid Corporation of India Ltd.,</v>
      </c>
      <c r="H9" s="77"/>
      <c r="I9" s="78"/>
    </row>
    <row r="10" spans="1:26">
      <c r="A10" s="87" t="s">
        <v>424</v>
      </c>
      <c r="B10" s="873">
        <f>'Attach 3(JV)'!B10:D10</f>
        <v>0</v>
      </c>
      <c r="C10" s="873"/>
      <c r="D10" s="873"/>
      <c r="E10" s="99" t="str">
        <f>'Attach 3(JV)'!E10</f>
        <v>"Saudamini", Plot No. 2, Sector 29</v>
      </c>
      <c r="H10" s="77"/>
      <c r="I10" s="78"/>
    </row>
    <row r="11" spans="1:26">
      <c r="B11" s="873">
        <f>'Attach 3(JV)'!B11:D11</f>
        <v>0</v>
      </c>
      <c r="C11" s="873"/>
      <c r="D11" s="873"/>
      <c r="E11" s="99" t="str">
        <f>'Attach 3(JV)'!E11</f>
        <v>Gurgaon (Haryana) - 122001</v>
      </c>
    </row>
    <row r="12" spans="1:26">
      <c r="A12" s="79"/>
      <c r="B12" s="873">
        <f>'Attach 3(JV)'!B12:D12</f>
        <v>0</v>
      </c>
      <c r="C12" s="873"/>
      <c r="D12" s="873"/>
      <c r="E12" s="83"/>
    </row>
    <row r="13" spans="1:26" ht="21" customHeight="1">
      <c r="A13" s="70" t="s">
        <v>236</v>
      </c>
    </row>
    <row r="14" spans="1:26" ht="55.5" customHeight="1">
      <c r="A14" s="723" t="s">
        <v>120</v>
      </c>
      <c r="B14" s="723"/>
      <c r="C14" s="723"/>
      <c r="D14" s="723"/>
      <c r="E14" s="723"/>
    </row>
    <row r="15" spans="1:26" ht="12" customHeight="1">
      <c r="A15" s="79"/>
      <c r="B15" s="79"/>
      <c r="C15" s="79"/>
      <c r="D15" s="79"/>
      <c r="E15" s="79"/>
    </row>
    <row r="16" spans="1:26" ht="54.75" customHeight="1">
      <c r="A16" s="233" t="s">
        <v>420</v>
      </c>
      <c r="B16" s="233" t="s">
        <v>121</v>
      </c>
      <c r="C16" s="234" t="s">
        <v>122</v>
      </c>
      <c r="D16" s="233" t="s">
        <v>225</v>
      </c>
      <c r="E16" s="233" t="s">
        <v>126</v>
      </c>
    </row>
    <row r="17" spans="1:8" ht="21" customHeight="1">
      <c r="A17" s="229"/>
      <c r="B17" s="229"/>
      <c r="C17" s="230"/>
      <c r="D17" s="230"/>
      <c r="E17" s="230"/>
    </row>
    <row r="18" spans="1:8" ht="21" customHeight="1">
      <c r="A18" s="229"/>
      <c r="B18" s="229"/>
      <c r="C18" s="230"/>
      <c r="D18" s="230"/>
      <c r="E18" s="230"/>
    </row>
    <row r="19" spans="1:8" ht="21" customHeight="1">
      <c r="A19" s="229"/>
      <c r="B19" s="229"/>
      <c r="C19" s="230"/>
      <c r="D19" s="230"/>
      <c r="E19" s="230"/>
    </row>
    <row r="20" spans="1:8" ht="21" customHeight="1">
      <c r="A20" s="229"/>
      <c r="B20" s="229"/>
      <c r="C20" s="230"/>
      <c r="D20" s="230"/>
      <c r="E20" s="230"/>
      <c r="F20" s="231"/>
      <c r="G20" s="231"/>
      <c r="H20" s="73"/>
    </row>
    <row r="21" spans="1:8" ht="21" customHeight="1">
      <c r="A21" s="229"/>
      <c r="B21" s="229"/>
      <c r="C21" s="230"/>
      <c r="D21" s="230"/>
      <c r="E21" s="230"/>
      <c r="F21" s="231"/>
      <c r="G21" s="231"/>
      <c r="H21" s="210"/>
    </row>
    <row r="22" spans="1:8" ht="23.25" customHeight="1">
      <c r="D22" s="79"/>
      <c r="E22" s="79"/>
      <c r="F22" s="199" t="b">
        <v>0</v>
      </c>
    </row>
    <row r="23" spans="1:8" ht="73.5" customHeight="1">
      <c r="A23" s="909" t="s">
        <v>224</v>
      </c>
      <c r="B23" s="909"/>
      <c r="C23" s="909"/>
      <c r="D23" s="909"/>
      <c r="E23" s="909"/>
    </row>
    <row r="24" spans="1:8" s="70" customFormat="1" ht="51.75" customHeight="1">
      <c r="A24" s="723" t="s">
        <v>28</v>
      </c>
      <c r="B24" s="723"/>
      <c r="C24" s="723"/>
      <c r="D24" s="723"/>
      <c r="E24" s="723"/>
    </row>
    <row r="25" spans="1:8" s="70" customFormat="1" ht="96.75" customHeight="1">
      <c r="A25" s="723" t="s">
        <v>29</v>
      </c>
      <c r="B25" s="723"/>
      <c r="C25" s="723"/>
      <c r="D25" s="723"/>
      <c r="E25" s="723"/>
    </row>
    <row r="26" spans="1:8" s="70" customFormat="1" ht="24" customHeight="1">
      <c r="A26" s="79"/>
      <c r="B26" s="79"/>
      <c r="C26" s="79"/>
      <c r="D26" s="93"/>
      <c r="E26" s="79"/>
    </row>
    <row r="27" spans="1:8" ht="24" customHeight="1">
      <c r="A27" s="80" t="s">
        <v>471</v>
      </c>
      <c r="B27" s="94">
        <f>'Name of Bidder'!C32</f>
        <v>0</v>
      </c>
      <c r="C27" s="232"/>
      <c r="D27" s="93" t="s">
        <v>469</v>
      </c>
      <c r="E27" s="96">
        <f>'Name of Bidder'!C29</f>
        <v>0</v>
      </c>
    </row>
    <row r="28" spans="1:8" ht="24" customHeight="1">
      <c r="A28" s="80" t="s">
        <v>472</v>
      </c>
      <c r="B28" s="96">
        <f>'Name of Bidder'!C33</f>
        <v>0</v>
      </c>
      <c r="C28" s="232"/>
      <c r="D28" s="93" t="s">
        <v>470</v>
      </c>
      <c r="E28" s="96">
        <f>'Name of Bidder'!C30</f>
        <v>0</v>
      </c>
    </row>
    <row r="29" spans="1:8" ht="24" customHeight="1">
      <c r="D29" s="93"/>
    </row>
    <row r="30" spans="1:8" ht="24" customHeight="1">
      <c r="A30" s="80" t="str">
        <f>A1</f>
        <v>Specification No: CC/NT/W-COMM/DOM/A01/24/16897</v>
      </c>
      <c r="B30" s="76"/>
      <c r="C30" s="76"/>
      <c r="D30" s="76"/>
      <c r="E30" s="76" t="str">
        <f>E1</f>
        <v>ATTACHMENT-6</v>
      </c>
    </row>
    <row r="31" spans="1:8" ht="24" customHeight="1">
      <c r="A31" s="80"/>
      <c r="B31" s="76"/>
      <c r="C31" s="76"/>
      <c r="D31" s="76"/>
      <c r="E31" s="76"/>
    </row>
    <row r="32" spans="1:8" ht="20.100000000000001" customHeight="1">
      <c r="A32" s="720" t="str">
        <f>A5</f>
        <v>(Alternative, Deviations and Exceptions to the Provisions)</v>
      </c>
      <c r="B32" s="720"/>
      <c r="C32" s="720"/>
      <c r="D32" s="720"/>
      <c r="E32" s="720"/>
    </row>
    <row r="33" spans="1:5" ht="20.100000000000001" customHeight="1">
      <c r="A33" s="720"/>
      <c r="B33" s="720"/>
      <c r="C33" s="720"/>
      <c r="D33" s="720"/>
      <c r="E33" s="720"/>
    </row>
    <row r="34" spans="1:5" ht="20.100000000000001" customHeight="1"/>
    <row r="35" spans="1:5" ht="56.25" customHeight="1">
      <c r="A35" s="217" t="s">
        <v>420</v>
      </c>
      <c r="B35" s="217" t="s">
        <v>121</v>
      </c>
      <c r="C35" s="908" t="s">
        <v>122</v>
      </c>
      <c r="D35" s="908"/>
      <c r="E35" s="217" t="s">
        <v>27</v>
      </c>
    </row>
    <row r="36" spans="1:5" ht="22.5" customHeight="1">
      <c r="A36" s="229"/>
      <c r="B36" s="229"/>
      <c r="C36" s="851"/>
      <c r="D36" s="850"/>
      <c r="E36" s="230"/>
    </row>
    <row r="37" spans="1:5" ht="22.5" customHeight="1">
      <c r="A37" s="229"/>
      <c r="B37" s="229"/>
      <c r="C37" s="851"/>
      <c r="D37" s="850"/>
      <c r="E37" s="230"/>
    </row>
    <row r="38" spans="1:5" ht="22.5" customHeight="1">
      <c r="A38" s="229"/>
      <c r="B38" s="229"/>
      <c r="C38" s="851"/>
      <c r="D38" s="850"/>
      <c r="E38" s="230"/>
    </row>
    <row r="39" spans="1:5" ht="22.5" customHeight="1">
      <c r="A39" s="229"/>
      <c r="B39" s="229"/>
      <c r="C39" s="851"/>
      <c r="D39" s="850"/>
      <c r="E39" s="230"/>
    </row>
    <row r="40" spans="1:5" ht="22.5" customHeight="1">
      <c r="A40" s="229"/>
      <c r="B40" s="229"/>
      <c r="C40" s="851"/>
      <c r="D40" s="850"/>
      <c r="E40" s="230"/>
    </row>
    <row r="41" spans="1:5" ht="22.5" customHeight="1">
      <c r="A41" s="229"/>
      <c r="B41" s="229"/>
      <c r="C41" s="851"/>
      <c r="D41" s="850"/>
      <c r="E41" s="230"/>
    </row>
    <row r="42" spans="1:5" ht="22.5" customHeight="1">
      <c r="A42" s="229"/>
      <c r="B42" s="229"/>
      <c r="C42" s="851"/>
      <c r="D42" s="850"/>
      <c r="E42" s="230"/>
    </row>
    <row r="43" spans="1:5" ht="22.5" customHeight="1">
      <c r="A43" s="229"/>
      <c r="B43" s="229"/>
      <c r="C43" s="851"/>
      <c r="D43" s="850"/>
      <c r="E43" s="230"/>
    </row>
    <row r="44" spans="1:5" ht="22.5" customHeight="1">
      <c r="A44" s="229"/>
      <c r="B44" s="229"/>
      <c r="C44" s="851"/>
      <c r="D44" s="850"/>
      <c r="E44" s="230"/>
    </row>
    <row r="45" spans="1:5" ht="22.5" customHeight="1">
      <c r="A45" s="229"/>
      <c r="B45" s="229"/>
      <c r="C45" s="851"/>
      <c r="D45" s="850"/>
      <c r="E45" s="230"/>
    </row>
    <row r="46" spans="1:5" ht="20.100000000000001" customHeight="1"/>
    <row r="47" spans="1:5" ht="25.5" customHeight="1"/>
    <row r="48" spans="1:5" ht="25.5" customHeight="1">
      <c r="A48" s="73"/>
      <c r="B48" s="73"/>
      <c r="C48" s="73"/>
      <c r="D48" s="93"/>
      <c r="E48" s="73"/>
    </row>
    <row r="49" spans="1:5" ht="25.5" customHeight="1">
      <c r="A49" s="80" t="s">
        <v>471</v>
      </c>
      <c r="B49" s="94">
        <f>B27</f>
        <v>0</v>
      </c>
      <c r="C49" s="232"/>
      <c r="D49" s="93" t="s">
        <v>469</v>
      </c>
      <c r="E49" s="96">
        <f>E27</f>
        <v>0</v>
      </c>
    </row>
    <row r="50" spans="1:5" ht="25.5" customHeight="1">
      <c r="A50" s="80" t="s">
        <v>472</v>
      </c>
      <c r="B50" s="94">
        <f>B28</f>
        <v>0</v>
      </c>
      <c r="C50" s="232"/>
      <c r="D50" s="93" t="s">
        <v>470</v>
      </c>
      <c r="E50" s="96">
        <f>E28</f>
        <v>0</v>
      </c>
    </row>
    <row r="51" spans="1:5" ht="25.5" customHeight="1">
      <c r="D51" s="93"/>
    </row>
  </sheetData>
  <sheetProtection algorithmName="SHA-512" hashValue="D07q7sYk15K45ZnzKSCcKw4O1JKNlIeXUstF24myPzkDlUgxc1vhNu0kWqg5ZPenAS8NzA783QnFcJqU0KnduA==" saltValue="lxlAVFv0Hbt067t+2bQbcA==" spinCount="100000" sheet="1" formatColumns="0" formatRows="0" selectLockedCells="1"/>
  <customSheetViews>
    <customSheetView guid="{D225EADB-9106-48CC-A5A7-31602D4C326D}" showPageBreaks="1" showGridLines="0" zeroValues="0" printArea="1" hiddenColumns="1" state="hidden" view="pageBreakPreview" topLeftCell="A10">
      <selection activeCell="B20" sqref="B20"/>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C6B44705-18CE-41AD-9A5D-3E99B2ECF25D}"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EFBCDFCA-9C0B-4649-BEC1-29A03BD1DB6F}"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0BBA2DF4-A149-40BB-8E82-8CB6DEDB7C04}"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7"/>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8"/>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2"/>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70018498-F475-422B-9308-49B0E7F70B5E}"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AFE5FD17-FBA4-4313-9A75-8C27B1625512}"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 guid="{FCC2376C-B604-4287-B4D4-7B2EFDBBC924}" showPageBreaks="1" showGridLines="0" zeroValues="0" printArea="1" hiddenColumns="1" view="pageBreakPreview" topLeftCell="A28">
      <selection activeCell="B20" sqref="B20"/>
      <rowBreaks count="1" manualBreakCount="1">
        <brk id="29" max="4" man="1"/>
      </rowBreaks>
      <pageMargins left="0.75" right="0.43" top="0.57999999999999996" bottom="0.4" header="0.34" footer="0.2"/>
      <pageSetup scale="81" orientation="portrait" r:id="rId41"/>
      <headerFooter alignWithMargins="0">
        <oddFooter>&amp;R&amp;"Book Antiqua,Bold"&amp;8 Page &amp;P</oddFooter>
      </headerFooter>
    </customSheetView>
    <customSheetView guid="{2B801FC0-1466-48F5-835B-336974550AB9}" showPageBreaks="1" showGridLines="0" zeroValues="0" printArea="1" hiddenColumns="1" state="hidden" view="pageBreakPreview" topLeftCell="A10">
      <selection activeCell="B20" sqref="B20"/>
      <rowBreaks count="1" manualBreakCount="1">
        <brk id="29" max="4" man="1"/>
      </rowBreaks>
      <pageMargins left="0.75" right="0.43" top="0.57999999999999996" bottom="0.4" header="0.34" footer="0.2"/>
      <pageSetup scale="81" orientation="portrait" r:id="rId42"/>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30:E51">
    <cfRule type="expression" dxfId="24" priority="2" stopIfTrue="1">
      <formula>$F$22=FALSE</formula>
    </cfRule>
  </conditionalFormatting>
  <conditionalFormatting sqref="A52:E52">
    <cfRule type="expression" dxfId="23" priority="1" stopIfTrue="1">
      <formula>$F$22="No"</formula>
    </cfRule>
  </conditionalFormatting>
  <pageMargins left="0.75" right="0.43" top="0.57999999999999996" bottom="0.4" header="0.34" footer="0.2"/>
  <pageSetup scale="81" orientation="portrait" r:id="rId43"/>
  <headerFooter alignWithMargins="0">
    <oddFooter>&amp;R&amp;"Book Antiqua,Bold"&amp;8 Page &amp;P</oddFooter>
  </headerFooter>
  <rowBreaks count="1" manualBreakCount="1">
    <brk id="29"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2247900</xdr:colOff>
                    <xdr:row>21</xdr:row>
                    <xdr:rowOff>85725</xdr:rowOff>
                  </from>
                  <to>
                    <xdr:col>4</xdr:col>
                    <xdr:colOff>2500313</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52</vt:i4>
      </vt:variant>
    </vt:vector>
  </HeadingPairs>
  <TitlesOfParts>
    <vt:vector size="83" baseType="lpstr">
      <vt:lpstr>Cover</vt:lpstr>
      <vt:lpstr>Name of Bidder</vt:lpstr>
      <vt:lpstr>Attach 3(JV)</vt:lpstr>
      <vt:lpstr>Attach-3 (QR)</vt:lpstr>
      <vt:lpstr>Attach 4</vt:lpstr>
      <vt:lpstr>Attach 4 (A)</vt:lpstr>
      <vt:lpstr>Attach 5</vt:lpstr>
      <vt:lpstr>Attach 5A</vt:lpstr>
      <vt:lpstr>Attach </vt:lpstr>
      <vt:lpstr>Attach 6</vt:lpstr>
      <vt:lpstr>Attach 7</vt:lpstr>
      <vt:lpstr>Attach 7a</vt:lpstr>
      <vt:lpstr>Attach 9</vt:lpstr>
      <vt:lpstr>Attach-9</vt:lpstr>
      <vt:lpstr>Attach 10</vt:lpstr>
      <vt:lpstr>Attach 11</vt:lpstr>
      <vt:lpstr>Attach 12</vt:lpstr>
      <vt:lpstr>Attach 13</vt:lpstr>
      <vt:lpstr>Attach 14</vt:lpstr>
      <vt:lpstr>Attach 14 IP</vt:lpstr>
      <vt:lpstr>Attach 15</vt:lpstr>
      <vt:lpstr>Attach 16</vt:lpstr>
      <vt:lpstr>Attach 17</vt:lpstr>
      <vt:lpstr>Attach. 18 SP</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'!Print_Area</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7a'!Print_Area</vt:lpstr>
      <vt:lpstr>'Attach 9'!Print_Area</vt:lpstr>
      <vt:lpstr>'Attach. 18 SP'!Print_Area</vt:lpstr>
      <vt:lpstr>'Attach-3 (QR)'!Print_Area</vt:lpstr>
      <vt:lpstr>'Attach-9'!Print_Area</vt:lpstr>
      <vt:lpstr>'Bid Form 1st Env.'!Print_Area</vt:lpstr>
      <vt:lpstr>Cover!Print_Area</vt:lpstr>
      <vt:lpstr>'Name of Bidder'!Print_Area</vt:lpstr>
      <vt:lpstr>'Attach 7a'!Print_Titles</vt:lpstr>
      <vt:lpstr>'Attach 9'!Print_Titles</vt:lpstr>
      <vt:lpstr>'Attach-9'!Print_Titles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Mainak Roy {मेनक रॉय}</cp:lastModifiedBy>
  <cp:lastPrinted>2020-02-06T14:02:11Z</cp:lastPrinted>
  <dcterms:created xsi:type="dcterms:W3CDTF">2010-09-27T08:09:01Z</dcterms:created>
  <dcterms:modified xsi:type="dcterms:W3CDTF">2024-12-29T06:33:21Z</dcterms:modified>
</cp:coreProperties>
</file>